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53222"/>
  <mc:AlternateContent xmlns:mc="http://schemas.openxmlformats.org/markup-compatibility/2006">
    <mc:Choice Requires="x15">
      <x15ac:absPath xmlns:x15ac="http://schemas.microsoft.com/office/spreadsheetml/2010/11/ac" url="T:\14-FONDS_EUROPE\FEADER\PSN\6. SAFRAN\1. Dispositifs PSN\77.06 - Autres projets de coopération\3. Parametrage demande de paiement\Acomptes et solde\"/>
    </mc:Choice>
  </mc:AlternateContent>
  <bookViews>
    <workbookView xWindow="0" yWindow="0" windowWidth="28800" windowHeight="11170" tabRatio="857" activeTab="1"/>
  </bookViews>
  <sheets>
    <sheet name="Notice" sheetId="22" r:id="rId1"/>
    <sheet name="Synthèse dépenses bénéficiaire" sheetId="39" r:id="rId2"/>
    <sheet name="Dépenses sur factures" sheetId="36" r:id="rId3"/>
    <sheet name="Dépenses rémunération au réel" sheetId="37" r:id="rId4"/>
    <sheet name="Dépenses sur frais réels" sheetId="38" r:id="rId5"/>
    <sheet name="Dépenses forfaitaires" sheetId="28" r:id="rId6"/>
    <sheet name="Synthèse dépenses SI" sheetId="43" r:id="rId7"/>
    <sheet name="DP_Instruction factures SI" sheetId="40" r:id="rId8"/>
    <sheet name="DP_Instruction rémunération SI" sheetId="41" r:id="rId9"/>
    <sheet name="DP_Instruction frais réels" sheetId="42" r:id="rId10"/>
    <sheet name="DP_Instruction Forfaitaires" sheetId="33" r:id="rId11"/>
    <sheet name="Listes" sheetId="2" r:id="rId12"/>
    <sheet name="Feuil1" sheetId="35" r:id="rId13"/>
  </sheets>
  <externalReferences>
    <externalReference r:id="rId14"/>
  </externalReferences>
  <definedNames>
    <definedName name="_xlnm._FilterDatabase" localSheetId="9" hidden="1">'DP_Instruction frais réels'!$A$5:$Z$507</definedName>
    <definedName name="Salaire_chercheur" localSheetId="3">#REF!</definedName>
    <definedName name="Salaire_chercheur" localSheetId="2">#REF!</definedName>
    <definedName name="Salaire_chercheur" localSheetId="4">#REF!</definedName>
    <definedName name="Salaire_chercheur" localSheetId="7">#REF!</definedName>
    <definedName name="Salaire_chercheur" localSheetId="9">#REF!</definedName>
    <definedName name="Salaire_chercheur" localSheetId="8">#REF!</definedName>
    <definedName name="Salaire_chercheur" localSheetId="1">#REF!</definedName>
    <definedName name="Salaire_chercheur" localSheetId="6">#REF!</definedName>
    <definedName name="Salaire_chercheur">Listes!#REF!</definedName>
    <definedName name="Salaire_directeur" localSheetId="3">#REF!</definedName>
    <definedName name="Salaire_directeur" localSheetId="2">#REF!</definedName>
    <definedName name="Salaire_directeur" localSheetId="4">#REF!</definedName>
    <definedName name="Salaire_directeur" localSheetId="7">#REF!</definedName>
    <definedName name="Salaire_directeur" localSheetId="9">#REF!</definedName>
    <definedName name="Salaire_directeur" localSheetId="8">#REF!</definedName>
    <definedName name="Salaire_directeur" localSheetId="1">#REF!</definedName>
    <definedName name="Salaire_directeur" localSheetId="6">#REF!</definedName>
    <definedName name="Salaire_directeur">Listes!#REF!</definedName>
    <definedName name="Salaire_ingénieur" localSheetId="3">#REF!</definedName>
    <definedName name="Salaire_ingénieur" localSheetId="2">#REF!</definedName>
    <definedName name="Salaire_ingénieur" localSheetId="4">#REF!</definedName>
    <definedName name="Salaire_ingénieur" localSheetId="7">#REF!</definedName>
    <definedName name="Salaire_ingénieur" localSheetId="9">#REF!</definedName>
    <definedName name="Salaire_ingénieur" localSheetId="8">#REF!</definedName>
    <definedName name="Salaire_ingénieur" localSheetId="1">#REF!</definedName>
    <definedName name="Salaire_ingénieur" localSheetId="6">#REF!</definedName>
    <definedName name="Salaire_ingénieur">Listes!#REF!</definedName>
    <definedName name="Salaire_technicien" localSheetId="3">#REF!</definedName>
    <definedName name="Salaire_technicien" localSheetId="2">#REF!</definedName>
    <definedName name="Salaire_technicien" localSheetId="4">#REF!</definedName>
    <definedName name="Salaire_technicien" localSheetId="7">#REF!</definedName>
    <definedName name="Salaire_technicien" localSheetId="9">#REF!</definedName>
    <definedName name="Salaire_technicien" localSheetId="8">#REF!</definedName>
    <definedName name="Salaire_technicien" localSheetId="1">#REF!</definedName>
    <definedName name="Salaire_technicien" localSheetId="6">#REF!</definedName>
    <definedName name="Salaire_technicien">Listes!#REF!</definedName>
    <definedName name="_xlnm.Print_Area" localSheetId="1">'Synthèse dépenses bénéficiaire'!$A$1:$J$30</definedName>
    <definedName name="_xlnm.Print_Area" localSheetId="6">'Synthèse dépenses SI'!$B$1:$G$83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43" l="1"/>
  <c r="E11" i="43"/>
  <c r="E10" i="43"/>
  <c r="S8" i="33"/>
  <c r="S9" i="33"/>
  <c r="S10" i="33"/>
  <c r="S11" i="33"/>
  <c r="S12" i="33"/>
  <c r="S13" i="33"/>
  <c r="S14" i="33"/>
  <c r="S15" i="33"/>
  <c r="S16" i="33"/>
  <c r="S17" i="33"/>
  <c r="S18" i="33"/>
  <c r="S19" i="33"/>
  <c r="S20" i="33"/>
  <c r="S21" i="33"/>
  <c r="S22" i="33"/>
  <c r="S23" i="33"/>
  <c r="S24" i="33"/>
  <c r="S25" i="33"/>
  <c r="S26" i="33"/>
  <c r="S27" i="33"/>
  <c r="S28" i="33"/>
  <c r="S29" i="33"/>
  <c r="S30" i="33"/>
  <c r="S31" i="33"/>
  <c r="S32" i="33"/>
  <c r="S33" i="33"/>
  <c r="S34" i="33"/>
  <c r="S35" i="33"/>
  <c r="S36" i="33"/>
  <c r="S37" i="33"/>
  <c r="S38" i="33"/>
  <c r="S39" i="33"/>
  <c r="S40" i="33"/>
  <c r="S41" i="33"/>
  <c r="S42" i="33"/>
  <c r="S43" i="33"/>
  <c r="S44" i="33"/>
  <c r="S45" i="33"/>
  <c r="S46" i="33"/>
  <c r="S47" i="33"/>
  <c r="S48" i="33"/>
  <c r="S49" i="33"/>
  <c r="S50" i="33"/>
  <c r="S51" i="33"/>
  <c r="S52" i="33"/>
  <c r="S53" i="33"/>
  <c r="S54" i="33"/>
  <c r="S55" i="33"/>
  <c r="S56" i="33"/>
  <c r="S57" i="33"/>
  <c r="S58" i="33"/>
  <c r="S59" i="33"/>
  <c r="S60" i="33"/>
  <c r="S61" i="33"/>
  <c r="S62" i="33"/>
  <c r="S63" i="33"/>
  <c r="S64" i="33"/>
  <c r="S65" i="33"/>
  <c r="S66" i="33"/>
  <c r="S67" i="33"/>
  <c r="S68" i="33"/>
  <c r="S69" i="33"/>
  <c r="S70" i="33"/>
  <c r="S71" i="33"/>
  <c r="S72" i="33"/>
  <c r="S73" i="33"/>
  <c r="S74" i="33"/>
  <c r="S75" i="33"/>
  <c r="S76" i="33"/>
  <c r="S77" i="33"/>
  <c r="S78" i="33"/>
  <c r="S79" i="33"/>
  <c r="S80" i="33"/>
  <c r="S81" i="33"/>
  <c r="S82" i="33"/>
  <c r="S83" i="33"/>
  <c r="S84" i="33"/>
  <c r="S85" i="33"/>
  <c r="S86" i="33"/>
  <c r="S87" i="33"/>
  <c r="S88" i="33"/>
  <c r="S89" i="33"/>
  <c r="S90" i="33"/>
  <c r="S91" i="33"/>
  <c r="S92" i="33"/>
  <c r="S93" i="33"/>
  <c r="S94" i="33"/>
  <c r="S95" i="33"/>
  <c r="S96" i="33"/>
  <c r="S97" i="33"/>
  <c r="S98" i="33"/>
  <c r="S99" i="33"/>
  <c r="S100" i="33"/>
  <c r="S101" i="33"/>
  <c r="S102" i="33"/>
  <c r="S103" i="33"/>
  <c r="S104" i="33"/>
  <c r="S105" i="33"/>
  <c r="S106" i="33"/>
  <c r="S107" i="33"/>
  <c r="S108" i="33"/>
  <c r="S109" i="33"/>
  <c r="S110" i="33"/>
  <c r="S111" i="33"/>
  <c r="S112" i="33"/>
  <c r="S113" i="33"/>
  <c r="S114" i="33"/>
  <c r="S115" i="33"/>
  <c r="S116" i="33"/>
  <c r="S117" i="33"/>
  <c r="S118" i="33"/>
  <c r="S119" i="33"/>
  <c r="S120" i="33"/>
  <c r="S121" i="33"/>
  <c r="S122" i="33"/>
  <c r="S123" i="33"/>
  <c r="S124" i="33"/>
  <c r="S125" i="33"/>
  <c r="S126" i="33"/>
  <c r="S127" i="33"/>
  <c r="S128" i="33"/>
  <c r="S129" i="33"/>
  <c r="S130" i="33"/>
  <c r="S131" i="33"/>
  <c r="S132" i="33"/>
  <c r="S133" i="33"/>
  <c r="S134" i="33"/>
  <c r="S135" i="33"/>
  <c r="S136" i="33"/>
  <c r="S137" i="33"/>
  <c r="S138" i="33"/>
  <c r="S139" i="33"/>
  <c r="S140" i="33"/>
  <c r="S141" i="33"/>
  <c r="S142" i="33"/>
  <c r="S143" i="33"/>
  <c r="S144" i="33"/>
  <c r="S145" i="33"/>
  <c r="S146" i="33"/>
  <c r="S147" i="33"/>
  <c r="S148" i="33"/>
  <c r="S149" i="33"/>
  <c r="S150" i="33"/>
  <c r="S151" i="33"/>
  <c r="S152" i="33"/>
  <c r="S153" i="33"/>
  <c r="S154" i="33"/>
  <c r="S155" i="33"/>
  <c r="S156" i="33"/>
  <c r="S157" i="33"/>
  <c r="S158" i="33"/>
  <c r="S159" i="33"/>
  <c r="S160" i="33"/>
  <c r="S161" i="33"/>
  <c r="S162" i="33"/>
  <c r="S163" i="33"/>
  <c r="S164" i="33"/>
  <c r="S165" i="33"/>
  <c r="S166" i="33"/>
  <c r="S167" i="33"/>
  <c r="S168" i="33"/>
  <c r="S169" i="33"/>
  <c r="S170" i="33"/>
  <c r="S171" i="33"/>
  <c r="S172" i="33"/>
  <c r="S173" i="33"/>
  <c r="S174" i="33"/>
  <c r="S175" i="33"/>
  <c r="S176" i="33"/>
  <c r="S177" i="33"/>
  <c r="S178" i="33"/>
  <c r="S179" i="33"/>
  <c r="S180" i="33"/>
  <c r="S181" i="33"/>
  <c r="S182" i="33"/>
  <c r="S183" i="33"/>
  <c r="S184" i="33"/>
  <c r="S185" i="33"/>
  <c r="S186" i="33"/>
  <c r="S187" i="33"/>
  <c r="S188" i="33"/>
  <c r="S189" i="33"/>
  <c r="S190" i="33"/>
  <c r="S191" i="33"/>
  <c r="S192" i="33"/>
  <c r="S193" i="33"/>
  <c r="S194" i="33"/>
  <c r="S195" i="33"/>
  <c r="S196" i="33"/>
  <c r="S197" i="33"/>
  <c r="S198" i="33"/>
  <c r="S199" i="33"/>
  <c r="S200" i="33"/>
  <c r="S201" i="33"/>
  <c r="S202" i="33"/>
  <c r="S203" i="33"/>
  <c r="S204" i="33"/>
  <c r="S205" i="33"/>
  <c r="S206" i="33"/>
  <c r="S207" i="33"/>
  <c r="S208" i="33"/>
  <c r="S209" i="33"/>
  <c r="S210" i="33"/>
  <c r="S211" i="33"/>
  <c r="S212" i="33"/>
  <c r="S213" i="33"/>
  <c r="S214" i="33"/>
  <c r="S215" i="33"/>
  <c r="S216" i="33"/>
  <c r="S217" i="33"/>
  <c r="S218" i="33"/>
  <c r="S219" i="33"/>
  <c r="S220" i="33"/>
  <c r="S221" i="33"/>
  <c r="S222" i="33"/>
  <c r="S223" i="33"/>
  <c r="S224" i="33"/>
  <c r="S225" i="33"/>
  <c r="S226" i="33"/>
  <c r="S227" i="33"/>
  <c r="S228" i="33"/>
  <c r="S229" i="33"/>
  <c r="S230" i="33"/>
  <c r="S231" i="33"/>
  <c r="S232" i="33"/>
  <c r="S233" i="33"/>
  <c r="S234" i="33"/>
  <c r="S235" i="33"/>
  <c r="S236" i="33"/>
  <c r="S237" i="33"/>
  <c r="S238" i="33"/>
  <c r="S239" i="33"/>
  <c r="S240" i="33"/>
  <c r="S241" i="33"/>
  <c r="S242" i="33"/>
  <c r="S243" i="33"/>
  <c r="S244" i="33"/>
  <c r="S245" i="33"/>
  <c r="S246" i="33"/>
  <c r="S247" i="33"/>
  <c r="S248" i="33"/>
  <c r="S249" i="33"/>
  <c r="S250" i="33"/>
  <c r="S251" i="33"/>
  <c r="S252" i="33"/>
  <c r="S253" i="33"/>
  <c r="S254" i="33"/>
  <c r="S255" i="33"/>
  <c r="S256" i="33"/>
  <c r="S257" i="33"/>
  <c r="S258" i="33"/>
  <c r="S259" i="33"/>
  <c r="S260" i="33"/>
  <c r="S261" i="33"/>
  <c r="S262" i="33"/>
  <c r="S263" i="33"/>
  <c r="S264" i="33"/>
  <c r="S265" i="33"/>
  <c r="S266" i="33"/>
  <c r="S267" i="33"/>
  <c r="S268" i="33"/>
  <c r="S269" i="33"/>
  <c r="S270" i="33"/>
  <c r="S271" i="33"/>
  <c r="S272" i="33"/>
  <c r="S273" i="33"/>
  <c r="S274" i="33"/>
  <c r="S275" i="33"/>
  <c r="S276" i="33"/>
  <c r="S277" i="33"/>
  <c r="S278" i="33"/>
  <c r="S279" i="33"/>
  <c r="S280" i="33"/>
  <c r="S281" i="33"/>
  <c r="S282" i="33"/>
  <c r="S283" i="33"/>
  <c r="S284" i="33"/>
  <c r="S285" i="33"/>
  <c r="S286" i="33"/>
  <c r="S287" i="33"/>
  <c r="S288" i="33"/>
  <c r="S289" i="33"/>
  <c r="S290" i="33"/>
  <c r="S291" i="33"/>
  <c r="S292" i="33"/>
  <c r="S293" i="33"/>
  <c r="S294" i="33"/>
  <c r="S295" i="33"/>
  <c r="S296" i="33"/>
  <c r="S297" i="33"/>
  <c r="S298" i="33"/>
  <c r="S299" i="33"/>
  <c r="S300" i="33"/>
  <c r="S301" i="33"/>
  <c r="S302" i="33"/>
  <c r="S303" i="33"/>
  <c r="S304" i="33"/>
  <c r="S305" i="33"/>
  <c r="S306" i="33"/>
  <c r="S307" i="33"/>
  <c r="S308" i="33"/>
  <c r="S309" i="33"/>
  <c r="S310" i="33"/>
  <c r="S311" i="33"/>
  <c r="S312" i="33"/>
  <c r="S313" i="33"/>
  <c r="S314" i="33"/>
  <c r="S315" i="33"/>
  <c r="S316" i="33"/>
  <c r="S317" i="33"/>
  <c r="S318" i="33"/>
  <c r="S319" i="33"/>
  <c r="S320" i="33"/>
  <c r="S321" i="33"/>
  <c r="S322" i="33"/>
  <c r="S323" i="33"/>
  <c r="S324" i="33"/>
  <c r="S325" i="33"/>
  <c r="S326" i="33"/>
  <c r="S327" i="33"/>
  <c r="S328" i="33"/>
  <c r="S329" i="33"/>
  <c r="S330" i="33"/>
  <c r="S331" i="33"/>
  <c r="S332" i="33"/>
  <c r="S333" i="33"/>
  <c r="S334" i="33"/>
  <c r="S335" i="33"/>
  <c r="S336" i="33"/>
  <c r="S337" i="33"/>
  <c r="S338" i="33"/>
  <c r="S339" i="33"/>
  <c r="S340" i="33"/>
  <c r="S341" i="33"/>
  <c r="S342" i="33"/>
  <c r="S343" i="33"/>
  <c r="S344" i="33"/>
  <c r="S345" i="33"/>
  <c r="S346" i="33"/>
  <c r="S347" i="33"/>
  <c r="S348" i="33"/>
  <c r="S349" i="33"/>
  <c r="S350" i="33"/>
  <c r="S351" i="33"/>
  <c r="S352" i="33"/>
  <c r="S353" i="33"/>
  <c r="S354" i="33"/>
  <c r="S355" i="33"/>
  <c r="S356" i="33"/>
  <c r="S357" i="33"/>
  <c r="S358" i="33"/>
  <c r="S359" i="33"/>
  <c r="S360" i="33"/>
  <c r="S361" i="33"/>
  <c r="S362" i="33"/>
  <c r="S363" i="33"/>
  <c r="S364" i="33"/>
  <c r="S365" i="33"/>
  <c r="S366" i="33"/>
  <c r="S367" i="33"/>
  <c r="S368" i="33"/>
  <c r="S369" i="33"/>
  <c r="S370" i="33"/>
  <c r="S371" i="33"/>
  <c r="S372" i="33"/>
  <c r="S373" i="33"/>
  <c r="S374" i="33"/>
  <c r="S375" i="33"/>
  <c r="S376" i="33"/>
  <c r="S377" i="33"/>
  <c r="S378" i="33"/>
  <c r="S379" i="33"/>
  <c r="S380" i="33"/>
  <c r="S381" i="33"/>
  <c r="S382" i="33"/>
  <c r="S383" i="33"/>
  <c r="S384" i="33"/>
  <c r="S385" i="33"/>
  <c r="S386" i="33"/>
  <c r="S387" i="33"/>
  <c r="S388" i="33"/>
  <c r="S389" i="33"/>
  <c r="S390" i="33"/>
  <c r="S391" i="33"/>
  <c r="S392" i="33"/>
  <c r="S393" i="33"/>
  <c r="S394" i="33"/>
  <c r="S395" i="33"/>
  <c r="S396" i="33"/>
  <c r="S397" i="33"/>
  <c r="S398" i="33"/>
  <c r="S399" i="33"/>
  <c r="S400" i="33"/>
  <c r="S401" i="33"/>
  <c r="S402" i="33"/>
  <c r="S403" i="33"/>
  <c r="S404" i="33"/>
  <c r="S405" i="33"/>
  <c r="S406" i="33"/>
  <c r="S407" i="33"/>
  <c r="S408" i="33"/>
  <c r="S409" i="33"/>
  <c r="S410" i="33"/>
  <c r="S411" i="33"/>
  <c r="S412" i="33"/>
  <c r="S413" i="33"/>
  <c r="S414" i="33"/>
  <c r="S415" i="33"/>
  <c r="S416" i="33"/>
  <c r="S417" i="33"/>
  <c r="S418" i="33"/>
  <c r="S419" i="33"/>
  <c r="S420" i="33"/>
  <c r="S421" i="33"/>
  <c r="S422" i="33"/>
  <c r="S423" i="33"/>
  <c r="S424" i="33"/>
  <c r="S425" i="33"/>
  <c r="S426" i="33"/>
  <c r="S427" i="33"/>
  <c r="S428" i="33"/>
  <c r="S429" i="33"/>
  <c r="S430" i="33"/>
  <c r="S431" i="33"/>
  <c r="S432" i="33"/>
  <c r="S433" i="33"/>
  <c r="S434" i="33"/>
  <c r="S435" i="33"/>
  <c r="S436" i="33"/>
  <c r="S437" i="33"/>
  <c r="S438" i="33"/>
  <c r="S439" i="33"/>
  <c r="S440" i="33"/>
  <c r="S441" i="33"/>
  <c r="S442" i="33"/>
  <c r="S443" i="33"/>
  <c r="S444" i="33"/>
  <c r="S445" i="33"/>
  <c r="S446" i="33"/>
  <c r="S447" i="33"/>
  <c r="S448" i="33"/>
  <c r="S449" i="33"/>
  <c r="S450" i="33"/>
  <c r="S451" i="33"/>
  <c r="S452" i="33"/>
  <c r="S453" i="33"/>
  <c r="S454" i="33"/>
  <c r="S455" i="33"/>
  <c r="S456" i="33"/>
  <c r="S457" i="33"/>
  <c r="S458" i="33"/>
  <c r="S459" i="33"/>
  <c r="S460" i="33"/>
  <c r="S461" i="33"/>
  <c r="S462" i="33"/>
  <c r="S463" i="33"/>
  <c r="S464" i="33"/>
  <c r="S465" i="33"/>
  <c r="S466" i="33"/>
  <c r="S467" i="33"/>
  <c r="S468" i="33"/>
  <c r="S469" i="33"/>
  <c r="S470" i="33"/>
  <c r="S471" i="33"/>
  <c r="S472" i="33"/>
  <c r="S473" i="33"/>
  <c r="S474" i="33"/>
  <c r="S475" i="33"/>
  <c r="S476" i="33"/>
  <c r="S477" i="33"/>
  <c r="S478" i="33"/>
  <c r="S479" i="33"/>
  <c r="S480" i="33"/>
  <c r="S481" i="33"/>
  <c r="S482" i="33"/>
  <c r="S483" i="33"/>
  <c r="S484" i="33"/>
  <c r="S485" i="33"/>
  <c r="S486" i="33"/>
  <c r="S487" i="33"/>
  <c r="S488" i="33"/>
  <c r="S489" i="33"/>
  <c r="S490" i="33"/>
  <c r="S491" i="33"/>
  <c r="S492" i="33"/>
  <c r="S493" i="33"/>
  <c r="S494" i="33"/>
  <c r="S495" i="33"/>
  <c r="S496" i="33"/>
  <c r="S497" i="33"/>
  <c r="S498" i="33"/>
  <c r="S499" i="33"/>
  <c r="S500" i="33"/>
  <c r="S501" i="33"/>
  <c r="S502" i="33"/>
  <c r="S503" i="33"/>
  <c r="S504" i="33"/>
  <c r="S505" i="33"/>
  <c r="S506" i="33"/>
  <c r="R8" i="33"/>
  <c r="R9" i="33"/>
  <c r="R10" i="33"/>
  <c r="R11" i="33"/>
  <c r="R12" i="33"/>
  <c r="R13"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76" i="33"/>
  <c r="R77" i="33"/>
  <c r="R78" i="33"/>
  <c r="R79"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R124" i="33"/>
  <c r="R125" i="33"/>
  <c r="R126" i="33"/>
  <c r="R127" i="33"/>
  <c r="R128" i="33"/>
  <c r="R129" i="33"/>
  <c r="R130" i="33"/>
  <c r="R131" i="33"/>
  <c r="R132" i="33"/>
  <c r="R133" i="33"/>
  <c r="R134" i="33"/>
  <c r="R135" i="33"/>
  <c r="R136" i="33"/>
  <c r="R137" i="33"/>
  <c r="R138" i="33"/>
  <c r="R139" i="33"/>
  <c r="R140" i="33"/>
  <c r="R141" i="33"/>
  <c r="R142" i="33"/>
  <c r="R143" i="33"/>
  <c r="R144" i="33"/>
  <c r="R145" i="33"/>
  <c r="R146" i="33"/>
  <c r="R147" i="33"/>
  <c r="R148" i="33"/>
  <c r="R149" i="33"/>
  <c r="R150" i="33"/>
  <c r="R151" i="33"/>
  <c r="R152" i="33"/>
  <c r="R153" i="33"/>
  <c r="R154" i="33"/>
  <c r="R155" i="33"/>
  <c r="R156" i="33"/>
  <c r="R157" i="33"/>
  <c r="R158" i="33"/>
  <c r="R159" i="33"/>
  <c r="R160" i="33"/>
  <c r="R161" i="33"/>
  <c r="R162" i="33"/>
  <c r="R163" i="33"/>
  <c r="R164" i="33"/>
  <c r="R165" i="33"/>
  <c r="R166" i="33"/>
  <c r="R167" i="33"/>
  <c r="R168" i="33"/>
  <c r="R169" i="33"/>
  <c r="R170" i="33"/>
  <c r="R171" i="33"/>
  <c r="R172" i="33"/>
  <c r="R173" i="33"/>
  <c r="R174" i="33"/>
  <c r="R175" i="33"/>
  <c r="R176" i="33"/>
  <c r="R177" i="33"/>
  <c r="R178" i="33"/>
  <c r="R179" i="33"/>
  <c r="R180" i="33"/>
  <c r="R181" i="33"/>
  <c r="R182" i="33"/>
  <c r="R183" i="33"/>
  <c r="R184" i="33"/>
  <c r="R185" i="33"/>
  <c r="R186" i="33"/>
  <c r="R187" i="33"/>
  <c r="R188" i="33"/>
  <c r="R189" i="33"/>
  <c r="R190" i="33"/>
  <c r="R191" i="33"/>
  <c r="R192" i="33"/>
  <c r="R193" i="33"/>
  <c r="R194" i="33"/>
  <c r="R195" i="33"/>
  <c r="R196" i="33"/>
  <c r="R197" i="33"/>
  <c r="R198" i="33"/>
  <c r="R199" i="33"/>
  <c r="R200" i="33"/>
  <c r="R201" i="33"/>
  <c r="R202" i="33"/>
  <c r="R203" i="33"/>
  <c r="R204" i="33"/>
  <c r="R205" i="33"/>
  <c r="R206" i="33"/>
  <c r="R207" i="33"/>
  <c r="R208" i="33"/>
  <c r="R209" i="33"/>
  <c r="R210" i="33"/>
  <c r="R211" i="33"/>
  <c r="R212" i="33"/>
  <c r="R213" i="33"/>
  <c r="R214" i="33"/>
  <c r="R215" i="33"/>
  <c r="R216" i="33"/>
  <c r="R217" i="33"/>
  <c r="R218" i="33"/>
  <c r="R219" i="33"/>
  <c r="R220" i="33"/>
  <c r="R221" i="33"/>
  <c r="R222" i="33"/>
  <c r="R223" i="33"/>
  <c r="R224" i="33"/>
  <c r="R225" i="33"/>
  <c r="R226" i="33"/>
  <c r="R227" i="33"/>
  <c r="R228" i="33"/>
  <c r="R229" i="33"/>
  <c r="R230" i="33"/>
  <c r="R231" i="33"/>
  <c r="R232" i="33"/>
  <c r="R233" i="33"/>
  <c r="R234" i="33"/>
  <c r="R235" i="33"/>
  <c r="R236" i="33"/>
  <c r="R237" i="33"/>
  <c r="R238" i="33"/>
  <c r="R239" i="33"/>
  <c r="R240" i="33"/>
  <c r="R241" i="33"/>
  <c r="R242" i="33"/>
  <c r="R243" i="33"/>
  <c r="R244" i="33"/>
  <c r="R245" i="33"/>
  <c r="R246" i="33"/>
  <c r="R247" i="33"/>
  <c r="R248" i="33"/>
  <c r="R249" i="33"/>
  <c r="R250" i="33"/>
  <c r="R251" i="33"/>
  <c r="R252" i="33"/>
  <c r="R253" i="33"/>
  <c r="R254" i="33"/>
  <c r="R255" i="33"/>
  <c r="R256" i="33"/>
  <c r="R257" i="33"/>
  <c r="R258" i="33"/>
  <c r="R259" i="33"/>
  <c r="R260" i="33"/>
  <c r="R261" i="33"/>
  <c r="R262" i="33"/>
  <c r="R263" i="33"/>
  <c r="R264" i="33"/>
  <c r="R265" i="33"/>
  <c r="R266" i="33"/>
  <c r="R267" i="33"/>
  <c r="R268" i="33"/>
  <c r="R269" i="33"/>
  <c r="R270" i="33"/>
  <c r="R271" i="33"/>
  <c r="R272" i="33"/>
  <c r="R273" i="33"/>
  <c r="R274" i="33"/>
  <c r="R275" i="33"/>
  <c r="R276" i="33"/>
  <c r="R277" i="33"/>
  <c r="R278" i="33"/>
  <c r="R279" i="33"/>
  <c r="R280" i="33"/>
  <c r="R281" i="33"/>
  <c r="R282" i="33"/>
  <c r="R283" i="33"/>
  <c r="R284" i="33"/>
  <c r="R285" i="33"/>
  <c r="R286" i="33"/>
  <c r="R287" i="33"/>
  <c r="R288" i="33"/>
  <c r="R289" i="33"/>
  <c r="R290" i="33"/>
  <c r="R291" i="33"/>
  <c r="R292" i="33"/>
  <c r="R293" i="33"/>
  <c r="R294" i="33"/>
  <c r="R295" i="33"/>
  <c r="R296" i="33"/>
  <c r="R297" i="33"/>
  <c r="R298" i="33"/>
  <c r="R299" i="33"/>
  <c r="R300" i="33"/>
  <c r="R301" i="33"/>
  <c r="R302" i="33"/>
  <c r="R303" i="33"/>
  <c r="R304" i="33"/>
  <c r="R305" i="33"/>
  <c r="R306" i="33"/>
  <c r="R307" i="33"/>
  <c r="R308" i="33"/>
  <c r="R309" i="33"/>
  <c r="R310" i="33"/>
  <c r="R311" i="33"/>
  <c r="R312" i="33"/>
  <c r="R313" i="33"/>
  <c r="R314" i="33"/>
  <c r="R315" i="33"/>
  <c r="R316" i="33"/>
  <c r="R317" i="33"/>
  <c r="R318" i="33"/>
  <c r="R319" i="33"/>
  <c r="R320" i="33"/>
  <c r="R321" i="33"/>
  <c r="R322" i="33"/>
  <c r="R323" i="33"/>
  <c r="R324" i="33"/>
  <c r="R325" i="33"/>
  <c r="R326" i="33"/>
  <c r="R327" i="33"/>
  <c r="R328" i="33"/>
  <c r="R329" i="33"/>
  <c r="R330" i="33"/>
  <c r="R331" i="33"/>
  <c r="R332" i="33"/>
  <c r="R333" i="33"/>
  <c r="R334" i="33"/>
  <c r="R335" i="33"/>
  <c r="R336" i="33"/>
  <c r="R337" i="33"/>
  <c r="R338" i="33"/>
  <c r="R339" i="33"/>
  <c r="R340" i="33"/>
  <c r="R341" i="33"/>
  <c r="R342" i="33"/>
  <c r="R343" i="33"/>
  <c r="R344" i="33"/>
  <c r="R345" i="33"/>
  <c r="R346" i="33"/>
  <c r="R347" i="33"/>
  <c r="R348" i="33"/>
  <c r="R349" i="33"/>
  <c r="R350" i="33"/>
  <c r="R351" i="33"/>
  <c r="R352" i="33"/>
  <c r="R353" i="33"/>
  <c r="R354" i="33"/>
  <c r="R355" i="33"/>
  <c r="R356" i="33"/>
  <c r="R357" i="33"/>
  <c r="R358" i="33"/>
  <c r="R359" i="33"/>
  <c r="R360" i="33"/>
  <c r="R361" i="33"/>
  <c r="R362" i="33"/>
  <c r="R363" i="33"/>
  <c r="R364" i="33"/>
  <c r="R365" i="33"/>
  <c r="R366" i="33"/>
  <c r="R367" i="33"/>
  <c r="R368" i="33"/>
  <c r="R369" i="33"/>
  <c r="R370" i="33"/>
  <c r="R371" i="33"/>
  <c r="R372" i="33"/>
  <c r="R373" i="33"/>
  <c r="R374" i="33"/>
  <c r="R375" i="33"/>
  <c r="R376" i="33"/>
  <c r="R377" i="33"/>
  <c r="R378" i="33"/>
  <c r="R379" i="33"/>
  <c r="R380" i="33"/>
  <c r="R381" i="33"/>
  <c r="R382" i="33"/>
  <c r="R383" i="33"/>
  <c r="R384" i="33"/>
  <c r="R385" i="33"/>
  <c r="R386" i="33"/>
  <c r="R387" i="33"/>
  <c r="R388" i="33"/>
  <c r="R389" i="33"/>
  <c r="R390" i="33"/>
  <c r="R391" i="33"/>
  <c r="R392" i="33"/>
  <c r="R393" i="33"/>
  <c r="R394" i="33"/>
  <c r="R395" i="33"/>
  <c r="R396" i="33"/>
  <c r="R397" i="33"/>
  <c r="R398" i="33"/>
  <c r="R399" i="33"/>
  <c r="R400" i="33"/>
  <c r="R401" i="33"/>
  <c r="R402" i="33"/>
  <c r="R403" i="33"/>
  <c r="R404" i="33"/>
  <c r="R405" i="33"/>
  <c r="R406" i="33"/>
  <c r="R407" i="33"/>
  <c r="R408" i="33"/>
  <c r="R409" i="33"/>
  <c r="R410" i="33"/>
  <c r="R411" i="33"/>
  <c r="R412" i="33"/>
  <c r="R413" i="33"/>
  <c r="R414" i="33"/>
  <c r="R415" i="33"/>
  <c r="R416" i="33"/>
  <c r="R417" i="33"/>
  <c r="R418" i="33"/>
  <c r="R419" i="33"/>
  <c r="R420" i="33"/>
  <c r="R421" i="33"/>
  <c r="R422" i="33"/>
  <c r="R423" i="33"/>
  <c r="R424" i="33"/>
  <c r="R425" i="33"/>
  <c r="R426" i="33"/>
  <c r="R427" i="33"/>
  <c r="R428" i="33"/>
  <c r="R429" i="33"/>
  <c r="R430" i="33"/>
  <c r="R431" i="33"/>
  <c r="R432" i="33"/>
  <c r="R433" i="33"/>
  <c r="R434" i="33"/>
  <c r="R435" i="33"/>
  <c r="R436" i="33"/>
  <c r="R437" i="33"/>
  <c r="R438" i="33"/>
  <c r="R439" i="33"/>
  <c r="R440" i="33"/>
  <c r="R441" i="33"/>
  <c r="R442" i="33"/>
  <c r="R443" i="33"/>
  <c r="R444" i="33"/>
  <c r="R445" i="33"/>
  <c r="R446" i="33"/>
  <c r="R447" i="33"/>
  <c r="R448" i="33"/>
  <c r="R449" i="33"/>
  <c r="R450" i="33"/>
  <c r="R451" i="33"/>
  <c r="R452" i="33"/>
  <c r="R453" i="33"/>
  <c r="R454" i="33"/>
  <c r="R455" i="33"/>
  <c r="R456" i="33"/>
  <c r="R457" i="33"/>
  <c r="R458" i="33"/>
  <c r="R459" i="33"/>
  <c r="R460" i="33"/>
  <c r="R461" i="33"/>
  <c r="R462" i="33"/>
  <c r="R463" i="33"/>
  <c r="R464" i="33"/>
  <c r="R465" i="33"/>
  <c r="R466" i="33"/>
  <c r="R467" i="33"/>
  <c r="R468" i="33"/>
  <c r="R469" i="33"/>
  <c r="R470" i="33"/>
  <c r="R471" i="33"/>
  <c r="R472" i="33"/>
  <c r="R473" i="33"/>
  <c r="R474" i="33"/>
  <c r="R475" i="33"/>
  <c r="R476" i="33"/>
  <c r="R477" i="33"/>
  <c r="R478" i="33"/>
  <c r="R479" i="33"/>
  <c r="R480" i="33"/>
  <c r="R481" i="33"/>
  <c r="R482" i="33"/>
  <c r="R483" i="33"/>
  <c r="R484" i="33"/>
  <c r="R485" i="33"/>
  <c r="R486" i="33"/>
  <c r="R487" i="33"/>
  <c r="R488" i="33"/>
  <c r="R489" i="33"/>
  <c r="R490" i="33"/>
  <c r="R491" i="33"/>
  <c r="R492" i="33"/>
  <c r="R493" i="33"/>
  <c r="R494" i="33"/>
  <c r="R495" i="33"/>
  <c r="R496" i="33"/>
  <c r="R497" i="33"/>
  <c r="R498" i="33"/>
  <c r="R499" i="33"/>
  <c r="R500" i="33"/>
  <c r="R501" i="33"/>
  <c r="R502" i="33"/>
  <c r="R503" i="33"/>
  <c r="R504" i="33"/>
  <c r="R505" i="33"/>
  <c r="R506" i="33"/>
  <c r="Q8" i="33"/>
  <c r="Q9" i="33"/>
  <c r="Q10" i="33"/>
  <c r="Q11" i="33"/>
  <c r="Q12" i="33"/>
  <c r="Q13" i="33"/>
  <c r="Q14" i="33"/>
  <c r="Q15" i="33"/>
  <c r="Q16" i="33"/>
  <c r="Q17" i="33"/>
  <c r="Q18" i="33"/>
  <c r="Q19" i="33"/>
  <c r="Q20" i="33"/>
  <c r="Q21" i="33"/>
  <c r="Q22" i="33"/>
  <c r="Q23" i="33"/>
  <c r="Q24" i="33"/>
  <c r="Q25" i="33"/>
  <c r="Q26" i="33"/>
  <c r="Q27" i="33"/>
  <c r="Q28" i="33"/>
  <c r="Q29" i="33"/>
  <c r="Q30" i="33"/>
  <c r="Q31" i="33"/>
  <c r="Q32" i="33"/>
  <c r="Q33" i="33"/>
  <c r="Q34" i="33"/>
  <c r="Q35" i="33"/>
  <c r="Q36" i="33"/>
  <c r="Q37" i="33"/>
  <c r="Q38" i="33"/>
  <c r="Q39" i="33"/>
  <c r="Q40" i="33"/>
  <c r="Q41" i="33"/>
  <c r="Q42" i="33"/>
  <c r="Q43" i="33"/>
  <c r="Q44" i="33"/>
  <c r="Q45" i="33"/>
  <c r="Q46" i="33"/>
  <c r="Q47" i="33"/>
  <c r="Q48" i="33"/>
  <c r="Q49" i="33"/>
  <c r="Q50" i="33"/>
  <c r="Q51" i="33"/>
  <c r="Q52" i="33"/>
  <c r="Q53" i="33"/>
  <c r="Q54" i="33"/>
  <c r="Q55" i="33"/>
  <c r="Q56" i="33"/>
  <c r="Q57" i="33"/>
  <c r="Q58" i="33"/>
  <c r="Q59" i="33"/>
  <c r="Q60" i="33"/>
  <c r="Q61" i="33"/>
  <c r="Q62" i="33"/>
  <c r="Q63" i="33"/>
  <c r="Q64" i="33"/>
  <c r="Q65" i="33"/>
  <c r="Q66" i="33"/>
  <c r="Q67" i="33"/>
  <c r="Q68" i="33"/>
  <c r="Q69" i="33"/>
  <c r="Q70" i="33"/>
  <c r="Q71" i="33"/>
  <c r="Q72" i="33"/>
  <c r="Q73" i="33"/>
  <c r="Q74" i="33"/>
  <c r="Q75" i="33"/>
  <c r="Q76" i="33"/>
  <c r="Q77" i="33"/>
  <c r="Q78" i="33"/>
  <c r="Q79" i="33"/>
  <c r="Q80" i="33"/>
  <c r="Q81" i="33"/>
  <c r="Q82" i="33"/>
  <c r="Q83" i="33"/>
  <c r="Q84" i="33"/>
  <c r="Q85" i="33"/>
  <c r="Q86" i="33"/>
  <c r="Q87" i="33"/>
  <c r="Q88" i="33"/>
  <c r="Q89" i="33"/>
  <c r="Q90" i="33"/>
  <c r="Q91" i="33"/>
  <c r="Q92" i="33"/>
  <c r="Q93" i="33"/>
  <c r="Q94" i="33"/>
  <c r="Q95" i="33"/>
  <c r="Q96" i="33"/>
  <c r="Q97" i="33"/>
  <c r="Q98" i="33"/>
  <c r="Q99" i="33"/>
  <c r="Q100" i="33"/>
  <c r="Q101" i="33"/>
  <c r="Q102" i="33"/>
  <c r="Q103" i="33"/>
  <c r="Q104" i="33"/>
  <c r="Q105" i="33"/>
  <c r="Q106" i="33"/>
  <c r="Q107" i="33"/>
  <c r="Q108" i="33"/>
  <c r="Q109" i="33"/>
  <c r="Q110" i="33"/>
  <c r="Q111" i="33"/>
  <c r="Q112" i="33"/>
  <c r="Q113" i="33"/>
  <c r="Q114" i="33"/>
  <c r="Q115" i="33"/>
  <c r="Q116" i="33"/>
  <c r="Q117" i="33"/>
  <c r="Q118" i="33"/>
  <c r="Q119" i="33"/>
  <c r="Q120" i="33"/>
  <c r="Q121" i="33"/>
  <c r="Q122" i="33"/>
  <c r="Q123" i="33"/>
  <c r="Q124" i="33"/>
  <c r="Q125" i="33"/>
  <c r="Q126" i="33"/>
  <c r="Q127" i="33"/>
  <c r="Q128" i="33"/>
  <c r="Q129" i="33"/>
  <c r="Q130" i="33"/>
  <c r="Q131" i="33"/>
  <c r="Q132" i="33"/>
  <c r="Q133" i="33"/>
  <c r="Q134" i="33"/>
  <c r="Q135" i="33"/>
  <c r="Q136" i="33"/>
  <c r="Q137" i="33"/>
  <c r="Q138" i="33"/>
  <c r="Q139" i="33"/>
  <c r="Q140" i="33"/>
  <c r="Q141" i="33"/>
  <c r="Q142" i="33"/>
  <c r="Q143" i="33"/>
  <c r="Q144" i="33"/>
  <c r="Q145" i="33"/>
  <c r="Q146" i="33"/>
  <c r="Q147" i="33"/>
  <c r="Q148" i="33"/>
  <c r="Q149" i="33"/>
  <c r="Q150" i="33"/>
  <c r="Q151" i="33"/>
  <c r="Q152" i="33"/>
  <c r="Q153" i="33"/>
  <c r="Q154" i="33"/>
  <c r="Q155" i="33"/>
  <c r="Q156" i="33"/>
  <c r="Q157" i="33"/>
  <c r="Q158" i="33"/>
  <c r="Q159" i="33"/>
  <c r="Q160" i="33"/>
  <c r="Q161" i="33"/>
  <c r="Q162" i="33"/>
  <c r="Q163" i="33"/>
  <c r="Q164" i="33"/>
  <c r="Q165" i="33"/>
  <c r="Q166" i="33"/>
  <c r="Q167" i="33"/>
  <c r="Q168" i="33"/>
  <c r="Q169" i="33"/>
  <c r="Q170" i="33"/>
  <c r="Q171" i="33"/>
  <c r="Q172" i="33"/>
  <c r="Q173" i="33"/>
  <c r="Q174" i="33"/>
  <c r="Q175" i="33"/>
  <c r="Q176" i="33"/>
  <c r="Q177" i="33"/>
  <c r="Q178" i="33"/>
  <c r="Q179" i="33"/>
  <c r="Q180" i="33"/>
  <c r="Q181" i="33"/>
  <c r="Q182" i="33"/>
  <c r="Q183" i="33"/>
  <c r="Q184" i="33"/>
  <c r="Q185" i="33"/>
  <c r="Q186" i="33"/>
  <c r="Q187" i="33"/>
  <c r="Q188" i="33"/>
  <c r="Q189" i="33"/>
  <c r="Q190" i="33"/>
  <c r="Q191" i="33"/>
  <c r="Q192" i="33"/>
  <c r="Q193" i="33"/>
  <c r="Q194" i="33"/>
  <c r="Q195" i="33"/>
  <c r="Q196" i="33"/>
  <c r="Q197" i="33"/>
  <c r="Q198" i="33"/>
  <c r="Q199" i="33"/>
  <c r="Q200" i="33"/>
  <c r="Q201" i="33"/>
  <c r="Q202" i="33"/>
  <c r="Q203" i="33"/>
  <c r="Q204" i="33"/>
  <c r="Q205" i="33"/>
  <c r="Q206" i="33"/>
  <c r="Q207" i="33"/>
  <c r="Q208" i="33"/>
  <c r="Q209" i="33"/>
  <c r="Q210" i="33"/>
  <c r="Q211" i="33"/>
  <c r="Q212" i="33"/>
  <c r="Q213" i="33"/>
  <c r="Q214" i="33"/>
  <c r="Q215" i="33"/>
  <c r="Q216" i="33"/>
  <c r="Q217" i="33"/>
  <c r="Q218" i="33"/>
  <c r="Q219" i="33"/>
  <c r="Q220" i="33"/>
  <c r="Q221" i="33"/>
  <c r="Q222" i="33"/>
  <c r="Q223" i="33"/>
  <c r="Q224" i="33"/>
  <c r="Q225" i="33"/>
  <c r="Q226" i="33"/>
  <c r="Q227" i="33"/>
  <c r="Q228" i="33"/>
  <c r="Q229" i="33"/>
  <c r="Q230" i="33"/>
  <c r="Q231" i="33"/>
  <c r="Q232" i="33"/>
  <c r="Q233" i="33"/>
  <c r="Q234" i="33"/>
  <c r="Q235" i="33"/>
  <c r="Q236" i="33"/>
  <c r="Q237" i="33"/>
  <c r="Q238" i="33"/>
  <c r="Q239" i="33"/>
  <c r="Q240" i="33"/>
  <c r="Q241" i="33"/>
  <c r="Q242" i="33"/>
  <c r="Q243" i="33"/>
  <c r="Q244" i="33"/>
  <c r="Q245" i="33"/>
  <c r="Q246" i="33"/>
  <c r="Q247" i="33"/>
  <c r="Q248" i="33"/>
  <c r="Q249" i="33"/>
  <c r="Q250" i="33"/>
  <c r="Q251" i="33"/>
  <c r="Q252" i="33"/>
  <c r="Q253" i="33"/>
  <c r="Q254" i="33"/>
  <c r="Q255" i="33"/>
  <c r="Q256" i="33"/>
  <c r="Q257" i="33"/>
  <c r="Q258" i="33"/>
  <c r="Q259" i="33"/>
  <c r="Q260" i="33"/>
  <c r="Q261" i="33"/>
  <c r="Q262" i="33"/>
  <c r="Q263" i="33"/>
  <c r="Q264" i="33"/>
  <c r="Q265" i="33"/>
  <c r="Q266" i="33"/>
  <c r="Q267" i="33"/>
  <c r="Q268" i="33"/>
  <c r="Q269" i="33"/>
  <c r="Q270" i="33"/>
  <c r="Q271" i="33"/>
  <c r="Q272" i="33"/>
  <c r="Q273" i="33"/>
  <c r="Q274" i="33"/>
  <c r="Q275" i="33"/>
  <c r="Q276" i="33"/>
  <c r="Q277" i="33"/>
  <c r="Q278" i="33"/>
  <c r="Q279" i="33"/>
  <c r="Q280" i="33"/>
  <c r="Q281" i="33"/>
  <c r="Q282" i="33"/>
  <c r="Q283" i="33"/>
  <c r="Q284" i="33"/>
  <c r="Q285" i="33"/>
  <c r="Q286" i="33"/>
  <c r="Q287" i="33"/>
  <c r="Q288" i="33"/>
  <c r="Q289" i="33"/>
  <c r="Q290" i="33"/>
  <c r="Q291" i="33"/>
  <c r="Q292" i="33"/>
  <c r="Q293" i="33"/>
  <c r="Q294" i="33"/>
  <c r="Q295" i="33"/>
  <c r="Q296" i="33"/>
  <c r="Q297" i="33"/>
  <c r="Q298" i="33"/>
  <c r="Q299" i="33"/>
  <c r="Q300" i="33"/>
  <c r="Q301" i="33"/>
  <c r="Q302" i="33"/>
  <c r="Q303" i="33"/>
  <c r="Q304" i="33"/>
  <c r="Q305" i="33"/>
  <c r="Q306" i="33"/>
  <c r="Q307" i="33"/>
  <c r="Q308" i="33"/>
  <c r="Q309" i="33"/>
  <c r="Q310" i="33"/>
  <c r="Q311" i="33"/>
  <c r="Q312" i="33"/>
  <c r="Q313" i="33"/>
  <c r="Q314" i="33"/>
  <c r="Q315" i="33"/>
  <c r="Q316" i="33"/>
  <c r="Q317" i="33"/>
  <c r="Q318" i="33"/>
  <c r="Q319" i="33"/>
  <c r="Q320" i="33"/>
  <c r="Q321" i="33"/>
  <c r="Q322" i="33"/>
  <c r="Q323" i="33"/>
  <c r="Q324" i="33"/>
  <c r="Q325" i="33"/>
  <c r="Q326" i="33"/>
  <c r="Q327" i="33"/>
  <c r="Q328" i="33"/>
  <c r="Q329" i="33"/>
  <c r="Q330" i="33"/>
  <c r="Q331" i="33"/>
  <c r="Q332" i="33"/>
  <c r="Q333" i="33"/>
  <c r="Q334" i="33"/>
  <c r="Q335" i="33"/>
  <c r="Q336" i="33"/>
  <c r="Q337" i="33"/>
  <c r="Q338" i="33"/>
  <c r="Q339" i="33"/>
  <c r="Q340" i="33"/>
  <c r="Q341" i="33"/>
  <c r="Q342" i="33"/>
  <c r="Q343" i="33"/>
  <c r="Q344" i="33"/>
  <c r="Q345" i="33"/>
  <c r="Q346" i="33"/>
  <c r="Q347" i="33"/>
  <c r="Q348" i="33"/>
  <c r="Q349" i="33"/>
  <c r="Q350" i="33"/>
  <c r="Q351" i="33"/>
  <c r="Q352" i="33"/>
  <c r="Q353" i="33"/>
  <c r="Q354" i="33"/>
  <c r="Q355" i="33"/>
  <c r="Q356" i="33"/>
  <c r="Q357" i="33"/>
  <c r="Q358" i="33"/>
  <c r="Q359" i="33"/>
  <c r="Q360" i="33"/>
  <c r="Q361" i="33"/>
  <c r="Q362" i="33"/>
  <c r="Q363" i="33"/>
  <c r="Q364" i="33"/>
  <c r="Q365" i="33"/>
  <c r="Q366" i="33"/>
  <c r="Q367" i="33"/>
  <c r="Q368" i="33"/>
  <c r="Q369" i="33"/>
  <c r="Q370" i="33"/>
  <c r="Q371" i="33"/>
  <c r="Q372" i="33"/>
  <c r="Q373" i="33"/>
  <c r="Q374" i="33"/>
  <c r="Q375" i="33"/>
  <c r="Q376" i="33"/>
  <c r="Q377" i="33"/>
  <c r="Q378" i="33"/>
  <c r="Q379" i="33"/>
  <c r="Q380" i="33"/>
  <c r="Q381" i="33"/>
  <c r="Q382" i="33"/>
  <c r="Q383" i="33"/>
  <c r="Q384" i="33"/>
  <c r="Q385" i="33"/>
  <c r="Q386" i="33"/>
  <c r="Q387" i="33"/>
  <c r="Q388" i="33"/>
  <c r="Q389" i="33"/>
  <c r="Q390" i="33"/>
  <c r="Q391" i="33"/>
  <c r="Q392" i="33"/>
  <c r="Q393" i="33"/>
  <c r="Q394" i="33"/>
  <c r="Q395" i="33"/>
  <c r="Q396" i="33"/>
  <c r="Q397" i="33"/>
  <c r="Q398" i="33"/>
  <c r="Q399" i="33"/>
  <c r="Q400" i="33"/>
  <c r="Q401" i="33"/>
  <c r="Q402" i="33"/>
  <c r="Q403" i="33"/>
  <c r="Q404" i="33"/>
  <c r="Q405" i="33"/>
  <c r="Q406" i="33"/>
  <c r="Q407" i="33"/>
  <c r="Q408" i="33"/>
  <c r="Q409" i="33"/>
  <c r="Q410" i="33"/>
  <c r="Q411" i="33"/>
  <c r="Q412" i="33"/>
  <c r="Q413" i="33"/>
  <c r="Q414" i="33"/>
  <c r="Q415" i="33"/>
  <c r="Q416" i="33"/>
  <c r="Q417" i="33"/>
  <c r="Q418" i="33"/>
  <c r="Q419" i="33"/>
  <c r="Q420" i="33"/>
  <c r="Q421" i="33"/>
  <c r="Q422" i="33"/>
  <c r="Q423" i="33"/>
  <c r="Q424" i="33"/>
  <c r="Q425" i="33"/>
  <c r="Q426" i="33"/>
  <c r="Q427" i="33"/>
  <c r="Q428" i="33"/>
  <c r="Q429" i="33"/>
  <c r="Q430" i="33"/>
  <c r="Q431" i="33"/>
  <c r="Q432" i="33"/>
  <c r="Q433" i="33"/>
  <c r="Q434" i="33"/>
  <c r="Q435" i="33"/>
  <c r="Q436" i="33"/>
  <c r="Q437" i="33"/>
  <c r="Q438" i="33"/>
  <c r="Q439" i="33"/>
  <c r="Q440" i="33"/>
  <c r="Q441" i="33"/>
  <c r="Q442" i="33"/>
  <c r="Q443" i="33"/>
  <c r="Q444" i="33"/>
  <c r="Q445" i="33"/>
  <c r="Q446" i="33"/>
  <c r="Q447" i="33"/>
  <c r="Q448" i="33"/>
  <c r="Q449" i="33"/>
  <c r="Q450" i="33"/>
  <c r="Q451" i="33"/>
  <c r="Q452" i="33"/>
  <c r="Q453" i="33"/>
  <c r="Q454" i="33"/>
  <c r="Q455" i="33"/>
  <c r="Q456" i="33"/>
  <c r="Q457" i="33"/>
  <c r="Q458" i="33"/>
  <c r="Q459" i="33"/>
  <c r="Q460" i="33"/>
  <c r="Q461" i="33"/>
  <c r="Q462" i="33"/>
  <c r="Q463" i="33"/>
  <c r="Q464" i="33"/>
  <c r="Q465" i="33"/>
  <c r="Q466" i="33"/>
  <c r="Q467" i="33"/>
  <c r="Q468" i="33"/>
  <c r="Q469" i="33"/>
  <c r="Q470" i="33"/>
  <c r="Q471" i="33"/>
  <c r="Q472" i="33"/>
  <c r="Q473" i="33"/>
  <c r="Q474" i="33"/>
  <c r="Q475" i="33"/>
  <c r="Q476" i="33"/>
  <c r="Q477" i="33"/>
  <c r="Q478" i="33"/>
  <c r="Q479" i="33"/>
  <c r="Q480" i="33"/>
  <c r="Q481" i="33"/>
  <c r="Q482" i="33"/>
  <c r="Q483" i="33"/>
  <c r="Q484" i="33"/>
  <c r="Q485" i="33"/>
  <c r="Q486" i="33"/>
  <c r="Q487" i="33"/>
  <c r="Q488" i="33"/>
  <c r="Q489" i="33"/>
  <c r="Q490" i="33"/>
  <c r="Q491" i="33"/>
  <c r="Q492" i="33"/>
  <c r="Q493" i="33"/>
  <c r="Q494" i="33"/>
  <c r="Q495" i="33"/>
  <c r="Q496" i="33"/>
  <c r="Q497" i="33"/>
  <c r="Q498" i="33"/>
  <c r="Q499" i="33"/>
  <c r="Q500" i="33"/>
  <c r="Q501" i="33"/>
  <c r="Q502" i="33"/>
  <c r="Q503" i="33"/>
  <c r="Q504" i="33"/>
  <c r="Q505" i="33"/>
  <c r="Q506" i="33"/>
  <c r="R7" i="33"/>
  <c r="Q7" i="33"/>
  <c r="R8" i="42"/>
  <c r="R9" i="42"/>
  <c r="R10" i="42"/>
  <c r="R11" i="42"/>
  <c r="R12" i="42"/>
  <c r="R13" i="42"/>
  <c r="R14" i="42"/>
  <c r="R15" i="42"/>
  <c r="R16" i="42"/>
  <c r="R17" i="42"/>
  <c r="R18" i="42"/>
  <c r="R19" i="42"/>
  <c r="R20" i="42"/>
  <c r="R21" i="42"/>
  <c r="R22" i="42"/>
  <c r="R23" i="42"/>
  <c r="R24" i="42"/>
  <c r="R25" i="42"/>
  <c r="R26" i="42"/>
  <c r="R27" i="42"/>
  <c r="R28" i="42"/>
  <c r="R29" i="42"/>
  <c r="R30" i="42"/>
  <c r="R31" i="42"/>
  <c r="R32" i="42"/>
  <c r="R33" i="42"/>
  <c r="R34" i="42"/>
  <c r="R35" i="42"/>
  <c r="R36" i="42"/>
  <c r="R37" i="42"/>
  <c r="R38" i="42"/>
  <c r="R39" i="42"/>
  <c r="R40" i="42"/>
  <c r="R41" i="42"/>
  <c r="R42" i="42"/>
  <c r="R43" i="42"/>
  <c r="R44" i="42"/>
  <c r="R45" i="42"/>
  <c r="R46" i="42"/>
  <c r="R47" i="42"/>
  <c r="R48" i="42"/>
  <c r="R49" i="42"/>
  <c r="R50" i="42"/>
  <c r="R51" i="42"/>
  <c r="R52" i="42"/>
  <c r="R53" i="42"/>
  <c r="R54" i="42"/>
  <c r="R55" i="42"/>
  <c r="R56" i="42"/>
  <c r="R57" i="42"/>
  <c r="R58" i="42"/>
  <c r="R59" i="42"/>
  <c r="R60" i="42"/>
  <c r="R61" i="42"/>
  <c r="R62" i="42"/>
  <c r="R63" i="42"/>
  <c r="R64" i="42"/>
  <c r="R65" i="42"/>
  <c r="R66" i="42"/>
  <c r="R67" i="42"/>
  <c r="R68" i="42"/>
  <c r="R69" i="42"/>
  <c r="R70" i="42"/>
  <c r="R71" i="42"/>
  <c r="R72" i="42"/>
  <c r="R73" i="42"/>
  <c r="R74" i="42"/>
  <c r="R75" i="42"/>
  <c r="R76" i="42"/>
  <c r="R77" i="42"/>
  <c r="R78" i="42"/>
  <c r="R79" i="42"/>
  <c r="R80" i="42"/>
  <c r="R81" i="42"/>
  <c r="R82" i="42"/>
  <c r="R83" i="42"/>
  <c r="R84" i="42"/>
  <c r="R85" i="42"/>
  <c r="R86" i="42"/>
  <c r="R87" i="42"/>
  <c r="R88" i="42"/>
  <c r="R89" i="42"/>
  <c r="R90" i="42"/>
  <c r="R91" i="42"/>
  <c r="R92" i="42"/>
  <c r="R93" i="42"/>
  <c r="R94" i="42"/>
  <c r="R95" i="42"/>
  <c r="R96" i="42"/>
  <c r="R97" i="42"/>
  <c r="R98" i="42"/>
  <c r="R99" i="42"/>
  <c r="R100" i="42"/>
  <c r="R101" i="42"/>
  <c r="R102" i="42"/>
  <c r="R103" i="42"/>
  <c r="R104" i="42"/>
  <c r="R105" i="42"/>
  <c r="R106" i="42"/>
  <c r="R107" i="42"/>
  <c r="R108" i="42"/>
  <c r="R109" i="42"/>
  <c r="R110" i="42"/>
  <c r="R111" i="42"/>
  <c r="R112" i="42"/>
  <c r="R113" i="42"/>
  <c r="R114" i="42"/>
  <c r="R115" i="42"/>
  <c r="R116" i="42"/>
  <c r="R117" i="42"/>
  <c r="R118" i="42"/>
  <c r="R119" i="42"/>
  <c r="R120" i="42"/>
  <c r="R121" i="42"/>
  <c r="R122" i="42"/>
  <c r="R123" i="42"/>
  <c r="R124" i="42"/>
  <c r="R125" i="42"/>
  <c r="R126" i="42"/>
  <c r="R127" i="42"/>
  <c r="R128" i="42"/>
  <c r="R129" i="42"/>
  <c r="R130" i="42"/>
  <c r="R131" i="42"/>
  <c r="R132" i="42"/>
  <c r="R133" i="42"/>
  <c r="R134" i="42"/>
  <c r="R135" i="42"/>
  <c r="R136" i="42"/>
  <c r="R137" i="42"/>
  <c r="R138" i="42"/>
  <c r="R139" i="42"/>
  <c r="R140" i="42"/>
  <c r="R141" i="42"/>
  <c r="R142" i="42"/>
  <c r="R143" i="42"/>
  <c r="R144" i="42"/>
  <c r="R145" i="42"/>
  <c r="R146" i="42"/>
  <c r="R147" i="42"/>
  <c r="R148" i="42"/>
  <c r="R149" i="42"/>
  <c r="R150" i="42"/>
  <c r="R151" i="42"/>
  <c r="R152" i="42"/>
  <c r="R153" i="42"/>
  <c r="R154" i="42"/>
  <c r="R155" i="42"/>
  <c r="R156" i="42"/>
  <c r="R157" i="42"/>
  <c r="R158" i="42"/>
  <c r="R159" i="42"/>
  <c r="R160" i="42"/>
  <c r="R161" i="42"/>
  <c r="R162" i="42"/>
  <c r="R163" i="42"/>
  <c r="R164" i="42"/>
  <c r="R165" i="42"/>
  <c r="R166" i="42"/>
  <c r="R167" i="42"/>
  <c r="R168" i="42"/>
  <c r="R169" i="42"/>
  <c r="R170" i="42"/>
  <c r="R171" i="42"/>
  <c r="R172" i="42"/>
  <c r="R173" i="42"/>
  <c r="R174" i="42"/>
  <c r="R175" i="42"/>
  <c r="R176" i="42"/>
  <c r="R177" i="42"/>
  <c r="R178" i="42"/>
  <c r="R179" i="42"/>
  <c r="R180" i="42"/>
  <c r="R181" i="42"/>
  <c r="R182" i="42"/>
  <c r="R183" i="42"/>
  <c r="R184" i="42"/>
  <c r="R185" i="42"/>
  <c r="R186" i="42"/>
  <c r="R187" i="42"/>
  <c r="R188" i="42"/>
  <c r="R189" i="42"/>
  <c r="R190" i="42"/>
  <c r="R191" i="42"/>
  <c r="R192" i="42"/>
  <c r="R193" i="42"/>
  <c r="R194" i="42"/>
  <c r="R195" i="42"/>
  <c r="R196" i="42"/>
  <c r="R197" i="42"/>
  <c r="R198" i="42"/>
  <c r="R199" i="42"/>
  <c r="R200" i="42"/>
  <c r="R201" i="42"/>
  <c r="R202" i="42"/>
  <c r="R203" i="42"/>
  <c r="R204" i="42"/>
  <c r="R205" i="42"/>
  <c r="R206" i="42"/>
  <c r="R207" i="42"/>
  <c r="R208" i="42"/>
  <c r="R209" i="42"/>
  <c r="R210" i="42"/>
  <c r="R211" i="42"/>
  <c r="R212" i="42"/>
  <c r="R213" i="42"/>
  <c r="R214" i="42"/>
  <c r="R215" i="42"/>
  <c r="R216" i="42"/>
  <c r="R217" i="42"/>
  <c r="R218" i="42"/>
  <c r="R219" i="42"/>
  <c r="R220" i="42"/>
  <c r="R221" i="42"/>
  <c r="R222" i="42"/>
  <c r="R223" i="42"/>
  <c r="R224" i="42"/>
  <c r="R225" i="42"/>
  <c r="R226" i="42"/>
  <c r="R227" i="42"/>
  <c r="R228" i="42"/>
  <c r="R229" i="42"/>
  <c r="R230" i="42"/>
  <c r="R231" i="42"/>
  <c r="R232" i="42"/>
  <c r="R233" i="42"/>
  <c r="R234" i="42"/>
  <c r="R235" i="42"/>
  <c r="R236" i="42"/>
  <c r="R237" i="42"/>
  <c r="R238" i="42"/>
  <c r="R239" i="42"/>
  <c r="R240" i="42"/>
  <c r="R241" i="42"/>
  <c r="R242" i="42"/>
  <c r="R243" i="42"/>
  <c r="R244" i="42"/>
  <c r="R245" i="42"/>
  <c r="R246" i="42"/>
  <c r="R247" i="42"/>
  <c r="R248" i="42"/>
  <c r="R249" i="42"/>
  <c r="R250" i="42"/>
  <c r="R251" i="42"/>
  <c r="R252" i="42"/>
  <c r="R253" i="42"/>
  <c r="R254" i="42"/>
  <c r="R255" i="42"/>
  <c r="R256" i="42"/>
  <c r="R257" i="42"/>
  <c r="R258" i="42"/>
  <c r="R259" i="42"/>
  <c r="R260" i="42"/>
  <c r="R261" i="42"/>
  <c r="R262" i="42"/>
  <c r="R263" i="42"/>
  <c r="R264" i="42"/>
  <c r="R265" i="42"/>
  <c r="R266" i="42"/>
  <c r="R267" i="42"/>
  <c r="R268" i="42"/>
  <c r="R269" i="42"/>
  <c r="R270" i="42"/>
  <c r="R271" i="42"/>
  <c r="R272" i="42"/>
  <c r="R273" i="42"/>
  <c r="R274" i="42"/>
  <c r="R275" i="42"/>
  <c r="R276" i="42"/>
  <c r="R277" i="42"/>
  <c r="R278" i="42"/>
  <c r="R279" i="42"/>
  <c r="R280" i="42"/>
  <c r="R281" i="42"/>
  <c r="R282" i="42"/>
  <c r="R283" i="42"/>
  <c r="R284" i="42"/>
  <c r="R285" i="42"/>
  <c r="R286" i="42"/>
  <c r="R287" i="42"/>
  <c r="R288" i="42"/>
  <c r="R289" i="42"/>
  <c r="R290" i="42"/>
  <c r="R291" i="42"/>
  <c r="R292" i="42"/>
  <c r="R293" i="42"/>
  <c r="R294" i="42"/>
  <c r="R295" i="42"/>
  <c r="R296" i="42"/>
  <c r="R297" i="42"/>
  <c r="R298" i="42"/>
  <c r="R299" i="42"/>
  <c r="R300" i="42"/>
  <c r="R301" i="42"/>
  <c r="R302" i="42"/>
  <c r="R303" i="42"/>
  <c r="R304" i="42"/>
  <c r="R305" i="42"/>
  <c r="R306" i="42"/>
  <c r="R307" i="42"/>
  <c r="R308" i="42"/>
  <c r="R309" i="42"/>
  <c r="R310" i="42"/>
  <c r="R311" i="42"/>
  <c r="R312" i="42"/>
  <c r="R313" i="42"/>
  <c r="R314" i="42"/>
  <c r="R315" i="42"/>
  <c r="R316" i="42"/>
  <c r="R317" i="42"/>
  <c r="R318" i="42"/>
  <c r="R319" i="42"/>
  <c r="R320" i="42"/>
  <c r="R321" i="42"/>
  <c r="R322" i="42"/>
  <c r="R323" i="42"/>
  <c r="R324" i="42"/>
  <c r="R325" i="42"/>
  <c r="R326" i="42"/>
  <c r="R327" i="42"/>
  <c r="R328" i="42"/>
  <c r="R329" i="42"/>
  <c r="R330" i="42"/>
  <c r="R331" i="42"/>
  <c r="R332" i="42"/>
  <c r="R333" i="42"/>
  <c r="R334" i="42"/>
  <c r="R335" i="42"/>
  <c r="R336" i="42"/>
  <c r="R337" i="42"/>
  <c r="R338" i="42"/>
  <c r="R339" i="42"/>
  <c r="R340" i="42"/>
  <c r="R341" i="42"/>
  <c r="R342" i="42"/>
  <c r="R343" i="42"/>
  <c r="R344" i="42"/>
  <c r="R345" i="42"/>
  <c r="R346" i="42"/>
  <c r="R347" i="42"/>
  <c r="R348" i="42"/>
  <c r="R349" i="42"/>
  <c r="R350" i="42"/>
  <c r="R351" i="42"/>
  <c r="R352" i="42"/>
  <c r="R353" i="42"/>
  <c r="R354" i="42"/>
  <c r="R355" i="42"/>
  <c r="R356" i="42"/>
  <c r="R357" i="42"/>
  <c r="R358" i="42"/>
  <c r="R359" i="42"/>
  <c r="R360" i="42"/>
  <c r="R361" i="42"/>
  <c r="R362" i="42"/>
  <c r="R363" i="42"/>
  <c r="R364" i="42"/>
  <c r="R365" i="42"/>
  <c r="R366" i="42"/>
  <c r="R367" i="42"/>
  <c r="R368" i="42"/>
  <c r="R369" i="42"/>
  <c r="R370" i="42"/>
  <c r="R371" i="42"/>
  <c r="R372" i="42"/>
  <c r="R373" i="42"/>
  <c r="R374" i="42"/>
  <c r="R375" i="42"/>
  <c r="R376" i="42"/>
  <c r="R377" i="42"/>
  <c r="R378" i="42"/>
  <c r="R379" i="42"/>
  <c r="R380" i="42"/>
  <c r="R381" i="42"/>
  <c r="R382" i="42"/>
  <c r="R383" i="42"/>
  <c r="R384" i="42"/>
  <c r="R385" i="42"/>
  <c r="R386" i="42"/>
  <c r="R387" i="42"/>
  <c r="R388" i="42"/>
  <c r="R389" i="42"/>
  <c r="R390" i="42"/>
  <c r="R391" i="42"/>
  <c r="R392" i="42"/>
  <c r="R393" i="42"/>
  <c r="R394" i="42"/>
  <c r="R395" i="42"/>
  <c r="R396" i="42"/>
  <c r="R397" i="42"/>
  <c r="R398" i="42"/>
  <c r="R399" i="42"/>
  <c r="R400" i="42"/>
  <c r="R401" i="42"/>
  <c r="R402" i="42"/>
  <c r="R403" i="42"/>
  <c r="R404" i="42"/>
  <c r="R405" i="42"/>
  <c r="R406" i="42"/>
  <c r="R407" i="42"/>
  <c r="R408" i="42"/>
  <c r="R409" i="42"/>
  <c r="R410" i="42"/>
  <c r="R411" i="42"/>
  <c r="R412" i="42"/>
  <c r="R413" i="42"/>
  <c r="R414" i="42"/>
  <c r="R415" i="42"/>
  <c r="R416" i="42"/>
  <c r="R417" i="42"/>
  <c r="R418" i="42"/>
  <c r="R419" i="42"/>
  <c r="R420" i="42"/>
  <c r="R421" i="42"/>
  <c r="R422" i="42"/>
  <c r="R423" i="42"/>
  <c r="R424" i="42"/>
  <c r="R425" i="42"/>
  <c r="R426" i="42"/>
  <c r="R427" i="42"/>
  <c r="R428" i="42"/>
  <c r="R429" i="42"/>
  <c r="R430" i="42"/>
  <c r="R431" i="42"/>
  <c r="R432" i="42"/>
  <c r="R433" i="42"/>
  <c r="R434" i="42"/>
  <c r="R435" i="42"/>
  <c r="R436" i="42"/>
  <c r="R437" i="42"/>
  <c r="R438" i="42"/>
  <c r="R439" i="42"/>
  <c r="R440" i="42"/>
  <c r="R441" i="42"/>
  <c r="R442" i="42"/>
  <c r="R443" i="42"/>
  <c r="R444" i="42"/>
  <c r="R445" i="42"/>
  <c r="R446" i="42"/>
  <c r="R447" i="42"/>
  <c r="R448" i="42"/>
  <c r="R449" i="42"/>
  <c r="R450" i="42"/>
  <c r="R451" i="42"/>
  <c r="R452" i="42"/>
  <c r="R453" i="42"/>
  <c r="R454" i="42"/>
  <c r="R455" i="42"/>
  <c r="R456" i="42"/>
  <c r="R457" i="42"/>
  <c r="R458" i="42"/>
  <c r="R459" i="42"/>
  <c r="R460" i="42"/>
  <c r="R461" i="42"/>
  <c r="R462" i="42"/>
  <c r="R463" i="42"/>
  <c r="R464" i="42"/>
  <c r="R465" i="42"/>
  <c r="R466" i="42"/>
  <c r="R467" i="42"/>
  <c r="R468" i="42"/>
  <c r="R469" i="42"/>
  <c r="R470" i="42"/>
  <c r="R471" i="42"/>
  <c r="R472" i="42"/>
  <c r="R473" i="42"/>
  <c r="R474" i="42"/>
  <c r="R475" i="42"/>
  <c r="R476" i="42"/>
  <c r="R477" i="42"/>
  <c r="R478" i="42"/>
  <c r="R479" i="42"/>
  <c r="R480" i="42"/>
  <c r="R481" i="42"/>
  <c r="R482" i="42"/>
  <c r="R483" i="42"/>
  <c r="R484" i="42"/>
  <c r="R485" i="42"/>
  <c r="R486" i="42"/>
  <c r="R487" i="42"/>
  <c r="R488" i="42"/>
  <c r="R489" i="42"/>
  <c r="R490" i="42"/>
  <c r="R491" i="42"/>
  <c r="R492" i="42"/>
  <c r="R493" i="42"/>
  <c r="R494" i="42"/>
  <c r="R495" i="42"/>
  <c r="R496" i="42"/>
  <c r="R497" i="42"/>
  <c r="R498" i="42"/>
  <c r="R499" i="42"/>
  <c r="R500" i="42"/>
  <c r="R501" i="42"/>
  <c r="R502" i="42"/>
  <c r="R503" i="42"/>
  <c r="R504" i="42"/>
  <c r="R505" i="42"/>
  <c r="R506" i="42"/>
  <c r="Q8" i="42"/>
  <c r="Q9" i="42"/>
  <c r="Q10" i="42"/>
  <c r="Q11" i="42"/>
  <c r="Q12" i="42"/>
  <c r="Q13" i="42"/>
  <c r="Q14" i="42"/>
  <c r="Q15" i="42"/>
  <c r="Q16" i="42"/>
  <c r="Q17" i="42"/>
  <c r="Q18" i="42"/>
  <c r="Q19" i="42"/>
  <c r="Q20" i="42"/>
  <c r="Q21" i="42"/>
  <c r="Q22" i="42"/>
  <c r="Q23" i="42"/>
  <c r="Q24" i="42"/>
  <c r="Q25" i="42"/>
  <c r="Q26" i="42"/>
  <c r="Q27" i="42"/>
  <c r="Q28" i="42"/>
  <c r="Q29" i="42"/>
  <c r="Q30" i="42"/>
  <c r="Q31" i="42"/>
  <c r="Q32" i="42"/>
  <c r="Q33" i="42"/>
  <c r="Q34" i="42"/>
  <c r="Q35" i="42"/>
  <c r="Q36" i="42"/>
  <c r="Q37" i="42"/>
  <c r="Q38" i="42"/>
  <c r="Q39" i="42"/>
  <c r="Q40" i="42"/>
  <c r="Q41" i="42"/>
  <c r="Q42" i="42"/>
  <c r="Q43" i="42"/>
  <c r="Q44" i="42"/>
  <c r="Q45" i="42"/>
  <c r="Q46" i="42"/>
  <c r="Q47" i="42"/>
  <c r="Q48" i="42"/>
  <c r="Q49" i="42"/>
  <c r="Q50" i="42"/>
  <c r="Q51" i="42"/>
  <c r="Q52" i="42"/>
  <c r="Q53" i="42"/>
  <c r="Q54" i="42"/>
  <c r="Q55" i="42"/>
  <c r="Q56" i="42"/>
  <c r="Q57" i="42"/>
  <c r="Q58" i="42"/>
  <c r="Q59" i="42"/>
  <c r="Q60" i="42"/>
  <c r="Q61" i="42"/>
  <c r="Q62" i="42"/>
  <c r="Q63" i="42"/>
  <c r="Q64" i="42"/>
  <c r="Q65" i="42"/>
  <c r="Q66" i="42"/>
  <c r="Q67" i="42"/>
  <c r="Q68" i="42"/>
  <c r="Q69" i="42"/>
  <c r="Q70" i="42"/>
  <c r="Q71" i="42"/>
  <c r="Q72" i="42"/>
  <c r="Q73" i="42"/>
  <c r="Q74" i="42"/>
  <c r="Q75" i="42"/>
  <c r="Q76" i="42"/>
  <c r="Q77" i="42"/>
  <c r="Q78" i="42"/>
  <c r="Q79" i="42"/>
  <c r="Q80" i="42"/>
  <c r="Q81" i="42"/>
  <c r="Q82" i="42"/>
  <c r="Q83" i="42"/>
  <c r="Q84" i="42"/>
  <c r="Q85" i="42"/>
  <c r="Q86" i="42"/>
  <c r="Q87" i="42"/>
  <c r="Q88" i="42"/>
  <c r="Q89" i="42"/>
  <c r="Q90" i="42"/>
  <c r="Q91" i="42"/>
  <c r="Q92" i="42"/>
  <c r="Q93" i="42"/>
  <c r="Q94" i="42"/>
  <c r="Q95" i="42"/>
  <c r="Q96" i="42"/>
  <c r="Q97" i="42"/>
  <c r="Q98" i="42"/>
  <c r="Q99" i="42"/>
  <c r="Q100" i="42"/>
  <c r="Q101" i="42"/>
  <c r="Q102" i="42"/>
  <c r="Q103" i="42"/>
  <c r="Q104" i="42"/>
  <c r="Q105" i="42"/>
  <c r="Q106" i="42"/>
  <c r="Q107" i="42"/>
  <c r="Q108" i="42"/>
  <c r="Q109" i="42"/>
  <c r="Q110" i="42"/>
  <c r="Q111" i="42"/>
  <c r="Q112" i="42"/>
  <c r="Q113" i="42"/>
  <c r="Q114" i="42"/>
  <c r="Q115" i="42"/>
  <c r="Q116" i="42"/>
  <c r="Q117" i="42"/>
  <c r="Q118" i="42"/>
  <c r="Q119" i="42"/>
  <c r="Q120" i="42"/>
  <c r="Q121" i="42"/>
  <c r="Q122" i="42"/>
  <c r="Q123" i="42"/>
  <c r="Q124" i="42"/>
  <c r="Q125" i="42"/>
  <c r="Q126" i="42"/>
  <c r="Q127" i="42"/>
  <c r="Q128" i="42"/>
  <c r="Q129" i="42"/>
  <c r="Q130" i="42"/>
  <c r="Q131" i="42"/>
  <c r="Q132" i="42"/>
  <c r="Q133" i="42"/>
  <c r="Q134" i="42"/>
  <c r="Q135" i="42"/>
  <c r="Q136" i="42"/>
  <c r="Q137" i="42"/>
  <c r="Q138" i="42"/>
  <c r="Q139" i="42"/>
  <c r="Q140" i="42"/>
  <c r="Q141" i="42"/>
  <c r="Q142" i="42"/>
  <c r="Q143" i="42"/>
  <c r="Q144" i="42"/>
  <c r="Q145" i="42"/>
  <c r="Q146" i="42"/>
  <c r="Q147" i="42"/>
  <c r="Q148" i="42"/>
  <c r="Q149" i="42"/>
  <c r="Q150" i="42"/>
  <c r="Q151" i="42"/>
  <c r="Q152" i="42"/>
  <c r="Q153" i="42"/>
  <c r="Q154" i="42"/>
  <c r="Q155" i="42"/>
  <c r="Q156" i="42"/>
  <c r="Q157" i="42"/>
  <c r="Q158" i="42"/>
  <c r="Q159" i="42"/>
  <c r="Q160" i="42"/>
  <c r="Q161" i="42"/>
  <c r="Q162" i="42"/>
  <c r="Q163" i="42"/>
  <c r="Q164" i="42"/>
  <c r="Q165" i="42"/>
  <c r="Q166" i="42"/>
  <c r="Q167" i="42"/>
  <c r="Q168" i="42"/>
  <c r="Q169" i="42"/>
  <c r="Q170" i="42"/>
  <c r="Q171" i="42"/>
  <c r="Q172" i="42"/>
  <c r="Q173" i="42"/>
  <c r="Q174" i="42"/>
  <c r="Q175" i="42"/>
  <c r="Q176" i="42"/>
  <c r="Q177" i="42"/>
  <c r="Q178" i="42"/>
  <c r="Q179" i="42"/>
  <c r="Q180" i="42"/>
  <c r="Q181" i="42"/>
  <c r="Q182" i="42"/>
  <c r="Q183" i="42"/>
  <c r="Q184" i="42"/>
  <c r="Q185" i="42"/>
  <c r="Q186" i="42"/>
  <c r="Q187" i="42"/>
  <c r="Q188" i="42"/>
  <c r="Q189" i="42"/>
  <c r="Q190" i="42"/>
  <c r="Q191" i="42"/>
  <c r="Q192" i="42"/>
  <c r="Q193" i="42"/>
  <c r="Q194" i="42"/>
  <c r="Q195" i="42"/>
  <c r="Q196" i="42"/>
  <c r="Q197" i="42"/>
  <c r="Q198" i="42"/>
  <c r="Q199" i="42"/>
  <c r="Q200" i="42"/>
  <c r="Q201" i="42"/>
  <c r="Q202" i="42"/>
  <c r="Q203" i="42"/>
  <c r="Q204" i="42"/>
  <c r="Q205" i="42"/>
  <c r="Q206" i="42"/>
  <c r="Q207" i="42"/>
  <c r="Q208" i="42"/>
  <c r="Q209" i="42"/>
  <c r="Q210" i="42"/>
  <c r="Q211" i="42"/>
  <c r="Q212" i="42"/>
  <c r="Q213" i="42"/>
  <c r="Q214" i="42"/>
  <c r="Q215" i="42"/>
  <c r="Q216" i="42"/>
  <c r="Q217" i="42"/>
  <c r="Q218" i="42"/>
  <c r="Q219" i="42"/>
  <c r="Q220" i="42"/>
  <c r="Q221" i="42"/>
  <c r="Q222" i="42"/>
  <c r="Q223" i="42"/>
  <c r="Q224" i="42"/>
  <c r="Q225" i="42"/>
  <c r="Q226" i="42"/>
  <c r="Q227" i="42"/>
  <c r="Q228" i="42"/>
  <c r="Q229" i="42"/>
  <c r="Q230" i="42"/>
  <c r="Q231" i="42"/>
  <c r="Q232" i="42"/>
  <c r="Q233" i="42"/>
  <c r="Q234" i="42"/>
  <c r="Q235" i="42"/>
  <c r="Q236" i="42"/>
  <c r="Q237" i="42"/>
  <c r="Q238" i="42"/>
  <c r="Q239" i="42"/>
  <c r="Q240" i="42"/>
  <c r="Q241" i="42"/>
  <c r="Q242" i="42"/>
  <c r="Q243" i="42"/>
  <c r="Q244" i="42"/>
  <c r="Q245" i="42"/>
  <c r="Q246" i="42"/>
  <c r="Q247" i="42"/>
  <c r="Q248" i="42"/>
  <c r="Q249" i="42"/>
  <c r="Q250" i="42"/>
  <c r="Q251" i="42"/>
  <c r="Q252" i="42"/>
  <c r="Q253" i="42"/>
  <c r="Q254" i="42"/>
  <c r="Q255" i="42"/>
  <c r="Q256" i="42"/>
  <c r="Q257" i="42"/>
  <c r="Q258" i="42"/>
  <c r="Q259" i="42"/>
  <c r="Q260" i="42"/>
  <c r="Q261" i="42"/>
  <c r="Q262" i="42"/>
  <c r="Q263" i="42"/>
  <c r="Q264" i="42"/>
  <c r="Q265" i="42"/>
  <c r="Q266" i="42"/>
  <c r="Q267" i="42"/>
  <c r="Q268" i="42"/>
  <c r="Q269" i="42"/>
  <c r="Q270" i="42"/>
  <c r="Q271" i="42"/>
  <c r="Q272" i="42"/>
  <c r="Q273" i="42"/>
  <c r="Q274" i="42"/>
  <c r="Q275" i="42"/>
  <c r="Q276" i="42"/>
  <c r="Q277" i="42"/>
  <c r="Q278" i="42"/>
  <c r="Q279" i="42"/>
  <c r="Q280" i="42"/>
  <c r="Q281" i="42"/>
  <c r="Q282" i="42"/>
  <c r="Q283" i="42"/>
  <c r="Q284" i="42"/>
  <c r="Q285" i="42"/>
  <c r="Q286" i="42"/>
  <c r="Q287" i="42"/>
  <c r="Q288" i="42"/>
  <c r="Q289" i="42"/>
  <c r="Q290" i="42"/>
  <c r="Q291" i="42"/>
  <c r="Q292" i="42"/>
  <c r="Q293" i="42"/>
  <c r="Q294" i="42"/>
  <c r="Q295" i="42"/>
  <c r="Q296" i="42"/>
  <c r="Q297" i="42"/>
  <c r="Q298" i="42"/>
  <c r="Q299" i="42"/>
  <c r="Q300" i="42"/>
  <c r="Q301" i="42"/>
  <c r="Q302" i="42"/>
  <c r="Q303" i="42"/>
  <c r="Q304" i="42"/>
  <c r="Q305" i="42"/>
  <c r="Q306" i="42"/>
  <c r="Q307" i="42"/>
  <c r="Q308" i="42"/>
  <c r="Q309" i="42"/>
  <c r="Q310" i="42"/>
  <c r="Q311" i="42"/>
  <c r="Q312" i="42"/>
  <c r="Q313" i="42"/>
  <c r="Q314" i="42"/>
  <c r="Q315" i="42"/>
  <c r="Q316" i="42"/>
  <c r="Q317" i="42"/>
  <c r="Q318" i="42"/>
  <c r="Q319" i="42"/>
  <c r="Q320" i="42"/>
  <c r="Q321" i="42"/>
  <c r="Q322" i="42"/>
  <c r="Q323" i="42"/>
  <c r="Q324" i="42"/>
  <c r="Q325" i="42"/>
  <c r="Q326" i="42"/>
  <c r="Q327" i="42"/>
  <c r="Q328" i="42"/>
  <c r="Q329" i="42"/>
  <c r="Q330" i="42"/>
  <c r="Q331" i="42"/>
  <c r="Q332" i="42"/>
  <c r="Q333" i="42"/>
  <c r="Q334" i="42"/>
  <c r="Q335" i="42"/>
  <c r="Q336" i="42"/>
  <c r="Q337" i="42"/>
  <c r="Q338" i="42"/>
  <c r="Q339" i="42"/>
  <c r="Q340" i="42"/>
  <c r="Q341" i="42"/>
  <c r="Q342" i="42"/>
  <c r="Q343" i="42"/>
  <c r="Q344" i="42"/>
  <c r="Q345" i="42"/>
  <c r="Q346" i="42"/>
  <c r="Q347" i="42"/>
  <c r="Q348" i="42"/>
  <c r="Q349" i="42"/>
  <c r="Q350" i="42"/>
  <c r="Q351" i="42"/>
  <c r="Q352" i="42"/>
  <c r="Q353" i="42"/>
  <c r="Q354" i="42"/>
  <c r="Q355" i="42"/>
  <c r="Q356" i="42"/>
  <c r="Q357" i="42"/>
  <c r="Q358" i="42"/>
  <c r="Q359" i="42"/>
  <c r="Q360" i="42"/>
  <c r="Q361" i="42"/>
  <c r="Q362" i="42"/>
  <c r="Q363" i="42"/>
  <c r="Q364" i="42"/>
  <c r="Q365" i="42"/>
  <c r="Q366" i="42"/>
  <c r="Q367" i="42"/>
  <c r="Q368" i="42"/>
  <c r="Q369" i="42"/>
  <c r="Q370" i="42"/>
  <c r="Q371" i="42"/>
  <c r="Q372" i="42"/>
  <c r="Q373" i="42"/>
  <c r="Q374" i="42"/>
  <c r="Q375" i="42"/>
  <c r="Q376" i="42"/>
  <c r="Q377" i="42"/>
  <c r="Q378" i="42"/>
  <c r="Q379" i="42"/>
  <c r="Q380" i="42"/>
  <c r="Q381" i="42"/>
  <c r="Q382" i="42"/>
  <c r="Q383" i="42"/>
  <c r="Q384" i="42"/>
  <c r="Q385" i="42"/>
  <c r="Q386" i="42"/>
  <c r="Q387" i="42"/>
  <c r="Q388" i="42"/>
  <c r="Q389" i="42"/>
  <c r="Q390" i="42"/>
  <c r="Q391" i="42"/>
  <c r="Q392" i="42"/>
  <c r="Q393" i="42"/>
  <c r="Q394" i="42"/>
  <c r="Q395" i="42"/>
  <c r="Q396" i="42"/>
  <c r="Q397" i="42"/>
  <c r="Q398" i="42"/>
  <c r="Q399" i="42"/>
  <c r="Q400" i="42"/>
  <c r="Q401" i="42"/>
  <c r="Q402" i="42"/>
  <c r="Q403" i="42"/>
  <c r="Q404" i="42"/>
  <c r="Q405" i="42"/>
  <c r="Q406" i="42"/>
  <c r="Q407" i="42"/>
  <c r="Q408" i="42"/>
  <c r="Q409" i="42"/>
  <c r="Q410" i="42"/>
  <c r="Q411" i="42"/>
  <c r="Q412" i="42"/>
  <c r="Q413" i="42"/>
  <c r="Q414" i="42"/>
  <c r="Q415" i="42"/>
  <c r="Q416" i="42"/>
  <c r="Q417" i="42"/>
  <c r="Q418" i="42"/>
  <c r="Q419" i="42"/>
  <c r="Q420" i="42"/>
  <c r="Q421" i="42"/>
  <c r="Q422" i="42"/>
  <c r="Q423" i="42"/>
  <c r="Q424" i="42"/>
  <c r="Q425" i="42"/>
  <c r="Q426" i="42"/>
  <c r="Q427" i="42"/>
  <c r="Q428" i="42"/>
  <c r="Q429" i="42"/>
  <c r="Q430" i="42"/>
  <c r="Q431" i="42"/>
  <c r="Q432" i="42"/>
  <c r="Q433" i="42"/>
  <c r="Q434" i="42"/>
  <c r="Q435" i="42"/>
  <c r="Q436" i="42"/>
  <c r="Q437" i="42"/>
  <c r="Q438" i="42"/>
  <c r="Q439" i="42"/>
  <c r="Q440" i="42"/>
  <c r="Q441" i="42"/>
  <c r="Q442" i="42"/>
  <c r="Q443" i="42"/>
  <c r="Q444" i="42"/>
  <c r="Q445" i="42"/>
  <c r="Q446" i="42"/>
  <c r="Q447" i="42"/>
  <c r="Q448" i="42"/>
  <c r="Q449" i="42"/>
  <c r="Q450" i="42"/>
  <c r="Q451" i="42"/>
  <c r="Q452" i="42"/>
  <c r="Q453" i="42"/>
  <c r="Q454" i="42"/>
  <c r="Q455" i="42"/>
  <c r="Q456" i="42"/>
  <c r="Q457" i="42"/>
  <c r="Q458" i="42"/>
  <c r="Q459" i="42"/>
  <c r="Q460" i="42"/>
  <c r="Q461" i="42"/>
  <c r="Q462" i="42"/>
  <c r="Q463" i="42"/>
  <c r="Q464" i="42"/>
  <c r="Q465" i="42"/>
  <c r="Q466" i="42"/>
  <c r="Q467" i="42"/>
  <c r="Q468" i="42"/>
  <c r="Q469" i="42"/>
  <c r="Q470" i="42"/>
  <c r="Q471" i="42"/>
  <c r="Q472" i="42"/>
  <c r="Q473" i="42"/>
  <c r="Q474" i="42"/>
  <c r="Q475" i="42"/>
  <c r="Q476" i="42"/>
  <c r="Q477" i="42"/>
  <c r="Q478" i="42"/>
  <c r="Q479" i="42"/>
  <c r="Q480" i="42"/>
  <c r="Q481" i="42"/>
  <c r="Q482" i="42"/>
  <c r="Q483" i="42"/>
  <c r="Q484" i="42"/>
  <c r="Q485" i="42"/>
  <c r="Q486" i="42"/>
  <c r="Q487" i="42"/>
  <c r="Q488" i="42"/>
  <c r="Q489" i="42"/>
  <c r="Q490" i="42"/>
  <c r="Q491" i="42"/>
  <c r="Q492" i="42"/>
  <c r="Q493" i="42"/>
  <c r="Q494" i="42"/>
  <c r="Q495" i="42"/>
  <c r="Q496" i="42"/>
  <c r="Q497" i="42"/>
  <c r="Q498" i="42"/>
  <c r="Q499" i="42"/>
  <c r="Q500" i="42"/>
  <c r="Q501" i="42"/>
  <c r="Q502" i="42"/>
  <c r="Q503" i="42"/>
  <c r="Q504" i="42"/>
  <c r="Q505" i="42"/>
  <c r="Q506" i="42"/>
  <c r="P8" i="42"/>
  <c r="P9" i="42"/>
  <c r="P10" i="42"/>
  <c r="P11" i="42"/>
  <c r="P12"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70" i="42"/>
  <c r="P71" i="42"/>
  <c r="P72" i="42"/>
  <c r="P73" i="42"/>
  <c r="P74" i="42"/>
  <c r="P75" i="42"/>
  <c r="P76" i="42"/>
  <c r="P77" i="42"/>
  <c r="P78" i="42"/>
  <c r="P79" i="42"/>
  <c r="P80" i="42"/>
  <c r="P81" i="42"/>
  <c r="P82" i="42"/>
  <c r="P83" i="42"/>
  <c r="P84" i="42"/>
  <c r="P85" i="42"/>
  <c r="P86" i="42"/>
  <c r="P87" i="42"/>
  <c r="P88" i="42"/>
  <c r="P89" i="42"/>
  <c r="P90" i="42"/>
  <c r="P91" i="42"/>
  <c r="P92"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P179" i="42"/>
  <c r="P180" i="42"/>
  <c r="P181" i="42"/>
  <c r="P182" i="42"/>
  <c r="P183" i="42"/>
  <c r="P184" i="42"/>
  <c r="P185" i="42"/>
  <c r="P186" i="42"/>
  <c r="P187" i="42"/>
  <c r="P188" i="42"/>
  <c r="P189" i="42"/>
  <c r="P190" i="42"/>
  <c r="P191" i="42"/>
  <c r="P192" i="42"/>
  <c r="P193" i="42"/>
  <c r="P194" i="42"/>
  <c r="P195" i="42"/>
  <c r="P196" i="42"/>
  <c r="P197" i="42"/>
  <c r="P198" i="42"/>
  <c r="P199" i="42"/>
  <c r="P200" i="42"/>
  <c r="P201" i="42"/>
  <c r="P202" i="42"/>
  <c r="P203" i="42"/>
  <c r="P204" i="42"/>
  <c r="P205" i="42"/>
  <c r="P206" i="42"/>
  <c r="P207" i="42"/>
  <c r="P208" i="42"/>
  <c r="P209" i="42"/>
  <c r="P210" i="42"/>
  <c r="P211" i="42"/>
  <c r="P212" i="42"/>
  <c r="P213" i="42"/>
  <c r="P214" i="42"/>
  <c r="P215" i="42"/>
  <c r="P216" i="42"/>
  <c r="P217" i="42"/>
  <c r="P218" i="42"/>
  <c r="P219" i="42"/>
  <c r="P220" i="42"/>
  <c r="P221" i="42"/>
  <c r="P222" i="42"/>
  <c r="P223" i="42"/>
  <c r="P224" i="42"/>
  <c r="P225" i="42"/>
  <c r="P226" i="42"/>
  <c r="P227" i="42"/>
  <c r="P228" i="42"/>
  <c r="P229" i="42"/>
  <c r="P230" i="42"/>
  <c r="P231" i="42"/>
  <c r="P232" i="42"/>
  <c r="P233" i="42"/>
  <c r="P234" i="42"/>
  <c r="P235" i="42"/>
  <c r="P236" i="42"/>
  <c r="P237" i="42"/>
  <c r="P238" i="42"/>
  <c r="P239" i="42"/>
  <c r="P240" i="42"/>
  <c r="P241" i="42"/>
  <c r="P242" i="42"/>
  <c r="P243" i="42"/>
  <c r="P244" i="42"/>
  <c r="P245" i="42"/>
  <c r="P246" i="42"/>
  <c r="P247" i="42"/>
  <c r="P248" i="42"/>
  <c r="P249" i="42"/>
  <c r="P250" i="42"/>
  <c r="P251" i="42"/>
  <c r="P252" i="42"/>
  <c r="P253" i="42"/>
  <c r="P254" i="42"/>
  <c r="P255" i="42"/>
  <c r="P256" i="42"/>
  <c r="P257" i="42"/>
  <c r="P258" i="42"/>
  <c r="P259" i="42"/>
  <c r="P260" i="42"/>
  <c r="P261" i="42"/>
  <c r="P262" i="42"/>
  <c r="P263" i="42"/>
  <c r="P264" i="42"/>
  <c r="P265" i="42"/>
  <c r="P266" i="42"/>
  <c r="P267" i="42"/>
  <c r="P268" i="42"/>
  <c r="P269" i="42"/>
  <c r="P270" i="42"/>
  <c r="P271" i="42"/>
  <c r="P272" i="42"/>
  <c r="P273" i="42"/>
  <c r="P274" i="42"/>
  <c r="P275" i="42"/>
  <c r="P276" i="42"/>
  <c r="P277" i="42"/>
  <c r="P278" i="42"/>
  <c r="P279" i="42"/>
  <c r="P280" i="42"/>
  <c r="P281" i="42"/>
  <c r="P282" i="42"/>
  <c r="P283" i="42"/>
  <c r="P284" i="42"/>
  <c r="P285" i="42"/>
  <c r="P286" i="42"/>
  <c r="P287" i="42"/>
  <c r="P288" i="42"/>
  <c r="P289" i="42"/>
  <c r="P290" i="42"/>
  <c r="P291" i="42"/>
  <c r="P292" i="42"/>
  <c r="P293" i="42"/>
  <c r="P294" i="42"/>
  <c r="P295" i="42"/>
  <c r="P296" i="42"/>
  <c r="P297" i="42"/>
  <c r="P298" i="42"/>
  <c r="P299" i="42"/>
  <c r="P300" i="42"/>
  <c r="P301" i="42"/>
  <c r="P302" i="42"/>
  <c r="P303" i="42"/>
  <c r="P304" i="42"/>
  <c r="P305" i="42"/>
  <c r="P306" i="42"/>
  <c r="P307" i="42"/>
  <c r="P308" i="42"/>
  <c r="P309" i="42"/>
  <c r="P310" i="42"/>
  <c r="P311" i="42"/>
  <c r="P312" i="42"/>
  <c r="P313" i="42"/>
  <c r="P314" i="42"/>
  <c r="P315" i="42"/>
  <c r="P316" i="42"/>
  <c r="P317" i="42"/>
  <c r="P318" i="42"/>
  <c r="P319" i="42"/>
  <c r="P320" i="42"/>
  <c r="P321" i="42"/>
  <c r="P322" i="42"/>
  <c r="P323" i="42"/>
  <c r="P324" i="42"/>
  <c r="P325" i="42"/>
  <c r="P326" i="42"/>
  <c r="P327" i="42"/>
  <c r="P328" i="42"/>
  <c r="P329" i="42"/>
  <c r="P330" i="42"/>
  <c r="P331" i="42"/>
  <c r="P332" i="42"/>
  <c r="P333" i="42"/>
  <c r="P334" i="42"/>
  <c r="P335" i="42"/>
  <c r="P336" i="42"/>
  <c r="P337" i="42"/>
  <c r="P338" i="42"/>
  <c r="P339" i="42"/>
  <c r="P340" i="42"/>
  <c r="P341" i="42"/>
  <c r="P342" i="42"/>
  <c r="P343" i="42"/>
  <c r="P344" i="42"/>
  <c r="P345" i="42"/>
  <c r="P346" i="42"/>
  <c r="P347" i="42"/>
  <c r="P348" i="42"/>
  <c r="P349" i="42"/>
  <c r="P350" i="42"/>
  <c r="P351" i="42"/>
  <c r="P352" i="42"/>
  <c r="P353" i="42"/>
  <c r="P354" i="42"/>
  <c r="P355" i="42"/>
  <c r="P356" i="42"/>
  <c r="P357" i="42"/>
  <c r="P358" i="42"/>
  <c r="P359" i="42"/>
  <c r="P360" i="42"/>
  <c r="P361" i="42"/>
  <c r="P362" i="42"/>
  <c r="P363" i="42"/>
  <c r="P364" i="42"/>
  <c r="P365" i="42"/>
  <c r="P366" i="42"/>
  <c r="P367" i="42"/>
  <c r="P368" i="42"/>
  <c r="P369" i="42"/>
  <c r="P370" i="42"/>
  <c r="P371" i="42"/>
  <c r="P372" i="42"/>
  <c r="P373" i="42"/>
  <c r="P374" i="42"/>
  <c r="P375" i="42"/>
  <c r="P376" i="42"/>
  <c r="P377" i="42"/>
  <c r="P378" i="42"/>
  <c r="P379" i="42"/>
  <c r="P380" i="42"/>
  <c r="P381" i="42"/>
  <c r="P382" i="42"/>
  <c r="P383" i="42"/>
  <c r="P384" i="42"/>
  <c r="P385" i="42"/>
  <c r="P386" i="42"/>
  <c r="P387" i="42"/>
  <c r="P388" i="42"/>
  <c r="P389" i="42"/>
  <c r="P390" i="42"/>
  <c r="P391" i="42"/>
  <c r="P392" i="42"/>
  <c r="P393" i="42"/>
  <c r="P394" i="42"/>
  <c r="P395" i="42"/>
  <c r="P396" i="42"/>
  <c r="P397" i="42"/>
  <c r="P398" i="42"/>
  <c r="P399" i="42"/>
  <c r="P400" i="42"/>
  <c r="P401" i="42"/>
  <c r="P402" i="42"/>
  <c r="P403" i="42"/>
  <c r="P404" i="42"/>
  <c r="P405" i="42"/>
  <c r="P406" i="42"/>
  <c r="P407" i="42"/>
  <c r="P408" i="42"/>
  <c r="P409" i="42"/>
  <c r="P410" i="42"/>
  <c r="P411" i="42"/>
  <c r="P412" i="42"/>
  <c r="P413" i="42"/>
  <c r="P414" i="42"/>
  <c r="P415" i="42"/>
  <c r="P416" i="42"/>
  <c r="P417" i="42"/>
  <c r="P418" i="42"/>
  <c r="P419" i="42"/>
  <c r="P420" i="42"/>
  <c r="P421" i="42"/>
  <c r="P422" i="42"/>
  <c r="P423" i="42"/>
  <c r="P424" i="42"/>
  <c r="P425" i="42"/>
  <c r="P426" i="42"/>
  <c r="P427" i="42"/>
  <c r="P428" i="42"/>
  <c r="P429" i="42"/>
  <c r="P430" i="42"/>
  <c r="P431" i="42"/>
  <c r="P432" i="42"/>
  <c r="P433" i="42"/>
  <c r="P434" i="42"/>
  <c r="P435" i="42"/>
  <c r="P436" i="42"/>
  <c r="P437" i="42"/>
  <c r="P438" i="42"/>
  <c r="P439" i="42"/>
  <c r="P440" i="42"/>
  <c r="P441" i="42"/>
  <c r="P442" i="42"/>
  <c r="P443" i="42"/>
  <c r="P444" i="42"/>
  <c r="P445" i="42"/>
  <c r="P446" i="42"/>
  <c r="P447" i="42"/>
  <c r="P448" i="42"/>
  <c r="P449" i="42"/>
  <c r="P450" i="42"/>
  <c r="P451" i="42"/>
  <c r="P452" i="42"/>
  <c r="P453" i="42"/>
  <c r="P454" i="42"/>
  <c r="P455" i="42"/>
  <c r="P456" i="42"/>
  <c r="P457" i="42"/>
  <c r="P458" i="42"/>
  <c r="P459" i="42"/>
  <c r="P460" i="42"/>
  <c r="P461" i="42"/>
  <c r="P462" i="42"/>
  <c r="P463" i="42"/>
  <c r="P464" i="42"/>
  <c r="P465" i="42"/>
  <c r="P466" i="42"/>
  <c r="P467" i="42"/>
  <c r="P468" i="42"/>
  <c r="P469" i="42"/>
  <c r="P470" i="42"/>
  <c r="P471" i="42"/>
  <c r="P472" i="42"/>
  <c r="P473" i="42"/>
  <c r="P474" i="42"/>
  <c r="P475" i="42"/>
  <c r="P476" i="42"/>
  <c r="P477" i="42"/>
  <c r="P478" i="42"/>
  <c r="P479" i="42"/>
  <c r="P480" i="42"/>
  <c r="P481" i="42"/>
  <c r="P482" i="42"/>
  <c r="P483" i="42"/>
  <c r="P484" i="42"/>
  <c r="P485" i="42"/>
  <c r="P486" i="42"/>
  <c r="P487" i="42"/>
  <c r="P488" i="42"/>
  <c r="P489" i="42"/>
  <c r="P490" i="42"/>
  <c r="P491" i="42"/>
  <c r="P492" i="42"/>
  <c r="P493" i="42"/>
  <c r="P494" i="42"/>
  <c r="P495" i="42"/>
  <c r="P496" i="42"/>
  <c r="P497" i="42"/>
  <c r="P498" i="42"/>
  <c r="P499" i="42"/>
  <c r="P500" i="42"/>
  <c r="P501" i="42"/>
  <c r="P502" i="42"/>
  <c r="P503" i="42"/>
  <c r="P504" i="42"/>
  <c r="P505" i="42"/>
  <c r="P506" i="42"/>
  <c r="K8" i="40"/>
  <c r="K9" i="40"/>
  <c r="K10" i="40"/>
  <c r="K11" i="40"/>
  <c r="K12" i="40"/>
  <c r="K13" i="40"/>
  <c r="K14" i="40"/>
  <c r="K15" i="40"/>
  <c r="K16" i="40"/>
  <c r="K17" i="40"/>
  <c r="K18" i="40"/>
  <c r="K19" i="40"/>
  <c r="K20" i="40"/>
  <c r="K21" i="40"/>
  <c r="K22" i="40"/>
  <c r="K23" i="40"/>
  <c r="K24" i="40"/>
  <c r="K25" i="40"/>
  <c r="K26" i="40"/>
  <c r="K27" i="40"/>
  <c r="K28" i="40"/>
  <c r="K29" i="40"/>
  <c r="K30" i="40"/>
  <c r="K31" i="40"/>
  <c r="K32" i="40"/>
  <c r="K33" i="40"/>
  <c r="K34" i="40"/>
  <c r="K35" i="40"/>
  <c r="K36" i="40"/>
  <c r="K37" i="40"/>
  <c r="K38" i="40"/>
  <c r="K39" i="40"/>
  <c r="K40" i="40"/>
  <c r="K41" i="40"/>
  <c r="K42" i="40"/>
  <c r="K43" i="40"/>
  <c r="K44" i="40"/>
  <c r="K45" i="40"/>
  <c r="K46" i="40"/>
  <c r="K47" i="40"/>
  <c r="K48" i="40"/>
  <c r="K49" i="40"/>
  <c r="K50" i="40"/>
  <c r="K51" i="40"/>
  <c r="K52" i="40"/>
  <c r="K53" i="40"/>
  <c r="K54" i="40"/>
  <c r="K55" i="40"/>
  <c r="K56" i="40"/>
  <c r="K57" i="40"/>
  <c r="K58" i="40"/>
  <c r="K59" i="40"/>
  <c r="K60" i="40"/>
  <c r="K61" i="40"/>
  <c r="K62" i="40"/>
  <c r="K63" i="40"/>
  <c r="K64" i="40"/>
  <c r="K65" i="40"/>
  <c r="K66" i="40"/>
  <c r="K67" i="40"/>
  <c r="K68" i="40"/>
  <c r="K69" i="40"/>
  <c r="K70" i="40"/>
  <c r="K71" i="40"/>
  <c r="K72" i="40"/>
  <c r="K73" i="40"/>
  <c r="K74" i="40"/>
  <c r="K75" i="40"/>
  <c r="K76" i="40"/>
  <c r="K77" i="40"/>
  <c r="K78" i="40"/>
  <c r="K79" i="40"/>
  <c r="K80" i="40"/>
  <c r="K81" i="40"/>
  <c r="K82" i="40"/>
  <c r="K83" i="40"/>
  <c r="K84" i="40"/>
  <c r="K85" i="40"/>
  <c r="K86" i="40"/>
  <c r="K87" i="40"/>
  <c r="K88" i="40"/>
  <c r="K89" i="40"/>
  <c r="K90" i="40"/>
  <c r="K91" i="40"/>
  <c r="K92" i="40"/>
  <c r="K93" i="40"/>
  <c r="K94" i="40"/>
  <c r="K95" i="40"/>
  <c r="K96" i="40"/>
  <c r="K97" i="40"/>
  <c r="K98" i="40"/>
  <c r="K99" i="40"/>
  <c r="K100" i="40"/>
  <c r="K101" i="40"/>
  <c r="K102" i="40"/>
  <c r="K103" i="40"/>
  <c r="K104" i="40"/>
  <c r="K105" i="40"/>
  <c r="K106" i="40"/>
  <c r="K107" i="40"/>
  <c r="K108" i="40"/>
  <c r="K109" i="40"/>
  <c r="K110" i="40"/>
  <c r="K111" i="40"/>
  <c r="K112" i="40"/>
  <c r="K113" i="40"/>
  <c r="K114" i="40"/>
  <c r="K115" i="40"/>
  <c r="K116" i="40"/>
  <c r="K117" i="40"/>
  <c r="K118" i="40"/>
  <c r="K119" i="40"/>
  <c r="K120" i="40"/>
  <c r="K121" i="40"/>
  <c r="K122" i="40"/>
  <c r="K123" i="40"/>
  <c r="K124" i="40"/>
  <c r="K125" i="40"/>
  <c r="K126" i="40"/>
  <c r="K127" i="40"/>
  <c r="K128" i="40"/>
  <c r="K129" i="40"/>
  <c r="K130" i="40"/>
  <c r="K131" i="40"/>
  <c r="K132" i="40"/>
  <c r="K133" i="40"/>
  <c r="K134" i="40"/>
  <c r="K135" i="40"/>
  <c r="K136" i="40"/>
  <c r="K137" i="40"/>
  <c r="K138" i="40"/>
  <c r="K139" i="40"/>
  <c r="K140" i="40"/>
  <c r="K141" i="40"/>
  <c r="K142" i="40"/>
  <c r="K143" i="40"/>
  <c r="K144" i="40"/>
  <c r="K145" i="40"/>
  <c r="K146" i="40"/>
  <c r="K147" i="40"/>
  <c r="K148" i="40"/>
  <c r="K149" i="40"/>
  <c r="K150" i="40"/>
  <c r="K151" i="40"/>
  <c r="K152" i="40"/>
  <c r="K153" i="40"/>
  <c r="K154" i="40"/>
  <c r="K155" i="40"/>
  <c r="K156" i="40"/>
  <c r="K157" i="40"/>
  <c r="K158" i="40"/>
  <c r="K159" i="40"/>
  <c r="K160" i="40"/>
  <c r="K161" i="40"/>
  <c r="K162" i="40"/>
  <c r="K163" i="40"/>
  <c r="K164" i="40"/>
  <c r="K165" i="40"/>
  <c r="K166" i="40"/>
  <c r="K167" i="40"/>
  <c r="K168" i="40"/>
  <c r="K169" i="40"/>
  <c r="K170" i="40"/>
  <c r="K171" i="40"/>
  <c r="K172" i="40"/>
  <c r="K173" i="40"/>
  <c r="K174" i="40"/>
  <c r="K175" i="40"/>
  <c r="K176" i="40"/>
  <c r="K177" i="40"/>
  <c r="K178" i="40"/>
  <c r="K179" i="40"/>
  <c r="K180" i="40"/>
  <c r="K181" i="40"/>
  <c r="K182" i="40"/>
  <c r="K183" i="40"/>
  <c r="K184" i="40"/>
  <c r="K185" i="40"/>
  <c r="K186" i="40"/>
  <c r="K187" i="40"/>
  <c r="K188" i="40"/>
  <c r="K189" i="40"/>
  <c r="K190" i="40"/>
  <c r="K191" i="40"/>
  <c r="K192" i="40"/>
  <c r="K193" i="40"/>
  <c r="K194" i="40"/>
  <c r="K195" i="40"/>
  <c r="K196" i="40"/>
  <c r="K197" i="40"/>
  <c r="K198" i="40"/>
  <c r="K199" i="40"/>
  <c r="K200" i="40"/>
  <c r="K201" i="40"/>
  <c r="K202" i="40"/>
  <c r="K203" i="40"/>
  <c r="K204" i="40"/>
  <c r="K205" i="40"/>
  <c r="K206" i="40"/>
  <c r="K207" i="40"/>
  <c r="K208" i="40"/>
  <c r="K209" i="40"/>
  <c r="K210" i="40"/>
  <c r="K211" i="40"/>
  <c r="K212" i="40"/>
  <c r="K213" i="40"/>
  <c r="K214" i="40"/>
  <c r="K215" i="40"/>
  <c r="K216" i="40"/>
  <c r="K217" i="40"/>
  <c r="K218" i="40"/>
  <c r="K219" i="40"/>
  <c r="K220" i="40"/>
  <c r="K221" i="40"/>
  <c r="K222" i="40"/>
  <c r="K223" i="40"/>
  <c r="K224" i="40"/>
  <c r="K225" i="40"/>
  <c r="K226" i="40"/>
  <c r="K227" i="40"/>
  <c r="K228" i="40"/>
  <c r="K229" i="40"/>
  <c r="K230" i="40"/>
  <c r="K231" i="40"/>
  <c r="K232" i="40"/>
  <c r="K233" i="40"/>
  <c r="K234" i="40"/>
  <c r="K235" i="40"/>
  <c r="K236" i="40"/>
  <c r="K237" i="40"/>
  <c r="K238" i="40"/>
  <c r="K239" i="40"/>
  <c r="K240" i="40"/>
  <c r="K241" i="40"/>
  <c r="K242" i="40"/>
  <c r="K243" i="40"/>
  <c r="K244" i="40"/>
  <c r="K245" i="40"/>
  <c r="K246" i="40"/>
  <c r="K247" i="40"/>
  <c r="K248" i="40"/>
  <c r="K249" i="40"/>
  <c r="K250" i="40"/>
  <c r="K251" i="40"/>
  <c r="K252" i="40"/>
  <c r="K253" i="40"/>
  <c r="K254" i="40"/>
  <c r="K255" i="40"/>
  <c r="K256" i="40"/>
  <c r="K257" i="40"/>
  <c r="K258" i="40"/>
  <c r="K259" i="40"/>
  <c r="K260" i="40"/>
  <c r="K261" i="40"/>
  <c r="K262" i="40"/>
  <c r="K263" i="40"/>
  <c r="K264" i="40"/>
  <c r="K265" i="40"/>
  <c r="K266" i="40"/>
  <c r="K267" i="40"/>
  <c r="K268" i="40"/>
  <c r="K269" i="40"/>
  <c r="K270" i="40"/>
  <c r="K271" i="40"/>
  <c r="K272" i="40"/>
  <c r="K273" i="40"/>
  <c r="K274" i="40"/>
  <c r="K275" i="40"/>
  <c r="K276" i="40"/>
  <c r="K277" i="40"/>
  <c r="K278" i="40"/>
  <c r="K279" i="40"/>
  <c r="K280" i="40"/>
  <c r="K281" i="40"/>
  <c r="K282" i="40"/>
  <c r="K283" i="40"/>
  <c r="K284" i="40"/>
  <c r="K285" i="40"/>
  <c r="K286" i="40"/>
  <c r="K287" i="40"/>
  <c r="K288" i="40"/>
  <c r="K289" i="40"/>
  <c r="K290" i="40"/>
  <c r="K291" i="40"/>
  <c r="K292" i="40"/>
  <c r="K293" i="40"/>
  <c r="K294" i="40"/>
  <c r="K295" i="40"/>
  <c r="K296" i="40"/>
  <c r="K297" i="40"/>
  <c r="K298" i="40"/>
  <c r="K299" i="40"/>
  <c r="K300" i="40"/>
  <c r="K301" i="40"/>
  <c r="K302" i="40"/>
  <c r="K303" i="40"/>
  <c r="K304" i="40"/>
  <c r="K305" i="40"/>
  <c r="K306" i="40"/>
  <c r="K307" i="40"/>
  <c r="K308" i="40"/>
  <c r="K309" i="40"/>
  <c r="K310" i="40"/>
  <c r="K311" i="40"/>
  <c r="K312" i="40"/>
  <c r="K313" i="40"/>
  <c r="K314" i="40"/>
  <c r="K315" i="40"/>
  <c r="K316" i="40"/>
  <c r="K317" i="40"/>
  <c r="K318" i="40"/>
  <c r="K319" i="40"/>
  <c r="K320" i="40"/>
  <c r="K321" i="40"/>
  <c r="K322" i="40"/>
  <c r="K323" i="40"/>
  <c r="K324" i="40"/>
  <c r="K325" i="40"/>
  <c r="K326" i="40"/>
  <c r="K327" i="40"/>
  <c r="K328" i="40"/>
  <c r="K329" i="40"/>
  <c r="K330" i="40"/>
  <c r="K331" i="40"/>
  <c r="K332" i="40"/>
  <c r="K333" i="40"/>
  <c r="K334" i="40"/>
  <c r="K335" i="40"/>
  <c r="K336" i="40"/>
  <c r="K337" i="40"/>
  <c r="K338" i="40"/>
  <c r="K339" i="40"/>
  <c r="K340" i="40"/>
  <c r="K341" i="40"/>
  <c r="K342" i="40"/>
  <c r="K343" i="40"/>
  <c r="K344" i="40"/>
  <c r="K345" i="40"/>
  <c r="K346" i="40"/>
  <c r="K347" i="40"/>
  <c r="K348" i="40"/>
  <c r="K349" i="40"/>
  <c r="K350" i="40"/>
  <c r="K351" i="40"/>
  <c r="K352" i="40"/>
  <c r="K353" i="40"/>
  <c r="K354" i="40"/>
  <c r="K355" i="40"/>
  <c r="K356" i="40"/>
  <c r="K357" i="40"/>
  <c r="K358" i="40"/>
  <c r="K359" i="40"/>
  <c r="K360" i="40"/>
  <c r="K361" i="40"/>
  <c r="K362" i="40"/>
  <c r="K363" i="40"/>
  <c r="K364" i="40"/>
  <c r="K365" i="40"/>
  <c r="K366" i="40"/>
  <c r="K367" i="40"/>
  <c r="K368" i="40"/>
  <c r="K369" i="40"/>
  <c r="K370" i="40"/>
  <c r="K371" i="40"/>
  <c r="K372" i="40"/>
  <c r="K373" i="40"/>
  <c r="K374" i="40"/>
  <c r="K375" i="40"/>
  <c r="K376" i="40"/>
  <c r="K377" i="40"/>
  <c r="K378" i="40"/>
  <c r="K379" i="40"/>
  <c r="K380" i="40"/>
  <c r="K381" i="40"/>
  <c r="K382" i="40"/>
  <c r="K383" i="40"/>
  <c r="K384" i="40"/>
  <c r="K385" i="40"/>
  <c r="K386" i="40"/>
  <c r="K387" i="40"/>
  <c r="K388" i="40"/>
  <c r="K389" i="40"/>
  <c r="K390" i="40"/>
  <c r="K391" i="40"/>
  <c r="K392" i="40"/>
  <c r="K393" i="40"/>
  <c r="K394" i="40"/>
  <c r="K395" i="40"/>
  <c r="K396" i="40"/>
  <c r="K397" i="40"/>
  <c r="K398" i="40"/>
  <c r="K399" i="40"/>
  <c r="K400" i="40"/>
  <c r="K401" i="40"/>
  <c r="K402" i="40"/>
  <c r="K403" i="40"/>
  <c r="K404" i="40"/>
  <c r="K405" i="40"/>
  <c r="K406" i="40"/>
  <c r="K407" i="40"/>
  <c r="K408" i="40"/>
  <c r="K409" i="40"/>
  <c r="K410" i="40"/>
  <c r="K411" i="40"/>
  <c r="K412" i="40"/>
  <c r="K413" i="40"/>
  <c r="K414" i="40"/>
  <c r="K415" i="40"/>
  <c r="K416" i="40"/>
  <c r="K417" i="40"/>
  <c r="K418" i="40"/>
  <c r="K419" i="40"/>
  <c r="K420" i="40"/>
  <c r="K421" i="40"/>
  <c r="K422" i="40"/>
  <c r="K423" i="40"/>
  <c r="K424" i="40"/>
  <c r="K425" i="40"/>
  <c r="K426" i="40"/>
  <c r="K427" i="40"/>
  <c r="K428" i="40"/>
  <c r="K429" i="40"/>
  <c r="K430" i="40"/>
  <c r="K431" i="40"/>
  <c r="K432" i="40"/>
  <c r="K433" i="40"/>
  <c r="K434" i="40"/>
  <c r="K435" i="40"/>
  <c r="K436" i="40"/>
  <c r="K437" i="40"/>
  <c r="K438" i="40"/>
  <c r="K439" i="40"/>
  <c r="K440" i="40"/>
  <c r="K441" i="40"/>
  <c r="K442" i="40"/>
  <c r="K443" i="40"/>
  <c r="K444" i="40"/>
  <c r="K445" i="40"/>
  <c r="K446" i="40"/>
  <c r="K447" i="40"/>
  <c r="K448" i="40"/>
  <c r="K449" i="40"/>
  <c r="K450" i="40"/>
  <c r="K451" i="40"/>
  <c r="K452" i="40"/>
  <c r="K453" i="40"/>
  <c r="K454" i="40"/>
  <c r="K455" i="40"/>
  <c r="K456" i="40"/>
  <c r="K457" i="40"/>
  <c r="K458" i="40"/>
  <c r="K459" i="40"/>
  <c r="K460" i="40"/>
  <c r="K461" i="40"/>
  <c r="K462" i="40"/>
  <c r="K463" i="40"/>
  <c r="K464" i="40"/>
  <c r="K465" i="40"/>
  <c r="K466" i="40"/>
  <c r="K467" i="40"/>
  <c r="K468" i="40"/>
  <c r="K469" i="40"/>
  <c r="K470" i="40"/>
  <c r="K471" i="40"/>
  <c r="K472" i="40"/>
  <c r="K473" i="40"/>
  <c r="K474" i="40"/>
  <c r="K475" i="40"/>
  <c r="K476" i="40"/>
  <c r="K477" i="40"/>
  <c r="K478" i="40"/>
  <c r="K479" i="40"/>
  <c r="K480" i="40"/>
  <c r="K481" i="40"/>
  <c r="K482" i="40"/>
  <c r="K483" i="40"/>
  <c r="K484" i="40"/>
  <c r="K485" i="40"/>
  <c r="K486" i="40"/>
  <c r="K487" i="40"/>
  <c r="K488" i="40"/>
  <c r="K489" i="40"/>
  <c r="K490" i="40"/>
  <c r="K491" i="40"/>
  <c r="K492" i="40"/>
  <c r="K493" i="40"/>
  <c r="K494" i="40"/>
  <c r="K495" i="40"/>
  <c r="K496" i="40"/>
  <c r="K497" i="40"/>
  <c r="K498" i="40"/>
  <c r="K499" i="40"/>
  <c r="K500" i="40"/>
  <c r="K501" i="40"/>
  <c r="K502" i="40"/>
  <c r="K503" i="40"/>
  <c r="K504" i="40"/>
  <c r="K505" i="40"/>
  <c r="K506"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J122" i="40"/>
  <c r="J123" i="40"/>
  <c r="J124" i="40"/>
  <c r="J125" i="40"/>
  <c r="J126" i="40"/>
  <c r="J127" i="40"/>
  <c r="J128" i="40"/>
  <c r="J129" i="40"/>
  <c r="J130" i="40"/>
  <c r="J131" i="40"/>
  <c r="J132" i="40"/>
  <c r="J133" i="40"/>
  <c r="J134" i="40"/>
  <c r="J135" i="40"/>
  <c r="J136" i="40"/>
  <c r="J137" i="40"/>
  <c r="J138" i="40"/>
  <c r="J139" i="40"/>
  <c r="J140" i="40"/>
  <c r="J141" i="40"/>
  <c r="J142" i="40"/>
  <c r="J143" i="40"/>
  <c r="J144" i="40"/>
  <c r="J145" i="40"/>
  <c r="J146" i="40"/>
  <c r="J147" i="40"/>
  <c r="J148" i="40"/>
  <c r="J149" i="40"/>
  <c r="J150" i="40"/>
  <c r="J151" i="40"/>
  <c r="J152" i="40"/>
  <c r="J153" i="40"/>
  <c r="J154" i="40"/>
  <c r="J155" i="40"/>
  <c r="J156" i="40"/>
  <c r="J157" i="40"/>
  <c r="J158" i="40"/>
  <c r="J159" i="40"/>
  <c r="J160" i="40"/>
  <c r="J161" i="40"/>
  <c r="J162" i="40"/>
  <c r="J163" i="40"/>
  <c r="J164" i="40"/>
  <c r="J165" i="40"/>
  <c r="J166" i="40"/>
  <c r="J167" i="40"/>
  <c r="J168" i="40"/>
  <c r="J169" i="40"/>
  <c r="J170" i="40"/>
  <c r="J171" i="40"/>
  <c r="J172" i="40"/>
  <c r="J173" i="40"/>
  <c r="J174" i="40"/>
  <c r="J175" i="40"/>
  <c r="J176" i="40"/>
  <c r="J177" i="40"/>
  <c r="J178" i="40"/>
  <c r="J179" i="40"/>
  <c r="J180" i="40"/>
  <c r="J181" i="40"/>
  <c r="J182" i="40"/>
  <c r="J183" i="40"/>
  <c r="J184" i="40"/>
  <c r="J185" i="40"/>
  <c r="J186" i="40"/>
  <c r="J187" i="40"/>
  <c r="J188" i="40"/>
  <c r="J189" i="40"/>
  <c r="J190" i="40"/>
  <c r="J191" i="40"/>
  <c r="J192" i="40"/>
  <c r="J193" i="40"/>
  <c r="J194" i="40"/>
  <c r="J195" i="40"/>
  <c r="J196" i="40"/>
  <c r="J197" i="40"/>
  <c r="J198" i="40"/>
  <c r="J199" i="40"/>
  <c r="J200" i="40"/>
  <c r="J201" i="40"/>
  <c r="J202" i="40"/>
  <c r="J203" i="40"/>
  <c r="J204" i="40"/>
  <c r="J205" i="40"/>
  <c r="J206" i="40"/>
  <c r="J207" i="40"/>
  <c r="J208" i="40"/>
  <c r="J209" i="40"/>
  <c r="J210" i="40"/>
  <c r="J211" i="40"/>
  <c r="J212" i="40"/>
  <c r="J213" i="40"/>
  <c r="J214" i="40"/>
  <c r="J215" i="40"/>
  <c r="J216" i="40"/>
  <c r="J217" i="40"/>
  <c r="J218" i="40"/>
  <c r="J219" i="40"/>
  <c r="J220" i="40"/>
  <c r="J221" i="40"/>
  <c r="J222" i="40"/>
  <c r="J223" i="40"/>
  <c r="J224" i="40"/>
  <c r="J225" i="40"/>
  <c r="J226" i="40"/>
  <c r="J227" i="40"/>
  <c r="J228" i="40"/>
  <c r="J229" i="40"/>
  <c r="J230" i="40"/>
  <c r="J231" i="40"/>
  <c r="J232" i="40"/>
  <c r="J233" i="40"/>
  <c r="J234" i="40"/>
  <c r="J235" i="40"/>
  <c r="J236" i="40"/>
  <c r="J237" i="40"/>
  <c r="J238" i="40"/>
  <c r="J239" i="40"/>
  <c r="J240" i="40"/>
  <c r="J241" i="40"/>
  <c r="J242" i="40"/>
  <c r="J243" i="40"/>
  <c r="J244" i="40"/>
  <c r="J245" i="40"/>
  <c r="J246" i="40"/>
  <c r="J247" i="40"/>
  <c r="J248" i="40"/>
  <c r="J249" i="40"/>
  <c r="J250" i="40"/>
  <c r="J251" i="40"/>
  <c r="J252" i="40"/>
  <c r="J253" i="40"/>
  <c r="J254" i="40"/>
  <c r="J255" i="40"/>
  <c r="J256" i="40"/>
  <c r="J257" i="40"/>
  <c r="J258" i="40"/>
  <c r="J259" i="40"/>
  <c r="J260" i="40"/>
  <c r="J261" i="40"/>
  <c r="J262" i="40"/>
  <c r="J263" i="40"/>
  <c r="J264" i="40"/>
  <c r="J265" i="40"/>
  <c r="J266" i="40"/>
  <c r="J267" i="40"/>
  <c r="J268" i="40"/>
  <c r="J269" i="40"/>
  <c r="J270" i="40"/>
  <c r="J271" i="40"/>
  <c r="J272" i="40"/>
  <c r="J273" i="40"/>
  <c r="J274" i="40"/>
  <c r="J275" i="40"/>
  <c r="J276" i="40"/>
  <c r="J277" i="40"/>
  <c r="J278" i="40"/>
  <c r="J279" i="40"/>
  <c r="J280" i="40"/>
  <c r="J281" i="40"/>
  <c r="J282" i="40"/>
  <c r="J283" i="40"/>
  <c r="J284" i="40"/>
  <c r="J285" i="40"/>
  <c r="J286" i="40"/>
  <c r="J287" i="40"/>
  <c r="J288" i="40"/>
  <c r="J289" i="40"/>
  <c r="J290" i="40"/>
  <c r="J291" i="40"/>
  <c r="J292" i="40"/>
  <c r="J293" i="40"/>
  <c r="J294" i="40"/>
  <c r="J295" i="40"/>
  <c r="J296" i="40"/>
  <c r="J297" i="40"/>
  <c r="J298" i="40"/>
  <c r="J299" i="40"/>
  <c r="J300" i="40"/>
  <c r="J301" i="40"/>
  <c r="J302" i="40"/>
  <c r="J303" i="40"/>
  <c r="J304" i="40"/>
  <c r="J305" i="40"/>
  <c r="J306" i="40"/>
  <c r="J307" i="40"/>
  <c r="J308" i="40"/>
  <c r="J309" i="40"/>
  <c r="J310" i="40"/>
  <c r="J311" i="40"/>
  <c r="J312" i="40"/>
  <c r="J313" i="40"/>
  <c r="J314" i="40"/>
  <c r="J315" i="40"/>
  <c r="J316" i="40"/>
  <c r="J317" i="40"/>
  <c r="J318" i="40"/>
  <c r="J319" i="40"/>
  <c r="J320" i="40"/>
  <c r="J321" i="40"/>
  <c r="J322" i="40"/>
  <c r="J323" i="40"/>
  <c r="J324" i="40"/>
  <c r="J325" i="40"/>
  <c r="J326" i="40"/>
  <c r="J327" i="40"/>
  <c r="J328" i="40"/>
  <c r="J329" i="40"/>
  <c r="J330" i="40"/>
  <c r="J331" i="40"/>
  <c r="J332" i="40"/>
  <c r="J333" i="40"/>
  <c r="J334" i="40"/>
  <c r="J335" i="40"/>
  <c r="J336" i="40"/>
  <c r="J337" i="40"/>
  <c r="J338" i="40"/>
  <c r="J339" i="40"/>
  <c r="J340" i="40"/>
  <c r="J341" i="40"/>
  <c r="J342" i="40"/>
  <c r="J343" i="40"/>
  <c r="J344" i="40"/>
  <c r="J345" i="40"/>
  <c r="J346" i="40"/>
  <c r="J347" i="40"/>
  <c r="J348" i="40"/>
  <c r="J349" i="40"/>
  <c r="J350" i="40"/>
  <c r="J351" i="40"/>
  <c r="J352" i="40"/>
  <c r="J353" i="40"/>
  <c r="J354" i="40"/>
  <c r="J355" i="40"/>
  <c r="J356" i="40"/>
  <c r="J357" i="40"/>
  <c r="J358" i="40"/>
  <c r="J359" i="40"/>
  <c r="J360" i="40"/>
  <c r="J361" i="40"/>
  <c r="J362" i="40"/>
  <c r="J363" i="40"/>
  <c r="J364" i="40"/>
  <c r="J365" i="40"/>
  <c r="J366" i="40"/>
  <c r="J367" i="40"/>
  <c r="J368" i="40"/>
  <c r="J369" i="40"/>
  <c r="J370" i="40"/>
  <c r="J371" i="40"/>
  <c r="J372" i="40"/>
  <c r="J373" i="40"/>
  <c r="J374" i="40"/>
  <c r="J375" i="40"/>
  <c r="J376" i="40"/>
  <c r="J377" i="40"/>
  <c r="J378" i="40"/>
  <c r="J379" i="40"/>
  <c r="J380" i="40"/>
  <c r="J381" i="40"/>
  <c r="J382" i="40"/>
  <c r="J383" i="40"/>
  <c r="J384" i="40"/>
  <c r="J385" i="40"/>
  <c r="J386" i="40"/>
  <c r="J387" i="40"/>
  <c r="J388" i="40"/>
  <c r="J389" i="40"/>
  <c r="J390" i="40"/>
  <c r="J391" i="40"/>
  <c r="J392" i="40"/>
  <c r="J393" i="40"/>
  <c r="J394" i="40"/>
  <c r="J395" i="40"/>
  <c r="J396" i="40"/>
  <c r="J397" i="40"/>
  <c r="J398" i="40"/>
  <c r="J399" i="40"/>
  <c r="J400" i="40"/>
  <c r="J401" i="40"/>
  <c r="J402" i="40"/>
  <c r="J403" i="40"/>
  <c r="J404" i="40"/>
  <c r="J405" i="40"/>
  <c r="J406" i="40"/>
  <c r="J407" i="40"/>
  <c r="J408" i="40"/>
  <c r="J409" i="40"/>
  <c r="J410" i="40"/>
  <c r="J411" i="40"/>
  <c r="J412" i="40"/>
  <c r="J413" i="40"/>
  <c r="J414" i="40"/>
  <c r="J415" i="40"/>
  <c r="J416" i="40"/>
  <c r="J417" i="40"/>
  <c r="J418" i="40"/>
  <c r="J419" i="40"/>
  <c r="J420" i="40"/>
  <c r="J421" i="40"/>
  <c r="J422" i="40"/>
  <c r="J423" i="40"/>
  <c r="J424" i="40"/>
  <c r="J425" i="40"/>
  <c r="J426" i="40"/>
  <c r="J427" i="40"/>
  <c r="J428" i="40"/>
  <c r="J429" i="40"/>
  <c r="J430" i="40"/>
  <c r="J431" i="40"/>
  <c r="J432" i="40"/>
  <c r="J433" i="40"/>
  <c r="J434" i="40"/>
  <c r="J435" i="40"/>
  <c r="J436" i="40"/>
  <c r="J437" i="40"/>
  <c r="J438" i="40"/>
  <c r="J439" i="40"/>
  <c r="J440" i="40"/>
  <c r="J441" i="40"/>
  <c r="J442" i="40"/>
  <c r="J443" i="40"/>
  <c r="J444" i="40"/>
  <c r="J445" i="40"/>
  <c r="J446" i="40"/>
  <c r="J447" i="40"/>
  <c r="J448" i="40"/>
  <c r="J449" i="40"/>
  <c r="J450" i="40"/>
  <c r="J451" i="40"/>
  <c r="J452" i="40"/>
  <c r="J453" i="40"/>
  <c r="J454" i="40"/>
  <c r="J455" i="40"/>
  <c r="J456" i="40"/>
  <c r="J457" i="40"/>
  <c r="J458" i="40"/>
  <c r="J459" i="40"/>
  <c r="J460" i="40"/>
  <c r="J461" i="40"/>
  <c r="J462" i="40"/>
  <c r="J463" i="40"/>
  <c r="J464" i="40"/>
  <c r="J465" i="40"/>
  <c r="J466" i="40"/>
  <c r="J467" i="40"/>
  <c r="J468" i="40"/>
  <c r="J469" i="40"/>
  <c r="J470" i="40"/>
  <c r="J471" i="40"/>
  <c r="J472" i="40"/>
  <c r="J473" i="40"/>
  <c r="J474" i="40"/>
  <c r="J475" i="40"/>
  <c r="J476" i="40"/>
  <c r="J477" i="40"/>
  <c r="J478" i="40"/>
  <c r="J479" i="40"/>
  <c r="J480" i="40"/>
  <c r="J481" i="40"/>
  <c r="J482" i="40"/>
  <c r="J483" i="40"/>
  <c r="J484" i="40"/>
  <c r="J485" i="40"/>
  <c r="J486" i="40"/>
  <c r="J487" i="40"/>
  <c r="J488" i="40"/>
  <c r="J489" i="40"/>
  <c r="J490" i="40"/>
  <c r="J491" i="40"/>
  <c r="J492" i="40"/>
  <c r="J493" i="40"/>
  <c r="J494" i="40"/>
  <c r="J495" i="40"/>
  <c r="J496" i="40"/>
  <c r="J497" i="40"/>
  <c r="J498" i="40"/>
  <c r="J499" i="40"/>
  <c r="J500" i="40"/>
  <c r="J501" i="40"/>
  <c r="J502" i="40"/>
  <c r="J503" i="40"/>
  <c r="J504" i="40"/>
  <c r="J505" i="40"/>
  <c r="J506" i="40"/>
  <c r="O8" i="41"/>
  <c r="O9" i="41"/>
  <c r="O10" i="41"/>
  <c r="O11" i="41"/>
  <c r="O12" i="41"/>
  <c r="O13" i="41"/>
  <c r="O14" i="41"/>
  <c r="O15" i="41"/>
  <c r="O16" i="41"/>
  <c r="O17" i="41"/>
  <c r="O18" i="41"/>
  <c r="O19" i="41"/>
  <c r="O20" i="41"/>
  <c r="O21" i="41"/>
  <c r="O22" i="41"/>
  <c r="O23" i="41"/>
  <c r="O24" i="41"/>
  <c r="O25" i="41"/>
  <c r="O26" i="41"/>
  <c r="O27" i="41"/>
  <c r="O28" i="41"/>
  <c r="O29" i="41"/>
  <c r="O30" i="41"/>
  <c r="O31" i="41"/>
  <c r="O32" i="41"/>
  <c r="O33" i="41"/>
  <c r="O34" i="41"/>
  <c r="O35" i="41"/>
  <c r="O36" i="41"/>
  <c r="O37" i="41"/>
  <c r="O38" i="41"/>
  <c r="O39" i="41"/>
  <c r="O40" i="41"/>
  <c r="O41" i="41"/>
  <c r="O42" i="41"/>
  <c r="O43" i="41"/>
  <c r="O44" i="41"/>
  <c r="O45" i="41"/>
  <c r="O46" i="41"/>
  <c r="O47" i="41"/>
  <c r="O48" i="41"/>
  <c r="O49" i="41"/>
  <c r="O50" i="41"/>
  <c r="O51" i="41"/>
  <c r="O52" i="41"/>
  <c r="O53" i="41"/>
  <c r="O54" i="41"/>
  <c r="O55" i="41"/>
  <c r="O56" i="41"/>
  <c r="O57" i="41"/>
  <c r="O58" i="41"/>
  <c r="O59" i="41"/>
  <c r="O60" i="41"/>
  <c r="O61" i="41"/>
  <c r="O62" i="41"/>
  <c r="O63" i="41"/>
  <c r="O64" i="41"/>
  <c r="O65" i="41"/>
  <c r="O66" i="41"/>
  <c r="O67" i="41"/>
  <c r="O68" i="41"/>
  <c r="O69" i="41"/>
  <c r="O70" i="41"/>
  <c r="O71" i="41"/>
  <c r="O72" i="41"/>
  <c r="O73" i="41"/>
  <c r="O74" i="41"/>
  <c r="O75" i="41"/>
  <c r="O76" i="41"/>
  <c r="O77" i="41"/>
  <c r="O78" i="41"/>
  <c r="O79" i="41"/>
  <c r="O80" i="41"/>
  <c r="O81" i="41"/>
  <c r="O82" i="41"/>
  <c r="O83" i="41"/>
  <c r="O84" i="41"/>
  <c r="O85" i="41"/>
  <c r="O86" i="41"/>
  <c r="O87" i="41"/>
  <c r="O88" i="41"/>
  <c r="O89" i="41"/>
  <c r="O90" i="41"/>
  <c r="O91" i="41"/>
  <c r="O92" i="41"/>
  <c r="O93" i="41"/>
  <c r="O94" i="41"/>
  <c r="O95" i="41"/>
  <c r="O96" i="41"/>
  <c r="O97" i="41"/>
  <c r="O98" i="41"/>
  <c r="O99" i="41"/>
  <c r="O100" i="41"/>
  <c r="O101" i="41"/>
  <c r="O102" i="41"/>
  <c r="O103" i="41"/>
  <c r="O104" i="41"/>
  <c r="O105" i="41"/>
  <c r="O106" i="41"/>
  <c r="O107" i="41"/>
  <c r="O108" i="41"/>
  <c r="O109" i="41"/>
  <c r="O110" i="41"/>
  <c r="O111" i="41"/>
  <c r="O112" i="41"/>
  <c r="O113" i="41"/>
  <c r="O114" i="41"/>
  <c r="O115" i="41"/>
  <c r="O116" i="41"/>
  <c r="O117" i="41"/>
  <c r="O118" i="41"/>
  <c r="O119" i="41"/>
  <c r="O120" i="41"/>
  <c r="O121" i="41"/>
  <c r="O122" i="41"/>
  <c r="O123" i="41"/>
  <c r="O124" i="41"/>
  <c r="O125" i="41"/>
  <c r="O126" i="41"/>
  <c r="O127" i="41"/>
  <c r="O128" i="41"/>
  <c r="O129" i="41"/>
  <c r="O130" i="41"/>
  <c r="O131" i="41"/>
  <c r="O132" i="41"/>
  <c r="O133" i="41"/>
  <c r="O134" i="41"/>
  <c r="O135" i="41"/>
  <c r="O136" i="41"/>
  <c r="O137" i="41"/>
  <c r="O138" i="41"/>
  <c r="O139" i="41"/>
  <c r="O140" i="41"/>
  <c r="O141" i="41"/>
  <c r="O142" i="41"/>
  <c r="O143" i="41"/>
  <c r="O144" i="41"/>
  <c r="O145" i="41"/>
  <c r="O146" i="41"/>
  <c r="O147" i="41"/>
  <c r="O148" i="41"/>
  <c r="O149" i="41"/>
  <c r="O150" i="41"/>
  <c r="O151" i="41"/>
  <c r="O152" i="41"/>
  <c r="O153" i="41"/>
  <c r="O154" i="41"/>
  <c r="O155" i="41"/>
  <c r="O156" i="41"/>
  <c r="O157" i="41"/>
  <c r="O158" i="41"/>
  <c r="O159" i="41"/>
  <c r="O160" i="41"/>
  <c r="O161" i="41"/>
  <c r="O162" i="41"/>
  <c r="O163" i="41"/>
  <c r="O164" i="41"/>
  <c r="O165" i="41"/>
  <c r="O166" i="41"/>
  <c r="O167" i="41"/>
  <c r="O168" i="41"/>
  <c r="O169" i="41"/>
  <c r="O170" i="41"/>
  <c r="O171" i="41"/>
  <c r="O172" i="41"/>
  <c r="O173" i="41"/>
  <c r="O174" i="41"/>
  <c r="O175" i="41"/>
  <c r="O176" i="41"/>
  <c r="O177" i="41"/>
  <c r="O178" i="41"/>
  <c r="O179" i="41"/>
  <c r="O180" i="41"/>
  <c r="O181" i="41"/>
  <c r="O182" i="41"/>
  <c r="O183" i="41"/>
  <c r="O184" i="41"/>
  <c r="O185" i="41"/>
  <c r="O186" i="41"/>
  <c r="O187" i="41"/>
  <c r="O188" i="41"/>
  <c r="O189" i="41"/>
  <c r="O190" i="41"/>
  <c r="O191" i="41"/>
  <c r="O192" i="41"/>
  <c r="O193" i="41"/>
  <c r="O194" i="41"/>
  <c r="O195" i="41"/>
  <c r="O196" i="41"/>
  <c r="O197" i="41"/>
  <c r="O198" i="41"/>
  <c r="O199" i="41"/>
  <c r="O200" i="41"/>
  <c r="O201" i="41"/>
  <c r="O202" i="41"/>
  <c r="O203" i="41"/>
  <c r="O204" i="41"/>
  <c r="O205" i="41"/>
  <c r="O206" i="41"/>
  <c r="O207" i="41"/>
  <c r="O208" i="41"/>
  <c r="O209" i="41"/>
  <c r="O210" i="41"/>
  <c r="O211" i="41"/>
  <c r="O212" i="41"/>
  <c r="O213" i="41"/>
  <c r="O214" i="41"/>
  <c r="O215" i="41"/>
  <c r="O216" i="41"/>
  <c r="O217" i="41"/>
  <c r="O218" i="41"/>
  <c r="O219" i="41"/>
  <c r="O220" i="41"/>
  <c r="O221" i="41"/>
  <c r="O222" i="41"/>
  <c r="O223" i="41"/>
  <c r="O224" i="41"/>
  <c r="O225" i="41"/>
  <c r="O226" i="41"/>
  <c r="O227" i="41"/>
  <c r="O228" i="41"/>
  <c r="O229" i="41"/>
  <c r="O230" i="41"/>
  <c r="O231" i="41"/>
  <c r="O232" i="41"/>
  <c r="O233" i="41"/>
  <c r="O234" i="41"/>
  <c r="O235" i="41"/>
  <c r="O236" i="41"/>
  <c r="O237" i="41"/>
  <c r="O238" i="41"/>
  <c r="O239" i="41"/>
  <c r="O240" i="41"/>
  <c r="O241" i="41"/>
  <c r="O242" i="41"/>
  <c r="O243" i="41"/>
  <c r="O244" i="41"/>
  <c r="O245" i="41"/>
  <c r="O246" i="41"/>
  <c r="O247" i="41"/>
  <c r="O248" i="41"/>
  <c r="O249" i="41"/>
  <c r="O250" i="41"/>
  <c r="O251" i="41"/>
  <c r="O252" i="41"/>
  <c r="O253" i="41"/>
  <c r="O254" i="41"/>
  <c r="O255" i="41"/>
  <c r="O256" i="41"/>
  <c r="O257" i="41"/>
  <c r="O258" i="41"/>
  <c r="O259" i="41"/>
  <c r="O260" i="41"/>
  <c r="O261" i="41"/>
  <c r="O262" i="41"/>
  <c r="O263" i="41"/>
  <c r="O264" i="41"/>
  <c r="O265" i="41"/>
  <c r="O266" i="41"/>
  <c r="O267" i="41"/>
  <c r="O268" i="41"/>
  <c r="O269" i="41"/>
  <c r="O270" i="41"/>
  <c r="O271" i="41"/>
  <c r="O272" i="41"/>
  <c r="O273" i="41"/>
  <c r="O274" i="41"/>
  <c r="O275" i="41"/>
  <c r="O276" i="41"/>
  <c r="O277" i="41"/>
  <c r="O278" i="41"/>
  <c r="O279" i="41"/>
  <c r="O280" i="41"/>
  <c r="O281" i="41"/>
  <c r="O282" i="41"/>
  <c r="O283" i="41"/>
  <c r="O284" i="41"/>
  <c r="O285" i="41"/>
  <c r="O286" i="41"/>
  <c r="O287" i="41"/>
  <c r="O288" i="41"/>
  <c r="O289" i="41"/>
  <c r="O290" i="41"/>
  <c r="O291" i="41"/>
  <c r="O292" i="41"/>
  <c r="O293" i="41"/>
  <c r="O294" i="41"/>
  <c r="O295" i="41"/>
  <c r="O296" i="41"/>
  <c r="O297" i="41"/>
  <c r="O298" i="41"/>
  <c r="O299" i="41"/>
  <c r="O300" i="41"/>
  <c r="O301" i="41"/>
  <c r="O302" i="41"/>
  <c r="O303" i="41"/>
  <c r="O304" i="41"/>
  <c r="O305" i="41"/>
  <c r="O306" i="41"/>
  <c r="O307" i="41"/>
  <c r="O308" i="41"/>
  <c r="O309" i="41"/>
  <c r="O310" i="41"/>
  <c r="O311" i="41"/>
  <c r="O312" i="41"/>
  <c r="O313" i="41"/>
  <c r="O314" i="41"/>
  <c r="O315" i="41"/>
  <c r="O316" i="41"/>
  <c r="O317" i="41"/>
  <c r="O318" i="41"/>
  <c r="O319" i="41"/>
  <c r="O320" i="41"/>
  <c r="O321" i="41"/>
  <c r="O322" i="41"/>
  <c r="O323" i="41"/>
  <c r="O324" i="41"/>
  <c r="O325" i="41"/>
  <c r="O326" i="41"/>
  <c r="O327" i="41"/>
  <c r="O328" i="41"/>
  <c r="O329" i="41"/>
  <c r="O330" i="41"/>
  <c r="O331" i="41"/>
  <c r="O332" i="41"/>
  <c r="O333" i="41"/>
  <c r="O334" i="41"/>
  <c r="O335" i="41"/>
  <c r="O336" i="41"/>
  <c r="O337" i="41"/>
  <c r="O338" i="41"/>
  <c r="O339" i="41"/>
  <c r="O340" i="41"/>
  <c r="O341" i="41"/>
  <c r="O342" i="41"/>
  <c r="O343" i="41"/>
  <c r="O344" i="41"/>
  <c r="O345" i="41"/>
  <c r="O346" i="41"/>
  <c r="O347" i="41"/>
  <c r="O348" i="41"/>
  <c r="O349" i="41"/>
  <c r="O350" i="41"/>
  <c r="O351" i="41"/>
  <c r="O352" i="41"/>
  <c r="O353" i="41"/>
  <c r="O354" i="41"/>
  <c r="O355" i="41"/>
  <c r="O356" i="41"/>
  <c r="O357" i="41"/>
  <c r="O358" i="41"/>
  <c r="O359" i="41"/>
  <c r="O360" i="41"/>
  <c r="O361" i="41"/>
  <c r="O362" i="41"/>
  <c r="O363" i="41"/>
  <c r="O364" i="41"/>
  <c r="O365" i="41"/>
  <c r="O366" i="41"/>
  <c r="O367" i="41"/>
  <c r="O368" i="41"/>
  <c r="O369" i="41"/>
  <c r="O370" i="41"/>
  <c r="O371" i="41"/>
  <c r="O372" i="41"/>
  <c r="O373" i="41"/>
  <c r="O374" i="41"/>
  <c r="O375" i="41"/>
  <c r="O376" i="41"/>
  <c r="O377" i="41"/>
  <c r="O378" i="41"/>
  <c r="O379" i="41"/>
  <c r="O380" i="41"/>
  <c r="O381" i="41"/>
  <c r="O382" i="41"/>
  <c r="O383" i="41"/>
  <c r="O384" i="41"/>
  <c r="O385" i="41"/>
  <c r="O386" i="41"/>
  <c r="O387" i="41"/>
  <c r="O388" i="41"/>
  <c r="O389" i="41"/>
  <c r="O390" i="41"/>
  <c r="O391" i="41"/>
  <c r="O392" i="41"/>
  <c r="O393" i="41"/>
  <c r="O394" i="41"/>
  <c r="O395" i="41"/>
  <c r="O396" i="41"/>
  <c r="O397" i="41"/>
  <c r="O398" i="41"/>
  <c r="O399" i="41"/>
  <c r="O400" i="41"/>
  <c r="O401" i="41"/>
  <c r="O402" i="41"/>
  <c r="O403" i="41"/>
  <c r="O404" i="41"/>
  <c r="O405" i="41"/>
  <c r="O406" i="41"/>
  <c r="O407" i="41"/>
  <c r="O408" i="41"/>
  <c r="O409" i="41"/>
  <c r="O410" i="41"/>
  <c r="O411" i="41"/>
  <c r="O412" i="41"/>
  <c r="O413" i="41"/>
  <c r="O414" i="41"/>
  <c r="O415" i="41"/>
  <c r="O416" i="41"/>
  <c r="O417" i="41"/>
  <c r="O418" i="41"/>
  <c r="O419" i="41"/>
  <c r="O420" i="41"/>
  <c r="O421" i="41"/>
  <c r="O422" i="41"/>
  <c r="O423" i="41"/>
  <c r="O424" i="41"/>
  <c r="O425" i="41"/>
  <c r="O426" i="41"/>
  <c r="O427" i="41"/>
  <c r="O428" i="41"/>
  <c r="O429" i="41"/>
  <c r="O430" i="41"/>
  <c r="O431" i="41"/>
  <c r="O432" i="41"/>
  <c r="O433" i="41"/>
  <c r="O434" i="41"/>
  <c r="O435" i="41"/>
  <c r="O436" i="41"/>
  <c r="O437" i="41"/>
  <c r="O438" i="41"/>
  <c r="O439" i="41"/>
  <c r="O440" i="41"/>
  <c r="O441" i="41"/>
  <c r="O442" i="41"/>
  <c r="O443" i="41"/>
  <c r="O444" i="41"/>
  <c r="O445" i="41"/>
  <c r="O446" i="41"/>
  <c r="O447" i="41"/>
  <c r="O448" i="41"/>
  <c r="O449" i="41"/>
  <c r="O450" i="41"/>
  <c r="O451" i="41"/>
  <c r="O452" i="41"/>
  <c r="O453" i="41"/>
  <c r="O454" i="41"/>
  <c r="O455" i="41"/>
  <c r="O456" i="41"/>
  <c r="O457" i="41"/>
  <c r="O458" i="41"/>
  <c r="O459" i="41"/>
  <c r="O460" i="41"/>
  <c r="O461" i="41"/>
  <c r="O462" i="41"/>
  <c r="O463" i="41"/>
  <c r="O464" i="41"/>
  <c r="O465" i="41"/>
  <c r="O466" i="41"/>
  <c r="O467" i="41"/>
  <c r="O468" i="41"/>
  <c r="O469" i="41"/>
  <c r="O470" i="41"/>
  <c r="O471" i="41"/>
  <c r="O472" i="41"/>
  <c r="O473" i="41"/>
  <c r="O474" i="41"/>
  <c r="O475" i="41"/>
  <c r="O476" i="41"/>
  <c r="O477" i="41"/>
  <c r="O478" i="41"/>
  <c r="O479" i="41"/>
  <c r="O480" i="41"/>
  <c r="O481" i="41"/>
  <c r="O482" i="41"/>
  <c r="O483" i="41"/>
  <c r="O484" i="41"/>
  <c r="O485" i="41"/>
  <c r="O486" i="41"/>
  <c r="O487" i="41"/>
  <c r="O488" i="41"/>
  <c r="O489" i="41"/>
  <c r="O490" i="41"/>
  <c r="O491" i="41"/>
  <c r="O492" i="41"/>
  <c r="O493" i="41"/>
  <c r="O494" i="41"/>
  <c r="O495" i="41"/>
  <c r="O496" i="41"/>
  <c r="O497" i="41"/>
  <c r="O498" i="41"/>
  <c r="O499" i="41"/>
  <c r="O500" i="41"/>
  <c r="O501" i="41"/>
  <c r="O502" i="41"/>
  <c r="O503" i="41"/>
  <c r="O504" i="41"/>
  <c r="O505" i="41"/>
  <c r="O506" i="41"/>
  <c r="N8" i="41"/>
  <c r="N9" i="41"/>
  <c r="N10" i="41"/>
  <c r="N11" i="41"/>
  <c r="N12" i="41"/>
  <c r="N13" i="41"/>
  <c r="N14" i="41"/>
  <c r="N15" i="41"/>
  <c r="N16" i="41"/>
  <c r="N17" i="41"/>
  <c r="N18" i="41"/>
  <c r="N19" i="41"/>
  <c r="N20" i="41"/>
  <c r="N21" i="41"/>
  <c r="N22" i="41"/>
  <c r="N23" i="41"/>
  <c r="N24" i="41"/>
  <c r="N25" i="41"/>
  <c r="N26" i="41"/>
  <c r="N27" i="41"/>
  <c r="N28" i="41"/>
  <c r="N29" i="41"/>
  <c r="N30" i="41"/>
  <c r="N31" i="41"/>
  <c r="N32" i="41"/>
  <c r="N33" i="41"/>
  <c r="N34" i="41"/>
  <c r="N35" i="41"/>
  <c r="N36" i="41"/>
  <c r="N37" i="41"/>
  <c r="N38" i="41"/>
  <c r="N39" i="41"/>
  <c r="N40" i="41"/>
  <c r="N41" i="41"/>
  <c r="N42" i="41"/>
  <c r="N43" i="41"/>
  <c r="N44" i="41"/>
  <c r="N45" i="41"/>
  <c r="N46" i="41"/>
  <c r="N47" i="41"/>
  <c r="N48" i="41"/>
  <c r="N49" i="41"/>
  <c r="N50" i="41"/>
  <c r="N51" i="41"/>
  <c r="N52" i="41"/>
  <c r="N53" i="41"/>
  <c r="N54" i="41"/>
  <c r="N55" i="41"/>
  <c r="N56" i="41"/>
  <c r="N57" i="41"/>
  <c r="N58" i="41"/>
  <c r="N59" i="41"/>
  <c r="N60" i="41"/>
  <c r="N61" i="41"/>
  <c r="N62" i="41"/>
  <c r="N63" i="41"/>
  <c r="N64" i="41"/>
  <c r="N65" i="41"/>
  <c r="N66" i="41"/>
  <c r="N67" i="41"/>
  <c r="N68" i="41"/>
  <c r="N69" i="41"/>
  <c r="N70" i="41"/>
  <c r="N71" i="41"/>
  <c r="N72" i="41"/>
  <c r="N73" i="41"/>
  <c r="N74" i="41"/>
  <c r="N75" i="41"/>
  <c r="N76" i="41"/>
  <c r="N77" i="41"/>
  <c r="N78" i="41"/>
  <c r="N79" i="41"/>
  <c r="N80" i="41"/>
  <c r="N81" i="41"/>
  <c r="N82" i="41"/>
  <c r="N83" i="41"/>
  <c r="N84" i="41"/>
  <c r="N85" i="41"/>
  <c r="N86" i="41"/>
  <c r="N87" i="41"/>
  <c r="N88" i="41"/>
  <c r="N89" i="41"/>
  <c r="N90" i="41"/>
  <c r="N91" i="41"/>
  <c r="N92" i="41"/>
  <c r="N93" i="41"/>
  <c r="N94" i="41"/>
  <c r="N95" i="41"/>
  <c r="N96" i="41"/>
  <c r="N97" i="41"/>
  <c r="N98" i="41"/>
  <c r="N99" i="41"/>
  <c r="N100" i="41"/>
  <c r="N101" i="41"/>
  <c r="N102" i="41"/>
  <c r="N103" i="41"/>
  <c r="N104" i="41"/>
  <c r="N105" i="41"/>
  <c r="N106" i="41"/>
  <c r="N107" i="41"/>
  <c r="N108" i="41"/>
  <c r="N109" i="41"/>
  <c r="N110" i="41"/>
  <c r="N111" i="41"/>
  <c r="N112" i="41"/>
  <c r="N113" i="41"/>
  <c r="N114" i="41"/>
  <c r="N115" i="41"/>
  <c r="N116" i="41"/>
  <c r="N117" i="41"/>
  <c r="N118" i="41"/>
  <c r="N119" i="41"/>
  <c r="N120" i="41"/>
  <c r="N121" i="41"/>
  <c r="N122" i="41"/>
  <c r="N123" i="41"/>
  <c r="N124" i="41"/>
  <c r="N125" i="41"/>
  <c r="N126" i="41"/>
  <c r="N127" i="41"/>
  <c r="N128" i="41"/>
  <c r="N129" i="41"/>
  <c r="N130" i="41"/>
  <c r="N131" i="41"/>
  <c r="N132" i="41"/>
  <c r="N133" i="41"/>
  <c r="N134" i="41"/>
  <c r="N135" i="41"/>
  <c r="N136" i="41"/>
  <c r="N137" i="41"/>
  <c r="N138" i="41"/>
  <c r="N139" i="41"/>
  <c r="N140" i="41"/>
  <c r="N141" i="41"/>
  <c r="N142" i="41"/>
  <c r="N143" i="41"/>
  <c r="N144" i="41"/>
  <c r="N145" i="41"/>
  <c r="N146" i="41"/>
  <c r="N147" i="41"/>
  <c r="N148" i="41"/>
  <c r="N149" i="41"/>
  <c r="N150" i="41"/>
  <c r="N151" i="41"/>
  <c r="N152" i="41"/>
  <c r="N153" i="41"/>
  <c r="N154" i="41"/>
  <c r="N155" i="41"/>
  <c r="N156" i="41"/>
  <c r="N157" i="41"/>
  <c r="N158" i="41"/>
  <c r="N159" i="41"/>
  <c r="N160" i="41"/>
  <c r="N161" i="41"/>
  <c r="N162" i="41"/>
  <c r="N163" i="41"/>
  <c r="N164" i="41"/>
  <c r="N165" i="41"/>
  <c r="N166" i="41"/>
  <c r="N167" i="41"/>
  <c r="N168" i="41"/>
  <c r="N169" i="41"/>
  <c r="N170" i="41"/>
  <c r="N171" i="41"/>
  <c r="N172" i="41"/>
  <c r="N173" i="41"/>
  <c r="N174" i="41"/>
  <c r="N175" i="41"/>
  <c r="N176" i="41"/>
  <c r="N177" i="41"/>
  <c r="N178" i="41"/>
  <c r="N179" i="41"/>
  <c r="N180" i="41"/>
  <c r="N181" i="41"/>
  <c r="N182" i="41"/>
  <c r="N183" i="41"/>
  <c r="N184" i="41"/>
  <c r="N185" i="41"/>
  <c r="N186" i="41"/>
  <c r="N187" i="41"/>
  <c r="N188" i="41"/>
  <c r="N189" i="41"/>
  <c r="N190" i="41"/>
  <c r="N191" i="41"/>
  <c r="N192" i="41"/>
  <c r="N193" i="41"/>
  <c r="N194" i="41"/>
  <c r="N195" i="41"/>
  <c r="N196" i="41"/>
  <c r="N197" i="41"/>
  <c r="N198" i="41"/>
  <c r="N199" i="41"/>
  <c r="N200" i="41"/>
  <c r="N201" i="41"/>
  <c r="N202" i="41"/>
  <c r="N203" i="41"/>
  <c r="N204" i="41"/>
  <c r="N205" i="41"/>
  <c r="N206" i="41"/>
  <c r="N207" i="41"/>
  <c r="N208" i="41"/>
  <c r="N209" i="41"/>
  <c r="N210" i="41"/>
  <c r="N211" i="41"/>
  <c r="N212" i="41"/>
  <c r="N213" i="41"/>
  <c r="N214" i="41"/>
  <c r="N215" i="41"/>
  <c r="N216" i="41"/>
  <c r="N217" i="41"/>
  <c r="N218" i="41"/>
  <c r="N219" i="41"/>
  <c r="N220" i="41"/>
  <c r="N221" i="41"/>
  <c r="N222" i="41"/>
  <c r="N223" i="41"/>
  <c r="N224" i="41"/>
  <c r="N225" i="41"/>
  <c r="N226" i="41"/>
  <c r="N227" i="41"/>
  <c r="N228" i="41"/>
  <c r="N229" i="41"/>
  <c r="N230" i="41"/>
  <c r="N231" i="41"/>
  <c r="N232" i="41"/>
  <c r="N233" i="41"/>
  <c r="N234" i="41"/>
  <c r="N235" i="41"/>
  <c r="N236" i="41"/>
  <c r="N237" i="41"/>
  <c r="N238" i="41"/>
  <c r="N239" i="41"/>
  <c r="N240" i="41"/>
  <c r="N241" i="41"/>
  <c r="N242" i="41"/>
  <c r="N243" i="41"/>
  <c r="N244" i="41"/>
  <c r="N245" i="41"/>
  <c r="N246" i="41"/>
  <c r="N247" i="41"/>
  <c r="N248" i="41"/>
  <c r="N249" i="41"/>
  <c r="N250" i="41"/>
  <c r="N251" i="41"/>
  <c r="N252" i="41"/>
  <c r="N253" i="41"/>
  <c r="N254" i="41"/>
  <c r="N255" i="41"/>
  <c r="N256" i="41"/>
  <c r="N257" i="41"/>
  <c r="N258" i="41"/>
  <c r="N259" i="41"/>
  <c r="N260" i="41"/>
  <c r="N261" i="41"/>
  <c r="N262" i="41"/>
  <c r="N263" i="41"/>
  <c r="N264" i="41"/>
  <c r="N265" i="41"/>
  <c r="N266" i="41"/>
  <c r="N267" i="41"/>
  <c r="N268" i="41"/>
  <c r="N269" i="41"/>
  <c r="N270" i="41"/>
  <c r="N271" i="41"/>
  <c r="N272" i="41"/>
  <c r="N273" i="41"/>
  <c r="N274" i="41"/>
  <c r="N275" i="41"/>
  <c r="N276" i="41"/>
  <c r="N277" i="41"/>
  <c r="N278" i="41"/>
  <c r="N279" i="41"/>
  <c r="N280" i="41"/>
  <c r="N281" i="41"/>
  <c r="N282" i="41"/>
  <c r="N283" i="41"/>
  <c r="N284" i="41"/>
  <c r="N285" i="41"/>
  <c r="N286" i="41"/>
  <c r="N287" i="41"/>
  <c r="N288" i="41"/>
  <c r="N289" i="41"/>
  <c r="N290" i="41"/>
  <c r="N291" i="41"/>
  <c r="N292" i="41"/>
  <c r="N293" i="41"/>
  <c r="N294" i="41"/>
  <c r="N295" i="41"/>
  <c r="N296" i="41"/>
  <c r="N297" i="41"/>
  <c r="N298" i="41"/>
  <c r="N299" i="41"/>
  <c r="N300" i="41"/>
  <c r="N301" i="41"/>
  <c r="N302" i="41"/>
  <c r="N303" i="41"/>
  <c r="N304" i="41"/>
  <c r="N305" i="41"/>
  <c r="N306" i="41"/>
  <c r="N307" i="41"/>
  <c r="N308" i="41"/>
  <c r="N309" i="41"/>
  <c r="N310" i="41"/>
  <c r="N311" i="41"/>
  <c r="N312" i="41"/>
  <c r="N313" i="41"/>
  <c r="N314" i="41"/>
  <c r="N315" i="41"/>
  <c r="N316" i="41"/>
  <c r="N317" i="41"/>
  <c r="N318" i="41"/>
  <c r="N319" i="41"/>
  <c r="N320" i="41"/>
  <c r="N321" i="41"/>
  <c r="N322" i="41"/>
  <c r="N323" i="41"/>
  <c r="N324" i="41"/>
  <c r="N325" i="41"/>
  <c r="N326" i="41"/>
  <c r="N327" i="41"/>
  <c r="N328" i="41"/>
  <c r="N329" i="41"/>
  <c r="N330" i="41"/>
  <c r="N331" i="41"/>
  <c r="N332" i="41"/>
  <c r="N333" i="41"/>
  <c r="N334" i="41"/>
  <c r="N335" i="41"/>
  <c r="N336" i="41"/>
  <c r="N337" i="41"/>
  <c r="N338" i="41"/>
  <c r="N339" i="41"/>
  <c r="N340" i="41"/>
  <c r="N341" i="41"/>
  <c r="N342" i="41"/>
  <c r="N343" i="41"/>
  <c r="N344" i="41"/>
  <c r="N345" i="41"/>
  <c r="N346" i="41"/>
  <c r="N347" i="41"/>
  <c r="N348" i="41"/>
  <c r="N349" i="41"/>
  <c r="N350" i="41"/>
  <c r="N351" i="41"/>
  <c r="N352" i="41"/>
  <c r="N353" i="41"/>
  <c r="N354" i="41"/>
  <c r="N355" i="41"/>
  <c r="N356" i="41"/>
  <c r="N357" i="41"/>
  <c r="N358" i="41"/>
  <c r="N359" i="41"/>
  <c r="N360" i="41"/>
  <c r="N361" i="41"/>
  <c r="N362" i="41"/>
  <c r="N363" i="41"/>
  <c r="N364" i="41"/>
  <c r="N365" i="41"/>
  <c r="N366" i="41"/>
  <c r="N367" i="41"/>
  <c r="N368" i="41"/>
  <c r="N369" i="41"/>
  <c r="N370" i="41"/>
  <c r="N371" i="41"/>
  <c r="N372" i="41"/>
  <c r="N373" i="41"/>
  <c r="N374" i="41"/>
  <c r="N375" i="41"/>
  <c r="N376" i="41"/>
  <c r="N377" i="41"/>
  <c r="N378" i="41"/>
  <c r="N379" i="41"/>
  <c r="N380" i="41"/>
  <c r="N381" i="41"/>
  <c r="N382" i="41"/>
  <c r="N383" i="41"/>
  <c r="N384" i="41"/>
  <c r="N385" i="41"/>
  <c r="N386" i="41"/>
  <c r="N387" i="41"/>
  <c r="N388" i="41"/>
  <c r="N389" i="41"/>
  <c r="N390" i="41"/>
  <c r="N391" i="41"/>
  <c r="N392" i="41"/>
  <c r="N393" i="41"/>
  <c r="N394" i="41"/>
  <c r="N395" i="41"/>
  <c r="N396" i="41"/>
  <c r="N397" i="41"/>
  <c r="N398" i="41"/>
  <c r="N399" i="41"/>
  <c r="N400" i="41"/>
  <c r="N401" i="41"/>
  <c r="N402" i="41"/>
  <c r="N403" i="41"/>
  <c r="N404" i="41"/>
  <c r="N405" i="41"/>
  <c r="N406" i="41"/>
  <c r="N407" i="41"/>
  <c r="N408" i="41"/>
  <c r="N409" i="41"/>
  <c r="N410" i="41"/>
  <c r="N411" i="41"/>
  <c r="N412" i="41"/>
  <c r="N413" i="41"/>
  <c r="N414" i="41"/>
  <c r="N415" i="41"/>
  <c r="N416" i="41"/>
  <c r="N417" i="41"/>
  <c r="N418" i="41"/>
  <c r="N419" i="41"/>
  <c r="N420" i="41"/>
  <c r="N421" i="41"/>
  <c r="N422" i="41"/>
  <c r="N423" i="41"/>
  <c r="N424" i="41"/>
  <c r="N425" i="41"/>
  <c r="N426" i="41"/>
  <c r="N427" i="41"/>
  <c r="N428" i="41"/>
  <c r="N429" i="41"/>
  <c r="N430" i="41"/>
  <c r="N431" i="41"/>
  <c r="N432" i="41"/>
  <c r="N433" i="41"/>
  <c r="N434" i="41"/>
  <c r="N435" i="41"/>
  <c r="N436" i="41"/>
  <c r="N437" i="41"/>
  <c r="N438" i="41"/>
  <c r="N439" i="41"/>
  <c r="N440" i="41"/>
  <c r="N441" i="41"/>
  <c r="N442" i="41"/>
  <c r="N443" i="41"/>
  <c r="N444" i="41"/>
  <c r="N445" i="41"/>
  <c r="N446" i="41"/>
  <c r="N447" i="41"/>
  <c r="N448" i="41"/>
  <c r="N449" i="41"/>
  <c r="N450" i="41"/>
  <c r="N451" i="41"/>
  <c r="N452" i="41"/>
  <c r="N453" i="41"/>
  <c r="N454" i="41"/>
  <c r="N455" i="41"/>
  <c r="N456" i="41"/>
  <c r="N457" i="41"/>
  <c r="N458" i="41"/>
  <c r="N459" i="41"/>
  <c r="N460" i="41"/>
  <c r="N461" i="41"/>
  <c r="N462" i="41"/>
  <c r="N463" i="41"/>
  <c r="N464" i="41"/>
  <c r="N465" i="41"/>
  <c r="N466" i="41"/>
  <c r="N467" i="41"/>
  <c r="N468" i="41"/>
  <c r="N469" i="41"/>
  <c r="N470" i="41"/>
  <c r="N471" i="41"/>
  <c r="N472" i="41"/>
  <c r="N473" i="41"/>
  <c r="N474" i="41"/>
  <c r="N475" i="41"/>
  <c r="N476" i="41"/>
  <c r="N477" i="41"/>
  <c r="N478" i="41"/>
  <c r="N479" i="41"/>
  <c r="N480" i="41"/>
  <c r="N481" i="41"/>
  <c r="N482" i="41"/>
  <c r="N483" i="41"/>
  <c r="N484" i="41"/>
  <c r="N485" i="41"/>
  <c r="N486" i="41"/>
  <c r="N487" i="41"/>
  <c r="N488" i="41"/>
  <c r="N489" i="41"/>
  <c r="N490" i="41"/>
  <c r="N491" i="41"/>
  <c r="N492" i="41"/>
  <c r="N493" i="41"/>
  <c r="N494" i="41"/>
  <c r="N495" i="41"/>
  <c r="N496" i="41"/>
  <c r="N497" i="41"/>
  <c r="N498" i="41"/>
  <c r="N499" i="41"/>
  <c r="N500" i="41"/>
  <c r="N501" i="41"/>
  <c r="N502" i="41"/>
  <c r="N503" i="41"/>
  <c r="N504" i="41"/>
  <c r="N505" i="41"/>
  <c r="N506" i="41"/>
  <c r="L8" i="42"/>
  <c r="L9" i="42"/>
  <c r="L10" i="42"/>
  <c r="L11" i="42"/>
  <c r="L12" i="42"/>
  <c r="L13" i="42"/>
  <c r="L14" i="42"/>
  <c r="L15" i="42"/>
  <c r="L16" i="42"/>
  <c r="L17" i="42"/>
  <c r="L18" i="42"/>
  <c r="L19" i="42"/>
  <c r="L20" i="42"/>
  <c r="L21"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52" i="42"/>
  <c r="L53" i="42"/>
  <c r="L54" i="42"/>
  <c r="L55" i="42"/>
  <c r="L56" i="42"/>
  <c r="L57" i="42"/>
  <c r="L58" i="42"/>
  <c r="L59" i="42"/>
  <c r="L60" i="42"/>
  <c r="L61" i="42"/>
  <c r="L62" i="42"/>
  <c r="L63" i="42"/>
  <c r="L64" i="42"/>
  <c r="L65" i="42"/>
  <c r="L66" i="42"/>
  <c r="L67" i="42"/>
  <c r="L68" i="42"/>
  <c r="L69" i="42"/>
  <c r="L70" i="42"/>
  <c r="L71" i="42"/>
  <c r="L72" i="42"/>
  <c r="L73" i="42"/>
  <c r="L74" i="42"/>
  <c r="L75" i="42"/>
  <c r="L76" i="42"/>
  <c r="L77" i="42"/>
  <c r="L78" i="42"/>
  <c r="L79" i="42"/>
  <c r="L80" i="42"/>
  <c r="L81" i="42"/>
  <c r="L82" i="42"/>
  <c r="L83" i="42"/>
  <c r="L84" i="42"/>
  <c r="L85" i="42"/>
  <c r="L86" i="42"/>
  <c r="L87" i="42"/>
  <c r="L88" i="42"/>
  <c r="L89" i="42"/>
  <c r="L90" i="42"/>
  <c r="L91" i="42"/>
  <c r="L92" i="42"/>
  <c r="L93" i="42"/>
  <c r="L94" i="42"/>
  <c r="L95" i="42"/>
  <c r="L96" i="42"/>
  <c r="L97" i="42"/>
  <c r="L98" i="42"/>
  <c r="L99" i="42"/>
  <c r="L100" i="42"/>
  <c r="L101" i="42"/>
  <c r="L102" i="42"/>
  <c r="L103" i="42"/>
  <c r="L104" i="42"/>
  <c r="L105" i="42"/>
  <c r="L106" i="42"/>
  <c r="L107" i="42"/>
  <c r="L108" i="42"/>
  <c r="L109" i="42"/>
  <c r="L110" i="42"/>
  <c r="L111" i="42"/>
  <c r="L112" i="42"/>
  <c r="L113" i="42"/>
  <c r="L114" i="42"/>
  <c r="L115" i="42"/>
  <c r="L116" i="42"/>
  <c r="L117" i="42"/>
  <c r="L118" i="42"/>
  <c r="L119" i="42"/>
  <c r="L120" i="42"/>
  <c r="L121" i="42"/>
  <c r="L122" i="42"/>
  <c r="L123" i="42"/>
  <c r="L124" i="42"/>
  <c r="L125" i="42"/>
  <c r="L126" i="42"/>
  <c r="L127" i="42"/>
  <c r="L128" i="42"/>
  <c r="L129" i="42"/>
  <c r="L130" i="42"/>
  <c r="L131" i="42"/>
  <c r="L132" i="42"/>
  <c r="L133" i="42"/>
  <c r="L134" i="42"/>
  <c r="L135" i="42"/>
  <c r="L136" i="42"/>
  <c r="L137" i="42"/>
  <c r="L138" i="42"/>
  <c r="L139" i="42"/>
  <c r="L140" i="42"/>
  <c r="L141" i="42"/>
  <c r="L142" i="42"/>
  <c r="L143" i="42"/>
  <c r="L144" i="42"/>
  <c r="L145" i="42"/>
  <c r="L146" i="42"/>
  <c r="L147" i="42"/>
  <c r="L148" i="42"/>
  <c r="L149" i="42"/>
  <c r="L150" i="42"/>
  <c r="L151" i="42"/>
  <c r="L152" i="42"/>
  <c r="L153" i="42"/>
  <c r="L154" i="42"/>
  <c r="L155" i="42"/>
  <c r="L156" i="42"/>
  <c r="L157" i="42"/>
  <c r="L158" i="42"/>
  <c r="L159" i="42"/>
  <c r="L160" i="42"/>
  <c r="L161" i="42"/>
  <c r="L162" i="42"/>
  <c r="L163" i="42"/>
  <c r="L164" i="42"/>
  <c r="L165" i="42"/>
  <c r="L166" i="42"/>
  <c r="L167" i="42"/>
  <c r="L168" i="42"/>
  <c r="L169" i="42"/>
  <c r="L170" i="42"/>
  <c r="L171" i="42"/>
  <c r="L172" i="42"/>
  <c r="L173" i="42"/>
  <c r="L174" i="42"/>
  <c r="L175" i="42"/>
  <c r="L176" i="42"/>
  <c r="L177" i="42"/>
  <c r="L178" i="42"/>
  <c r="L179" i="42"/>
  <c r="L180" i="42"/>
  <c r="L181" i="42"/>
  <c r="L182" i="42"/>
  <c r="L183" i="42"/>
  <c r="L184" i="42"/>
  <c r="L185" i="42"/>
  <c r="L186" i="42"/>
  <c r="L187" i="42"/>
  <c r="L188" i="42"/>
  <c r="L189" i="42"/>
  <c r="L190" i="42"/>
  <c r="L191" i="42"/>
  <c r="L192" i="42"/>
  <c r="L193" i="42"/>
  <c r="L194" i="42"/>
  <c r="L195" i="42"/>
  <c r="L196" i="42"/>
  <c r="L197" i="42"/>
  <c r="L198" i="42"/>
  <c r="L199" i="42"/>
  <c r="L200" i="42"/>
  <c r="L201" i="42"/>
  <c r="L202" i="42"/>
  <c r="L203" i="42"/>
  <c r="L204" i="42"/>
  <c r="L205" i="42"/>
  <c r="L206" i="42"/>
  <c r="L207" i="42"/>
  <c r="L208" i="42"/>
  <c r="L209" i="42"/>
  <c r="L210" i="42"/>
  <c r="L211" i="42"/>
  <c r="L212" i="42"/>
  <c r="L213" i="42"/>
  <c r="L214" i="42"/>
  <c r="L215" i="42"/>
  <c r="L216" i="42"/>
  <c r="L217" i="42"/>
  <c r="L218" i="42"/>
  <c r="L219" i="42"/>
  <c r="L220" i="42"/>
  <c r="L221" i="42"/>
  <c r="L222" i="42"/>
  <c r="L223" i="42"/>
  <c r="L224" i="42"/>
  <c r="L225" i="42"/>
  <c r="L226" i="42"/>
  <c r="L227" i="42"/>
  <c r="L228" i="42"/>
  <c r="L229" i="42"/>
  <c r="L230" i="42"/>
  <c r="L231" i="42"/>
  <c r="L232" i="42"/>
  <c r="L233" i="42"/>
  <c r="L234" i="42"/>
  <c r="L235" i="42"/>
  <c r="L236" i="42"/>
  <c r="L237" i="42"/>
  <c r="L238" i="42"/>
  <c r="L239" i="42"/>
  <c r="L240" i="42"/>
  <c r="L241" i="42"/>
  <c r="L242" i="42"/>
  <c r="L243" i="42"/>
  <c r="L244" i="42"/>
  <c r="L245" i="42"/>
  <c r="L246" i="42"/>
  <c r="L247" i="42"/>
  <c r="L248" i="42"/>
  <c r="L249" i="42"/>
  <c r="L250" i="42"/>
  <c r="L251" i="42"/>
  <c r="L252" i="42"/>
  <c r="L253" i="42"/>
  <c r="L254" i="42"/>
  <c r="L255" i="42"/>
  <c r="L256" i="42"/>
  <c r="L257" i="42"/>
  <c r="L258" i="42"/>
  <c r="L259" i="42"/>
  <c r="L260" i="42"/>
  <c r="L261" i="42"/>
  <c r="L262" i="42"/>
  <c r="L263" i="42"/>
  <c r="L264" i="42"/>
  <c r="L265" i="42"/>
  <c r="L266" i="42"/>
  <c r="L267" i="42"/>
  <c r="L268" i="42"/>
  <c r="L269" i="42"/>
  <c r="L270" i="42"/>
  <c r="L271" i="42"/>
  <c r="L272" i="42"/>
  <c r="L273" i="42"/>
  <c r="L274" i="42"/>
  <c r="L275" i="42"/>
  <c r="L276" i="42"/>
  <c r="L277" i="42"/>
  <c r="L278" i="42"/>
  <c r="L279" i="42"/>
  <c r="L280" i="42"/>
  <c r="L281" i="42"/>
  <c r="L282" i="42"/>
  <c r="L283" i="42"/>
  <c r="L284" i="42"/>
  <c r="L285" i="42"/>
  <c r="L286" i="42"/>
  <c r="L287" i="42"/>
  <c r="L288" i="42"/>
  <c r="L289" i="42"/>
  <c r="L290" i="42"/>
  <c r="L291" i="42"/>
  <c r="L292" i="42"/>
  <c r="L293" i="42"/>
  <c r="L294" i="42"/>
  <c r="L295" i="42"/>
  <c r="L296" i="42"/>
  <c r="L297" i="42"/>
  <c r="L298" i="42"/>
  <c r="L299" i="42"/>
  <c r="L300" i="42"/>
  <c r="L301" i="42"/>
  <c r="L302" i="42"/>
  <c r="L303" i="42"/>
  <c r="L304" i="42"/>
  <c r="L305" i="42"/>
  <c r="L306" i="42"/>
  <c r="L307" i="42"/>
  <c r="L308" i="42"/>
  <c r="L309" i="42"/>
  <c r="L310" i="42"/>
  <c r="L311" i="42"/>
  <c r="L312" i="42"/>
  <c r="L313" i="42"/>
  <c r="L314" i="42"/>
  <c r="L315" i="42"/>
  <c r="L316" i="42"/>
  <c r="L317" i="42"/>
  <c r="L318" i="42"/>
  <c r="L319" i="42"/>
  <c r="L320" i="42"/>
  <c r="L321" i="42"/>
  <c r="L322" i="42"/>
  <c r="L323" i="42"/>
  <c r="L324" i="42"/>
  <c r="L325" i="42"/>
  <c r="L326" i="42"/>
  <c r="L327" i="42"/>
  <c r="L328" i="42"/>
  <c r="L329" i="42"/>
  <c r="L330" i="42"/>
  <c r="L331" i="42"/>
  <c r="L332" i="42"/>
  <c r="L333" i="42"/>
  <c r="L334" i="42"/>
  <c r="L335" i="42"/>
  <c r="L336" i="42"/>
  <c r="L337" i="42"/>
  <c r="L338" i="42"/>
  <c r="L339" i="42"/>
  <c r="L340" i="42"/>
  <c r="L341" i="42"/>
  <c r="L342" i="42"/>
  <c r="L343" i="42"/>
  <c r="L344" i="42"/>
  <c r="L345" i="42"/>
  <c r="L346" i="42"/>
  <c r="L347" i="42"/>
  <c r="L348" i="42"/>
  <c r="L349" i="42"/>
  <c r="L350" i="42"/>
  <c r="L351" i="42"/>
  <c r="L352" i="42"/>
  <c r="L353" i="42"/>
  <c r="L354" i="42"/>
  <c r="L355" i="42"/>
  <c r="L356" i="42"/>
  <c r="L357" i="42"/>
  <c r="L358" i="42"/>
  <c r="L359" i="42"/>
  <c r="L360" i="42"/>
  <c r="L361" i="42"/>
  <c r="L362" i="42"/>
  <c r="L363" i="42"/>
  <c r="L364" i="42"/>
  <c r="L365" i="42"/>
  <c r="L366" i="42"/>
  <c r="L367" i="42"/>
  <c r="L368" i="42"/>
  <c r="L369" i="42"/>
  <c r="L370" i="42"/>
  <c r="L371" i="42"/>
  <c r="L372" i="42"/>
  <c r="L373" i="42"/>
  <c r="L374" i="42"/>
  <c r="L375" i="42"/>
  <c r="L376" i="42"/>
  <c r="L377" i="42"/>
  <c r="L378" i="42"/>
  <c r="L379" i="42"/>
  <c r="L380" i="42"/>
  <c r="L381" i="42"/>
  <c r="L382" i="42"/>
  <c r="L383" i="42"/>
  <c r="L384" i="42"/>
  <c r="L385" i="42"/>
  <c r="L386" i="42"/>
  <c r="L387" i="42"/>
  <c r="L388" i="42"/>
  <c r="L389" i="42"/>
  <c r="L390" i="42"/>
  <c r="L391" i="42"/>
  <c r="L392" i="42"/>
  <c r="L393" i="42"/>
  <c r="L394" i="42"/>
  <c r="L395" i="42"/>
  <c r="L396" i="42"/>
  <c r="L397" i="42"/>
  <c r="L398" i="42"/>
  <c r="L399" i="42"/>
  <c r="L400" i="42"/>
  <c r="L401" i="42"/>
  <c r="L402" i="42"/>
  <c r="L403" i="42"/>
  <c r="L404" i="42"/>
  <c r="L405" i="42"/>
  <c r="L406" i="42"/>
  <c r="L407" i="42"/>
  <c r="L408" i="42"/>
  <c r="L409" i="42"/>
  <c r="L410" i="42"/>
  <c r="L411" i="42"/>
  <c r="L412" i="42"/>
  <c r="L413" i="42"/>
  <c r="L414" i="42"/>
  <c r="L415" i="42"/>
  <c r="L416" i="42"/>
  <c r="L417" i="42"/>
  <c r="L418" i="42"/>
  <c r="L419" i="42"/>
  <c r="L420" i="42"/>
  <c r="L421" i="42"/>
  <c r="L422" i="42"/>
  <c r="L423" i="42"/>
  <c r="L424" i="42"/>
  <c r="L425" i="42"/>
  <c r="L426" i="42"/>
  <c r="L427" i="42"/>
  <c r="L428" i="42"/>
  <c r="L429" i="42"/>
  <c r="L430" i="42"/>
  <c r="L431" i="42"/>
  <c r="L432" i="42"/>
  <c r="L433" i="42"/>
  <c r="L434" i="42"/>
  <c r="L435" i="42"/>
  <c r="L436" i="42"/>
  <c r="L437" i="42"/>
  <c r="L438" i="42"/>
  <c r="L439" i="42"/>
  <c r="L440" i="42"/>
  <c r="L441" i="42"/>
  <c r="L442" i="42"/>
  <c r="L443" i="42"/>
  <c r="L444" i="42"/>
  <c r="L445" i="42"/>
  <c r="L446" i="42"/>
  <c r="L447" i="42"/>
  <c r="L448" i="42"/>
  <c r="L449" i="42"/>
  <c r="L450" i="42"/>
  <c r="L451" i="42"/>
  <c r="L452" i="42"/>
  <c r="L453" i="42"/>
  <c r="L454" i="42"/>
  <c r="L455" i="42"/>
  <c r="L456" i="42"/>
  <c r="L457" i="42"/>
  <c r="L458" i="42"/>
  <c r="L459" i="42"/>
  <c r="L460" i="42"/>
  <c r="L461" i="42"/>
  <c r="L462" i="42"/>
  <c r="L463" i="42"/>
  <c r="L464" i="42"/>
  <c r="L465" i="42"/>
  <c r="L466" i="42"/>
  <c r="L467" i="42"/>
  <c r="L468" i="42"/>
  <c r="L469" i="42"/>
  <c r="L470" i="42"/>
  <c r="L471" i="42"/>
  <c r="L472" i="42"/>
  <c r="L473" i="42"/>
  <c r="L474" i="42"/>
  <c r="L475" i="42"/>
  <c r="L476" i="42"/>
  <c r="L477" i="42"/>
  <c r="L478" i="42"/>
  <c r="L479" i="42"/>
  <c r="L480" i="42"/>
  <c r="L481" i="42"/>
  <c r="L482" i="42"/>
  <c r="L483" i="42"/>
  <c r="L484" i="42"/>
  <c r="L485" i="42"/>
  <c r="L486" i="42"/>
  <c r="L487" i="42"/>
  <c r="L488" i="42"/>
  <c r="L489" i="42"/>
  <c r="L490" i="42"/>
  <c r="L491" i="42"/>
  <c r="L492" i="42"/>
  <c r="L493" i="42"/>
  <c r="L494" i="42"/>
  <c r="L495" i="42"/>
  <c r="L496" i="42"/>
  <c r="L497" i="42"/>
  <c r="L498" i="42"/>
  <c r="L499" i="42"/>
  <c r="L500" i="42"/>
  <c r="L501" i="42"/>
  <c r="L502" i="42"/>
  <c r="L503" i="42"/>
  <c r="L504" i="42"/>
  <c r="L505" i="42"/>
  <c r="L506" i="42"/>
  <c r="K8" i="42"/>
  <c r="K9" i="42"/>
  <c r="K10" i="42"/>
  <c r="K11" i="42"/>
  <c r="K12" i="42"/>
  <c r="K13" i="42"/>
  <c r="K14" i="42"/>
  <c r="K15" i="42"/>
  <c r="K16" i="42"/>
  <c r="K17" i="42"/>
  <c r="K18" i="42"/>
  <c r="K19" i="42"/>
  <c r="K20" i="42"/>
  <c r="K21" i="42"/>
  <c r="K22" i="42"/>
  <c r="K23" i="42"/>
  <c r="K24" i="42"/>
  <c r="K25" i="42"/>
  <c r="K26" i="42"/>
  <c r="K27" i="42"/>
  <c r="K28" i="42"/>
  <c r="K29" i="42"/>
  <c r="K30" i="42"/>
  <c r="K31" i="42"/>
  <c r="K32" i="42"/>
  <c r="K33" i="42"/>
  <c r="K34" i="42"/>
  <c r="K35" i="42"/>
  <c r="K36" i="42"/>
  <c r="K37" i="42"/>
  <c r="K38" i="42"/>
  <c r="K39" i="42"/>
  <c r="K40" i="42"/>
  <c r="K41" i="42"/>
  <c r="K42" i="42"/>
  <c r="K43" i="42"/>
  <c r="K44" i="42"/>
  <c r="K45" i="42"/>
  <c r="K46" i="42"/>
  <c r="K47" i="42"/>
  <c r="K48" i="42"/>
  <c r="K49" i="42"/>
  <c r="K50" i="42"/>
  <c r="K51" i="42"/>
  <c r="K52" i="42"/>
  <c r="K53" i="42"/>
  <c r="K54" i="42"/>
  <c r="K55" i="42"/>
  <c r="K56" i="42"/>
  <c r="K57" i="42"/>
  <c r="K58" i="42"/>
  <c r="K59" i="42"/>
  <c r="K60" i="42"/>
  <c r="K61" i="42"/>
  <c r="K62" i="42"/>
  <c r="K63" i="42"/>
  <c r="K64" i="42"/>
  <c r="K65" i="42"/>
  <c r="K66" i="42"/>
  <c r="K67" i="42"/>
  <c r="K68" i="42"/>
  <c r="K69" i="42"/>
  <c r="K70" i="42"/>
  <c r="K71" i="42"/>
  <c r="K72" i="42"/>
  <c r="K73" i="42"/>
  <c r="K74" i="42"/>
  <c r="K75" i="42"/>
  <c r="K76" i="42"/>
  <c r="K77" i="42"/>
  <c r="K78" i="42"/>
  <c r="K79" i="42"/>
  <c r="K80" i="42"/>
  <c r="K81" i="42"/>
  <c r="K82" i="42"/>
  <c r="K83" i="42"/>
  <c r="K84" i="42"/>
  <c r="K85" i="42"/>
  <c r="K86" i="42"/>
  <c r="K87" i="42"/>
  <c r="K88" i="42"/>
  <c r="K89" i="42"/>
  <c r="K90" i="42"/>
  <c r="K91" i="42"/>
  <c r="K92" i="42"/>
  <c r="K93" i="42"/>
  <c r="K94" i="42"/>
  <c r="K95" i="42"/>
  <c r="K96" i="42"/>
  <c r="K97" i="42"/>
  <c r="K98" i="42"/>
  <c r="K99" i="42"/>
  <c r="K100" i="42"/>
  <c r="K101" i="42"/>
  <c r="K102" i="42"/>
  <c r="K103" i="42"/>
  <c r="K104" i="42"/>
  <c r="K105" i="42"/>
  <c r="K106" i="42"/>
  <c r="K107" i="42"/>
  <c r="K108" i="42"/>
  <c r="K109" i="42"/>
  <c r="K110" i="42"/>
  <c r="K111" i="42"/>
  <c r="K112" i="42"/>
  <c r="K113" i="42"/>
  <c r="K114" i="42"/>
  <c r="K115" i="42"/>
  <c r="K116" i="42"/>
  <c r="K117" i="42"/>
  <c r="K118" i="42"/>
  <c r="K119" i="42"/>
  <c r="K120" i="42"/>
  <c r="K121" i="42"/>
  <c r="K122" i="42"/>
  <c r="K123" i="42"/>
  <c r="K124" i="42"/>
  <c r="K125" i="42"/>
  <c r="K126" i="42"/>
  <c r="K127" i="42"/>
  <c r="K128" i="42"/>
  <c r="K129" i="42"/>
  <c r="K130" i="42"/>
  <c r="K131" i="42"/>
  <c r="K132" i="42"/>
  <c r="K133" i="42"/>
  <c r="K134" i="42"/>
  <c r="K135" i="42"/>
  <c r="K136" i="42"/>
  <c r="K137" i="42"/>
  <c r="K138" i="42"/>
  <c r="K139" i="42"/>
  <c r="K140" i="42"/>
  <c r="K141" i="42"/>
  <c r="K142" i="42"/>
  <c r="K143" i="42"/>
  <c r="K144" i="42"/>
  <c r="K145" i="42"/>
  <c r="K146" i="42"/>
  <c r="K147" i="42"/>
  <c r="K148" i="42"/>
  <c r="K149" i="42"/>
  <c r="K150" i="42"/>
  <c r="K151" i="42"/>
  <c r="K152" i="42"/>
  <c r="K153" i="42"/>
  <c r="K154" i="42"/>
  <c r="K155" i="42"/>
  <c r="K156" i="42"/>
  <c r="K157" i="42"/>
  <c r="K158" i="42"/>
  <c r="K159" i="42"/>
  <c r="K160" i="42"/>
  <c r="K161" i="42"/>
  <c r="K162" i="42"/>
  <c r="K163" i="42"/>
  <c r="K164" i="42"/>
  <c r="K165" i="42"/>
  <c r="K166" i="42"/>
  <c r="K167" i="42"/>
  <c r="K168" i="42"/>
  <c r="K169" i="42"/>
  <c r="K170" i="42"/>
  <c r="K171" i="42"/>
  <c r="K172" i="42"/>
  <c r="K173" i="42"/>
  <c r="K174" i="42"/>
  <c r="K175" i="42"/>
  <c r="K176" i="42"/>
  <c r="K177" i="42"/>
  <c r="K178" i="42"/>
  <c r="K179" i="42"/>
  <c r="K180" i="42"/>
  <c r="K181" i="42"/>
  <c r="K182" i="42"/>
  <c r="K183" i="42"/>
  <c r="K184" i="42"/>
  <c r="K185" i="42"/>
  <c r="K186" i="42"/>
  <c r="K187" i="42"/>
  <c r="K188" i="42"/>
  <c r="K189" i="42"/>
  <c r="K190" i="42"/>
  <c r="K191" i="42"/>
  <c r="K192" i="42"/>
  <c r="K193" i="42"/>
  <c r="K194" i="42"/>
  <c r="K195" i="42"/>
  <c r="K196" i="42"/>
  <c r="K197" i="42"/>
  <c r="K198" i="42"/>
  <c r="K199" i="42"/>
  <c r="K200" i="42"/>
  <c r="K201" i="42"/>
  <c r="K202" i="42"/>
  <c r="K203" i="42"/>
  <c r="K204" i="42"/>
  <c r="K205" i="42"/>
  <c r="K206" i="42"/>
  <c r="K207" i="42"/>
  <c r="K208" i="42"/>
  <c r="K209" i="42"/>
  <c r="K210" i="42"/>
  <c r="K211" i="42"/>
  <c r="K212" i="42"/>
  <c r="K213" i="42"/>
  <c r="K214" i="42"/>
  <c r="K215" i="42"/>
  <c r="K216" i="42"/>
  <c r="K217" i="42"/>
  <c r="K218" i="42"/>
  <c r="K219" i="42"/>
  <c r="K220" i="42"/>
  <c r="K221" i="42"/>
  <c r="K222" i="42"/>
  <c r="K223" i="42"/>
  <c r="K224" i="42"/>
  <c r="K225" i="42"/>
  <c r="K226" i="42"/>
  <c r="K227" i="42"/>
  <c r="K228" i="42"/>
  <c r="K229" i="42"/>
  <c r="K230" i="42"/>
  <c r="K231" i="42"/>
  <c r="K232" i="42"/>
  <c r="K233" i="42"/>
  <c r="K234" i="42"/>
  <c r="K235" i="42"/>
  <c r="K236" i="42"/>
  <c r="K237" i="42"/>
  <c r="K238" i="42"/>
  <c r="K239" i="42"/>
  <c r="K240" i="42"/>
  <c r="K241" i="42"/>
  <c r="K242" i="42"/>
  <c r="K243" i="42"/>
  <c r="K244" i="42"/>
  <c r="K245" i="42"/>
  <c r="K246" i="42"/>
  <c r="K247" i="42"/>
  <c r="K248" i="42"/>
  <c r="K249" i="42"/>
  <c r="K250" i="42"/>
  <c r="K251" i="42"/>
  <c r="K252" i="42"/>
  <c r="K253" i="42"/>
  <c r="K254" i="42"/>
  <c r="K255" i="42"/>
  <c r="K256" i="42"/>
  <c r="K257" i="42"/>
  <c r="K258" i="42"/>
  <c r="K259" i="42"/>
  <c r="K260" i="42"/>
  <c r="K261" i="42"/>
  <c r="K262" i="42"/>
  <c r="K263" i="42"/>
  <c r="K264" i="42"/>
  <c r="K265" i="42"/>
  <c r="K266" i="42"/>
  <c r="K267" i="42"/>
  <c r="K268" i="42"/>
  <c r="K269" i="42"/>
  <c r="K270" i="42"/>
  <c r="K271" i="42"/>
  <c r="K272" i="42"/>
  <c r="K273" i="42"/>
  <c r="K274" i="42"/>
  <c r="K275" i="42"/>
  <c r="K276" i="42"/>
  <c r="K277" i="42"/>
  <c r="K278" i="42"/>
  <c r="K279" i="42"/>
  <c r="K280" i="42"/>
  <c r="K281" i="42"/>
  <c r="K282" i="42"/>
  <c r="K283" i="42"/>
  <c r="K284" i="42"/>
  <c r="K285" i="42"/>
  <c r="K286" i="42"/>
  <c r="K287" i="42"/>
  <c r="K288" i="42"/>
  <c r="K289" i="42"/>
  <c r="K290" i="42"/>
  <c r="K291" i="42"/>
  <c r="K292" i="42"/>
  <c r="K293" i="42"/>
  <c r="K294" i="42"/>
  <c r="K295" i="42"/>
  <c r="K296" i="42"/>
  <c r="K297" i="42"/>
  <c r="K298" i="42"/>
  <c r="K299" i="42"/>
  <c r="K300" i="42"/>
  <c r="K301" i="42"/>
  <c r="K302" i="42"/>
  <c r="K303" i="42"/>
  <c r="K304" i="42"/>
  <c r="K305" i="42"/>
  <c r="K306" i="42"/>
  <c r="K307" i="42"/>
  <c r="K308" i="42"/>
  <c r="K309" i="42"/>
  <c r="K310" i="42"/>
  <c r="K311" i="42"/>
  <c r="K312" i="42"/>
  <c r="K313" i="42"/>
  <c r="K314" i="42"/>
  <c r="K315" i="42"/>
  <c r="K316" i="42"/>
  <c r="K317" i="42"/>
  <c r="K318" i="42"/>
  <c r="K319" i="42"/>
  <c r="K320" i="42"/>
  <c r="K321" i="42"/>
  <c r="K322" i="42"/>
  <c r="K323" i="42"/>
  <c r="K324" i="42"/>
  <c r="K325" i="42"/>
  <c r="K326" i="42"/>
  <c r="K327" i="42"/>
  <c r="K328" i="42"/>
  <c r="K329" i="42"/>
  <c r="K330" i="42"/>
  <c r="K331" i="42"/>
  <c r="K332" i="42"/>
  <c r="K333" i="42"/>
  <c r="K334" i="42"/>
  <c r="K335" i="42"/>
  <c r="K336" i="42"/>
  <c r="K337" i="42"/>
  <c r="K338" i="42"/>
  <c r="K339" i="42"/>
  <c r="K340" i="42"/>
  <c r="K341" i="42"/>
  <c r="K342" i="42"/>
  <c r="K343" i="42"/>
  <c r="K344" i="42"/>
  <c r="K345" i="42"/>
  <c r="K346" i="42"/>
  <c r="K347" i="42"/>
  <c r="K348" i="42"/>
  <c r="K349" i="42"/>
  <c r="K350" i="42"/>
  <c r="K351" i="42"/>
  <c r="K352" i="42"/>
  <c r="K353" i="42"/>
  <c r="K354" i="42"/>
  <c r="K355" i="42"/>
  <c r="K356" i="42"/>
  <c r="K357" i="42"/>
  <c r="K358" i="42"/>
  <c r="K359" i="42"/>
  <c r="K360" i="42"/>
  <c r="K361" i="42"/>
  <c r="K362" i="42"/>
  <c r="K363" i="42"/>
  <c r="K364" i="42"/>
  <c r="K365" i="42"/>
  <c r="K366" i="42"/>
  <c r="K367" i="42"/>
  <c r="K368" i="42"/>
  <c r="K369" i="42"/>
  <c r="K370" i="42"/>
  <c r="K371" i="42"/>
  <c r="K372" i="42"/>
  <c r="K373" i="42"/>
  <c r="K374" i="42"/>
  <c r="K375" i="42"/>
  <c r="K376" i="42"/>
  <c r="K377" i="42"/>
  <c r="K378" i="42"/>
  <c r="K379" i="42"/>
  <c r="K380" i="42"/>
  <c r="K381" i="42"/>
  <c r="K382" i="42"/>
  <c r="K383" i="42"/>
  <c r="K384" i="42"/>
  <c r="K385" i="42"/>
  <c r="K386" i="42"/>
  <c r="K387" i="42"/>
  <c r="K388" i="42"/>
  <c r="K389" i="42"/>
  <c r="K390" i="42"/>
  <c r="K391" i="42"/>
  <c r="K392" i="42"/>
  <c r="K393" i="42"/>
  <c r="K394" i="42"/>
  <c r="K395" i="42"/>
  <c r="K396" i="42"/>
  <c r="K397" i="42"/>
  <c r="K398" i="42"/>
  <c r="K399" i="42"/>
  <c r="K400" i="42"/>
  <c r="K401" i="42"/>
  <c r="K402" i="42"/>
  <c r="K403" i="42"/>
  <c r="K404" i="42"/>
  <c r="K405" i="42"/>
  <c r="K406" i="42"/>
  <c r="K407" i="42"/>
  <c r="K408" i="42"/>
  <c r="K409" i="42"/>
  <c r="K410" i="42"/>
  <c r="K411" i="42"/>
  <c r="K412" i="42"/>
  <c r="K413" i="42"/>
  <c r="K414" i="42"/>
  <c r="K415" i="42"/>
  <c r="K416" i="42"/>
  <c r="K417" i="42"/>
  <c r="K418" i="42"/>
  <c r="K419" i="42"/>
  <c r="K420" i="42"/>
  <c r="K421" i="42"/>
  <c r="K422" i="42"/>
  <c r="K423" i="42"/>
  <c r="K424" i="42"/>
  <c r="K425" i="42"/>
  <c r="K426" i="42"/>
  <c r="K427" i="42"/>
  <c r="K428" i="42"/>
  <c r="K429" i="42"/>
  <c r="K430" i="42"/>
  <c r="K431" i="42"/>
  <c r="K432" i="42"/>
  <c r="K433" i="42"/>
  <c r="K434" i="42"/>
  <c r="K435" i="42"/>
  <c r="K436" i="42"/>
  <c r="K437" i="42"/>
  <c r="K438" i="42"/>
  <c r="K439" i="42"/>
  <c r="K440" i="42"/>
  <c r="K441" i="42"/>
  <c r="K442" i="42"/>
  <c r="K443" i="42"/>
  <c r="K444" i="42"/>
  <c r="K445" i="42"/>
  <c r="K446" i="42"/>
  <c r="K447" i="42"/>
  <c r="K448" i="42"/>
  <c r="K449" i="42"/>
  <c r="K450" i="42"/>
  <c r="K451" i="42"/>
  <c r="K452" i="42"/>
  <c r="K453" i="42"/>
  <c r="K454" i="42"/>
  <c r="K455" i="42"/>
  <c r="K456" i="42"/>
  <c r="K457" i="42"/>
  <c r="K458" i="42"/>
  <c r="K459" i="42"/>
  <c r="K460" i="42"/>
  <c r="K461" i="42"/>
  <c r="K462" i="42"/>
  <c r="K463" i="42"/>
  <c r="K464" i="42"/>
  <c r="K465" i="42"/>
  <c r="K466" i="42"/>
  <c r="K467" i="42"/>
  <c r="K468" i="42"/>
  <c r="K469" i="42"/>
  <c r="K470" i="42"/>
  <c r="K471" i="42"/>
  <c r="K472" i="42"/>
  <c r="K473" i="42"/>
  <c r="K474" i="42"/>
  <c r="K475" i="42"/>
  <c r="K476" i="42"/>
  <c r="K477" i="42"/>
  <c r="K478" i="42"/>
  <c r="K479" i="42"/>
  <c r="K480" i="42"/>
  <c r="K481" i="42"/>
  <c r="K482" i="42"/>
  <c r="K483" i="42"/>
  <c r="K484" i="42"/>
  <c r="K485" i="42"/>
  <c r="K486" i="42"/>
  <c r="K487" i="42"/>
  <c r="K488" i="42"/>
  <c r="K489" i="42"/>
  <c r="K490" i="42"/>
  <c r="K491" i="42"/>
  <c r="K492" i="42"/>
  <c r="K493" i="42"/>
  <c r="K494" i="42"/>
  <c r="K495" i="42"/>
  <c r="K496" i="42"/>
  <c r="K497" i="42"/>
  <c r="K498" i="42"/>
  <c r="K499" i="42"/>
  <c r="K500" i="42"/>
  <c r="K501" i="42"/>
  <c r="K502" i="42"/>
  <c r="K503" i="42"/>
  <c r="K504" i="42"/>
  <c r="K505" i="42"/>
  <c r="K506" i="42"/>
  <c r="S8" i="41"/>
  <c r="S9" i="41"/>
  <c r="S10" i="41"/>
  <c r="S11" i="41"/>
  <c r="S12" i="41"/>
  <c r="S13" i="41"/>
  <c r="S14" i="41"/>
  <c r="S15" i="41"/>
  <c r="S16" i="41"/>
  <c r="S17" i="41"/>
  <c r="S18" i="41"/>
  <c r="S19" i="41"/>
  <c r="S20" i="41"/>
  <c r="S21" i="41"/>
  <c r="S22" i="41"/>
  <c r="S23" i="41"/>
  <c r="S24" i="41"/>
  <c r="S25" i="41"/>
  <c r="S26" i="41"/>
  <c r="S27" i="41"/>
  <c r="S28" i="41"/>
  <c r="S29" i="41"/>
  <c r="S30" i="41"/>
  <c r="S31" i="41"/>
  <c r="S32" i="41"/>
  <c r="S33" i="41"/>
  <c r="S34" i="41"/>
  <c r="S35" i="41"/>
  <c r="S36" i="41"/>
  <c r="S37" i="41"/>
  <c r="S38" i="41"/>
  <c r="S39" i="41"/>
  <c r="S40" i="41"/>
  <c r="S41" i="41"/>
  <c r="S42" i="41"/>
  <c r="S43" i="41"/>
  <c r="S44" i="41"/>
  <c r="S45" i="41"/>
  <c r="S46" i="41"/>
  <c r="S47" i="41"/>
  <c r="S48" i="41"/>
  <c r="S49" i="41"/>
  <c r="S50" i="41"/>
  <c r="S51" i="41"/>
  <c r="S52" i="41"/>
  <c r="S53" i="41"/>
  <c r="S54" i="41"/>
  <c r="S55" i="41"/>
  <c r="S56" i="41"/>
  <c r="S57" i="41"/>
  <c r="S58" i="41"/>
  <c r="S59" i="41"/>
  <c r="S60" i="41"/>
  <c r="S61" i="41"/>
  <c r="S62" i="41"/>
  <c r="S63" i="41"/>
  <c r="S64" i="41"/>
  <c r="S65" i="41"/>
  <c r="S66" i="41"/>
  <c r="S67" i="41"/>
  <c r="S68" i="41"/>
  <c r="S69" i="41"/>
  <c r="S70" i="41"/>
  <c r="S71" i="41"/>
  <c r="S72" i="41"/>
  <c r="S73" i="41"/>
  <c r="S74" i="41"/>
  <c r="S75" i="41"/>
  <c r="S76" i="41"/>
  <c r="S77" i="41"/>
  <c r="S78" i="41"/>
  <c r="S79" i="41"/>
  <c r="S80" i="41"/>
  <c r="S81" i="41"/>
  <c r="S82" i="41"/>
  <c r="S83" i="41"/>
  <c r="S84" i="41"/>
  <c r="S85" i="41"/>
  <c r="S86" i="41"/>
  <c r="S87" i="41"/>
  <c r="S88" i="41"/>
  <c r="S89" i="41"/>
  <c r="S90" i="41"/>
  <c r="S91" i="41"/>
  <c r="S92" i="41"/>
  <c r="S93" i="41"/>
  <c r="S94" i="41"/>
  <c r="S95" i="41"/>
  <c r="S96" i="41"/>
  <c r="S97" i="41"/>
  <c r="S98" i="41"/>
  <c r="S99" i="41"/>
  <c r="S100" i="41"/>
  <c r="S101" i="41"/>
  <c r="S102" i="41"/>
  <c r="S103" i="41"/>
  <c r="S104" i="41"/>
  <c r="S105" i="41"/>
  <c r="S106" i="41"/>
  <c r="S107" i="41"/>
  <c r="S108" i="41"/>
  <c r="S109" i="41"/>
  <c r="S110" i="41"/>
  <c r="S111" i="41"/>
  <c r="S112" i="41"/>
  <c r="S113" i="41"/>
  <c r="S114" i="41"/>
  <c r="S115" i="41"/>
  <c r="S116" i="41"/>
  <c r="S117" i="41"/>
  <c r="S118" i="41"/>
  <c r="S119" i="41"/>
  <c r="S120" i="41"/>
  <c r="S121" i="41"/>
  <c r="S122" i="41"/>
  <c r="S123" i="41"/>
  <c r="S124" i="41"/>
  <c r="S125" i="41"/>
  <c r="S126" i="41"/>
  <c r="S127" i="41"/>
  <c r="S128" i="41"/>
  <c r="S129" i="41"/>
  <c r="S130" i="41"/>
  <c r="S131" i="41"/>
  <c r="S132" i="41"/>
  <c r="S133" i="41"/>
  <c r="S134" i="41"/>
  <c r="S135" i="41"/>
  <c r="S136" i="41"/>
  <c r="S137" i="41"/>
  <c r="S138" i="41"/>
  <c r="S139" i="41"/>
  <c r="S140" i="41"/>
  <c r="S141" i="41"/>
  <c r="S142" i="41"/>
  <c r="S143" i="41"/>
  <c r="S144" i="41"/>
  <c r="S145" i="41"/>
  <c r="S146" i="41"/>
  <c r="S147" i="41"/>
  <c r="S148" i="41"/>
  <c r="S149" i="41"/>
  <c r="S150" i="41"/>
  <c r="S151" i="41"/>
  <c r="S152" i="41"/>
  <c r="S153" i="41"/>
  <c r="S154" i="41"/>
  <c r="S155" i="41"/>
  <c r="S156" i="41"/>
  <c r="S157" i="41"/>
  <c r="S158" i="41"/>
  <c r="S159" i="41"/>
  <c r="S160" i="41"/>
  <c r="S161" i="41"/>
  <c r="S162" i="41"/>
  <c r="S163" i="41"/>
  <c r="S164" i="41"/>
  <c r="S165" i="41"/>
  <c r="S166" i="41"/>
  <c r="S167" i="41"/>
  <c r="S168" i="41"/>
  <c r="S169" i="41"/>
  <c r="S170" i="41"/>
  <c r="S171" i="41"/>
  <c r="S172" i="41"/>
  <c r="S173" i="41"/>
  <c r="S174" i="41"/>
  <c r="S175" i="41"/>
  <c r="S176" i="41"/>
  <c r="S177" i="41"/>
  <c r="S178" i="41"/>
  <c r="S179" i="41"/>
  <c r="S180" i="41"/>
  <c r="S181" i="41"/>
  <c r="S182" i="41"/>
  <c r="S183" i="41"/>
  <c r="S184" i="41"/>
  <c r="S185" i="41"/>
  <c r="S186" i="41"/>
  <c r="S187" i="41"/>
  <c r="S188" i="41"/>
  <c r="S189" i="41"/>
  <c r="S190" i="41"/>
  <c r="S191" i="41"/>
  <c r="S192" i="41"/>
  <c r="S193" i="41"/>
  <c r="S194" i="41"/>
  <c r="S195" i="41"/>
  <c r="S196" i="41"/>
  <c r="S197" i="41"/>
  <c r="S198" i="41"/>
  <c r="S199" i="41"/>
  <c r="S200" i="41"/>
  <c r="S201" i="41"/>
  <c r="S202" i="41"/>
  <c r="S203" i="41"/>
  <c r="S204" i="41"/>
  <c r="S205" i="41"/>
  <c r="S206" i="41"/>
  <c r="S207" i="41"/>
  <c r="S208" i="41"/>
  <c r="S209" i="41"/>
  <c r="S210" i="41"/>
  <c r="S211" i="41"/>
  <c r="S212" i="41"/>
  <c r="S213" i="41"/>
  <c r="S214" i="41"/>
  <c r="S215" i="41"/>
  <c r="S216" i="41"/>
  <c r="S217" i="41"/>
  <c r="S218" i="41"/>
  <c r="S219" i="41"/>
  <c r="S220" i="41"/>
  <c r="S221" i="41"/>
  <c r="S222" i="41"/>
  <c r="S223" i="41"/>
  <c r="S224" i="41"/>
  <c r="S225" i="41"/>
  <c r="S226" i="41"/>
  <c r="S227" i="41"/>
  <c r="S228" i="41"/>
  <c r="S229" i="41"/>
  <c r="S230" i="41"/>
  <c r="S231" i="41"/>
  <c r="S232" i="41"/>
  <c r="S233" i="41"/>
  <c r="S234" i="41"/>
  <c r="S235" i="41"/>
  <c r="S236" i="41"/>
  <c r="S237" i="41"/>
  <c r="S238" i="41"/>
  <c r="S239" i="41"/>
  <c r="S240" i="41"/>
  <c r="S241" i="41"/>
  <c r="S242" i="41"/>
  <c r="S243" i="41"/>
  <c r="S244" i="41"/>
  <c r="S245" i="41"/>
  <c r="S246" i="41"/>
  <c r="S247" i="41"/>
  <c r="S248" i="41"/>
  <c r="S249" i="41"/>
  <c r="S250" i="41"/>
  <c r="S251" i="41"/>
  <c r="S252" i="41"/>
  <c r="S253" i="41"/>
  <c r="S254" i="41"/>
  <c r="S255" i="41"/>
  <c r="S256" i="41"/>
  <c r="S257" i="41"/>
  <c r="S258" i="41"/>
  <c r="S259" i="41"/>
  <c r="S260" i="41"/>
  <c r="S261" i="41"/>
  <c r="S262" i="41"/>
  <c r="S263" i="41"/>
  <c r="S264" i="41"/>
  <c r="S265" i="41"/>
  <c r="S266" i="41"/>
  <c r="S267" i="41"/>
  <c r="S268" i="41"/>
  <c r="S269" i="41"/>
  <c r="S270" i="41"/>
  <c r="S271" i="41"/>
  <c r="S272" i="41"/>
  <c r="S273" i="41"/>
  <c r="S274" i="41"/>
  <c r="S275" i="41"/>
  <c r="S276" i="41"/>
  <c r="S277" i="41"/>
  <c r="S278" i="41"/>
  <c r="S279" i="41"/>
  <c r="S280" i="41"/>
  <c r="S281" i="41"/>
  <c r="S282" i="41"/>
  <c r="S283" i="41"/>
  <c r="S284" i="41"/>
  <c r="S285" i="41"/>
  <c r="S286" i="41"/>
  <c r="S287" i="41"/>
  <c r="S288" i="41"/>
  <c r="S289" i="41"/>
  <c r="S290" i="41"/>
  <c r="S291" i="41"/>
  <c r="S292" i="41"/>
  <c r="S293" i="41"/>
  <c r="S294" i="41"/>
  <c r="S295" i="41"/>
  <c r="S296" i="41"/>
  <c r="S297" i="41"/>
  <c r="S298" i="41"/>
  <c r="S299" i="41"/>
  <c r="S300" i="41"/>
  <c r="S301" i="41"/>
  <c r="S302" i="41"/>
  <c r="S303" i="41"/>
  <c r="S304" i="41"/>
  <c r="S305" i="41"/>
  <c r="S306" i="41"/>
  <c r="S307" i="41"/>
  <c r="S308" i="41"/>
  <c r="S309" i="41"/>
  <c r="S310" i="41"/>
  <c r="S311" i="41"/>
  <c r="S312" i="41"/>
  <c r="S313" i="41"/>
  <c r="S314" i="41"/>
  <c r="S315" i="41"/>
  <c r="S316" i="41"/>
  <c r="S317" i="41"/>
  <c r="S318" i="41"/>
  <c r="S319" i="41"/>
  <c r="S320" i="41"/>
  <c r="S321" i="41"/>
  <c r="S322" i="41"/>
  <c r="S323" i="41"/>
  <c r="S324" i="41"/>
  <c r="S325" i="41"/>
  <c r="S326" i="41"/>
  <c r="S327" i="41"/>
  <c r="S328" i="41"/>
  <c r="S329" i="41"/>
  <c r="S330" i="41"/>
  <c r="S331" i="41"/>
  <c r="S332" i="41"/>
  <c r="S333" i="41"/>
  <c r="S334" i="41"/>
  <c r="S335" i="41"/>
  <c r="S336" i="41"/>
  <c r="S337" i="41"/>
  <c r="S338" i="41"/>
  <c r="S339" i="41"/>
  <c r="S340" i="41"/>
  <c r="S341" i="41"/>
  <c r="S342" i="41"/>
  <c r="S343" i="41"/>
  <c r="S344" i="41"/>
  <c r="S345" i="41"/>
  <c r="S346" i="41"/>
  <c r="S347" i="41"/>
  <c r="S348" i="41"/>
  <c r="S349" i="41"/>
  <c r="S350" i="41"/>
  <c r="S351" i="41"/>
  <c r="S352" i="41"/>
  <c r="S353" i="41"/>
  <c r="S354" i="41"/>
  <c r="S355" i="41"/>
  <c r="S356" i="41"/>
  <c r="S357" i="41"/>
  <c r="S358" i="41"/>
  <c r="S359" i="41"/>
  <c r="S360" i="41"/>
  <c r="S361" i="41"/>
  <c r="S362" i="41"/>
  <c r="S363" i="41"/>
  <c r="S364" i="41"/>
  <c r="S365" i="41"/>
  <c r="S366" i="41"/>
  <c r="S367" i="41"/>
  <c r="S368" i="41"/>
  <c r="S369" i="41"/>
  <c r="S370" i="41"/>
  <c r="S371" i="41"/>
  <c r="S372" i="41"/>
  <c r="S373" i="41"/>
  <c r="S374" i="41"/>
  <c r="S375" i="41"/>
  <c r="S376" i="41"/>
  <c r="S377" i="41"/>
  <c r="S378" i="41"/>
  <c r="S379" i="41"/>
  <c r="S380" i="41"/>
  <c r="S381" i="41"/>
  <c r="S382" i="41"/>
  <c r="S383" i="41"/>
  <c r="S384" i="41"/>
  <c r="S385" i="41"/>
  <c r="S386" i="41"/>
  <c r="S387" i="41"/>
  <c r="S388" i="41"/>
  <c r="S389" i="41"/>
  <c r="S390" i="41"/>
  <c r="S391" i="41"/>
  <c r="S392" i="41"/>
  <c r="S393" i="41"/>
  <c r="S394" i="41"/>
  <c r="S395" i="41"/>
  <c r="S396" i="41"/>
  <c r="S397" i="41"/>
  <c r="S398" i="41"/>
  <c r="S399" i="41"/>
  <c r="S400" i="41"/>
  <c r="S401" i="41"/>
  <c r="S402" i="41"/>
  <c r="S403" i="41"/>
  <c r="S404" i="41"/>
  <c r="S405" i="41"/>
  <c r="S406" i="41"/>
  <c r="S407" i="41"/>
  <c r="S408" i="41"/>
  <c r="S409" i="41"/>
  <c r="S410" i="41"/>
  <c r="S411" i="41"/>
  <c r="S412" i="41"/>
  <c r="S413" i="41"/>
  <c r="S414" i="41"/>
  <c r="S415" i="41"/>
  <c r="S416" i="41"/>
  <c r="S417" i="41"/>
  <c r="S418" i="41"/>
  <c r="S419" i="41"/>
  <c r="S420" i="41"/>
  <c r="S421" i="41"/>
  <c r="S422" i="41"/>
  <c r="S423" i="41"/>
  <c r="S424" i="41"/>
  <c r="S425" i="41"/>
  <c r="S426" i="41"/>
  <c r="S427" i="41"/>
  <c r="S428" i="41"/>
  <c r="S429" i="41"/>
  <c r="S430" i="41"/>
  <c r="S431" i="41"/>
  <c r="S432" i="41"/>
  <c r="S433" i="41"/>
  <c r="S434" i="41"/>
  <c r="S435" i="41"/>
  <c r="S436" i="41"/>
  <c r="S437" i="41"/>
  <c r="S438" i="41"/>
  <c r="S439" i="41"/>
  <c r="S440" i="41"/>
  <c r="S441" i="41"/>
  <c r="S442" i="41"/>
  <c r="S443" i="41"/>
  <c r="S444" i="41"/>
  <c r="S445" i="41"/>
  <c r="S446" i="41"/>
  <c r="S447" i="41"/>
  <c r="S448" i="41"/>
  <c r="S449" i="41"/>
  <c r="S450" i="41"/>
  <c r="S451" i="41"/>
  <c r="S452" i="41"/>
  <c r="S453" i="41"/>
  <c r="S454" i="41"/>
  <c r="S455" i="41"/>
  <c r="S456" i="41"/>
  <c r="S457" i="41"/>
  <c r="S458" i="41"/>
  <c r="S459" i="41"/>
  <c r="S460" i="41"/>
  <c r="S461" i="41"/>
  <c r="S462" i="41"/>
  <c r="S463" i="41"/>
  <c r="S464" i="41"/>
  <c r="S465" i="41"/>
  <c r="S466" i="41"/>
  <c r="S467" i="41"/>
  <c r="S468" i="41"/>
  <c r="S469" i="41"/>
  <c r="S470" i="41"/>
  <c r="S471" i="41"/>
  <c r="S472" i="41"/>
  <c r="S473" i="41"/>
  <c r="S474" i="41"/>
  <c r="S475" i="41"/>
  <c r="S476" i="41"/>
  <c r="S477" i="41"/>
  <c r="S478" i="41"/>
  <c r="S479" i="41"/>
  <c r="S480" i="41"/>
  <c r="S481" i="41"/>
  <c r="S482" i="41"/>
  <c r="S483" i="41"/>
  <c r="S484" i="41"/>
  <c r="S485" i="41"/>
  <c r="S486" i="41"/>
  <c r="S487" i="41"/>
  <c r="S488" i="41"/>
  <c r="S489" i="41"/>
  <c r="S490" i="41"/>
  <c r="S491" i="41"/>
  <c r="S492" i="41"/>
  <c r="S493" i="41"/>
  <c r="S494" i="41"/>
  <c r="S495" i="41"/>
  <c r="S496" i="41"/>
  <c r="S497" i="41"/>
  <c r="S498" i="41"/>
  <c r="S499" i="41"/>
  <c r="S500" i="41"/>
  <c r="S501" i="41"/>
  <c r="S502" i="41"/>
  <c r="S503" i="41"/>
  <c r="S504" i="41"/>
  <c r="S505" i="41"/>
  <c r="S506" i="41"/>
  <c r="O7" i="41"/>
  <c r="N7" i="41"/>
  <c r="K7" i="40"/>
  <c r="J7" i="40"/>
  <c r="I12" i="28"/>
  <c r="I13" i="28"/>
  <c r="I14" i="28"/>
  <c r="I15" i="28"/>
  <c r="I16" i="28"/>
  <c r="I17" i="28"/>
  <c r="I18" i="28"/>
  <c r="I19" i="28"/>
  <c r="I20" i="28"/>
  <c r="I21" i="28"/>
  <c r="I22" i="28"/>
  <c r="I23" i="28"/>
  <c r="I8" i="28"/>
  <c r="I9" i="28"/>
  <c r="I10" i="28"/>
  <c r="I11" i="28"/>
  <c r="H8" i="28" l="1"/>
  <c r="H7" i="28"/>
  <c r="D7" i="42" l="1"/>
  <c r="D8" i="42"/>
  <c r="D9" i="42"/>
  <c r="D10" i="42"/>
  <c r="C7" i="42"/>
  <c r="C8" i="42"/>
  <c r="C9" i="42"/>
  <c r="C10" i="42"/>
  <c r="B7" i="42"/>
  <c r="B8" i="42"/>
  <c r="B9" i="42"/>
  <c r="B10" i="42"/>
  <c r="E54" i="43" l="1"/>
  <c r="E13" i="43" l="1"/>
  <c r="D54" i="43" l="1"/>
  <c r="C54" i="43"/>
  <c r="K8" i="33"/>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299" i="33"/>
  <c r="K300" i="33"/>
  <c r="K301" i="33"/>
  <c r="K302" i="33"/>
  <c r="K303" i="33"/>
  <c r="K304" i="33"/>
  <c r="K305" i="33"/>
  <c r="K306" i="33"/>
  <c r="K307" i="33"/>
  <c r="K308" i="33"/>
  <c r="K309" i="33"/>
  <c r="K310" i="33"/>
  <c r="K311" i="33"/>
  <c r="K312" i="33"/>
  <c r="K313" i="33"/>
  <c r="K314" i="33"/>
  <c r="K315" i="33"/>
  <c r="K316" i="33"/>
  <c r="K317" i="33"/>
  <c r="K318" i="33"/>
  <c r="K319" i="33"/>
  <c r="K320" i="33"/>
  <c r="K321" i="33"/>
  <c r="K322" i="33"/>
  <c r="K323" i="33"/>
  <c r="K324" i="33"/>
  <c r="K325" i="33"/>
  <c r="K326" i="33"/>
  <c r="K327" i="33"/>
  <c r="K328" i="33"/>
  <c r="K329" i="33"/>
  <c r="K330" i="33"/>
  <c r="K331" i="33"/>
  <c r="K332" i="33"/>
  <c r="K333" i="33"/>
  <c r="K334" i="33"/>
  <c r="K335" i="33"/>
  <c r="K336" i="33"/>
  <c r="K337" i="33"/>
  <c r="K338" i="33"/>
  <c r="K339" i="33"/>
  <c r="K340" i="33"/>
  <c r="K341" i="33"/>
  <c r="K342" i="33"/>
  <c r="K343" i="33"/>
  <c r="K344" i="33"/>
  <c r="K345" i="33"/>
  <c r="K346" i="33"/>
  <c r="K347" i="33"/>
  <c r="K348" i="33"/>
  <c r="K349" i="33"/>
  <c r="K350" i="33"/>
  <c r="K351" i="33"/>
  <c r="K352" i="33"/>
  <c r="K353" i="33"/>
  <c r="K354" i="33"/>
  <c r="K355" i="33"/>
  <c r="K356" i="33"/>
  <c r="K357" i="33"/>
  <c r="K358" i="33"/>
  <c r="K359" i="33"/>
  <c r="K360" i="33"/>
  <c r="K361" i="33"/>
  <c r="K362" i="33"/>
  <c r="K363" i="33"/>
  <c r="K364" i="33"/>
  <c r="K365" i="33"/>
  <c r="K366" i="33"/>
  <c r="K367" i="33"/>
  <c r="K368" i="33"/>
  <c r="K369" i="33"/>
  <c r="K370" i="33"/>
  <c r="K371" i="33"/>
  <c r="K372" i="33"/>
  <c r="K373" i="33"/>
  <c r="K374" i="33"/>
  <c r="K375" i="33"/>
  <c r="K376" i="33"/>
  <c r="K377" i="33"/>
  <c r="K378" i="33"/>
  <c r="K379" i="33"/>
  <c r="K380" i="33"/>
  <c r="K381" i="33"/>
  <c r="K382" i="33"/>
  <c r="K383" i="33"/>
  <c r="K384" i="33"/>
  <c r="K385" i="33"/>
  <c r="K386" i="33"/>
  <c r="K387" i="33"/>
  <c r="K388" i="33"/>
  <c r="K389" i="33"/>
  <c r="K390" i="33"/>
  <c r="K391" i="33"/>
  <c r="K392" i="33"/>
  <c r="K393" i="33"/>
  <c r="K394" i="33"/>
  <c r="K395" i="33"/>
  <c r="K396" i="33"/>
  <c r="K397" i="33"/>
  <c r="K398" i="33"/>
  <c r="K399" i="33"/>
  <c r="K400" i="33"/>
  <c r="K401" i="33"/>
  <c r="K402" i="33"/>
  <c r="K403" i="33"/>
  <c r="K404" i="33"/>
  <c r="K405" i="33"/>
  <c r="K406" i="33"/>
  <c r="K407" i="33"/>
  <c r="K408" i="33"/>
  <c r="K409" i="33"/>
  <c r="K410" i="33"/>
  <c r="K411" i="33"/>
  <c r="K412" i="33"/>
  <c r="K413" i="33"/>
  <c r="K414" i="33"/>
  <c r="K415" i="33"/>
  <c r="K416" i="33"/>
  <c r="K417" i="33"/>
  <c r="K418" i="33"/>
  <c r="K419" i="33"/>
  <c r="K420" i="33"/>
  <c r="K421" i="33"/>
  <c r="K422" i="33"/>
  <c r="K423" i="33"/>
  <c r="K424" i="33"/>
  <c r="K425" i="33"/>
  <c r="K426" i="33"/>
  <c r="K427" i="33"/>
  <c r="K428" i="33"/>
  <c r="K429" i="33"/>
  <c r="K430" i="33"/>
  <c r="K431" i="33"/>
  <c r="K432" i="33"/>
  <c r="K433" i="33"/>
  <c r="K434" i="33"/>
  <c r="K435" i="33"/>
  <c r="K436" i="33"/>
  <c r="K437" i="33"/>
  <c r="K438" i="33"/>
  <c r="K439" i="33"/>
  <c r="K440" i="33"/>
  <c r="K441" i="33"/>
  <c r="K442" i="33"/>
  <c r="K443" i="33"/>
  <c r="K444" i="33"/>
  <c r="K445" i="33"/>
  <c r="K446" i="33"/>
  <c r="K447" i="33"/>
  <c r="K448" i="33"/>
  <c r="K449" i="33"/>
  <c r="K450" i="33"/>
  <c r="K451" i="33"/>
  <c r="K452" i="33"/>
  <c r="K453" i="33"/>
  <c r="K454" i="33"/>
  <c r="K455" i="33"/>
  <c r="K456" i="33"/>
  <c r="K457" i="33"/>
  <c r="K458" i="33"/>
  <c r="K459" i="33"/>
  <c r="K460" i="33"/>
  <c r="K461" i="33"/>
  <c r="K462" i="33"/>
  <c r="K463" i="33"/>
  <c r="K464" i="33"/>
  <c r="K465" i="33"/>
  <c r="K466" i="33"/>
  <c r="K467" i="33"/>
  <c r="K468" i="33"/>
  <c r="K469" i="33"/>
  <c r="K470" i="33"/>
  <c r="K471" i="33"/>
  <c r="K472" i="33"/>
  <c r="K473" i="33"/>
  <c r="K474" i="33"/>
  <c r="K475" i="33"/>
  <c r="K476" i="33"/>
  <c r="K477" i="33"/>
  <c r="K478" i="33"/>
  <c r="K479" i="33"/>
  <c r="K480" i="33"/>
  <c r="K481" i="33"/>
  <c r="K482" i="33"/>
  <c r="K483" i="33"/>
  <c r="K484" i="33"/>
  <c r="K485" i="33"/>
  <c r="K486" i="33"/>
  <c r="K487" i="33"/>
  <c r="K488" i="33"/>
  <c r="K489" i="33"/>
  <c r="K490" i="33"/>
  <c r="K491" i="33"/>
  <c r="K492" i="33"/>
  <c r="K493" i="33"/>
  <c r="K494" i="33"/>
  <c r="K495" i="33"/>
  <c r="K496" i="33"/>
  <c r="K497" i="33"/>
  <c r="K498" i="33"/>
  <c r="K499" i="33"/>
  <c r="K500" i="33"/>
  <c r="K501" i="33"/>
  <c r="K502" i="33"/>
  <c r="K503" i="33"/>
  <c r="K504" i="33"/>
  <c r="K505" i="33"/>
  <c r="K506" i="33"/>
  <c r="K7" i="33"/>
  <c r="J8" i="33"/>
  <c r="J9" i="33"/>
  <c r="J10" i="33"/>
  <c r="J11" i="33"/>
  <c r="J12" i="33"/>
  <c r="J13" i="33"/>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58" i="33"/>
  <c r="J59" i="33"/>
  <c r="J60" i="33"/>
  <c r="J61" i="33"/>
  <c r="J62" i="33"/>
  <c r="J63" i="33"/>
  <c r="J64" i="33"/>
  <c r="J65" i="33"/>
  <c r="J66" i="33"/>
  <c r="J67" i="33"/>
  <c r="J68" i="33"/>
  <c r="J69" i="33"/>
  <c r="J70" i="33"/>
  <c r="J71" i="33"/>
  <c r="J72" i="33"/>
  <c r="J73" i="33"/>
  <c r="J74" i="33"/>
  <c r="J75" i="33"/>
  <c r="J76" i="33"/>
  <c r="J77" i="33"/>
  <c r="J78" i="33"/>
  <c r="J79" i="33"/>
  <c r="J80" i="33"/>
  <c r="J81" i="33"/>
  <c r="J82" i="33"/>
  <c r="J83" i="33"/>
  <c r="J84" i="33"/>
  <c r="J85" i="33"/>
  <c r="J86" i="33"/>
  <c r="J87" i="33"/>
  <c r="J88" i="33"/>
  <c r="J89" i="33"/>
  <c r="J90" i="33"/>
  <c r="J91" i="33"/>
  <c r="J92" i="33"/>
  <c r="J93" i="33"/>
  <c r="J94" i="33"/>
  <c r="J95" i="33"/>
  <c r="J96" i="33"/>
  <c r="J97" i="33"/>
  <c r="J98" i="33"/>
  <c r="J99" i="33"/>
  <c r="J100" i="33"/>
  <c r="J101" i="33"/>
  <c r="J102" i="33"/>
  <c r="J103" i="33"/>
  <c r="J104" i="33"/>
  <c r="J105" i="33"/>
  <c r="J106" i="33"/>
  <c r="J107" i="33"/>
  <c r="J108" i="33"/>
  <c r="J109" i="33"/>
  <c r="J110" i="33"/>
  <c r="J111" i="33"/>
  <c r="J112" i="33"/>
  <c r="J113" i="33"/>
  <c r="J114" i="33"/>
  <c r="J115" i="33"/>
  <c r="J116" i="33"/>
  <c r="J117" i="33"/>
  <c r="J118" i="33"/>
  <c r="J119" i="33"/>
  <c r="J120" i="33"/>
  <c r="J121" i="33"/>
  <c r="J122" i="33"/>
  <c r="J123" i="33"/>
  <c r="J124" i="33"/>
  <c r="J125" i="33"/>
  <c r="J126" i="33"/>
  <c r="J127" i="33"/>
  <c r="J128" i="33"/>
  <c r="J129" i="33"/>
  <c r="J130" i="33"/>
  <c r="J131" i="33"/>
  <c r="J132" i="33"/>
  <c r="J133" i="33"/>
  <c r="J134" i="33"/>
  <c r="J135" i="33"/>
  <c r="J136" i="33"/>
  <c r="J137" i="33"/>
  <c r="J138" i="33"/>
  <c r="J139" i="33"/>
  <c r="J140" i="33"/>
  <c r="J141" i="33"/>
  <c r="J142" i="33"/>
  <c r="J143" i="33"/>
  <c r="J144" i="33"/>
  <c r="J145" i="33"/>
  <c r="J146" i="33"/>
  <c r="J147" i="33"/>
  <c r="J148" i="33"/>
  <c r="J149" i="33"/>
  <c r="J150" i="33"/>
  <c r="J151" i="33"/>
  <c r="J152" i="33"/>
  <c r="J153" i="33"/>
  <c r="J154" i="33"/>
  <c r="J155" i="33"/>
  <c r="J156" i="33"/>
  <c r="J157" i="33"/>
  <c r="J158" i="33"/>
  <c r="J159" i="33"/>
  <c r="J160" i="33"/>
  <c r="J161" i="33"/>
  <c r="J162" i="33"/>
  <c r="J163" i="33"/>
  <c r="J164" i="33"/>
  <c r="J165" i="33"/>
  <c r="J166" i="33"/>
  <c r="J167" i="33"/>
  <c r="J168" i="33"/>
  <c r="J169" i="33"/>
  <c r="J170" i="33"/>
  <c r="J171" i="33"/>
  <c r="J172" i="33"/>
  <c r="J173" i="33"/>
  <c r="J174" i="33"/>
  <c r="J175" i="33"/>
  <c r="J176" i="33"/>
  <c r="J177" i="33"/>
  <c r="J178" i="33"/>
  <c r="J179" i="33"/>
  <c r="J180" i="33"/>
  <c r="J181" i="33"/>
  <c r="J182" i="33"/>
  <c r="J183" i="33"/>
  <c r="J184" i="33"/>
  <c r="J185" i="33"/>
  <c r="J186" i="33"/>
  <c r="J187" i="33"/>
  <c r="J188" i="33"/>
  <c r="J189" i="33"/>
  <c r="J190" i="33"/>
  <c r="J191" i="33"/>
  <c r="J192" i="33"/>
  <c r="J193" i="33"/>
  <c r="J194" i="33"/>
  <c r="J195" i="33"/>
  <c r="J196" i="33"/>
  <c r="J197" i="33"/>
  <c r="J198" i="33"/>
  <c r="J199" i="33"/>
  <c r="J200" i="33"/>
  <c r="J201" i="33"/>
  <c r="J202" i="33"/>
  <c r="J203" i="33"/>
  <c r="J204" i="33"/>
  <c r="J205" i="33"/>
  <c r="J206" i="33"/>
  <c r="J207" i="33"/>
  <c r="J208" i="33"/>
  <c r="J209" i="33"/>
  <c r="J210" i="33"/>
  <c r="J211" i="33"/>
  <c r="J212" i="33"/>
  <c r="J213" i="33"/>
  <c r="J214" i="33"/>
  <c r="J215" i="33"/>
  <c r="J216" i="33"/>
  <c r="J217" i="33"/>
  <c r="J218" i="33"/>
  <c r="J219" i="33"/>
  <c r="J220" i="33"/>
  <c r="J221" i="33"/>
  <c r="J222" i="33"/>
  <c r="J223" i="33"/>
  <c r="J224" i="33"/>
  <c r="J225" i="33"/>
  <c r="J226" i="33"/>
  <c r="J227" i="33"/>
  <c r="J228" i="33"/>
  <c r="J229" i="33"/>
  <c r="J230" i="33"/>
  <c r="J231" i="33"/>
  <c r="J232" i="33"/>
  <c r="J233" i="33"/>
  <c r="J234" i="33"/>
  <c r="J235" i="33"/>
  <c r="J236" i="33"/>
  <c r="J237" i="33"/>
  <c r="J238" i="33"/>
  <c r="J239" i="33"/>
  <c r="J240" i="33"/>
  <c r="J241" i="33"/>
  <c r="J242" i="33"/>
  <c r="J243" i="33"/>
  <c r="J244" i="33"/>
  <c r="J245" i="33"/>
  <c r="J246" i="33"/>
  <c r="J247" i="33"/>
  <c r="J248" i="33"/>
  <c r="J249" i="33"/>
  <c r="J250" i="33"/>
  <c r="J251" i="33"/>
  <c r="J252" i="33"/>
  <c r="J253" i="33"/>
  <c r="J254" i="33"/>
  <c r="J255" i="33"/>
  <c r="J256" i="33"/>
  <c r="J257" i="33"/>
  <c r="J258" i="33"/>
  <c r="J259" i="33"/>
  <c r="J260" i="33"/>
  <c r="J261" i="33"/>
  <c r="J262" i="33"/>
  <c r="J263" i="33"/>
  <c r="J264" i="33"/>
  <c r="J265" i="33"/>
  <c r="J266" i="33"/>
  <c r="J267" i="33"/>
  <c r="J268" i="33"/>
  <c r="J269" i="33"/>
  <c r="J270" i="33"/>
  <c r="J271" i="33"/>
  <c r="J272" i="33"/>
  <c r="J273" i="33"/>
  <c r="J274" i="33"/>
  <c r="J275" i="33"/>
  <c r="J276" i="33"/>
  <c r="J277" i="33"/>
  <c r="J278" i="33"/>
  <c r="J279" i="33"/>
  <c r="J280" i="33"/>
  <c r="J281" i="33"/>
  <c r="J282" i="33"/>
  <c r="J283" i="33"/>
  <c r="J284" i="33"/>
  <c r="J285" i="33"/>
  <c r="J286" i="33"/>
  <c r="J287" i="33"/>
  <c r="J288" i="33"/>
  <c r="J289" i="33"/>
  <c r="J290" i="33"/>
  <c r="J291" i="33"/>
  <c r="J292" i="33"/>
  <c r="J293" i="33"/>
  <c r="J294" i="33"/>
  <c r="J295" i="33"/>
  <c r="J296" i="33"/>
  <c r="J297" i="33"/>
  <c r="J298" i="33"/>
  <c r="J299" i="33"/>
  <c r="J300" i="33"/>
  <c r="J301" i="33"/>
  <c r="J302" i="33"/>
  <c r="J303" i="33"/>
  <c r="J304" i="33"/>
  <c r="J305" i="33"/>
  <c r="J306" i="33"/>
  <c r="J307" i="33"/>
  <c r="J308" i="33"/>
  <c r="J309" i="33"/>
  <c r="J310" i="33"/>
  <c r="J311" i="33"/>
  <c r="J312" i="33"/>
  <c r="J313" i="33"/>
  <c r="J314" i="33"/>
  <c r="J315" i="33"/>
  <c r="J316" i="33"/>
  <c r="J317" i="33"/>
  <c r="J318" i="33"/>
  <c r="J319" i="33"/>
  <c r="J320" i="33"/>
  <c r="J321" i="33"/>
  <c r="J322" i="33"/>
  <c r="J323" i="33"/>
  <c r="J324" i="33"/>
  <c r="J325" i="33"/>
  <c r="J326" i="33"/>
  <c r="J327" i="33"/>
  <c r="J328" i="33"/>
  <c r="J329" i="33"/>
  <c r="J330" i="33"/>
  <c r="J331" i="33"/>
  <c r="J332" i="33"/>
  <c r="J333" i="33"/>
  <c r="J334" i="33"/>
  <c r="J335" i="33"/>
  <c r="J336" i="33"/>
  <c r="J337" i="33"/>
  <c r="J338" i="33"/>
  <c r="J339" i="33"/>
  <c r="J340" i="33"/>
  <c r="J341" i="33"/>
  <c r="J342" i="33"/>
  <c r="J343" i="33"/>
  <c r="J344" i="33"/>
  <c r="J345" i="33"/>
  <c r="J346" i="33"/>
  <c r="J347" i="33"/>
  <c r="J348" i="33"/>
  <c r="J349" i="33"/>
  <c r="J350" i="33"/>
  <c r="J351" i="33"/>
  <c r="J352" i="33"/>
  <c r="J353" i="33"/>
  <c r="J354" i="33"/>
  <c r="J355" i="33"/>
  <c r="J356" i="33"/>
  <c r="J357" i="33"/>
  <c r="J358" i="33"/>
  <c r="J359" i="33"/>
  <c r="J360" i="33"/>
  <c r="J361" i="33"/>
  <c r="J362" i="33"/>
  <c r="J363" i="33"/>
  <c r="J364" i="33"/>
  <c r="J365" i="33"/>
  <c r="J366" i="33"/>
  <c r="J367" i="33"/>
  <c r="J368" i="33"/>
  <c r="J369" i="33"/>
  <c r="J370" i="33"/>
  <c r="J371" i="33"/>
  <c r="J372" i="33"/>
  <c r="J373" i="33"/>
  <c r="J374" i="33"/>
  <c r="J375" i="33"/>
  <c r="J376" i="33"/>
  <c r="J377" i="33"/>
  <c r="J378" i="33"/>
  <c r="J379" i="33"/>
  <c r="J380" i="33"/>
  <c r="J381" i="33"/>
  <c r="J382" i="33"/>
  <c r="J383" i="33"/>
  <c r="J384" i="33"/>
  <c r="J385" i="33"/>
  <c r="J386" i="33"/>
  <c r="J387" i="33"/>
  <c r="J388" i="33"/>
  <c r="J389" i="33"/>
  <c r="J390" i="33"/>
  <c r="J391" i="33"/>
  <c r="J392" i="33"/>
  <c r="J393" i="33"/>
  <c r="J394" i="33"/>
  <c r="J395" i="33"/>
  <c r="J396" i="33"/>
  <c r="J397" i="33"/>
  <c r="J398" i="33"/>
  <c r="J399" i="33"/>
  <c r="J400" i="33"/>
  <c r="J401" i="33"/>
  <c r="J402" i="33"/>
  <c r="J403" i="33"/>
  <c r="J404" i="33"/>
  <c r="J405" i="33"/>
  <c r="J406" i="33"/>
  <c r="J407" i="33"/>
  <c r="J408" i="33"/>
  <c r="J409" i="33"/>
  <c r="J410" i="33"/>
  <c r="J411" i="33"/>
  <c r="J412" i="33"/>
  <c r="J413" i="33"/>
  <c r="J414" i="33"/>
  <c r="J415" i="33"/>
  <c r="J416" i="33"/>
  <c r="J417" i="33"/>
  <c r="J418" i="33"/>
  <c r="J419" i="33"/>
  <c r="J420" i="33"/>
  <c r="J421" i="33"/>
  <c r="J422" i="33"/>
  <c r="J423" i="33"/>
  <c r="J424" i="33"/>
  <c r="J425" i="33"/>
  <c r="J426" i="33"/>
  <c r="J427" i="33"/>
  <c r="J428" i="33"/>
  <c r="J429" i="33"/>
  <c r="J430" i="33"/>
  <c r="J431" i="33"/>
  <c r="J432" i="33"/>
  <c r="J433" i="33"/>
  <c r="J434" i="33"/>
  <c r="J435" i="33"/>
  <c r="J436" i="33"/>
  <c r="J437" i="33"/>
  <c r="J438" i="33"/>
  <c r="J439" i="33"/>
  <c r="J440" i="33"/>
  <c r="J441" i="33"/>
  <c r="J442" i="33"/>
  <c r="J443" i="33"/>
  <c r="J444" i="33"/>
  <c r="J445" i="33"/>
  <c r="J446" i="33"/>
  <c r="J447" i="33"/>
  <c r="J448" i="33"/>
  <c r="J449" i="33"/>
  <c r="J450" i="33"/>
  <c r="J451" i="33"/>
  <c r="J452" i="33"/>
  <c r="J453" i="33"/>
  <c r="J454" i="33"/>
  <c r="J455" i="33"/>
  <c r="J456" i="33"/>
  <c r="J457" i="33"/>
  <c r="J458" i="33"/>
  <c r="J459" i="33"/>
  <c r="J460" i="33"/>
  <c r="J461" i="33"/>
  <c r="J462" i="33"/>
  <c r="J463" i="33"/>
  <c r="J464" i="33"/>
  <c r="J465" i="33"/>
  <c r="J466" i="33"/>
  <c r="J467" i="33"/>
  <c r="J468" i="33"/>
  <c r="J469" i="33"/>
  <c r="J470" i="33"/>
  <c r="J471" i="33"/>
  <c r="J472" i="33"/>
  <c r="J473" i="33"/>
  <c r="J474" i="33"/>
  <c r="J475" i="33"/>
  <c r="J476" i="33"/>
  <c r="J477" i="33"/>
  <c r="J478" i="33"/>
  <c r="J479" i="33"/>
  <c r="J480" i="33"/>
  <c r="J481" i="33"/>
  <c r="J482" i="33"/>
  <c r="J483" i="33"/>
  <c r="J484" i="33"/>
  <c r="J485" i="33"/>
  <c r="J486" i="33"/>
  <c r="J487" i="33"/>
  <c r="J488" i="33"/>
  <c r="J489" i="33"/>
  <c r="J490" i="33"/>
  <c r="J491" i="33"/>
  <c r="J492" i="33"/>
  <c r="J493" i="33"/>
  <c r="J494" i="33"/>
  <c r="J495" i="33"/>
  <c r="J496" i="33"/>
  <c r="J497" i="33"/>
  <c r="J498" i="33"/>
  <c r="J499" i="33"/>
  <c r="J500" i="33"/>
  <c r="J501" i="33"/>
  <c r="J502" i="33"/>
  <c r="J503" i="33"/>
  <c r="J504" i="33"/>
  <c r="J505" i="33"/>
  <c r="J506" i="33"/>
  <c r="J7" i="33"/>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494" i="33"/>
  <c r="G495" i="33"/>
  <c r="G496" i="33"/>
  <c r="G497" i="33"/>
  <c r="G498" i="33"/>
  <c r="G499" i="33"/>
  <c r="G500" i="33"/>
  <c r="G501" i="33"/>
  <c r="G502" i="33"/>
  <c r="G503" i="33"/>
  <c r="G504" i="33"/>
  <c r="G505" i="33"/>
  <c r="G506" i="33"/>
  <c r="G7" i="33"/>
  <c r="I8" i="42" l="1"/>
  <c r="I9" i="42"/>
  <c r="I10" i="42"/>
  <c r="I11" i="42"/>
  <c r="I12" i="42"/>
  <c r="I13" i="42"/>
  <c r="I14" i="42"/>
  <c r="I15" i="42"/>
  <c r="I16" i="42"/>
  <c r="I17" i="42"/>
  <c r="I18" i="42"/>
  <c r="I19" i="42"/>
  <c r="I20" i="42"/>
  <c r="I21" i="42"/>
  <c r="I22" i="42"/>
  <c r="I23" i="42"/>
  <c r="I24" i="42"/>
  <c r="I25" i="42"/>
  <c r="I26" i="42"/>
  <c r="I27" i="42"/>
  <c r="I28" i="42"/>
  <c r="I29" i="42"/>
  <c r="I30" i="42"/>
  <c r="I31" i="42"/>
  <c r="I32" i="42"/>
  <c r="I33" i="42"/>
  <c r="I34" i="42"/>
  <c r="I35" i="42"/>
  <c r="I36" i="42"/>
  <c r="I37" i="42"/>
  <c r="I38" i="42"/>
  <c r="I39" i="42"/>
  <c r="I40" i="42"/>
  <c r="I41" i="42"/>
  <c r="I42" i="42"/>
  <c r="I43" i="42"/>
  <c r="I44" i="42"/>
  <c r="I45" i="42"/>
  <c r="I46" i="42"/>
  <c r="I47" i="42"/>
  <c r="I48" i="42"/>
  <c r="I49" i="42"/>
  <c r="I50" i="42"/>
  <c r="I51" i="42"/>
  <c r="I52" i="42"/>
  <c r="I53" i="42"/>
  <c r="I54" i="42"/>
  <c r="I55" i="42"/>
  <c r="I56" i="42"/>
  <c r="I57" i="42"/>
  <c r="I58" i="42"/>
  <c r="I59" i="42"/>
  <c r="I60" i="42"/>
  <c r="I61" i="42"/>
  <c r="I62" i="42"/>
  <c r="I63" i="42"/>
  <c r="I64" i="42"/>
  <c r="I65" i="42"/>
  <c r="I66" i="42"/>
  <c r="I67" i="42"/>
  <c r="I68" i="42"/>
  <c r="I69" i="42"/>
  <c r="I70" i="42"/>
  <c r="I71" i="42"/>
  <c r="I72" i="42"/>
  <c r="I73" i="42"/>
  <c r="I74" i="42"/>
  <c r="I75" i="42"/>
  <c r="I76" i="42"/>
  <c r="I77" i="42"/>
  <c r="I78" i="42"/>
  <c r="I79" i="42"/>
  <c r="I80" i="42"/>
  <c r="I81" i="42"/>
  <c r="I82" i="42"/>
  <c r="I83" i="42"/>
  <c r="I84" i="42"/>
  <c r="I85" i="42"/>
  <c r="I86" i="42"/>
  <c r="I87" i="42"/>
  <c r="I88" i="42"/>
  <c r="I89" i="42"/>
  <c r="I90" i="42"/>
  <c r="I91" i="42"/>
  <c r="I92" i="42"/>
  <c r="I93" i="42"/>
  <c r="I94" i="42"/>
  <c r="I95" i="42"/>
  <c r="I96" i="42"/>
  <c r="I97" i="42"/>
  <c r="I98" i="42"/>
  <c r="I99" i="42"/>
  <c r="I100" i="42"/>
  <c r="I101" i="42"/>
  <c r="I102" i="42"/>
  <c r="I103" i="42"/>
  <c r="I104" i="42"/>
  <c r="I105" i="42"/>
  <c r="I106" i="42"/>
  <c r="I107" i="42"/>
  <c r="I108" i="42"/>
  <c r="I109" i="42"/>
  <c r="I110" i="42"/>
  <c r="I111" i="42"/>
  <c r="I112" i="42"/>
  <c r="I113" i="42"/>
  <c r="I114" i="42"/>
  <c r="I115" i="42"/>
  <c r="I116" i="42"/>
  <c r="I117" i="42"/>
  <c r="I118" i="42"/>
  <c r="I119" i="42"/>
  <c r="I120" i="42"/>
  <c r="I121" i="42"/>
  <c r="I122" i="42"/>
  <c r="I123" i="42"/>
  <c r="I124" i="42"/>
  <c r="I125" i="42"/>
  <c r="I126" i="42"/>
  <c r="I127" i="42"/>
  <c r="I128" i="42"/>
  <c r="I129" i="42"/>
  <c r="I130" i="42"/>
  <c r="I131" i="42"/>
  <c r="I132" i="42"/>
  <c r="I133" i="42"/>
  <c r="I134" i="42"/>
  <c r="I135" i="42"/>
  <c r="I136" i="42"/>
  <c r="I137" i="42"/>
  <c r="I138" i="42"/>
  <c r="I139" i="42"/>
  <c r="I140" i="42"/>
  <c r="I141" i="42"/>
  <c r="I142" i="42"/>
  <c r="I143" i="42"/>
  <c r="I144" i="42"/>
  <c r="I145" i="42"/>
  <c r="I146" i="42"/>
  <c r="I147" i="42"/>
  <c r="I148" i="42"/>
  <c r="I149" i="42"/>
  <c r="I150" i="42"/>
  <c r="I151" i="42"/>
  <c r="I152" i="42"/>
  <c r="I153" i="42"/>
  <c r="I154" i="42"/>
  <c r="I155" i="42"/>
  <c r="I156" i="42"/>
  <c r="I157" i="42"/>
  <c r="I158" i="42"/>
  <c r="I159" i="42"/>
  <c r="I160" i="42"/>
  <c r="I161" i="42"/>
  <c r="I162" i="42"/>
  <c r="I163" i="42"/>
  <c r="I164" i="42"/>
  <c r="I165" i="42"/>
  <c r="I166" i="42"/>
  <c r="I167" i="42"/>
  <c r="I168" i="42"/>
  <c r="I169" i="42"/>
  <c r="I170" i="42"/>
  <c r="I171" i="42"/>
  <c r="I172" i="42"/>
  <c r="I173" i="42"/>
  <c r="I174" i="42"/>
  <c r="I175" i="42"/>
  <c r="I176" i="42"/>
  <c r="I177" i="42"/>
  <c r="I178" i="42"/>
  <c r="I179" i="42"/>
  <c r="I180" i="42"/>
  <c r="I181" i="42"/>
  <c r="I182" i="42"/>
  <c r="I183" i="42"/>
  <c r="I184" i="42"/>
  <c r="I185" i="42"/>
  <c r="I186" i="42"/>
  <c r="I187" i="42"/>
  <c r="I188" i="42"/>
  <c r="I189" i="42"/>
  <c r="I190" i="42"/>
  <c r="I191" i="42"/>
  <c r="I192" i="42"/>
  <c r="I193" i="42"/>
  <c r="I194" i="42"/>
  <c r="I195" i="42"/>
  <c r="I196" i="42"/>
  <c r="I197" i="42"/>
  <c r="I198" i="42"/>
  <c r="I199" i="42"/>
  <c r="I200" i="42"/>
  <c r="I201" i="42"/>
  <c r="I202" i="42"/>
  <c r="I203" i="42"/>
  <c r="I204" i="42"/>
  <c r="I205" i="42"/>
  <c r="I206" i="42"/>
  <c r="I207" i="42"/>
  <c r="I208" i="42"/>
  <c r="I209" i="42"/>
  <c r="I210" i="42"/>
  <c r="I211" i="42"/>
  <c r="I212" i="42"/>
  <c r="I213" i="42"/>
  <c r="I214" i="42"/>
  <c r="I215" i="42"/>
  <c r="I216" i="42"/>
  <c r="I217" i="42"/>
  <c r="I218" i="42"/>
  <c r="I219" i="42"/>
  <c r="I220" i="42"/>
  <c r="I221" i="42"/>
  <c r="I222" i="42"/>
  <c r="I223" i="42"/>
  <c r="I224" i="42"/>
  <c r="I225" i="42"/>
  <c r="I226" i="42"/>
  <c r="I227" i="42"/>
  <c r="I228" i="42"/>
  <c r="I229" i="42"/>
  <c r="I230" i="42"/>
  <c r="I231" i="42"/>
  <c r="I232" i="42"/>
  <c r="I233" i="42"/>
  <c r="I234" i="42"/>
  <c r="I235" i="42"/>
  <c r="I236" i="42"/>
  <c r="I237" i="42"/>
  <c r="I238" i="42"/>
  <c r="I239" i="42"/>
  <c r="I240" i="42"/>
  <c r="I241" i="42"/>
  <c r="I242" i="42"/>
  <c r="I243" i="42"/>
  <c r="I244" i="42"/>
  <c r="I245" i="42"/>
  <c r="I246" i="42"/>
  <c r="I247" i="42"/>
  <c r="I248" i="42"/>
  <c r="I249" i="42"/>
  <c r="I250" i="42"/>
  <c r="I251" i="42"/>
  <c r="I252" i="42"/>
  <c r="I253" i="42"/>
  <c r="I254" i="42"/>
  <c r="I255" i="42"/>
  <c r="I256" i="42"/>
  <c r="I257" i="42"/>
  <c r="I258" i="42"/>
  <c r="I259" i="42"/>
  <c r="I260" i="42"/>
  <c r="I261" i="42"/>
  <c r="I262" i="42"/>
  <c r="I263" i="42"/>
  <c r="I264" i="42"/>
  <c r="I265" i="42"/>
  <c r="I266" i="42"/>
  <c r="I267" i="42"/>
  <c r="I268" i="42"/>
  <c r="I269" i="42"/>
  <c r="I270" i="42"/>
  <c r="I271" i="42"/>
  <c r="I272" i="42"/>
  <c r="I273" i="42"/>
  <c r="I274" i="42"/>
  <c r="I275" i="42"/>
  <c r="I276" i="42"/>
  <c r="I277" i="42"/>
  <c r="I278" i="42"/>
  <c r="I279" i="42"/>
  <c r="I280" i="42"/>
  <c r="I281" i="42"/>
  <c r="I282" i="42"/>
  <c r="I283" i="42"/>
  <c r="I284" i="42"/>
  <c r="I285" i="42"/>
  <c r="I286" i="42"/>
  <c r="I287" i="42"/>
  <c r="I288" i="42"/>
  <c r="I289" i="42"/>
  <c r="I290" i="42"/>
  <c r="I291" i="42"/>
  <c r="I292" i="42"/>
  <c r="I293" i="42"/>
  <c r="I294" i="42"/>
  <c r="I295" i="42"/>
  <c r="I296" i="42"/>
  <c r="I297" i="42"/>
  <c r="I298" i="42"/>
  <c r="I299" i="42"/>
  <c r="I300" i="42"/>
  <c r="I301" i="42"/>
  <c r="I302" i="42"/>
  <c r="I303" i="42"/>
  <c r="I304" i="42"/>
  <c r="I305" i="42"/>
  <c r="I306" i="42"/>
  <c r="I307" i="42"/>
  <c r="I308" i="42"/>
  <c r="I309" i="42"/>
  <c r="I310" i="42"/>
  <c r="I311" i="42"/>
  <c r="I312" i="42"/>
  <c r="I313" i="42"/>
  <c r="I314" i="42"/>
  <c r="I315" i="42"/>
  <c r="I316" i="42"/>
  <c r="I317" i="42"/>
  <c r="I318" i="42"/>
  <c r="I319" i="42"/>
  <c r="I320" i="42"/>
  <c r="I321" i="42"/>
  <c r="I322" i="42"/>
  <c r="I323" i="42"/>
  <c r="I324" i="42"/>
  <c r="I325" i="42"/>
  <c r="I326" i="42"/>
  <c r="I327" i="42"/>
  <c r="I328" i="42"/>
  <c r="I329" i="42"/>
  <c r="I330" i="42"/>
  <c r="I331" i="42"/>
  <c r="I332" i="42"/>
  <c r="I333" i="42"/>
  <c r="I334" i="42"/>
  <c r="I335" i="42"/>
  <c r="I336" i="42"/>
  <c r="I337" i="42"/>
  <c r="I338" i="42"/>
  <c r="I339" i="42"/>
  <c r="I340" i="42"/>
  <c r="I341" i="42"/>
  <c r="I342" i="42"/>
  <c r="I343" i="42"/>
  <c r="I344" i="42"/>
  <c r="I345" i="42"/>
  <c r="I346" i="42"/>
  <c r="I347" i="42"/>
  <c r="I348" i="42"/>
  <c r="I349" i="42"/>
  <c r="I350" i="42"/>
  <c r="I351" i="42"/>
  <c r="I352" i="42"/>
  <c r="I353" i="42"/>
  <c r="I354" i="42"/>
  <c r="I355" i="42"/>
  <c r="I356" i="42"/>
  <c r="I357" i="42"/>
  <c r="I358" i="42"/>
  <c r="I359" i="42"/>
  <c r="I360" i="42"/>
  <c r="I361" i="42"/>
  <c r="I362" i="42"/>
  <c r="I363" i="42"/>
  <c r="I364" i="42"/>
  <c r="I365" i="42"/>
  <c r="I366" i="42"/>
  <c r="I367" i="42"/>
  <c r="I368" i="42"/>
  <c r="I369" i="42"/>
  <c r="I370" i="42"/>
  <c r="I371" i="42"/>
  <c r="I372" i="42"/>
  <c r="I373" i="42"/>
  <c r="I374" i="42"/>
  <c r="I375" i="42"/>
  <c r="I376" i="42"/>
  <c r="I377" i="42"/>
  <c r="I378" i="42"/>
  <c r="I379" i="42"/>
  <c r="I380" i="42"/>
  <c r="I381" i="42"/>
  <c r="I382" i="42"/>
  <c r="I383" i="42"/>
  <c r="I384" i="42"/>
  <c r="I385" i="42"/>
  <c r="I386" i="42"/>
  <c r="I387" i="42"/>
  <c r="I388" i="42"/>
  <c r="I389" i="42"/>
  <c r="I390" i="42"/>
  <c r="I391" i="42"/>
  <c r="I392" i="42"/>
  <c r="I393" i="42"/>
  <c r="I394" i="42"/>
  <c r="I395" i="42"/>
  <c r="I396" i="42"/>
  <c r="I397" i="42"/>
  <c r="I398" i="42"/>
  <c r="I399" i="42"/>
  <c r="I400" i="42"/>
  <c r="I401" i="42"/>
  <c r="I402" i="42"/>
  <c r="I403" i="42"/>
  <c r="I404" i="42"/>
  <c r="I405" i="42"/>
  <c r="I406" i="42"/>
  <c r="I407" i="42"/>
  <c r="I408" i="42"/>
  <c r="I409" i="42"/>
  <c r="I410" i="42"/>
  <c r="I411" i="42"/>
  <c r="I412" i="42"/>
  <c r="I413" i="42"/>
  <c r="I414" i="42"/>
  <c r="I415" i="42"/>
  <c r="I416" i="42"/>
  <c r="I417" i="42"/>
  <c r="I418" i="42"/>
  <c r="I419" i="42"/>
  <c r="I420" i="42"/>
  <c r="I421" i="42"/>
  <c r="I422" i="42"/>
  <c r="I423" i="42"/>
  <c r="I424" i="42"/>
  <c r="I425" i="42"/>
  <c r="I426" i="42"/>
  <c r="I427" i="42"/>
  <c r="I428" i="42"/>
  <c r="I429" i="42"/>
  <c r="I430" i="42"/>
  <c r="I431" i="42"/>
  <c r="I432" i="42"/>
  <c r="I433" i="42"/>
  <c r="I434" i="42"/>
  <c r="I435" i="42"/>
  <c r="I436" i="42"/>
  <c r="I437" i="42"/>
  <c r="I438" i="42"/>
  <c r="I439" i="42"/>
  <c r="I440" i="42"/>
  <c r="I441" i="42"/>
  <c r="I442" i="42"/>
  <c r="I443" i="42"/>
  <c r="I444" i="42"/>
  <c r="I445" i="42"/>
  <c r="I446" i="42"/>
  <c r="I447" i="42"/>
  <c r="I448" i="42"/>
  <c r="I449" i="42"/>
  <c r="I450" i="42"/>
  <c r="I451" i="42"/>
  <c r="I452" i="42"/>
  <c r="I453" i="42"/>
  <c r="I454" i="42"/>
  <c r="I455" i="42"/>
  <c r="I456" i="42"/>
  <c r="I457" i="42"/>
  <c r="I458" i="42"/>
  <c r="I459" i="42"/>
  <c r="I460" i="42"/>
  <c r="I461" i="42"/>
  <c r="I462" i="42"/>
  <c r="I463" i="42"/>
  <c r="I464" i="42"/>
  <c r="I465" i="42"/>
  <c r="I466" i="42"/>
  <c r="I467" i="42"/>
  <c r="I468" i="42"/>
  <c r="I469" i="42"/>
  <c r="I470" i="42"/>
  <c r="I471" i="42"/>
  <c r="I472" i="42"/>
  <c r="I473" i="42"/>
  <c r="I474" i="42"/>
  <c r="I475" i="42"/>
  <c r="I476" i="42"/>
  <c r="I477" i="42"/>
  <c r="I478" i="42"/>
  <c r="I479" i="42"/>
  <c r="I480" i="42"/>
  <c r="I481" i="42"/>
  <c r="I482" i="42"/>
  <c r="I483" i="42"/>
  <c r="I484" i="42"/>
  <c r="I485" i="42"/>
  <c r="I486" i="42"/>
  <c r="I487" i="42"/>
  <c r="I488" i="42"/>
  <c r="I489" i="42"/>
  <c r="I490" i="42"/>
  <c r="I491" i="42"/>
  <c r="I492" i="42"/>
  <c r="I493" i="42"/>
  <c r="I494" i="42"/>
  <c r="I495" i="42"/>
  <c r="I496" i="42"/>
  <c r="I497" i="42"/>
  <c r="I498" i="42"/>
  <c r="I499" i="42"/>
  <c r="I500" i="42"/>
  <c r="I501" i="42"/>
  <c r="I502" i="42"/>
  <c r="I503" i="42"/>
  <c r="I504" i="42"/>
  <c r="I505" i="42"/>
  <c r="I506" i="42"/>
  <c r="I7" i="42"/>
  <c r="H8" i="42"/>
  <c r="H9" i="42"/>
  <c r="H10" i="42"/>
  <c r="H1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5" i="42"/>
  <c r="H46" i="42"/>
  <c r="H47" i="42"/>
  <c r="H48" i="42"/>
  <c r="H49" i="42"/>
  <c r="H50" i="42"/>
  <c r="H51" i="42"/>
  <c r="H52" i="42"/>
  <c r="H53" i="42"/>
  <c r="H54" i="42"/>
  <c r="H55" i="42"/>
  <c r="H56" i="42"/>
  <c r="H57" i="42"/>
  <c r="H58" i="42"/>
  <c r="H59" i="42"/>
  <c r="H60" i="42"/>
  <c r="H61" i="42"/>
  <c r="H62" i="42"/>
  <c r="H63" i="42"/>
  <c r="H64" i="42"/>
  <c r="H65" i="42"/>
  <c r="H66" i="42"/>
  <c r="H67" i="42"/>
  <c r="H68" i="42"/>
  <c r="H69" i="42"/>
  <c r="H70" i="42"/>
  <c r="H71" i="42"/>
  <c r="H72" i="42"/>
  <c r="H73" i="42"/>
  <c r="H74" i="42"/>
  <c r="H75" i="42"/>
  <c r="H76" i="42"/>
  <c r="H77" i="42"/>
  <c r="H78" i="42"/>
  <c r="H79" i="42"/>
  <c r="H80" i="42"/>
  <c r="H81" i="42"/>
  <c r="H82" i="42"/>
  <c r="H83" i="42"/>
  <c r="H84" i="42"/>
  <c r="H85" i="42"/>
  <c r="H86" i="42"/>
  <c r="H87" i="42"/>
  <c r="H88" i="42"/>
  <c r="H89" i="42"/>
  <c r="H90" i="42"/>
  <c r="H91" i="42"/>
  <c r="H92" i="42"/>
  <c r="H93" i="42"/>
  <c r="H94" i="42"/>
  <c r="H95"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0" i="42"/>
  <c r="H121" i="42"/>
  <c r="H122" i="42"/>
  <c r="H123" i="42"/>
  <c r="H124" i="42"/>
  <c r="H125" i="42"/>
  <c r="H126" i="42"/>
  <c r="H127" i="42"/>
  <c r="H128" i="42"/>
  <c r="H129" i="42"/>
  <c r="H130" i="42"/>
  <c r="H131" i="42"/>
  <c r="H132" i="42"/>
  <c r="H133" i="42"/>
  <c r="H134" i="42"/>
  <c r="H135" i="42"/>
  <c r="H136" i="42"/>
  <c r="H137" i="42"/>
  <c r="H138" i="42"/>
  <c r="H139" i="42"/>
  <c r="H140" i="42"/>
  <c r="H141" i="42"/>
  <c r="H142" i="42"/>
  <c r="H143" i="42"/>
  <c r="H144" i="42"/>
  <c r="H145" i="42"/>
  <c r="H146" i="42"/>
  <c r="H147" i="42"/>
  <c r="H148" i="42"/>
  <c r="H149" i="42"/>
  <c r="H150" i="42"/>
  <c r="H151" i="42"/>
  <c r="H152" i="42"/>
  <c r="H153" i="42"/>
  <c r="H154" i="42"/>
  <c r="H155" i="42"/>
  <c r="H156" i="42"/>
  <c r="H157" i="42"/>
  <c r="H158" i="42"/>
  <c r="H159" i="42"/>
  <c r="H160" i="42"/>
  <c r="H161" i="42"/>
  <c r="H162" i="42"/>
  <c r="H163" i="42"/>
  <c r="H164" i="42"/>
  <c r="H165" i="42"/>
  <c r="H166" i="42"/>
  <c r="H167" i="42"/>
  <c r="H168" i="42"/>
  <c r="H169" i="42"/>
  <c r="H170" i="42"/>
  <c r="H171" i="42"/>
  <c r="H172" i="42"/>
  <c r="H173" i="42"/>
  <c r="H174" i="42"/>
  <c r="H175" i="42"/>
  <c r="H176" i="42"/>
  <c r="H177" i="42"/>
  <c r="H178" i="42"/>
  <c r="H179" i="42"/>
  <c r="H180" i="42"/>
  <c r="H181" i="42"/>
  <c r="H182" i="42"/>
  <c r="H183" i="42"/>
  <c r="H184" i="42"/>
  <c r="H185" i="42"/>
  <c r="H186" i="42"/>
  <c r="H187" i="42"/>
  <c r="H188" i="42"/>
  <c r="H189" i="42"/>
  <c r="H190" i="42"/>
  <c r="H191" i="42"/>
  <c r="H192" i="42"/>
  <c r="H193" i="42"/>
  <c r="H194" i="42"/>
  <c r="H195" i="42"/>
  <c r="H196" i="42"/>
  <c r="H197" i="42"/>
  <c r="H198" i="42"/>
  <c r="H199" i="42"/>
  <c r="H200" i="42"/>
  <c r="H201" i="42"/>
  <c r="H202" i="42"/>
  <c r="H203" i="42"/>
  <c r="H204" i="42"/>
  <c r="H205" i="42"/>
  <c r="H206" i="42"/>
  <c r="H207" i="42"/>
  <c r="H208" i="42"/>
  <c r="H209" i="42"/>
  <c r="H210" i="42"/>
  <c r="H211" i="42"/>
  <c r="H212" i="42"/>
  <c r="H213" i="42"/>
  <c r="H214" i="42"/>
  <c r="H215" i="42"/>
  <c r="H216" i="42"/>
  <c r="H217" i="42"/>
  <c r="H218" i="42"/>
  <c r="H219" i="42"/>
  <c r="H220" i="42"/>
  <c r="H221" i="42"/>
  <c r="H222" i="42"/>
  <c r="H223" i="42"/>
  <c r="H224" i="42"/>
  <c r="H225" i="42"/>
  <c r="H226" i="42"/>
  <c r="H227" i="42"/>
  <c r="H228" i="42"/>
  <c r="H229" i="42"/>
  <c r="H230" i="42"/>
  <c r="H231" i="42"/>
  <c r="H232" i="42"/>
  <c r="H233" i="42"/>
  <c r="H234" i="42"/>
  <c r="H235" i="42"/>
  <c r="H236" i="42"/>
  <c r="H237" i="42"/>
  <c r="H238" i="42"/>
  <c r="H239" i="42"/>
  <c r="H240" i="42"/>
  <c r="H241" i="42"/>
  <c r="H242" i="42"/>
  <c r="H243" i="42"/>
  <c r="H244" i="42"/>
  <c r="H245" i="42"/>
  <c r="H246"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274" i="42"/>
  <c r="H275" i="42"/>
  <c r="H276" i="42"/>
  <c r="H277" i="42"/>
  <c r="H278" i="42"/>
  <c r="H279" i="42"/>
  <c r="H280" i="42"/>
  <c r="H281" i="42"/>
  <c r="H282" i="42"/>
  <c r="H283" i="42"/>
  <c r="H284" i="42"/>
  <c r="H285" i="42"/>
  <c r="H286" i="42"/>
  <c r="H287" i="42"/>
  <c r="H288" i="42"/>
  <c r="H289" i="42"/>
  <c r="H290" i="42"/>
  <c r="H291" i="42"/>
  <c r="H292" i="42"/>
  <c r="H293" i="42"/>
  <c r="H294" i="42"/>
  <c r="H295" i="42"/>
  <c r="H296" i="42"/>
  <c r="H297" i="42"/>
  <c r="H298" i="42"/>
  <c r="H299" i="42"/>
  <c r="H300" i="42"/>
  <c r="H301" i="42"/>
  <c r="H302" i="42"/>
  <c r="H303" i="42"/>
  <c r="H304" i="42"/>
  <c r="H305" i="42"/>
  <c r="H306" i="42"/>
  <c r="H307" i="42"/>
  <c r="H308" i="42"/>
  <c r="H309" i="42"/>
  <c r="H310" i="42"/>
  <c r="H311" i="42"/>
  <c r="H312" i="42"/>
  <c r="H313" i="42"/>
  <c r="H314" i="42"/>
  <c r="H315" i="42"/>
  <c r="H316" i="42"/>
  <c r="H317" i="42"/>
  <c r="H318" i="42"/>
  <c r="H319" i="42"/>
  <c r="H320" i="42"/>
  <c r="H321" i="42"/>
  <c r="H322" i="42"/>
  <c r="H323" i="42"/>
  <c r="H324" i="42"/>
  <c r="H325" i="42"/>
  <c r="H326" i="42"/>
  <c r="H327" i="42"/>
  <c r="H328" i="42"/>
  <c r="H329" i="42"/>
  <c r="H330" i="42"/>
  <c r="H331" i="42"/>
  <c r="H332" i="42"/>
  <c r="H333" i="42"/>
  <c r="H334" i="42"/>
  <c r="H335" i="42"/>
  <c r="H336" i="42"/>
  <c r="H337" i="42"/>
  <c r="H338" i="42"/>
  <c r="H339" i="42"/>
  <c r="H340" i="42"/>
  <c r="H341" i="42"/>
  <c r="H342" i="42"/>
  <c r="H343" i="42"/>
  <c r="H344" i="42"/>
  <c r="H345" i="42"/>
  <c r="H346" i="42"/>
  <c r="H347" i="42"/>
  <c r="H348" i="42"/>
  <c r="H349" i="42"/>
  <c r="H350" i="42"/>
  <c r="H351" i="42"/>
  <c r="H352" i="42"/>
  <c r="H353" i="42"/>
  <c r="H354" i="42"/>
  <c r="H355" i="42"/>
  <c r="H356" i="42"/>
  <c r="H357" i="42"/>
  <c r="H358" i="42"/>
  <c r="H359" i="42"/>
  <c r="H360" i="42"/>
  <c r="H361" i="42"/>
  <c r="H362" i="42"/>
  <c r="H363" i="42"/>
  <c r="H364" i="42"/>
  <c r="H365" i="42"/>
  <c r="H366" i="42"/>
  <c r="H367" i="42"/>
  <c r="H368" i="42"/>
  <c r="H369" i="42"/>
  <c r="H370" i="42"/>
  <c r="H371" i="42"/>
  <c r="H372" i="42"/>
  <c r="H373" i="42"/>
  <c r="H374" i="42"/>
  <c r="H375" i="42"/>
  <c r="H376" i="42"/>
  <c r="H377" i="42"/>
  <c r="H378" i="42"/>
  <c r="H379" i="42"/>
  <c r="H380" i="42"/>
  <c r="H381" i="42"/>
  <c r="H382" i="42"/>
  <c r="H383" i="42"/>
  <c r="H384" i="42"/>
  <c r="H385" i="42"/>
  <c r="H386" i="42"/>
  <c r="H387" i="42"/>
  <c r="H388" i="42"/>
  <c r="H389" i="42"/>
  <c r="H390" i="42"/>
  <c r="H391" i="42"/>
  <c r="H392" i="42"/>
  <c r="H393" i="42"/>
  <c r="H394" i="42"/>
  <c r="H395" i="42"/>
  <c r="H396" i="42"/>
  <c r="H397" i="42"/>
  <c r="H398" i="42"/>
  <c r="H399" i="42"/>
  <c r="H400" i="42"/>
  <c r="H401" i="42"/>
  <c r="H402" i="42"/>
  <c r="H403" i="42"/>
  <c r="H404" i="42"/>
  <c r="H405" i="42"/>
  <c r="H406" i="42"/>
  <c r="H407" i="42"/>
  <c r="H408" i="42"/>
  <c r="H409" i="42"/>
  <c r="H410" i="42"/>
  <c r="H411" i="42"/>
  <c r="H412" i="42"/>
  <c r="H413" i="42"/>
  <c r="H414" i="42"/>
  <c r="H415" i="42"/>
  <c r="H416" i="42"/>
  <c r="H417" i="42"/>
  <c r="H418" i="42"/>
  <c r="H419" i="42"/>
  <c r="H420" i="42"/>
  <c r="H421" i="42"/>
  <c r="H422" i="42"/>
  <c r="H423" i="42"/>
  <c r="H424" i="42"/>
  <c r="H425" i="42"/>
  <c r="H426" i="42"/>
  <c r="H427" i="42"/>
  <c r="H428" i="42"/>
  <c r="H429" i="42"/>
  <c r="H430" i="42"/>
  <c r="H431" i="42"/>
  <c r="H432" i="42"/>
  <c r="H433" i="42"/>
  <c r="H434" i="42"/>
  <c r="H435" i="42"/>
  <c r="H436" i="42"/>
  <c r="H437" i="42"/>
  <c r="H438" i="42"/>
  <c r="H439" i="42"/>
  <c r="H440" i="42"/>
  <c r="H441" i="42"/>
  <c r="H442" i="42"/>
  <c r="H443" i="42"/>
  <c r="H444" i="42"/>
  <c r="H445" i="42"/>
  <c r="H446" i="42"/>
  <c r="H447" i="42"/>
  <c r="H448" i="42"/>
  <c r="H449" i="42"/>
  <c r="H450" i="42"/>
  <c r="H451" i="42"/>
  <c r="H452" i="42"/>
  <c r="H453" i="42"/>
  <c r="H454" i="42"/>
  <c r="H455" i="42"/>
  <c r="H456" i="42"/>
  <c r="H457" i="42"/>
  <c r="H458" i="42"/>
  <c r="H459" i="42"/>
  <c r="H460" i="42"/>
  <c r="H461" i="42"/>
  <c r="H462" i="42"/>
  <c r="H463" i="42"/>
  <c r="H464" i="42"/>
  <c r="H465" i="42"/>
  <c r="H466" i="42"/>
  <c r="H467" i="42"/>
  <c r="H468" i="42"/>
  <c r="H469" i="42"/>
  <c r="H470" i="42"/>
  <c r="H471" i="42"/>
  <c r="H472" i="42"/>
  <c r="H473" i="42"/>
  <c r="H474" i="42"/>
  <c r="H475" i="42"/>
  <c r="H476" i="42"/>
  <c r="H477" i="42"/>
  <c r="H478" i="42"/>
  <c r="H479" i="42"/>
  <c r="H480" i="42"/>
  <c r="H481" i="42"/>
  <c r="H482" i="42"/>
  <c r="H483" i="42"/>
  <c r="H484" i="42"/>
  <c r="H485" i="42"/>
  <c r="H486" i="42"/>
  <c r="H487" i="42"/>
  <c r="H488" i="42"/>
  <c r="H489" i="42"/>
  <c r="H490" i="42"/>
  <c r="H491" i="42"/>
  <c r="H492" i="42"/>
  <c r="H493" i="42"/>
  <c r="H494" i="42"/>
  <c r="H495" i="42"/>
  <c r="H496" i="42"/>
  <c r="H497" i="42"/>
  <c r="H498" i="42"/>
  <c r="H499" i="42"/>
  <c r="H500" i="42"/>
  <c r="H501" i="42"/>
  <c r="H502" i="42"/>
  <c r="H503" i="42"/>
  <c r="H504" i="42"/>
  <c r="H505" i="42"/>
  <c r="H506" i="42"/>
  <c r="G8" i="42"/>
  <c r="G9" i="42"/>
  <c r="G10" i="42"/>
  <c r="G11" i="42"/>
  <c r="G12" i="42"/>
  <c r="G13" i="42"/>
  <c r="G14" i="42"/>
  <c r="G15" i="42"/>
  <c r="G16" i="42"/>
  <c r="G17" i="42"/>
  <c r="G18" i="42"/>
  <c r="G19" i="42"/>
  <c r="G20" i="42"/>
  <c r="G21" i="42"/>
  <c r="G22" i="42"/>
  <c r="G23" i="42"/>
  <c r="G24" i="42"/>
  <c r="G25" i="42"/>
  <c r="G26" i="42"/>
  <c r="G27" i="42"/>
  <c r="G28"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65" i="42"/>
  <c r="G66" i="42"/>
  <c r="G67" i="42"/>
  <c r="G68" i="42"/>
  <c r="G69" i="42"/>
  <c r="G70" i="42"/>
  <c r="G71" i="42"/>
  <c r="G72" i="42"/>
  <c r="G73" i="42"/>
  <c r="G74" i="42"/>
  <c r="G75" i="42"/>
  <c r="G76" i="42"/>
  <c r="G77" i="42"/>
  <c r="G78" i="42"/>
  <c r="G79" i="42"/>
  <c r="G80" i="42"/>
  <c r="G81" i="42"/>
  <c r="G82" i="42"/>
  <c r="G83" i="42"/>
  <c r="G84" i="42"/>
  <c r="G85" i="42"/>
  <c r="G86" i="42"/>
  <c r="G87" i="42"/>
  <c r="G88" i="42"/>
  <c r="G89" i="42"/>
  <c r="G90" i="42"/>
  <c r="G91" i="42"/>
  <c r="G92" i="42"/>
  <c r="G93" i="42"/>
  <c r="G94" i="42"/>
  <c r="G95" i="42"/>
  <c r="G96" i="42"/>
  <c r="G97" i="42"/>
  <c r="G98" i="42"/>
  <c r="G99" i="42"/>
  <c r="G100" i="42"/>
  <c r="G101" i="42"/>
  <c r="G102" i="42"/>
  <c r="G103" i="42"/>
  <c r="G104" i="42"/>
  <c r="G105" i="42"/>
  <c r="G106" i="42"/>
  <c r="G107" i="42"/>
  <c r="G108" i="42"/>
  <c r="G109" i="42"/>
  <c r="G110" i="42"/>
  <c r="G111" i="42"/>
  <c r="G112" i="42"/>
  <c r="G113" i="42"/>
  <c r="G114" i="42"/>
  <c r="G115" i="42"/>
  <c r="G116" i="42"/>
  <c r="G117" i="42"/>
  <c r="G118" i="42"/>
  <c r="G119" i="42"/>
  <c r="G120" i="42"/>
  <c r="G121" i="42"/>
  <c r="G122" i="42"/>
  <c r="G123" i="42"/>
  <c r="G124" i="42"/>
  <c r="G125" i="42"/>
  <c r="G126" i="42"/>
  <c r="G127" i="42"/>
  <c r="G128" i="42"/>
  <c r="G129" i="42"/>
  <c r="G130" i="42"/>
  <c r="G131" i="42"/>
  <c r="G132" i="42"/>
  <c r="G133" i="42"/>
  <c r="G134" i="42"/>
  <c r="G135" i="42"/>
  <c r="G136" i="42"/>
  <c r="G137" i="42"/>
  <c r="G138" i="42"/>
  <c r="G139" i="42"/>
  <c r="G140" i="42"/>
  <c r="G141" i="42"/>
  <c r="G142" i="42"/>
  <c r="G143" i="42"/>
  <c r="G144" i="42"/>
  <c r="G145" i="42"/>
  <c r="G146" i="42"/>
  <c r="G147" i="42"/>
  <c r="G148" i="42"/>
  <c r="G149" i="42"/>
  <c r="G150" i="42"/>
  <c r="G151" i="42"/>
  <c r="G152" i="42"/>
  <c r="G153" i="42"/>
  <c r="G154" i="42"/>
  <c r="G155" i="42"/>
  <c r="G156" i="42"/>
  <c r="G157" i="42"/>
  <c r="G158" i="42"/>
  <c r="G159" i="42"/>
  <c r="G160" i="42"/>
  <c r="G161" i="42"/>
  <c r="G162" i="42"/>
  <c r="G163" i="42"/>
  <c r="G164" i="42"/>
  <c r="G165" i="42"/>
  <c r="G166" i="42"/>
  <c r="G167" i="42"/>
  <c r="G168" i="42"/>
  <c r="G169" i="42"/>
  <c r="G170" i="42"/>
  <c r="G171" i="42"/>
  <c r="G172" i="42"/>
  <c r="G173" i="42"/>
  <c r="G174" i="42"/>
  <c r="G175" i="42"/>
  <c r="G176" i="42"/>
  <c r="G177" i="42"/>
  <c r="G178" i="42"/>
  <c r="G179" i="42"/>
  <c r="G180" i="42"/>
  <c r="G181" i="42"/>
  <c r="G182" i="42"/>
  <c r="G183" i="42"/>
  <c r="G184" i="42"/>
  <c r="G185" i="42"/>
  <c r="G186" i="42"/>
  <c r="G187" i="42"/>
  <c r="G188" i="42"/>
  <c r="G189" i="42"/>
  <c r="G190" i="42"/>
  <c r="G191" i="42"/>
  <c r="G192" i="42"/>
  <c r="G193" i="42"/>
  <c r="G194" i="42"/>
  <c r="G195" i="42"/>
  <c r="G196" i="42"/>
  <c r="G197" i="42"/>
  <c r="G198" i="42"/>
  <c r="G199" i="42"/>
  <c r="G200" i="42"/>
  <c r="G201" i="42"/>
  <c r="G202" i="42"/>
  <c r="G203" i="42"/>
  <c r="G204" i="42"/>
  <c r="G205" i="42"/>
  <c r="G206" i="42"/>
  <c r="G207" i="42"/>
  <c r="G208" i="42"/>
  <c r="G209" i="42"/>
  <c r="G210" i="42"/>
  <c r="G211" i="42"/>
  <c r="G212" i="42"/>
  <c r="G213" i="42"/>
  <c r="G214" i="42"/>
  <c r="G215" i="42"/>
  <c r="G216" i="42"/>
  <c r="G217" i="42"/>
  <c r="G218" i="42"/>
  <c r="G219" i="42"/>
  <c r="G220" i="42"/>
  <c r="G221" i="42"/>
  <c r="G222" i="42"/>
  <c r="G223" i="42"/>
  <c r="G224" i="42"/>
  <c r="G225" i="42"/>
  <c r="G226" i="42"/>
  <c r="G227" i="42"/>
  <c r="G228" i="42"/>
  <c r="G229" i="42"/>
  <c r="G230" i="42"/>
  <c r="G231" i="42"/>
  <c r="G232" i="42"/>
  <c r="G233" i="42"/>
  <c r="G234" i="42"/>
  <c r="G235" i="42"/>
  <c r="G236" i="42"/>
  <c r="G237" i="42"/>
  <c r="G238" i="42"/>
  <c r="G239" i="42"/>
  <c r="G240" i="42"/>
  <c r="G241" i="42"/>
  <c r="G242" i="42"/>
  <c r="G243" i="42"/>
  <c r="G244" i="42"/>
  <c r="G245" i="42"/>
  <c r="G246" i="42"/>
  <c r="G247" i="42"/>
  <c r="G248" i="42"/>
  <c r="G249" i="42"/>
  <c r="G250" i="42"/>
  <c r="G251" i="42"/>
  <c r="G252" i="42"/>
  <c r="G253" i="42"/>
  <c r="G254" i="42"/>
  <c r="G255" i="42"/>
  <c r="G256" i="42"/>
  <c r="G257" i="42"/>
  <c r="G258" i="42"/>
  <c r="G259" i="42"/>
  <c r="G260" i="42"/>
  <c r="G261" i="42"/>
  <c r="G262" i="42"/>
  <c r="G263" i="42"/>
  <c r="G264" i="42"/>
  <c r="G265" i="42"/>
  <c r="G266" i="42"/>
  <c r="G267" i="42"/>
  <c r="G268" i="42"/>
  <c r="G269" i="42"/>
  <c r="G270" i="42"/>
  <c r="G271" i="42"/>
  <c r="G272" i="42"/>
  <c r="G273" i="42"/>
  <c r="G274" i="42"/>
  <c r="G275" i="42"/>
  <c r="G276" i="42"/>
  <c r="G277" i="42"/>
  <c r="G278" i="42"/>
  <c r="G279" i="42"/>
  <c r="G280" i="42"/>
  <c r="G281" i="42"/>
  <c r="G282" i="42"/>
  <c r="G283" i="42"/>
  <c r="G284" i="42"/>
  <c r="G285" i="42"/>
  <c r="G286" i="42"/>
  <c r="G287" i="42"/>
  <c r="G288" i="42"/>
  <c r="G289" i="42"/>
  <c r="G290" i="42"/>
  <c r="G291" i="42"/>
  <c r="G292" i="42"/>
  <c r="G293" i="42"/>
  <c r="G294" i="42"/>
  <c r="G295" i="42"/>
  <c r="G296" i="42"/>
  <c r="G297" i="42"/>
  <c r="G298" i="42"/>
  <c r="G299" i="42"/>
  <c r="G300" i="42"/>
  <c r="G301" i="42"/>
  <c r="G302" i="42"/>
  <c r="G303" i="42"/>
  <c r="G304" i="42"/>
  <c r="G305" i="42"/>
  <c r="G306" i="42"/>
  <c r="G307" i="42"/>
  <c r="G308" i="42"/>
  <c r="G309" i="42"/>
  <c r="G310" i="42"/>
  <c r="G311" i="42"/>
  <c r="G312" i="42"/>
  <c r="G313" i="42"/>
  <c r="G314" i="42"/>
  <c r="G315" i="42"/>
  <c r="G316" i="42"/>
  <c r="G317" i="42"/>
  <c r="G318" i="42"/>
  <c r="G319" i="42"/>
  <c r="G320" i="42"/>
  <c r="G321" i="42"/>
  <c r="G322" i="42"/>
  <c r="G323" i="42"/>
  <c r="G324" i="42"/>
  <c r="G325" i="42"/>
  <c r="G326" i="42"/>
  <c r="G327" i="42"/>
  <c r="G328" i="42"/>
  <c r="G329" i="42"/>
  <c r="G330" i="42"/>
  <c r="G331" i="42"/>
  <c r="G332" i="42"/>
  <c r="G333" i="42"/>
  <c r="G334" i="42"/>
  <c r="G335" i="42"/>
  <c r="G336" i="42"/>
  <c r="G337" i="42"/>
  <c r="G338" i="42"/>
  <c r="G339" i="42"/>
  <c r="G340" i="42"/>
  <c r="G341" i="42"/>
  <c r="G342" i="42"/>
  <c r="G343" i="42"/>
  <c r="G344" i="42"/>
  <c r="G345" i="42"/>
  <c r="G346" i="42"/>
  <c r="G347" i="42"/>
  <c r="G348" i="42"/>
  <c r="G349" i="42"/>
  <c r="G350" i="42"/>
  <c r="G351" i="42"/>
  <c r="G352" i="42"/>
  <c r="G353" i="42"/>
  <c r="G354" i="42"/>
  <c r="G355" i="42"/>
  <c r="G356" i="42"/>
  <c r="G357" i="42"/>
  <c r="G358" i="42"/>
  <c r="G359" i="42"/>
  <c r="G360" i="42"/>
  <c r="G361" i="42"/>
  <c r="G362" i="42"/>
  <c r="G363" i="42"/>
  <c r="G364" i="42"/>
  <c r="G365" i="42"/>
  <c r="G366" i="42"/>
  <c r="G367" i="42"/>
  <c r="G368" i="42"/>
  <c r="G369" i="42"/>
  <c r="G370" i="42"/>
  <c r="G371" i="42"/>
  <c r="G372" i="42"/>
  <c r="G373" i="42"/>
  <c r="G374" i="42"/>
  <c r="G375" i="42"/>
  <c r="G376" i="42"/>
  <c r="G377" i="42"/>
  <c r="G378" i="42"/>
  <c r="G379" i="42"/>
  <c r="G380" i="42"/>
  <c r="G381" i="42"/>
  <c r="G382" i="42"/>
  <c r="G383" i="42"/>
  <c r="G384" i="42"/>
  <c r="G385" i="42"/>
  <c r="G386" i="42"/>
  <c r="G387" i="42"/>
  <c r="G388" i="42"/>
  <c r="G389" i="42"/>
  <c r="G390" i="42"/>
  <c r="G391" i="42"/>
  <c r="G392" i="42"/>
  <c r="G393" i="42"/>
  <c r="G394" i="42"/>
  <c r="G395" i="42"/>
  <c r="G396" i="42"/>
  <c r="G397" i="42"/>
  <c r="G398" i="42"/>
  <c r="G399" i="42"/>
  <c r="G400" i="42"/>
  <c r="G401" i="42"/>
  <c r="G402" i="42"/>
  <c r="G403" i="42"/>
  <c r="G404" i="42"/>
  <c r="G405" i="42"/>
  <c r="G406" i="42"/>
  <c r="G407" i="42"/>
  <c r="G408" i="42"/>
  <c r="G409" i="42"/>
  <c r="G410" i="42"/>
  <c r="G411" i="42"/>
  <c r="G412" i="42"/>
  <c r="G413" i="42"/>
  <c r="G414" i="42"/>
  <c r="G415" i="42"/>
  <c r="G416" i="42"/>
  <c r="G417" i="42"/>
  <c r="G418" i="42"/>
  <c r="G419" i="42"/>
  <c r="G420" i="42"/>
  <c r="G421" i="42"/>
  <c r="G422" i="42"/>
  <c r="G423" i="42"/>
  <c r="G424" i="42"/>
  <c r="G425" i="42"/>
  <c r="G426" i="42"/>
  <c r="G427" i="42"/>
  <c r="G428" i="42"/>
  <c r="G429" i="42"/>
  <c r="G430" i="42"/>
  <c r="G431" i="42"/>
  <c r="G432" i="42"/>
  <c r="G433" i="42"/>
  <c r="G434" i="42"/>
  <c r="G435" i="42"/>
  <c r="G436" i="42"/>
  <c r="G437" i="42"/>
  <c r="G438" i="42"/>
  <c r="G439" i="42"/>
  <c r="G440" i="42"/>
  <c r="G441" i="42"/>
  <c r="G442" i="42"/>
  <c r="G443" i="42"/>
  <c r="G444" i="42"/>
  <c r="G445" i="42"/>
  <c r="G446" i="42"/>
  <c r="G447" i="42"/>
  <c r="G448" i="42"/>
  <c r="G449" i="42"/>
  <c r="G450" i="42"/>
  <c r="G451" i="42"/>
  <c r="G452" i="42"/>
  <c r="G453" i="42"/>
  <c r="G454" i="42"/>
  <c r="G455" i="42"/>
  <c r="G456" i="42"/>
  <c r="G457" i="42"/>
  <c r="G458" i="42"/>
  <c r="G459" i="42"/>
  <c r="G460" i="42"/>
  <c r="G461" i="42"/>
  <c r="G462" i="42"/>
  <c r="G463" i="42"/>
  <c r="G464" i="42"/>
  <c r="G465" i="42"/>
  <c r="G466" i="42"/>
  <c r="G467" i="42"/>
  <c r="G468" i="42"/>
  <c r="G469" i="42"/>
  <c r="G470" i="42"/>
  <c r="G471" i="42"/>
  <c r="G472" i="42"/>
  <c r="G473" i="42"/>
  <c r="G474" i="42"/>
  <c r="G475" i="42"/>
  <c r="G476" i="42"/>
  <c r="G477" i="42"/>
  <c r="G478" i="42"/>
  <c r="G479" i="42"/>
  <c r="G480" i="42"/>
  <c r="G481" i="42"/>
  <c r="G482" i="42"/>
  <c r="G483" i="42"/>
  <c r="G484" i="42"/>
  <c r="G485" i="42"/>
  <c r="G486" i="42"/>
  <c r="G487" i="42"/>
  <c r="G488" i="42"/>
  <c r="G489" i="42"/>
  <c r="G490" i="42"/>
  <c r="G491" i="42"/>
  <c r="G492" i="42"/>
  <c r="G493" i="42"/>
  <c r="G494" i="42"/>
  <c r="G495" i="42"/>
  <c r="G496" i="42"/>
  <c r="G497" i="42"/>
  <c r="G498" i="42"/>
  <c r="G499" i="42"/>
  <c r="G500" i="42"/>
  <c r="G501" i="42"/>
  <c r="G502" i="42"/>
  <c r="G503" i="42"/>
  <c r="G504" i="42"/>
  <c r="G505" i="42"/>
  <c r="G506" i="42"/>
  <c r="G7" i="42"/>
  <c r="K7" i="42" s="1"/>
  <c r="H7" i="42"/>
  <c r="L7" i="42" s="1"/>
  <c r="F8" i="42"/>
  <c r="F9" i="42"/>
  <c r="F10" i="42"/>
  <c r="F11" i="42"/>
  <c r="F12" i="42"/>
  <c r="F13" i="42"/>
  <c r="F14" i="42"/>
  <c r="F15" i="42"/>
  <c r="F16" i="42"/>
  <c r="F17" i="42"/>
  <c r="F18" i="42"/>
  <c r="F19" i="42"/>
  <c r="F20" i="42"/>
  <c r="F21" i="42"/>
  <c r="F22" i="42"/>
  <c r="F23" i="42"/>
  <c r="F24" i="42"/>
  <c r="F25" i="42"/>
  <c r="F26" i="42"/>
  <c r="F27" i="42"/>
  <c r="F28" i="42"/>
  <c r="F29" i="42"/>
  <c r="F30" i="42"/>
  <c r="F31" i="42"/>
  <c r="F32" i="42"/>
  <c r="F33" i="42"/>
  <c r="F34" i="42"/>
  <c r="F35" i="42"/>
  <c r="F36" i="42"/>
  <c r="F37" i="42"/>
  <c r="F38" i="42"/>
  <c r="F39" i="42"/>
  <c r="F40" i="42"/>
  <c r="F41" i="42"/>
  <c r="F42" i="42"/>
  <c r="F43" i="42"/>
  <c r="F44" i="42"/>
  <c r="F45" i="42"/>
  <c r="F46" i="42"/>
  <c r="F47" i="42"/>
  <c r="F48" i="42"/>
  <c r="F49" i="42"/>
  <c r="F50" i="42"/>
  <c r="F51" i="42"/>
  <c r="F52" i="42"/>
  <c r="F53" i="42"/>
  <c r="F54" i="42"/>
  <c r="F55" i="42"/>
  <c r="F56" i="42"/>
  <c r="F57" i="42"/>
  <c r="F58" i="42"/>
  <c r="F59" i="42"/>
  <c r="F60" i="42"/>
  <c r="F61" i="42"/>
  <c r="F62" i="42"/>
  <c r="F63" i="42"/>
  <c r="F64" i="42"/>
  <c r="F65" i="42"/>
  <c r="F66" i="42"/>
  <c r="F67" i="42"/>
  <c r="F68" i="42"/>
  <c r="F69" i="42"/>
  <c r="F70" i="42"/>
  <c r="F71" i="42"/>
  <c r="F72" i="42"/>
  <c r="F73" i="42"/>
  <c r="F74" i="42"/>
  <c r="F75" i="42"/>
  <c r="F76" i="42"/>
  <c r="F77" i="42"/>
  <c r="F78" i="42"/>
  <c r="F79" i="42"/>
  <c r="F80" i="42"/>
  <c r="F81" i="42"/>
  <c r="F82" i="42"/>
  <c r="F83" i="42"/>
  <c r="F84" i="42"/>
  <c r="F85" i="42"/>
  <c r="F86" i="42"/>
  <c r="F87" i="42"/>
  <c r="F88" i="42"/>
  <c r="F89" i="42"/>
  <c r="F90" i="42"/>
  <c r="F91" i="42"/>
  <c r="F92" i="42"/>
  <c r="F93" i="42"/>
  <c r="F94" i="42"/>
  <c r="F95" i="42"/>
  <c r="F96" i="42"/>
  <c r="F97" i="42"/>
  <c r="F98" i="42"/>
  <c r="F99" i="42"/>
  <c r="F100" i="42"/>
  <c r="F101" i="42"/>
  <c r="F102" i="42"/>
  <c r="F103" i="42"/>
  <c r="F104" i="42"/>
  <c r="F105" i="42"/>
  <c r="F106" i="42"/>
  <c r="F107" i="42"/>
  <c r="F108" i="42"/>
  <c r="F109" i="42"/>
  <c r="F110" i="42"/>
  <c r="F111" i="42"/>
  <c r="F112" i="42"/>
  <c r="F113" i="42"/>
  <c r="F114" i="42"/>
  <c r="F115" i="42"/>
  <c r="F116" i="42"/>
  <c r="F117" i="42"/>
  <c r="F118" i="42"/>
  <c r="F119" i="42"/>
  <c r="F120" i="42"/>
  <c r="F121" i="42"/>
  <c r="F122" i="42"/>
  <c r="F123" i="42"/>
  <c r="F124" i="42"/>
  <c r="F125" i="42"/>
  <c r="F126" i="42"/>
  <c r="F127" i="42"/>
  <c r="F128" i="42"/>
  <c r="F129" i="42"/>
  <c r="F130" i="42"/>
  <c r="F131" i="42"/>
  <c r="F132" i="42"/>
  <c r="F133" i="42"/>
  <c r="F134" i="42"/>
  <c r="F135" i="42"/>
  <c r="F136" i="42"/>
  <c r="F137" i="42"/>
  <c r="F138" i="42"/>
  <c r="F139" i="42"/>
  <c r="F140" i="42"/>
  <c r="F141" i="42"/>
  <c r="F142" i="42"/>
  <c r="F143" i="42"/>
  <c r="F144" i="42"/>
  <c r="F145" i="42"/>
  <c r="F146" i="42"/>
  <c r="F147" i="42"/>
  <c r="F148" i="42"/>
  <c r="F149" i="42"/>
  <c r="F150" i="42"/>
  <c r="F151" i="42"/>
  <c r="F152" i="42"/>
  <c r="F153" i="42"/>
  <c r="F154" i="42"/>
  <c r="F155" i="42"/>
  <c r="F156" i="42"/>
  <c r="F157" i="42"/>
  <c r="F158" i="42"/>
  <c r="F159" i="42"/>
  <c r="F160" i="42"/>
  <c r="F161" i="42"/>
  <c r="F162" i="42"/>
  <c r="F163" i="42"/>
  <c r="F164" i="42"/>
  <c r="F165" i="42"/>
  <c r="F166" i="42"/>
  <c r="F167" i="42"/>
  <c r="F168" i="42"/>
  <c r="F169" i="42"/>
  <c r="F170" i="42"/>
  <c r="F171" i="42"/>
  <c r="F172" i="42"/>
  <c r="F173" i="42"/>
  <c r="F174" i="42"/>
  <c r="F175" i="42"/>
  <c r="F176" i="42"/>
  <c r="F177" i="42"/>
  <c r="F178" i="42"/>
  <c r="F179" i="42"/>
  <c r="F180" i="42"/>
  <c r="F181" i="42"/>
  <c r="F182" i="42"/>
  <c r="F183" i="42"/>
  <c r="F184" i="42"/>
  <c r="F185" i="42"/>
  <c r="F186" i="42"/>
  <c r="F187" i="42"/>
  <c r="F188" i="42"/>
  <c r="F189" i="42"/>
  <c r="F190" i="42"/>
  <c r="F191" i="42"/>
  <c r="F192" i="42"/>
  <c r="F193" i="42"/>
  <c r="F194" i="42"/>
  <c r="F195" i="42"/>
  <c r="F196" i="42"/>
  <c r="F197" i="42"/>
  <c r="F198" i="42"/>
  <c r="F199" i="42"/>
  <c r="F200" i="42"/>
  <c r="F201" i="42"/>
  <c r="F202" i="42"/>
  <c r="F203" i="42"/>
  <c r="F204" i="42"/>
  <c r="F205" i="42"/>
  <c r="F206" i="42"/>
  <c r="F207" i="42"/>
  <c r="F208" i="42"/>
  <c r="F209" i="42"/>
  <c r="F210" i="42"/>
  <c r="F211" i="42"/>
  <c r="F212" i="42"/>
  <c r="F213" i="42"/>
  <c r="F214" i="42"/>
  <c r="F215" i="42"/>
  <c r="F216" i="42"/>
  <c r="F217" i="42"/>
  <c r="F218" i="42"/>
  <c r="F219" i="42"/>
  <c r="F220" i="42"/>
  <c r="F221" i="42"/>
  <c r="F222" i="42"/>
  <c r="F223" i="42"/>
  <c r="F224" i="42"/>
  <c r="F225" i="42"/>
  <c r="F226" i="42"/>
  <c r="F227" i="42"/>
  <c r="F228" i="42"/>
  <c r="F229" i="42"/>
  <c r="F230" i="42"/>
  <c r="F231" i="42"/>
  <c r="F232" i="42"/>
  <c r="F233" i="42"/>
  <c r="F234" i="42"/>
  <c r="F235" i="42"/>
  <c r="F236" i="42"/>
  <c r="F237" i="42"/>
  <c r="F238" i="42"/>
  <c r="F239" i="42"/>
  <c r="F240" i="42"/>
  <c r="F241" i="42"/>
  <c r="F242" i="42"/>
  <c r="F243" i="42"/>
  <c r="F244" i="42"/>
  <c r="F245" i="42"/>
  <c r="F246" i="42"/>
  <c r="F247" i="42"/>
  <c r="F248" i="42"/>
  <c r="F249" i="42"/>
  <c r="F250" i="42"/>
  <c r="F251" i="42"/>
  <c r="F252" i="42"/>
  <c r="F253" i="42"/>
  <c r="F254" i="42"/>
  <c r="F255" i="42"/>
  <c r="F256" i="42"/>
  <c r="F257" i="42"/>
  <c r="F258" i="42"/>
  <c r="F259" i="42"/>
  <c r="F260" i="42"/>
  <c r="F261" i="42"/>
  <c r="F262" i="42"/>
  <c r="F263" i="42"/>
  <c r="F264" i="42"/>
  <c r="F265" i="42"/>
  <c r="F266" i="42"/>
  <c r="F267" i="42"/>
  <c r="F268" i="42"/>
  <c r="F269" i="42"/>
  <c r="F270" i="42"/>
  <c r="F271" i="42"/>
  <c r="F272" i="42"/>
  <c r="F273" i="42"/>
  <c r="F274" i="42"/>
  <c r="F275" i="42"/>
  <c r="F276" i="42"/>
  <c r="F277" i="42"/>
  <c r="F278" i="42"/>
  <c r="F279" i="42"/>
  <c r="F280" i="42"/>
  <c r="F281" i="42"/>
  <c r="F282" i="42"/>
  <c r="F283" i="42"/>
  <c r="F284" i="42"/>
  <c r="F285" i="42"/>
  <c r="F286" i="42"/>
  <c r="F287" i="42"/>
  <c r="F288" i="42"/>
  <c r="F289" i="42"/>
  <c r="F290" i="42"/>
  <c r="F291" i="42"/>
  <c r="F292" i="42"/>
  <c r="F293" i="42"/>
  <c r="F294" i="42"/>
  <c r="F295" i="42"/>
  <c r="F296" i="42"/>
  <c r="F297" i="42"/>
  <c r="F298" i="42"/>
  <c r="F299" i="42"/>
  <c r="F300" i="42"/>
  <c r="F301" i="42"/>
  <c r="F302" i="42"/>
  <c r="F303" i="42"/>
  <c r="F304" i="42"/>
  <c r="F305" i="42"/>
  <c r="F306" i="42"/>
  <c r="F307" i="42"/>
  <c r="F308" i="42"/>
  <c r="F309" i="42"/>
  <c r="F310" i="42"/>
  <c r="F311" i="42"/>
  <c r="F312" i="42"/>
  <c r="F313" i="42"/>
  <c r="F314" i="42"/>
  <c r="F315" i="42"/>
  <c r="F316" i="42"/>
  <c r="F317" i="42"/>
  <c r="F318" i="42"/>
  <c r="F319" i="42"/>
  <c r="F320" i="42"/>
  <c r="F321" i="42"/>
  <c r="F322" i="42"/>
  <c r="F323" i="42"/>
  <c r="F324" i="42"/>
  <c r="F325" i="42"/>
  <c r="F326" i="42"/>
  <c r="F327" i="42"/>
  <c r="F328" i="42"/>
  <c r="F329" i="42"/>
  <c r="F330" i="42"/>
  <c r="F331" i="42"/>
  <c r="F332" i="42"/>
  <c r="F333" i="42"/>
  <c r="F334" i="42"/>
  <c r="F335" i="42"/>
  <c r="F336" i="42"/>
  <c r="F337" i="42"/>
  <c r="F338" i="42"/>
  <c r="F339" i="42"/>
  <c r="F340" i="42"/>
  <c r="F341" i="42"/>
  <c r="F342" i="42"/>
  <c r="F343" i="42"/>
  <c r="F344" i="42"/>
  <c r="F345" i="42"/>
  <c r="F346" i="42"/>
  <c r="F347" i="42"/>
  <c r="F348" i="42"/>
  <c r="F349" i="42"/>
  <c r="F350" i="42"/>
  <c r="F351" i="42"/>
  <c r="F352" i="42"/>
  <c r="F353" i="42"/>
  <c r="F354" i="42"/>
  <c r="F355" i="42"/>
  <c r="F356" i="42"/>
  <c r="F357" i="42"/>
  <c r="F358" i="42"/>
  <c r="F359" i="42"/>
  <c r="F360" i="42"/>
  <c r="F361" i="42"/>
  <c r="F362" i="42"/>
  <c r="F363" i="42"/>
  <c r="F364" i="42"/>
  <c r="F365" i="42"/>
  <c r="F366" i="42"/>
  <c r="F367" i="42"/>
  <c r="F368" i="42"/>
  <c r="F369" i="42"/>
  <c r="F370" i="42"/>
  <c r="F371" i="42"/>
  <c r="F372" i="42"/>
  <c r="F373" i="42"/>
  <c r="F374" i="42"/>
  <c r="F375" i="42"/>
  <c r="F376" i="42"/>
  <c r="F377" i="42"/>
  <c r="F378" i="42"/>
  <c r="F379" i="42"/>
  <c r="F380" i="42"/>
  <c r="F381" i="42"/>
  <c r="F382" i="42"/>
  <c r="F383" i="42"/>
  <c r="F384" i="42"/>
  <c r="F385" i="42"/>
  <c r="F386" i="42"/>
  <c r="F387" i="42"/>
  <c r="F388" i="42"/>
  <c r="F389" i="42"/>
  <c r="F390" i="42"/>
  <c r="F391" i="42"/>
  <c r="F392" i="42"/>
  <c r="F393" i="42"/>
  <c r="F394" i="42"/>
  <c r="F395" i="42"/>
  <c r="F396" i="42"/>
  <c r="F397" i="42"/>
  <c r="F398" i="42"/>
  <c r="F399" i="42"/>
  <c r="F400" i="42"/>
  <c r="F401" i="42"/>
  <c r="F402" i="42"/>
  <c r="F403" i="42"/>
  <c r="F404" i="42"/>
  <c r="F405" i="42"/>
  <c r="F406" i="42"/>
  <c r="F407" i="42"/>
  <c r="F408" i="42"/>
  <c r="F409" i="42"/>
  <c r="F410" i="42"/>
  <c r="F411" i="42"/>
  <c r="F412" i="42"/>
  <c r="F413" i="42"/>
  <c r="F414" i="42"/>
  <c r="F415" i="42"/>
  <c r="F416" i="42"/>
  <c r="F417" i="42"/>
  <c r="F418" i="42"/>
  <c r="F419" i="42"/>
  <c r="F420" i="42"/>
  <c r="F421" i="42"/>
  <c r="F422" i="42"/>
  <c r="F423" i="42"/>
  <c r="F424" i="42"/>
  <c r="F425" i="42"/>
  <c r="F426" i="42"/>
  <c r="F427" i="42"/>
  <c r="F428" i="42"/>
  <c r="F429" i="42"/>
  <c r="F430" i="42"/>
  <c r="F431" i="42"/>
  <c r="F432" i="42"/>
  <c r="F433" i="42"/>
  <c r="F434" i="42"/>
  <c r="F435" i="42"/>
  <c r="F436" i="42"/>
  <c r="F437" i="42"/>
  <c r="F438" i="42"/>
  <c r="F439" i="42"/>
  <c r="F440" i="42"/>
  <c r="F441" i="42"/>
  <c r="F442" i="42"/>
  <c r="F443" i="42"/>
  <c r="F444" i="42"/>
  <c r="F445" i="42"/>
  <c r="F446" i="42"/>
  <c r="F447" i="42"/>
  <c r="F448" i="42"/>
  <c r="F449" i="42"/>
  <c r="F450" i="42"/>
  <c r="F451" i="42"/>
  <c r="F452" i="42"/>
  <c r="F453" i="42"/>
  <c r="F454" i="42"/>
  <c r="F455" i="42"/>
  <c r="F456" i="42"/>
  <c r="F457" i="42"/>
  <c r="F458" i="42"/>
  <c r="F459" i="42"/>
  <c r="F460" i="42"/>
  <c r="F461" i="42"/>
  <c r="F462" i="42"/>
  <c r="F463" i="42"/>
  <c r="F464" i="42"/>
  <c r="F465" i="42"/>
  <c r="F466" i="42"/>
  <c r="F467" i="42"/>
  <c r="F468" i="42"/>
  <c r="F469" i="42"/>
  <c r="F470" i="42"/>
  <c r="F471" i="42"/>
  <c r="F472" i="42"/>
  <c r="F473" i="42"/>
  <c r="F474" i="42"/>
  <c r="F475" i="42"/>
  <c r="F476" i="42"/>
  <c r="F477" i="42"/>
  <c r="F478" i="42"/>
  <c r="F479" i="42"/>
  <c r="F480" i="42"/>
  <c r="F481" i="42"/>
  <c r="F482" i="42"/>
  <c r="F483" i="42"/>
  <c r="F484" i="42"/>
  <c r="F485" i="42"/>
  <c r="F486" i="42"/>
  <c r="F487" i="42"/>
  <c r="F488" i="42"/>
  <c r="F489" i="42"/>
  <c r="F490" i="42"/>
  <c r="F491" i="42"/>
  <c r="F492" i="42"/>
  <c r="F493" i="42"/>
  <c r="F494" i="42"/>
  <c r="F495" i="42"/>
  <c r="F496" i="42"/>
  <c r="F497" i="42"/>
  <c r="F498" i="42"/>
  <c r="F499" i="42"/>
  <c r="F500" i="42"/>
  <c r="F501" i="42"/>
  <c r="F502" i="42"/>
  <c r="F503" i="42"/>
  <c r="F504" i="42"/>
  <c r="F505" i="42"/>
  <c r="F506" i="42"/>
  <c r="F7" i="42"/>
  <c r="E8" i="42"/>
  <c r="E9" i="42"/>
  <c r="E10" i="42"/>
  <c r="D11" i="42"/>
  <c r="E11" i="42"/>
  <c r="D12" i="42"/>
  <c r="E12" i="42"/>
  <c r="D13" i="42"/>
  <c r="E13" i="42"/>
  <c r="D14" i="42"/>
  <c r="E14" i="42"/>
  <c r="D15" i="42"/>
  <c r="E15" i="42"/>
  <c r="D16" i="42"/>
  <c r="E16" i="42"/>
  <c r="D17" i="42"/>
  <c r="E17" i="42"/>
  <c r="D18" i="42"/>
  <c r="E18" i="42"/>
  <c r="D19" i="42"/>
  <c r="E19" i="42"/>
  <c r="D20" i="42"/>
  <c r="E20" i="42"/>
  <c r="D21" i="42"/>
  <c r="E21" i="42"/>
  <c r="D22" i="42"/>
  <c r="E22" i="42"/>
  <c r="D23" i="42"/>
  <c r="E23" i="42"/>
  <c r="D24" i="42"/>
  <c r="E24" i="42"/>
  <c r="D25" i="42"/>
  <c r="E25" i="42"/>
  <c r="D26" i="42"/>
  <c r="E26" i="42"/>
  <c r="D27" i="42"/>
  <c r="E27" i="42"/>
  <c r="D28" i="42"/>
  <c r="E28" i="42"/>
  <c r="D29" i="42"/>
  <c r="E29" i="42"/>
  <c r="D30" i="42"/>
  <c r="E30" i="42"/>
  <c r="D31" i="42"/>
  <c r="E31" i="42"/>
  <c r="D32" i="42"/>
  <c r="E32" i="42"/>
  <c r="D33" i="42"/>
  <c r="E33" i="42"/>
  <c r="D34" i="42"/>
  <c r="E34" i="42"/>
  <c r="D35" i="42"/>
  <c r="E35" i="42"/>
  <c r="D36" i="42"/>
  <c r="E36" i="42"/>
  <c r="D37" i="42"/>
  <c r="E37" i="42"/>
  <c r="D38" i="42"/>
  <c r="E38" i="42"/>
  <c r="D39" i="42"/>
  <c r="E39" i="42"/>
  <c r="D40" i="42"/>
  <c r="E40" i="42"/>
  <c r="D41" i="42"/>
  <c r="E41" i="42"/>
  <c r="D42" i="42"/>
  <c r="E42" i="42"/>
  <c r="D43" i="42"/>
  <c r="E43" i="42"/>
  <c r="D44" i="42"/>
  <c r="E44" i="42"/>
  <c r="D45" i="42"/>
  <c r="E45" i="42"/>
  <c r="D46" i="42"/>
  <c r="E46" i="42"/>
  <c r="D47" i="42"/>
  <c r="E47" i="42"/>
  <c r="D48" i="42"/>
  <c r="E48" i="42"/>
  <c r="D49" i="42"/>
  <c r="E49" i="42"/>
  <c r="D50" i="42"/>
  <c r="E50" i="42"/>
  <c r="D51" i="42"/>
  <c r="E51" i="42"/>
  <c r="D52" i="42"/>
  <c r="E52" i="42"/>
  <c r="D53" i="42"/>
  <c r="E53" i="42"/>
  <c r="D54" i="42"/>
  <c r="E54" i="42"/>
  <c r="D55" i="42"/>
  <c r="E55" i="42"/>
  <c r="D56" i="42"/>
  <c r="E56" i="42"/>
  <c r="D57" i="42"/>
  <c r="E57" i="42"/>
  <c r="D58" i="42"/>
  <c r="E58" i="42"/>
  <c r="D59" i="42"/>
  <c r="E59" i="42"/>
  <c r="D60" i="42"/>
  <c r="E60" i="42"/>
  <c r="D61" i="42"/>
  <c r="E61" i="42"/>
  <c r="D62" i="42"/>
  <c r="E62" i="42"/>
  <c r="D63" i="42"/>
  <c r="E63" i="42"/>
  <c r="D64" i="42"/>
  <c r="E64" i="42"/>
  <c r="D65" i="42"/>
  <c r="E65" i="42"/>
  <c r="D66" i="42"/>
  <c r="E66" i="42"/>
  <c r="D67" i="42"/>
  <c r="E67" i="42"/>
  <c r="D68" i="42"/>
  <c r="E68" i="42"/>
  <c r="D69" i="42"/>
  <c r="E69" i="42"/>
  <c r="D70" i="42"/>
  <c r="E70" i="42"/>
  <c r="D71" i="42"/>
  <c r="E71" i="42"/>
  <c r="D72" i="42"/>
  <c r="E72" i="42"/>
  <c r="D73" i="42"/>
  <c r="E73" i="42"/>
  <c r="D74" i="42"/>
  <c r="E74" i="42"/>
  <c r="D75" i="42"/>
  <c r="E75" i="42"/>
  <c r="D76" i="42"/>
  <c r="E76" i="42"/>
  <c r="D77" i="42"/>
  <c r="E77" i="42"/>
  <c r="D78" i="42"/>
  <c r="E78" i="42"/>
  <c r="D79" i="42"/>
  <c r="E79" i="42"/>
  <c r="D80" i="42"/>
  <c r="E80" i="42"/>
  <c r="D81" i="42"/>
  <c r="E81" i="42"/>
  <c r="D82" i="42"/>
  <c r="E82" i="42"/>
  <c r="D83" i="42"/>
  <c r="E83" i="42"/>
  <c r="D84" i="42"/>
  <c r="E84" i="42"/>
  <c r="D85" i="42"/>
  <c r="E85" i="42"/>
  <c r="D86" i="42"/>
  <c r="E86" i="42"/>
  <c r="D87" i="42"/>
  <c r="E87" i="42"/>
  <c r="D88" i="42"/>
  <c r="E88" i="42"/>
  <c r="D89" i="42"/>
  <c r="E89" i="42"/>
  <c r="D90" i="42"/>
  <c r="E90" i="42"/>
  <c r="D91" i="42"/>
  <c r="E91" i="42"/>
  <c r="D92" i="42"/>
  <c r="E92" i="42"/>
  <c r="D93" i="42"/>
  <c r="E93" i="42"/>
  <c r="D94" i="42"/>
  <c r="E94" i="42"/>
  <c r="D95" i="42"/>
  <c r="E95" i="42"/>
  <c r="D96" i="42"/>
  <c r="E96" i="42"/>
  <c r="D97" i="42"/>
  <c r="E97" i="42"/>
  <c r="D98" i="42"/>
  <c r="E98" i="42"/>
  <c r="D99" i="42"/>
  <c r="E99" i="42"/>
  <c r="D100" i="42"/>
  <c r="E100" i="42"/>
  <c r="D101" i="42"/>
  <c r="E101" i="42"/>
  <c r="D102" i="42"/>
  <c r="E102" i="42"/>
  <c r="D103" i="42"/>
  <c r="E103" i="42"/>
  <c r="D104" i="42"/>
  <c r="E104" i="42"/>
  <c r="D105" i="42"/>
  <c r="E105" i="42"/>
  <c r="D106" i="42"/>
  <c r="E106" i="42"/>
  <c r="D107" i="42"/>
  <c r="E107" i="42"/>
  <c r="D108" i="42"/>
  <c r="E108" i="42"/>
  <c r="D109" i="42"/>
  <c r="E109" i="42"/>
  <c r="D110" i="42"/>
  <c r="E110" i="42"/>
  <c r="D111" i="42"/>
  <c r="E111" i="42"/>
  <c r="D112" i="42"/>
  <c r="E112" i="42"/>
  <c r="D113" i="42"/>
  <c r="E113" i="42"/>
  <c r="D114" i="42"/>
  <c r="E114" i="42"/>
  <c r="D115" i="42"/>
  <c r="E115" i="42"/>
  <c r="D116" i="42"/>
  <c r="E116" i="42"/>
  <c r="D117" i="42"/>
  <c r="E117" i="42"/>
  <c r="D118" i="42"/>
  <c r="E118" i="42"/>
  <c r="D119" i="42"/>
  <c r="E119" i="42"/>
  <c r="D120" i="42"/>
  <c r="E120" i="42"/>
  <c r="D121" i="42"/>
  <c r="E121" i="42"/>
  <c r="D122" i="42"/>
  <c r="E122" i="42"/>
  <c r="D123" i="42"/>
  <c r="E123" i="42"/>
  <c r="D124" i="42"/>
  <c r="E124" i="42"/>
  <c r="D125" i="42"/>
  <c r="E125" i="42"/>
  <c r="D126" i="42"/>
  <c r="E126" i="42"/>
  <c r="D127" i="42"/>
  <c r="E127" i="42"/>
  <c r="D128" i="42"/>
  <c r="E128" i="42"/>
  <c r="D129" i="42"/>
  <c r="E129" i="42"/>
  <c r="D130" i="42"/>
  <c r="E130" i="42"/>
  <c r="D131" i="42"/>
  <c r="E131" i="42"/>
  <c r="D132" i="42"/>
  <c r="E132" i="42"/>
  <c r="D133" i="42"/>
  <c r="E133" i="42"/>
  <c r="D134" i="42"/>
  <c r="E134" i="42"/>
  <c r="D135" i="42"/>
  <c r="E135" i="42"/>
  <c r="D136" i="42"/>
  <c r="E136" i="42"/>
  <c r="D137" i="42"/>
  <c r="E137" i="42"/>
  <c r="D138" i="42"/>
  <c r="E138" i="42"/>
  <c r="D139" i="42"/>
  <c r="E139" i="42"/>
  <c r="D140" i="42"/>
  <c r="E140" i="42"/>
  <c r="D141" i="42"/>
  <c r="E141" i="42"/>
  <c r="D142" i="42"/>
  <c r="E142" i="42"/>
  <c r="D143" i="42"/>
  <c r="E143" i="42"/>
  <c r="D144" i="42"/>
  <c r="E144" i="42"/>
  <c r="D145" i="42"/>
  <c r="E145" i="42"/>
  <c r="D146" i="42"/>
  <c r="E146" i="42"/>
  <c r="D147" i="42"/>
  <c r="E147" i="42"/>
  <c r="D148" i="42"/>
  <c r="E148" i="42"/>
  <c r="D149" i="42"/>
  <c r="E149" i="42"/>
  <c r="D150" i="42"/>
  <c r="E150" i="42"/>
  <c r="D151" i="42"/>
  <c r="E151" i="42"/>
  <c r="D152" i="42"/>
  <c r="E152" i="42"/>
  <c r="D153" i="42"/>
  <c r="E153" i="42"/>
  <c r="D154" i="42"/>
  <c r="E154" i="42"/>
  <c r="D155" i="42"/>
  <c r="E155" i="42"/>
  <c r="D156" i="42"/>
  <c r="E156" i="42"/>
  <c r="D157" i="42"/>
  <c r="E157" i="42"/>
  <c r="D158" i="42"/>
  <c r="E158" i="42"/>
  <c r="D159" i="42"/>
  <c r="E159" i="42"/>
  <c r="D160" i="42"/>
  <c r="E160" i="42"/>
  <c r="D161" i="42"/>
  <c r="E161" i="42"/>
  <c r="D162" i="42"/>
  <c r="E162" i="42"/>
  <c r="D163" i="42"/>
  <c r="E163" i="42"/>
  <c r="D164" i="42"/>
  <c r="E164" i="42"/>
  <c r="D165" i="42"/>
  <c r="E165" i="42"/>
  <c r="D166" i="42"/>
  <c r="E166" i="42"/>
  <c r="D167" i="42"/>
  <c r="E167" i="42"/>
  <c r="D168" i="42"/>
  <c r="E168" i="42"/>
  <c r="D169" i="42"/>
  <c r="E169" i="42"/>
  <c r="D170" i="42"/>
  <c r="E170" i="42"/>
  <c r="D171" i="42"/>
  <c r="E171" i="42"/>
  <c r="D172" i="42"/>
  <c r="E172" i="42"/>
  <c r="D173" i="42"/>
  <c r="E173" i="42"/>
  <c r="D174" i="42"/>
  <c r="E174" i="42"/>
  <c r="D175" i="42"/>
  <c r="E175" i="42"/>
  <c r="D176" i="42"/>
  <c r="E176" i="42"/>
  <c r="D177" i="42"/>
  <c r="E177" i="42"/>
  <c r="D178" i="42"/>
  <c r="E178" i="42"/>
  <c r="D179" i="42"/>
  <c r="E179" i="42"/>
  <c r="D180" i="42"/>
  <c r="E180" i="42"/>
  <c r="D181" i="42"/>
  <c r="E181" i="42"/>
  <c r="D182" i="42"/>
  <c r="E182" i="42"/>
  <c r="D183" i="42"/>
  <c r="E183" i="42"/>
  <c r="D184" i="42"/>
  <c r="E184" i="42"/>
  <c r="D185" i="42"/>
  <c r="E185" i="42"/>
  <c r="D186" i="42"/>
  <c r="E186" i="42"/>
  <c r="D187" i="42"/>
  <c r="E187" i="42"/>
  <c r="D188" i="42"/>
  <c r="E188" i="42"/>
  <c r="D189" i="42"/>
  <c r="E189" i="42"/>
  <c r="D190" i="42"/>
  <c r="E190" i="42"/>
  <c r="D191" i="42"/>
  <c r="E191" i="42"/>
  <c r="D192" i="42"/>
  <c r="E192" i="42"/>
  <c r="D193" i="42"/>
  <c r="E193" i="42"/>
  <c r="D194" i="42"/>
  <c r="E194" i="42"/>
  <c r="D195" i="42"/>
  <c r="E195" i="42"/>
  <c r="D196" i="42"/>
  <c r="E196" i="42"/>
  <c r="D197" i="42"/>
  <c r="E197" i="42"/>
  <c r="D198" i="42"/>
  <c r="E198" i="42"/>
  <c r="D199" i="42"/>
  <c r="E199" i="42"/>
  <c r="D200" i="42"/>
  <c r="E200" i="42"/>
  <c r="D201" i="42"/>
  <c r="E201" i="42"/>
  <c r="D202" i="42"/>
  <c r="E202" i="42"/>
  <c r="D203" i="42"/>
  <c r="E203" i="42"/>
  <c r="D204" i="42"/>
  <c r="E204" i="42"/>
  <c r="D205" i="42"/>
  <c r="E205" i="42"/>
  <c r="D206" i="42"/>
  <c r="E206" i="42"/>
  <c r="D207" i="42"/>
  <c r="E207" i="42"/>
  <c r="D208" i="42"/>
  <c r="E208" i="42"/>
  <c r="D209" i="42"/>
  <c r="E209" i="42"/>
  <c r="D210" i="42"/>
  <c r="E210" i="42"/>
  <c r="D211" i="42"/>
  <c r="E211" i="42"/>
  <c r="D212" i="42"/>
  <c r="E212" i="42"/>
  <c r="D213" i="42"/>
  <c r="E213" i="42"/>
  <c r="D214" i="42"/>
  <c r="E214" i="42"/>
  <c r="D215" i="42"/>
  <c r="E215" i="42"/>
  <c r="D216" i="42"/>
  <c r="E216" i="42"/>
  <c r="D217" i="42"/>
  <c r="E217" i="42"/>
  <c r="D218" i="42"/>
  <c r="E218" i="42"/>
  <c r="D219" i="42"/>
  <c r="E219" i="42"/>
  <c r="D220" i="42"/>
  <c r="E220" i="42"/>
  <c r="D221" i="42"/>
  <c r="E221" i="42"/>
  <c r="D222" i="42"/>
  <c r="E222" i="42"/>
  <c r="D223" i="42"/>
  <c r="E223" i="42"/>
  <c r="D224" i="42"/>
  <c r="E224" i="42"/>
  <c r="D225" i="42"/>
  <c r="E225" i="42"/>
  <c r="D226" i="42"/>
  <c r="E226" i="42"/>
  <c r="D227" i="42"/>
  <c r="E227" i="42"/>
  <c r="D228" i="42"/>
  <c r="E228" i="42"/>
  <c r="D229" i="42"/>
  <c r="E229" i="42"/>
  <c r="D230" i="42"/>
  <c r="E230" i="42"/>
  <c r="D231" i="42"/>
  <c r="E231" i="42"/>
  <c r="D232" i="42"/>
  <c r="E232" i="42"/>
  <c r="D233" i="42"/>
  <c r="E233" i="42"/>
  <c r="D234" i="42"/>
  <c r="E234" i="42"/>
  <c r="D235" i="42"/>
  <c r="E235" i="42"/>
  <c r="D236" i="42"/>
  <c r="E236" i="42"/>
  <c r="D237" i="42"/>
  <c r="E237" i="42"/>
  <c r="D238" i="42"/>
  <c r="E238" i="42"/>
  <c r="D239" i="42"/>
  <c r="E239" i="42"/>
  <c r="D240" i="42"/>
  <c r="E240" i="42"/>
  <c r="D241" i="42"/>
  <c r="E241" i="42"/>
  <c r="D242" i="42"/>
  <c r="E242" i="42"/>
  <c r="D243" i="42"/>
  <c r="E243" i="42"/>
  <c r="D244" i="42"/>
  <c r="E244" i="42"/>
  <c r="D245" i="42"/>
  <c r="E245" i="42"/>
  <c r="D246" i="42"/>
  <c r="E246" i="42"/>
  <c r="D247" i="42"/>
  <c r="E247" i="42"/>
  <c r="D248" i="42"/>
  <c r="E248" i="42"/>
  <c r="D249" i="42"/>
  <c r="E249" i="42"/>
  <c r="D250" i="42"/>
  <c r="E250" i="42"/>
  <c r="D251" i="42"/>
  <c r="E251" i="42"/>
  <c r="D252" i="42"/>
  <c r="E252" i="42"/>
  <c r="D253" i="42"/>
  <c r="E253" i="42"/>
  <c r="D254" i="42"/>
  <c r="E254" i="42"/>
  <c r="D255" i="42"/>
  <c r="E255" i="42"/>
  <c r="D256" i="42"/>
  <c r="E256" i="42"/>
  <c r="D257" i="42"/>
  <c r="E257" i="42"/>
  <c r="D258" i="42"/>
  <c r="E258" i="42"/>
  <c r="D259" i="42"/>
  <c r="E259" i="42"/>
  <c r="D260" i="42"/>
  <c r="E260" i="42"/>
  <c r="D261" i="42"/>
  <c r="E261" i="42"/>
  <c r="D262" i="42"/>
  <c r="E262" i="42"/>
  <c r="D263" i="42"/>
  <c r="E263" i="42"/>
  <c r="D264" i="42"/>
  <c r="E264" i="42"/>
  <c r="D265" i="42"/>
  <c r="E265" i="42"/>
  <c r="D266" i="42"/>
  <c r="E266" i="42"/>
  <c r="D267" i="42"/>
  <c r="E267" i="42"/>
  <c r="D268" i="42"/>
  <c r="E268" i="42"/>
  <c r="D269" i="42"/>
  <c r="E269" i="42"/>
  <c r="D270" i="42"/>
  <c r="E270" i="42"/>
  <c r="D271" i="42"/>
  <c r="E271" i="42"/>
  <c r="D272" i="42"/>
  <c r="E272" i="42"/>
  <c r="D273" i="42"/>
  <c r="E273" i="42"/>
  <c r="D274" i="42"/>
  <c r="E274" i="42"/>
  <c r="D275" i="42"/>
  <c r="E275" i="42"/>
  <c r="D276" i="42"/>
  <c r="E276" i="42"/>
  <c r="D277" i="42"/>
  <c r="E277" i="42"/>
  <c r="D278" i="42"/>
  <c r="E278" i="42"/>
  <c r="D279" i="42"/>
  <c r="E279" i="42"/>
  <c r="D280" i="42"/>
  <c r="E280" i="42"/>
  <c r="D281" i="42"/>
  <c r="E281" i="42"/>
  <c r="D282" i="42"/>
  <c r="E282" i="42"/>
  <c r="D283" i="42"/>
  <c r="E283" i="42"/>
  <c r="D284" i="42"/>
  <c r="E284" i="42"/>
  <c r="D285" i="42"/>
  <c r="E285" i="42"/>
  <c r="D286" i="42"/>
  <c r="E286" i="42"/>
  <c r="D287" i="42"/>
  <c r="E287" i="42"/>
  <c r="D288" i="42"/>
  <c r="E288" i="42"/>
  <c r="D289" i="42"/>
  <c r="E289" i="42"/>
  <c r="D290" i="42"/>
  <c r="E290" i="42"/>
  <c r="D291" i="42"/>
  <c r="E291" i="42"/>
  <c r="D292" i="42"/>
  <c r="E292" i="42"/>
  <c r="D293" i="42"/>
  <c r="E293" i="42"/>
  <c r="D294" i="42"/>
  <c r="E294" i="42"/>
  <c r="D295" i="42"/>
  <c r="E295" i="42"/>
  <c r="D296" i="42"/>
  <c r="E296" i="42"/>
  <c r="D297" i="42"/>
  <c r="E297" i="42"/>
  <c r="D298" i="42"/>
  <c r="E298" i="42"/>
  <c r="D299" i="42"/>
  <c r="E299" i="42"/>
  <c r="D300" i="42"/>
  <c r="E300" i="42"/>
  <c r="D301" i="42"/>
  <c r="E301" i="42"/>
  <c r="D302" i="42"/>
  <c r="E302" i="42"/>
  <c r="D303" i="42"/>
  <c r="E303" i="42"/>
  <c r="D304" i="42"/>
  <c r="E304" i="42"/>
  <c r="D305" i="42"/>
  <c r="E305" i="42"/>
  <c r="D306" i="42"/>
  <c r="E306" i="42"/>
  <c r="D307" i="42"/>
  <c r="E307" i="42"/>
  <c r="D308" i="42"/>
  <c r="E308" i="42"/>
  <c r="D309" i="42"/>
  <c r="E309" i="42"/>
  <c r="D310" i="42"/>
  <c r="E310" i="42"/>
  <c r="D311" i="42"/>
  <c r="E311" i="42"/>
  <c r="D312" i="42"/>
  <c r="E312" i="42"/>
  <c r="D313" i="42"/>
  <c r="E313" i="42"/>
  <c r="D314" i="42"/>
  <c r="E314" i="42"/>
  <c r="D315" i="42"/>
  <c r="E315" i="42"/>
  <c r="D316" i="42"/>
  <c r="E316" i="42"/>
  <c r="D317" i="42"/>
  <c r="E317" i="42"/>
  <c r="D318" i="42"/>
  <c r="E318" i="42"/>
  <c r="D319" i="42"/>
  <c r="E319" i="42"/>
  <c r="D320" i="42"/>
  <c r="E320" i="42"/>
  <c r="D321" i="42"/>
  <c r="E321" i="42"/>
  <c r="D322" i="42"/>
  <c r="E322" i="42"/>
  <c r="D323" i="42"/>
  <c r="E323" i="42"/>
  <c r="D324" i="42"/>
  <c r="E324" i="42"/>
  <c r="D325" i="42"/>
  <c r="E325" i="42"/>
  <c r="D326" i="42"/>
  <c r="E326" i="42"/>
  <c r="D327" i="42"/>
  <c r="E327" i="42"/>
  <c r="D328" i="42"/>
  <c r="E328" i="42"/>
  <c r="D329" i="42"/>
  <c r="E329" i="42"/>
  <c r="D330" i="42"/>
  <c r="E330" i="42"/>
  <c r="D331" i="42"/>
  <c r="E331" i="42"/>
  <c r="D332" i="42"/>
  <c r="E332" i="42"/>
  <c r="D333" i="42"/>
  <c r="E333" i="42"/>
  <c r="D334" i="42"/>
  <c r="E334" i="42"/>
  <c r="D335" i="42"/>
  <c r="E335" i="42"/>
  <c r="D336" i="42"/>
  <c r="E336" i="42"/>
  <c r="D337" i="42"/>
  <c r="E337" i="42"/>
  <c r="D338" i="42"/>
  <c r="E338" i="42"/>
  <c r="D339" i="42"/>
  <c r="E339" i="42"/>
  <c r="D340" i="42"/>
  <c r="E340" i="42"/>
  <c r="D341" i="42"/>
  <c r="E341" i="42"/>
  <c r="D342" i="42"/>
  <c r="E342" i="42"/>
  <c r="D343" i="42"/>
  <c r="E343" i="42"/>
  <c r="D344" i="42"/>
  <c r="E344" i="42"/>
  <c r="D345" i="42"/>
  <c r="E345" i="42"/>
  <c r="D346" i="42"/>
  <c r="E346" i="42"/>
  <c r="D347" i="42"/>
  <c r="E347" i="42"/>
  <c r="D348" i="42"/>
  <c r="E348" i="42"/>
  <c r="D349" i="42"/>
  <c r="E349" i="42"/>
  <c r="D350" i="42"/>
  <c r="E350" i="42"/>
  <c r="D351" i="42"/>
  <c r="E351" i="42"/>
  <c r="D352" i="42"/>
  <c r="E352" i="42"/>
  <c r="D353" i="42"/>
  <c r="E353" i="42"/>
  <c r="D354" i="42"/>
  <c r="E354" i="42"/>
  <c r="D355" i="42"/>
  <c r="E355" i="42"/>
  <c r="D356" i="42"/>
  <c r="E356" i="42"/>
  <c r="D357" i="42"/>
  <c r="E357" i="42"/>
  <c r="D358" i="42"/>
  <c r="E358" i="42"/>
  <c r="D359" i="42"/>
  <c r="E359" i="42"/>
  <c r="D360" i="42"/>
  <c r="E360" i="42"/>
  <c r="D361" i="42"/>
  <c r="E361" i="42"/>
  <c r="D362" i="42"/>
  <c r="E362" i="42"/>
  <c r="D363" i="42"/>
  <c r="E363" i="42"/>
  <c r="D364" i="42"/>
  <c r="E364" i="42"/>
  <c r="D365" i="42"/>
  <c r="E365" i="42"/>
  <c r="D366" i="42"/>
  <c r="E366" i="42"/>
  <c r="D367" i="42"/>
  <c r="E367" i="42"/>
  <c r="D368" i="42"/>
  <c r="E368" i="42"/>
  <c r="D369" i="42"/>
  <c r="E369" i="42"/>
  <c r="D370" i="42"/>
  <c r="E370" i="42"/>
  <c r="D371" i="42"/>
  <c r="E371" i="42"/>
  <c r="D372" i="42"/>
  <c r="E372" i="42"/>
  <c r="D373" i="42"/>
  <c r="E373" i="42"/>
  <c r="D374" i="42"/>
  <c r="E374" i="42"/>
  <c r="D375" i="42"/>
  <c r="E375" i="42"/>
  <c r="D376" i="42"/>
  <c r="E376" i="42"/>
  <c r="D377" i="42"/>
  <c r="E377" i="42"/>
  <c r="D378" i="42"/>
  <c r="E378" i="42"/>
  <c r="D379" i="42"/>
  <c r="E379" i="42"/>
  <c r="D380" i="42"/>
  <c r="E380" i="42"/>
  <c r="D381" i="42"/>
  <c r="E381" i="42"/>
  <c r="D382" i="42"/>
  <c r="E382" i="42"/>
  <c r="D383" i="42"/>
  <c r="E383" i="42"/>
  <c r="D384" i="42"/>
  <c r="E384" i="42"/>
  <c r="D385" i="42"/>
  <c r="E385" i="42"/>
  <c r="D386" i="42"/>
  <c r="E386" i="42"/>
  <c r="D387" i="42"/>
  <c r="E387" i="42"/>
  <c r="D388" i="42"/>
  <c r="E388" i="42"/>
  <c r="D389" i="42"/>
  <c r="E389" i="42"/>
  <c r="D390" i="42"/>
  <c r="E390" i="42"/>
  <c r="D391" i="42"/>
  <c r="E391" i="42"/>
  <c r="D392" i="42"/>
  <c r="E392" i="42"/>
  <c r="D393" i="42"/>
  <c r="E393" i="42"/>
  <c r="D394" i="42"/>
  <c r="E394" i="42"/>
  <c r="D395" i="42"/>
  <c r="E395" i="42"/>
  <c r="D396" i="42"/>
  <c r="E396" i="42"/>
  <c r="D397" i="42"/>
  <c r="E397" i="42"/>
  <c r="D398" i="42"/>
  <c r="E398" i="42"/>
  <c r="D399" i="42"/>
  <c r="E399" i="42"/>
  <c r="D400" i="42"/>
  <c r="E400" i="42"/>
  <c r="D401" i="42"/>
  <c r="E401" i="42"/>
  <c r="D402" i="42"/>
  <c r="E402" i="42"/>
  <c r="D403" i="42"/>
  <c r="E403" i="42"/>
  <c r="D404" i="42"/>
  <c r="E404" i="42"/>
  <c r="D405" i="42"/>
  <c r="E405" i="42"/>
  <c r="D406" i="42"/>
  <c r="E406" i="42"/>
  <c r="D407" i="42"/>
  <c r="E407" i="42"/>
  <c r="D408" i="42"/>
  <c r="E408" i="42"/>
  <c r="D409" i="42"/>
  <c r="E409" i="42"/>
  <c r="D410" i="42"/>
  <c r="E410" i="42"/>
  <c r="D411" i="42"/>
  <c r="E411" i="42"/>
  <c r="D412" i="42"/>
  <c r="E412" i="42"/>
  <c r="D413" i="42"/>
  <c r="E413" i="42"/>
  <c r="D414" i="42"/>
  <c r="E414" i="42"/>
  <c r="D415" i="42"/>
  <c r="E415" i="42"/>
  <c r="D416" i="42"/>
  <c r="E416" i="42"/>
  <c r="D417" i="42"/>
  <c r="E417" i="42"/>
  <c r="D418" i="42"/>
  <c r="E418" i="42"/>
  <c r="D419" i="42"/>
  <c r="E419" i="42"/>
  <c r="D420" i="42"/>
  <c r="E420" i="42"/>
  <c r="D421" i="42"/>
  <c r="E421" i="42"/>
  <c r="D422" i="42"/>
  <c r="E422" i="42"/>
  <c r="D423" i="42"/>
  <c r="E423" i="42"/>
  <c r="D424" i="42"/>
  <c r="E424" i="42"/>
  <c r="D425" i="42"/>
  <c r="E425" i="42"/>
  <c r="D426" i="42"/>
  <c r="E426" i="42"/>
  <c r="D427" i="42"/>
  <c r="E427" i="42"/>
  <c r="D428" i="42"/>
  <c r="E428" i="42"/>
  <c r="D429" i="42"/>
  <c r="E429" i="42"/>
  <c r="D430" i="42"/>
  <c r="E430" i="42"/>
  <c r="D431" i="42"/>
  <c r="E431" i="42"/>
  <c r="D432" i="42"/>
  <c r="E432" i="42"/>
  <c r="D433" i="42"/>
  <c r="E433" i="42"/>
  <c r="D434" i="42"/>
  <c r="E434" i="42"/>
  <c r="D435" i="42"/>
  <c r="E435" i="42"/>
  <c r="D436" i="42"/>
  <c r="E436" i="42"/>
  <c r="D437" i="42"/>
  <c r="E437" i="42"/>
  <c r="D438" i="42"/>
  <c r="E438" i="42"/>
  <c r="D439" i="42"/>
  <c r="E439" i="42"/>
  <c r="D440" i="42"/>
  <c r="E440" i="42"/>
  <c r="D441" i="42"/>
  <c r="E441" i="42"/>
  <c r="D442" i="42"/>
  <c r="E442" i="42"/>
  <c r="D443" i="42"/>
  <c r="E443" i="42"/>
  <c r="D444" i="42"/>
  <c r="E444" i="42"/>
  <c r="D445" i="42"/>
  <c r="E445" i="42"/>
  <c r="D446" i="42"/>
  <c r="E446" i="42"/>
  <c r="D447" i="42"/>
  <c r="E447" i="42"/>
  <c r="D448" i="42"/>
  <c r="E448" i="42"/>
  <c r="D449" i="42"/>
  <c r="E449" i="42"/>
  <c r="D450" i="42"/>
  <c r="E450" i="42"/>
  <c r="D451" i="42"/>
  <c r="E451" i="42"/>
  <c r="D452" i="42"/>
  <c r="E452" i="42"/>
  <c r="D453" i="42"/>
  <c r="E453" i="42"/>
  <c r="D454" i="42"/>
  <c r="E454" i="42"/>
  <c r="D455" i="42"/>
  <c r="E455" i="42"/>
  <c r="D456" i="42"/>
  <c r="E456" i="42"/>
  <c r="D457" i="42"/>
  <c r="E457" i="42"/>
  <c r="D458" i="42"/>
  <c r="E458" i="42"/>
  <c r="D459" i="42"/>
  <c r="E459" i="42"/>
  <c r="D460" i="42"/>
  <c r="E460" i="42"/>
  <c r="D461" i="42"/>
  <c r="E461" i="42"/>
  <c r="D462" i="42"/>
  <c r="E462" i="42"/>
  <c r="D463" i="42"/>
  <c r="E463" i="42"/>
  <c r="D464" i="42"/>
  <c r="E464" i="42"/>
  <c r="D465" i="42"/>
  <c r="E465" i="42"/>
  <c r="D466" i="42"/>
  <c r="E466" i="42"/>
  <c r="D467" i="42"/>
  <c r="E467" i="42"/>
  <c r="D468" i="42"/>
  <c r="E468" i="42"/>
  <c r="D469" i="42"/>
  <c r="E469" i="42"/>
  <c r="D470" i="42"/>
  <c r="E470" i="42"/>
  <c r="D471" i="42"/>
  <c r="E471" i="42"/>
  <c r="D472" i="42"/>
  <c r="E472" i="42"/>
  <c r="D473" i="42"/>
  <c r="E473" i="42"/>
  <c r="D474" i="42"/>
  <c r="E474" i="42"/>
  <c r="D475" i="42"/>
  <c r="E475" i="42"/>
  <c r="D476" i="42"/>
  <c r="E476" i="42"/>
  <c r="D477" i="42"/>
  <c r="E477" i="42"/>
  <c r="D478" i="42"/>
  <c r="E478" i="42"/>
  <c r="D479" i="42"/>
  <c r="E479" i="42"/>
  <c r="D480" i="42"/>
  <c r="E480" i="42"/>
  <c r="D481" i="42"/>
  <c r="E481" i="42"/>
  <c r="D482" i="42"/>
  <c r="E482" i="42"/>
  <c r="D483" i="42"/>
  <c r="E483" i="42"/>
  <c r="D484" i="42"/>
  <c r="E484" i="42"/>
  <c r="D485" i="42"/>
  <c r="E485" i="42"/>
  <c r="D486" i="42"/>
  <c r="E486" i="42"/>
  <c r="D487" i="42"/>
  <c r="E487" i="42"/>
  <c r="D488" i="42"/>
  <c r="E488" i="42"/>
  <c r="D489" i="42"/>
  <c r="E489" i="42"/>
  <c r="D490" i="42"/>
  <c r="E490" i="42"/>
  <c r="D491" i="42"/>
  <c r="E491" i="42"/>
  <c r="D492" i="42"/>
  <c r="E492" i="42"/>
  <c r="D493" i="42"/>
  <c r="E493" i="42"/>
  <c r="D494" i="42"/>
  <c r="E494" i="42"/>
  <c r="D495" i="42"/>
  <c r="E495" i="42"/>
  <c r="D496" i="42"/>
  <c r="E496" i="42"/>
  <c r="D497" i="42"/>
  <c r="E497" i="42"/>
  <c r="D498" i="42"/>
  <c r="E498" i="42"/>
  <c r="D499" i="42"/>
  <c r="E499" i="42"/>
  <c r="D500" i="42"/>
  <c r="E500" i="42"/>
  <c r="D501" i="42"/>
  <c r="E501" i="42"/>
  <c r="D502" i="42"/>
  <c r="E502" i="42"/>
  <c r="D503" i="42"/>
  <c r="E503" i="42"/>
  <c r="D504" i="42"/>
  <c r="E504" i="42"/>
  <c r="D505" i="42"/>
  <c r="E505" i="42"/>
  <c r="D506" i="42"/>
  <c r="E506" i="42"/>
  <c r="E7" i="42"/>
  <c r="C11" i="42"/>
  <c r="C12" i="42"/>
  <c r="C13" i="42"/>
  <c r="C14" i="42"/>
  <c r="C15" i="42"/>
  <c r="C16" i="42"/>
  <c r="C17" i="42"/>
  <c r="C18" i="42"/>
  <c r="C19" i="42"/>
  <c r="C20" i="42"/>
  <c r="C21" i="42"/>
  <c r="C22" i="42"/>
  <c r="C23" i="42"/>
  <c r="C24" i="42"/>
  <c r="C25" i="42"/>
  <c r="C26" i="42"/>
  <c r="C27" i="42"/>
  <c r="C28" i="42"/>
  <c r="C29" i="42"/>
  <c r="C30" i="42"/>
  <c r="C31" i="42"/>
  <c r="C32" i="42"/>
  <c r="C33" i="42"/>
  <c r="C34" i="42"/>
  <c r="C35" i="42"/>
  <c r="C36" i="42"/>
  <c r="C37" i="42"/>
  <c r="C38" i="42"/>
  <c r="C39" i="42"/>
  <c r="C40" i="42"/>
  <c r="C41" i="42"/>
  <c r="C42" i="42"/>
  <c r="C43" i="42"/>
  <c r="C44" i="42"/>
  <c r="C45" i="42"/>
  <c r="C46" i="42"/>
  <c r="C47" i="42"/>
  <c r="C48" i="42"/>
  <c r="C49" i="42"/>
  <c r="C50" i="42"/>
  <c r="C51" i="42"/>
  <c r="C52" i="42"/>
  <c r="C53" i="42"/>
  <c r="C54" i="42"/>
  <c r="C55" i="42"/>
  <c r="C56" i="42"/>
  <c r="C57" i="42"/>
  <c r="C58" i="42"/>
  <c r="C59" i="42"/>
  <c r="C60" i="42"/>
  <c r="C61" i="42"/>
  <c r="C62" i="42"/>
  <c r="C63" i="42"/>
  <c r="C64" i="42"/>
  <c r="C65" i="42"/>
  <c r="C66" i="42"/>
  <c r="C67" i="42"/>
  <c r="C68" i="42"/>
  <c r="C69" i="42"/>
  <c r="C70" i="42"/>
  <c r="C71" i="42"/>
  <c r="C72" i="42"/>
  <c r="C73" i="42"/>
  <c r="C74" i="42"/>
  <c r="C75" i="42"/>
  <c r="C76" i="42"/>
  <c r="C77" i="42"/>
  <c r="C78" i="42"/>
  <c r="C79" i="42"/>
  <c r="C80" i="42"/>
  <c r="C81" i="42"/>
  <c r="C82" i="42"/>
  <c r="C83" i="42"/>
  <c r="C84" i="42"/>
  <c r="C85" i="42"/>
  <c r="C86" i="42"/>
  <c r="C87" i="42"/>
  <c r="C88" i="42"/>
  <c r="C89" i="42"/>
  <c r="C90" i="42"/>
  <c r="C91" i="42"/>
  <c r="C92" i="42"/>
  <c r="C93" i="42"/>
  <c r="C94" i="42"/>
  <c r="C95" i="42"/>
  <c r="C96" i="42"/>
  <c r="C97" i="42"/>
  <c r="C98" i="42"/>
  <c r="C99" i="42"/>
  <c r="C100" i="42"/>
  <c r="C101" i="42"/>
  <c r="C102" i="42"/>
  <c r="C103" i="42"/>
  <c r="C104" i="42"/>
  <c r="C105" i="42"/>
  <c r="C106" i="42"/>
  <c r="C107" i="42"/>
  <c r="C108" i="42"/>
  <c r="C109" i="42"/>
  <c r="C110" i="42"/>
  <c r="C111" i="42"/>
  <c r="C112" i="42"/>
  <c r="C113" i="42"/>
  <c r="C114" i="42"/>
  <c r="C115" i="42"/>
  <c r="C116" i="42"/>
  <c r="C117" i="42"/>
  <c r="C118" i="42"/>
  <c r="C119" i="42"/>
  <c r="C120" i="42"/>
  <c r="C121" i="42"/>
  <c r="C122" i="42"/>
  <c r="C123" i="42"/>
  <c r="C124" i="42"/>
  <c r="C125" i="42"/>
  <c r="C126" i="42"/>
  <c r="C127" i="42"/>
  <c r="C128" i="42"/>
  <c r="C129" i="42"/>
  <c r="C130" i="42"/>
  <c r="C131" i="42"/>
  <c r="C132" i="42"/>
  <c r="C133" i="42"/>
  <c r="C134" i="42"/>
  <c r="C135" i="42"/>
  <c r="C136" i="42"/>
  <c r="C137" i="42"/>
  <c r="C138" i="42"/>
  <c r="C139" i="42"/>
  <c r="C140" i="42"/>
  <c r="C141" i="42"/>
  <c r="C142" i="42"/>
  <c r="C143" i="42"/>
  <c r="C144" i="42"/>
  <c r="C145" i="42"/>
  <c r="C146" i="42"/>
  <c r="C147" i="42"/>
  <c r="C148" i="42"/>
  <c r="C149" i="42"/>
  <c r="C150" i="42"/>
  <c r="C151" i="42"/>
  <c r="C152" i="42"/>
  <c r="C153" i="42"/>
  <c r="C154" i="42"/>
  <c r="C155" i="42"/>
  <c r="C156" i="42"/>
  <c r="C157" i="42"/>
  <c r="C158" i="42"/>
  <c r="C159" i="42"/>
  <c r="C160" i="42"/>
  <c r="C161" i="42"/>
  <c r="C162" i="42"/>
  <c r="C163" i="42"/>
  <c r="C164" i="42"/>
  <c r="C165" i="42"/>
  <c r="C166" i="42"/>
  <c r="C167" i="42"/>
  <c r="C168" i="42"/>
  <c r="C169" i="42"/>
  <c r="C170" i="42"/>
  <c r="C171" i="42"/>
  <c r="C172" i="42"/>
  <c r="C173" i="42"/>
  <c r="C174" i="42"/>
  <c r="C175" i="42"/>
  <c r="C176" i="42"/>
  <c r="C177" i="42"/>
  <c r="C178" i="42"/>
  <c r="C179" i="42"/>
  <c r="C180" i="42"/>
  <c r="C181" i="42"/>
  <c r="C182" i="42"/>
  <c r="C183" i="42"/>
  <c r="C184" i="42"/>
  <c r="C185" i="42"/>
  <c r="C186" i="42"/>
  <c r="C187" i="42"/>
  <c r="C188" i="42"/>
  <c r="C189" i="42"/>
  <c r="C190" i="42"/>
  <c r="C191" i="42"/>
  <c r="C192" i="42"/>
  <c r="C193" i="42"/>
  <c r="C194" i="42"/>
  <c r="C195" i="42"/>
  <c r="C196" i="42"/>
  <c r="C197" i="42"/>
  <c r="C198" i="42"/>
  <c r="C199" i="42"/>
  <c r="C200" i="42"/>
  <c r="C201" i="42"/>
  <c r="C202" i="42"/>
  <c r="C203" i="42"/>
  <c r="C204" i="42"/>
  <c r="C205" i="42"/>
  <c r="C206" i="42"/>
  <c r="C207" i="42"/>
  <c r="C208" i="42"/>
  <c r="C209" i="42"/>
  <c r="C210" i="42"/>
  <c r="C211" i="42"/>
  <c r="C212" i="42"/>
  <c r="C213" i="42"/>
  <c r="C214" i="42"/>
  <c r="C215" i="42"/>
  <c r="C216" i="42"/>
  <c r="C217" i="42"/>
  <c r="C218" i="42"/>
  <c r="C219" i="42"/>
  <c r="C220" i="42"/>
  <c r="C221" i="42"/>
  <c r="C222" i="42"/>
  <c r="C223" i="42"/>
  <c r="C224" i="42"/>
  <c r="C225" i="42"/>
  <c r="C226" i="42"/>
  <c r="C227" i="42"/>
  <c r="C228" i="42"/>
  <c r="C229" i="42"/>
  <c r="C230" i="42"/>
  <c r="C231" i="42"/>
  <c r="C232" i="42"/>
  <c r="C233" i="42"/>
  <c r="C234" i="42"/>
  <c r="C235" i="42"/>
  <c r="C236" i="42"/>
  <c r="C237" i="42"/>
  <c r="C238" i="42"/>
  <c r="C239" i="42"/>
  <c r="C240" i="42"/>
  <c r="C241" i="42"/>
  <c r="C242" i="42"/>
  <c r="C243" i="42"/>
  <c r="C244" i="42"/>
  <c r="C245" i="42"/>
  <c r="C246" i="42"/>
  <c r="C247" i="42"/>
  <c r="C248" i="42"/>
  <c r="C249" i="42"/>
  <c r="C250" i="42"/>
  <c r="C251" i="42"/>
  <c r="C252" i="42"/>
  <c r="C253" i="42"/>
  <c r="C254" i="42"/>
  <c r="C255" i="42"/>
  <c r="C256" i="42"/>
  <c r="C257" i="42"/>
  <c r="C258" i="42"/>
  <c r="C259" i="42"/>
  <c r="C260" i="42"/>
  <c r="C261" i="42"/>
  <c r="C262" i="42"/>
  <c r="C263" i="42"/>
  <c r="C264" i="42"/>
  <c r="C265" i="42"/>
  <c r="C266" i="42"/>
  <c r="C267" i="42"/>
  <c r="C268" i="42"/>
  <c r="C269" i="42"/>
  <c r="C270" i="42"/>
  <c r="C271" i="42"/>
  <c r="C272" i="42"/>
  <c r="C273" i="42"/>
  <c r="C274" i="42"/>
  <c r="C275" i="42"/>
  <c r="C276" i="42"/>
  <c r="C277" i="42"/>
  <c r="C278" i="42"/>
  <c r="C279" i="42"/>
  <c r="C280" i="42"/>
  <c r="C281" i="42"/>
  <c r="C282" i="42"/>
  <c r="C283" i="42"/>
  <c r="C284" i="42"/>
  <c r="C285" i="42"/>
  <c r="C286" i="42"/>
  <c r="C287" i="42"/>
  <c r="C288" i="42"/>
  <c r="C289" i="42"/>
  <c r="C290" i="42"/>
  <c r="C291" i="42"/>
  <c r="C292" i="42"/>
  <c r="C293" i="42"/>
  <c r="C294" i="42"/>
  <c r="C295" i="42"/>
  <c r="C296" i="42"/>
  <c r="C297" i="42"/>
  <c r="C298" i="42"/>
  <c r="C299" i="42"/>
  <c r="C300" i="42"/>
  <c r="C301" i="42"/>
  <c r="C302" i="42"/>
  <c r="C303" i="42"/>
  <c r="C304" i="42"/>
  <c r="C305" i="42"/>
  <c r="C306" i="42"/>
  <c r="C307" i="42"/>
  <c r="C308" i="42"/>
  <c r="C309" i="42"/>
  <c r="C310" i="42"/>
  <c r="C311" i="42"/>
  <c r="C312" i="42"/>
  <c r="C313" i="42"/>
  <c r="C314" i="42"/>
  <c r="C315" i="42"/>
  <c r="C316" i="42"/>
  <c r="C317" i="42"/>
  <c r="C318" i="42"/>
  <c r="C319" i="42"/>
  <c r="C320" i="42"/>
  <c r="C321" i="42"/>
  <c r="C322" i="42"/>
  <c r="C323" i="42"/>
  <c r="C324" i="42"/>
  <c r="C325" i="42"/>
  <c r="C326" i="42"/>
  <c r="C327" i="42"/>
  <c r="C328" i="42"/>
  <c r="C329" i="42"/>
  <c r="C330" i="42"/>
  <c r="C331" i="42"/>
  <c r="C332" i="42"/>
  <c r="C333" i="42"/>
  <c r="C334" i="42"/>
  <c r="C335" i="42"/>
  <c r="C336" i="42"/>
  <c r="C337" i="42"/>
  <c r="C338" i="42"/>
  <c r="C339" i="42"/>
  <c r="C340" i="42"/>
  <c r="C341" i="42"/>
  <c r="C342" i="42"/>
  <c r="C343" i="42"/>
  <c r="C344" i="42"/>
  <c r="C345" i="42"/>
  <c r="C346" i="42"/>
  <c r="C347" i="42"/>
  <c r="C348" i="42"/>
  <c r="C349" i="42"/>
  <c r="C350" i="42"/>
  <c r="C351" i="42"/>
  <c r="C352" i="42"/>
  <c r="C353" i="42"/>
  <c r="C354" i="42"/>
  <c r="C355" i="42"/>
  <c r="C356" i="42"/>
  <c r="C357" i="42"/>
  <c r="C358" i="42"/>
  <c r="C359" i="42"/>
  <c r="C360" i="42"/>
  <c r="C361" i="42"/>
  <c r="C362" i="42"/>
  <c r="C363" i="42"/>
  <c r="C364" i="42"/>
  <c r="C365" i="42"/>
  <c r="C366" i="42"/>
  <c r="C367" i="42"/>
  <c r="C368" i="42"/>
  <c r="C369" i="42"/>
  <c r="C370" i="42"/>
  <c r="C371" i="42"/>
  <c r="C372" i="42"/>
  <c r="C373" i="42"/>
  <c r="C374" i="42"/>
  <c r="C375" i="42"/>
  <c r="C376" i="42"/>
  <c r="C377" i="42"/>
  <c r="C378" i="42"/>
  <c r="C379" i="42"/>
  <c r="C380" i="42"/>
  <c r="C381" i="42"/>
  <c r="C382" i="42"/>
  <c r="C383" i="42"/>
  <c r="C384" i="42"/>
  <c r="C385" i="42"/>
  <c r="C386" i="42"/>
  <c r="C387" i="42"/>
  <c r="C388" i="42"/>
  <c r="C389" i="42"/>
  <c r="C390" i="42"/>
  <c r="C391" i="42"/>
  <c r="C392" i="42"/>
  <c r="C393" i="42"/>
  <c r="C394" i="42"/>
  <c r="C395" i="42"/>
  <c r="C396" i="42"/>
  <c r="C397" i="42"/>
  <c r="C398" i="42"/>
  <c r="C399" i="42"/>
  <c r="C400" i="42"/>
  <c r="C401" i="42"/>
  <c r="C402" i="42"/>
  <c r="C403" i="42"/>
  <c r="C404" i="42"/>
  <c r="C405" i="42"/>
  <c r="C406" i="42"/>
  <c r="C407" i="42"/>
  <c r="C408" i="42"/>
  <c r="C409" i="42"/>
  <c r="C410" i="42"/>
  <c r="C411" i="42"/>
  <c r="C412" i="42"/>
  <c r="C413" i="42"/>
  <c r="C414" i="42"/>
  <c r="C415" i="42"/>
  <c r="C416" i="42"/>
  <c r="C417" i="42"/>
  <c r="C418" i="42"/>
  <c r="C419" i="42"/>
  <c r="C420" i="42"/>
  <c r="C421" i="42"/>
  <c r="C422" i="42"/>
  <c r="C423" i="42"/>
  <c r="C424" i="42"/>
  <c r="C425" i="42"/>
  <c r="C426" i="42"/>
  <c r="C427" i="42"/>
  <c r="C428" i="42"/>
  <c r="C429" i="42"/>
  <c r="C430" i="42"/>
  <c r="C431" i="42"/>
  <c r="C432" i="42"/>
  <c r="C433" i="42"/>
  <c r="C434" i="42"/>
  <c r="C435" i="42"/>
  <c r="C436" i="42"/>
  <c r="C437" i="42"/>
  <c r="C438" i="42"/>
  <c r="C439" i="42"/>
  <c r="C440" i="42"/>
  <c r="C441" i="42"/>
  <c r="C442" i="42"/>
  <c r="C443" i="42"/>
  <c r="C444" i="42"/>
  <c r="C445" i="42"/>
  <c r="C446" i="42"/>
  <c r="C447" i="42"/>
  <c r="C448" i="42"/>
  <c r="C449" i="42"/>
  <c r="C450" i="42"/>
  <c r="C451" i="42"/>
  <c r="C452" i="42"/>
  <c r="C453" i="42"/>
  <c r="C454" i="42"/>
  <c r="C455" i="42"/>
  <c r="C456" i="42"/>
  <c r="C457" i="42"/>
  <c r="C458" i="42"/>
  <c r="C459" i="42"/>
  <c r="C460" i="42"/>
  <c r="C461" i="42"/>
  <c r="C462" i="42"/>
  <c r="C463" i="42"/>
  <c r="C464" i="42"/>
  <c r="C465" i="42"/>
  <c r="C466" i="42"/>
  <c r="C467" i="42"/>
  <c r="C468" i="42"/>
  <c r="C469" i="42"/>
  <c r="C470" i="42"/>
  <c r="C471" i="42"/>
  <c r="C472" i="42"/>
  <c r="C473" i="42"/>
  <c r="C474" i="42"/>
  <c r="C475" i="42"/>
  <c r="C476" i="42"/>
  <c r="C477" i="42"/>
  <c r="C478" i="42"/>
  <c r="C479" i="42"/>
  <c r="C480" i="42"/>
  <c r="C481" i="42"/>
  <c r="C482" i="42"/>
  <c r="C483" i="42"/>
  <c r="C484" i="42"/>
  <c r="C485" i="42"/>
  <c r="C486" i="42"/>
  <c r="C487" i="42"/>
  <c r="C488" i="42"/>
  <c r="C489" i="42"/>
  <c r="C490" i="42"/>
  <c r="C491" i="42"/>
  <c r="C492" i="42"/>
  <c r="C493" i="42"/>
  <c r="C494" i="42"/>
  <c r="C495" i="42"/>
  <c r="C496" i="42"/>
  <c r="C497" i="42"/>
  <c r="C498" i="42"/>
  <c r="C499" i="42"/>
  <c r="C500" i="42"/>
  <c r="C501" i="42"/>
  <c r="C502" i="42"/>
  <c r="C503" i="42"/>
  <c r="C504" i="42"/>
  <c r="C505" i="42"/>
  <c r="C506" i="42"/>
  <c r="T8" i="42"/>
  <c r="T9" i="42"/>
  <c r="T10" i="42"/>
  <c r="B11" i="42"/>
  <c r="T11" i="42" s="1"/>
  <c r="B12" i="42"/>
  <c r="T12" i="42" s="1"/>
  <c r="B13" i="42"/>
  <c r="T13" i="42" s="1"/>
  <c r="B14" i="42"/>
  <c r="T14" i="42" s="1"/>
  <c r="B15" i="42"/>
  <c r="T15" i="42" s="1"/>
  <c r="B16" i="42"/>
  <c r="T16" i="42" s="1"/>
  <c r="B17" i="42"/>
  <c r="T17" i="42" s="1"/>
  <c r="B18" i="42"/>
  <c r="T18" i="42" s="1"/>
  <c r="B19" i="42"/>
  <c r="T19" i="42" s="1"/>
  <c r="B20" i="42"/>
  <c r="T20" i="42" s="1"/>
  <c r="B21" i="42"/>
  <c r="T21" i="42" s="1"/>
  <c r="B22" i="42"/>
  <c r="T22" i="42" s="1"/>
  <c r="B23" i="42"/>
  <c r="T23" i="42" s="1"/>
  <c r="B24" i="42"/>
  <c r="T24" i="42" s="1"/>
  <c r="B25" i="42"/>
  <c r="T25" i="42" s="1"/>
  <c r="B26" i="42"/>
  <c r="T26" i="42" s="1"/>
  <c r="B27" i="42"/>
  <c r="T27" i="42" s="1"/>
  <c r="B28" i="42"/>
  <c r="T28" i="42" s="1"/>
  <c r="B29" i="42"/>
  <c r="T29" i="42" s="1"/>
  <c r="B30" i="42"/>
  <c r="T30" i="42" s="1"/>
  <c r="B31" i="42"/>
  <c r="T31" i="42" s="1"/>
  <c r="B32" i="42"/>
  <c r="T32" i="42" s="1"/>
  <c r="B33" i="42"/>
  <c r="T33" i="42" s="1"/>
  <c r="B34" i="42"/>
  <c r="T34" i="42" s="1"/>
  <c r="B35" i="42"/>
  <c r="T35" i="42" s="1"/>
  <c r="B36" i="42"/>
  <c r="T36" i="42" s="1"/>
  <c r="B37" i="42"/>
  <c r="T37" i="42" s="1"/>
  <c r="B38" i="42"/>
  <c r="T38" i="42" s="1"/>
  <c r="B39" i="42"/>
  <c r="T39" i="42" s="1"/>
  <c r="B40" i="42"/>
  <c r="T40" i="42" s="1"/>
  <c r="B41" i="42"/>
  <c r="T41" i="42" s="1"/>
  <c r="B42" i="42"/>
  <c r="T42" i="42" s="1"/>
  <c r="B43" i="42"/>
  <c r="T43" i="42" s="1"/>
  <c r="B44" i="42"/>
  <c r="T44" i="42" s="1"/>
  <c r="B45" i="42"/>
  <c r="T45" i="42" s="1"/>
  <c r="B46" i="42"/>
  <c r="T46" i="42" s="1"/>
  <c r="B47" i="42"/>
  <c r="T47" i="42" s="1"/>
  <c r="B48" i="42"/>
  <c r="T48" i="42" s="1"/>
  <c r="B49" i="42"/>
  <c r="T49" i="42" s="1"/>
  <c r="B50" i="42"/>
  <c r="T50" i="42" s="1"/>
  <c r="B51" i="42"/>
  <c r="T51" i="42" s="1"/>
  <c r="B52" i="42"/>
  <c r="T52" i="42" s="1"/>
  <c r="B53" i="42"/>
  <c r="T53" i="42" s="1"/>
  <c r="B54" i="42"/>
  <c r="T54" i="42" s="1"/>
  <c r="B55" i="42"/>
  <c r="T55" i="42" s="1"/>
  <c r="B56" i="42"/>
  <c r="T56" i="42" s="1"/>
  <c r="B57" i="42"/>
  <c r="T57" i="42" s="1"/>
  <c r="B58" i="42"/>
  <c r="T58" i="42" s="1"/>
  <c r="B59" i="42"/>
  <c r="T59" i="42" s="1"/>
  <c r="B60" i="42"/>
  <c r="T60" i="42" s="1"/>
  <c r="B61" i="42"/>
  <c r="T61" i="42" s="1"/>
  <c r="B62" i="42"/>
  <c r="T62" i="42" s="1"/>
  <c r="B63" i="42"/>
  <c r="T63" i="42" s="1"/>
  <c r="B64" i="42"/>
  <c r="T64" i="42" s="1"/>
  <c r="B65" i="42"/>
  <c r="T65" i="42" s="1"/>
  <c r="B66" i="42"/>
  <c r="T66" i="42" s="1"/>
  <c r="B67" i="42"/>
  <c r="T67" i="42" s="1"/>
  <c r="B68" i="42"/>
  <c r="T68" i="42" s="1"/>
  <c r="B69" i="42"/>
  <c r="T69" i="42" s="1"/>
  <c r="B70" i="42"/>
  <c r="T70" i="42" s="1"/>
  <c r="B71" i="42"/>
  <c r="T71" i="42" s="1"/>
  <c r="B72" i="42"/>
  <c r="T72" i="42" s="1"/>
  <c r="B73" i="42"/>
  <c r="T73" i="42" s="1"/>
  <c r="B74" i="42"/>
  <c r="T74" i="42" s="1"/>
  <c r="B75" i="42"/>
  <c r="T75" i="42" s="1"/>
  <c r="B76" i="42"/>
  <c r="T76" i="42" s="1"/>
  <c r="B77" i="42"/>
  <c r="T77" i="42" s="1"/>
  <c r="B78" i="42"/>
  <c r="T78" i="42" s="1"/>
  <c r="B79" i="42"/>
  <c r="T79" i="42" s="1"/>
  <c r="B80" i="42"/>
  <c r="T80" i="42" s="1"/>
  <c r="B81" i="42"/>
  <c r="T81" i="42" s="1"/>
  <c r="B82" i="42"/>
  <c r="T82" i="42" s="1"/>
  <c r="B83" i="42"/>
  <c r="T83" i="42" s="1"/>
  <c r="B84" i="42"/>
  <c r="T84" i="42" s="1"/>
  <c r="B85" i="42"/>
  <c r="T85" i="42" s="1"/>
  <c r="B86" i="42"/>
  <c r="T86" i="42" s="1"/>
  <c r="B87" i="42"/>
  <c r="T87" i="42" s="1"/>
  <c r="B88" i="42"/>
  <c r="T88" i="42" s="1"/>
  <c r="B89" i="42"/>
  <c r="T89" i="42" s="1"/>
  <c r="B90" i="42"/>
  <c r="T90" i="42" s="1"/>
  <c r="B91" i="42"/>
  <c r="T91" i="42" s="1"/>
  <c r="B92" i="42"/>
  <c r="T92" i="42" s="1"/>
  <c r="B93" i="42"/>
  <c r="T93" i="42" s="1"/>
  <c r="B94" i="42"/>
  <c r="T94" i="42" s="1"/>
  <c r="B95" i="42"/>
  <c r="T95" i="42" s="1"/>
  <c r="B96" i="42"/>
  <c r="T96" i="42" s="1"/>
  <c r="B97" i="42"/>
  <c r="T97" i="42" s="1"/>
  <c r="B98" i="42"/>
  <c r="T98" i="42" s="1"/>
  <c r="B99" i="42"/>
  <c r="T99" i="42" s="1"/>
  <c r="B100" i="42"/>
  <c r="T100" i="42" s="1"/>
  <c r="B101" i="42"/>
  <c r="T101" i="42" s="1"/>
  <c r="B102" i="42"/>
  <c r="T102" i="42" s="1"/>
  <c r="B103" i="42"/>
  <c r="T103" i="42" s="1"/>
  <c r="B104" i="42"/>
  <c r="T104" i="42" s="1"/>
  <c r="B105" i="42"/>
  <c r="T105" i="42" s="1"/>
  <c r="B106" i="42"/>
  <c r="T106" i="42" s="1"/>
  <c r="B107" i="42"/>
  <c r="T107" i="42" s="1"/>
  <c r="B108" i="42"/>
  <c r="T108" i="42" s="1"/>
  <c r="B109" i="42"/>
  <c r="T109" i="42" s="1"/>
  <c r="B110" i="42"/>
  <c r="T110" i="42" s="1"/>
  <c r="B111" i="42"/>
  <c r="T111" i="42" s="1"/>
  <c r="B112" i="42"/>
  <c r="T112" i="42" s="1"/>
  <c r="B113" i="42"/>
  <c r="T113" i="42" s="1"/>
  <c r="B114" i="42"/>
  <c r="T114" i="42" s="1"/>
  <c r="B115" i="42"/>
  <c r="T115" i="42" s="1"/>
  <c r="B116" i="42"/>
  <c r="T116" i="42" s="1"/>
  <c r="B117" i="42"/>
  <c r="T117" i="42" s="1"/>
  <c r="B118" i="42"/>
  <c r="T118" i="42" s="1"/>
  <c r="B119" i="42"/>
  <c r="T119" i="42" s="1"/>
  <c r="B120" i="42"/>
  <c r="T120" i="42" s="1"/>
  <c r="B121" i="42"/>
  <c r="T121" i="42" s="1"/>
  <c r="B122" i="42"/>
  <c r="T122" i="42" s="1"/>
  <c r="B123" i="42"/>
  <c r="T123" i="42" s="1"/>
  <c r="B124" i="42"/>
  <c r="T124" i="42" s="1"/>
  <c r="B125" i="42"/>
  <c r="T125" i="42" s="1"/>
  <c r="B126" i="42"/>
  <c r="T126" i="42" s="1"/>
  <c r="B127" i="42"/>
  <c r="T127" i="42" s="1"/>
  <c r="B128" i="42"/>
  <c r="T128" i="42" s="1"/>
  <c r="B129" i="42"/>
  <c r="T129" i="42" s="1"/>
  <c r="B130" i="42"/>
  <c r="T130" i="42" s="1"/>
  <c r="B131" i="42"/>
  <c r="T131" i="42" s="1"/>
  <c r="B132" i="42"/>
  <c r="T132" i="42" s="1"/>
  <c r="B133" i="42"/>
  <c r="T133" i="42" s="1"/>
  <c r="B134" i="42"/>
  <c r="T134" i="42" s="1"/>
  <c r="B135" i="42"/>
  <c r="T135" i="42" s="1"/>
  <c r="B136" i="42"/>
  <c r="T136" i="42" s="1"/>
  <c r="B137" i="42"/>
  <c r="T137" i="42" s="1"/>
  <c r="B138" i="42"/>
  <c r="T138" i="42" s="1"/>
  <c r="B139" i="42"/>
  <c r="T139" i="42" s="1"/>
  <c r="B140" i="42"/>
  <c r="T140" i="42" s="1"/>
  <c r="B141" i="42"/>
  <c r="T141" i="42" s="1"/>
  <c r="B142" i="42"/>
  <c r="T142" i="42" s="1"/>
  <c r="B143" i="42"/>
  <c r="T143" i="42" s="1"/>
  <c r="B144" i="42"/>
  <c r="T144" i="42" s="1"/>
  <c r="B145" i="42"/>
  <c r="T145" i="42" s="1"/>
  <c r="B146" i="42"/>
  <c r="T146" i="42" s="1"/>
  <c r="B147" i="42"/>
  <c r="T147" i="42" s="1"/>
  <c r="B148" i="42"/>
  <c r="T148" i="42" s="1"/>
  <c r="B149" i="42"/>
  <c r="T149" i="42" s="1"/>
  <c r="B150" i="42"/>
  <c r="T150" i="42" s="1"/>
  <c r="B151" i="42"/>
  <c r="T151" i="42" s="1"/>
  <c r="B152" i="42"/>
  <c r="T152" i="42" s="1"/>
  <c r="B153" i="42"/>
  <c r="T153" i="42" s="1"/>
  <c r="B154" i="42"/>
  <c r="T154" i="42" s="1"/>
  <c r="B155" i="42"/>
  <c r="T155" i="42" s="1"/>
  <c r="B156" i="42"/>
  <c r="T156" i="42" s="1"/>
  <c r="B157" i="42"/>
  <c r="T157" i="42" s="1"/>
  <c r="B158" i="42"/>
  <c r="T158" i="42" s="1"/>
  <c r="B159" i="42"/>
  <c r="T159" i="42" s="1"/>
  <c r="B160" i="42"/>
  <c r="T160" i="42" s="1"/>
  <c r="B161" i="42"/>
  <c r="T161" i="42" s="1"/>
  <c r="B162" i="42"/>
  <c r="T162" i="42" s="1"/>
  <c r="B163" i="42"/>
  <c r="T163" i="42" s="1"/>
  <c r="B164" i="42"/>
  <c r="T164" i="42" s="1"/>
  <c r="B165" i="42"/>
  <c r="T165" i="42" s="1"/>
  <c r="B166" i="42"/>
  <c r="T166" i="42" s="1"/>
  <c r="B167" i="42"/>
  <c r="T167" i="42" s="1"/>
  <c r="B168" i="42"/>
  <c r="T168" i="42" s="1"/>
  <c r="B169" i="42"/>
  <c r="T169" i="42" s="1"/>
  <c r="B170" i="42"/>
  <c r="T170" i="42" s="1"/>
  <c r="B171" i="42"/>
  <c r="T171" i="42" s="1"/>
  <c r="B172" i="42"/>
  <c r="T172" i="42" s="1"/>
  <c r="B173" i="42"/>
  <c r="T173" i="42" s="1"/>
  <c r="B174" i="42"/>
  <c r="T174" i="42" s="1"/>
  <c r="B175" i="42"/>
  <c r="T175" i="42" s="1"/>
  <c r="B176" i="42"/>
  <c r="T176" i="42" s="1"/>
  <c r="B177" i="42"/>
  <c r="T177" i="42" s="1"/>
  <c r="B178" i="42"/>
  <c r="T178" i="42" s="1"/>
  <c r="B179" i="42"/>
  <c r="T179" i="42" s="1"/>
  <c r="B180" i="42"/>
  <c r="T180" i="42" s="1"/>
  <c r="B181" i="42"/>
  <c r="T181" i="42" s="1"/>
  <c r="B182" i="42"/>
  <c r="T182" i="42" s="1"/>
  <c r="B183" i="42"/>
  <c r="T183" i="42" s="1"/>
  <c r="B184" i="42"/>
  <c r="T184" i="42" s="1"/>
  <c r="B185" i="42"/>
  <c r="T185" i="42" s="1"/>
  <c r="B186" i="42"/>
  <c r="T186" i="42" s="1"/>
  <c r="B187" i="42"/>
  <c r="T187" i="42" s="1"/>
  <c r="B188" i="42"/>
  <c r="T188" i="42" s="1"/>
  <c r="B189" i="42"/>
  <c r="T189" i="42" s="1"/>
  <c r="B190" i="42"/>
  <c r="T190" i="42" s="1"/>
  <c r="B191" i="42"/>
  <c r="T191" i="42" s="1"/>
  <c r="B192" i="42"/>
  <c r="T192" i="42" s="1"/>
  <c r="B193" i="42"/>
  <c r="T193" i="42" s="1"/>
  <c r="B194" i="42"/>
  <c r="T194" i="42" s="1"/>
  <c r="B195" i="42"/>
  <c r="T195" i="42" s="1"/>
  <c r="B196" i="42"/>
  <c r="T196" i="42" s="1"/>
  <c r="B197" i="42"/>
  <c r="T197" i="42" s="1"/>
  <c r="B198" i="42"/>
  <c r="T198" i="42" s="1"/>
  <c r="B199" i="42"/>
  <c r="T199" i="42" s="1"/>
  <c r="B200" i="42"/>
  <c r="T200" i="42" s="1"/>
  <c r="B201" i="42"/>
  <c r="T201" i="42" s="1"/>
  <c r="B202" i="42"/>
  <c r="T202" i="42" s="1"/>
  <c r="B203" i="42"/>
  <c r="T203" i="42" s="1"/>
  <c r="B204" i="42"/>
  <c r="T204" i="42" s="1"/>
  <c r="B205" i="42"/>
  <c r="T205" i="42" s="1"/>
  <c r="B206" i="42"/>
  <c r="T206" i="42" s="1"/>
  <c r="B207" i="42"/>
  <c r="T207" i="42" s="1"/>
  <c r="B208" i="42"/>
  <c r="T208" i="42" s="1"/>
  <c r="B209" i="42"/>
  <c r="T209" i="42" s="1"/>
  <c r="B210" i="42"/>
  <c r="T210" i="42" s="1"/>
  <c r="B211" i="42"/>
  <c r="T211" i="42" s="1"/>
  <c r="B212" i="42"/>
  <c r="T212" i="42" s="1"/>
  <c r="B213" i="42"/>
  <c r="T213" i="42" s="1"/>
  <c r="B214" i="42"/>
  <c r="T214" i="42" s="1"/>
  <c r="B215" i="42"/>
  <c r="T215" i="42" s="1"/>
  <c r="B216" i="42"/>
  <c r="T216" i="42" s="1"/>
  <c r="B217" i="42"/>
  <c r="T217" i="42" s="1"/>
  <c r="B218" i="42"/>
  <c r="T218" i="42" s="1"/>
  <c r="B219" i="42"/>
  <c r="T219" i="42" s="1"/>
  <c r="B220" i="42"/>
  <c r="T220" i="42" s="1"/>
  <c r="B221" i="42"/>
  <c r="T221" i="42" s="1"/>
  <c r="B222" i="42"/>
  <c r="T222" i="42" s="1"/>
  <c r="B223" i="42"/>
  <c r="T223" i="42" s="1"/>
  <c r="B224" i="42"/>
  <c r="T224" i="42" s="1"/>
  <c r="B225" i="42"/>
  <c r="T225" i="42" s="1"/>
  <c r="B226" i="42"/>
  <c r="T226" i="42" s="1"/>
  <c r="B227" i="42"/>
  <c r="T227" i="42" s="1"/>
  <c r="B228" i="42"/>
  <c r="T228" i="42" s="1"/>
  <c r="B229" i="42"/>
  <c r="T229" i="42" s="1"/>
  <c r="B230" i="42"/>
  <c r="T230" i="42" s="1"/>
  <c r="B231" i="42"/>
  <c r="T231" i="42" s="1"/>
  <c r="B232" i="42"/>
  <c r="T232" i="42" s="1"/>
  <c r="B233" i="42"/>
  <c r="T233" i="42" s="1"/>
  <c r="B234" i="42"/>
  <c r="T234" i="42" s="1"/>
  <c r="B235" i="42"/>
  <c r="T235" i="42" s="1"/>
  <c r="B236" i="42"/>
  <c r="T236" i="42" s="1"/>
  <c r="B237" i="42"/>
  <c r="T237" i="42" s="1"/>
  <c r="B238" i="42"/>
  <c r="T238" i="42" s="1"/>
  <c r="B239" i="42"/>
  <c r="T239" i="42" s="1"/>
  <c r="B240" i="42"/>
  <c r="T240" i="42" s="1"/>
  <c r="B241" i="42"/>
  <c r="T241" i="42" s="1"/>
  <c r="B242" i="42"/>
  <c r="T242" i="42" s="1"/>
  <c r="B243" i="42"/>
  <c r="T243" i="42" s="1"/>
  <c r="B244" i="42"/>
  <c r="T244" i="42" s="1"/>
  <c r="B245" i="42"/>
  <c r="T245" i="42" s="1"/>
  <c r="B246" i="42"/>
  <c r="T246" i="42" s="1"/>
  <c r="B247" i="42"/>
  <c r="T247" i="42" s="1"/>
  <c r="B248" i="42"/>
  <c r="T248" i="42" s="1"/>
  <c r="B249" i="42"/>
  <c r="T249" i="42" s="1"/>
  <c r="B250" i="42"/>
  <c r="T250" i="42" s="1"/>
  <c r="B251" i="42"/>
  <c r="T251" i="42" s="1"/>
  <c r="B252" i="42"/>
  <c r="T252" i="42" s="1"/>
  <c r="B253" i="42"/>
  <c r="T253" i="42" s="1"/>
  <c r="B254" i="42"/>
  <c r="T254" i="42" s="1"/>
  <c r="B255" i="42"/>
  <c r="T255" i="42" s="1"/>
  <c r="B256" i="42"/>
  <c r="T256" i="42" s="1"/>
  <c r="B257" i="42"/>
  <c r="T257" i="42" s="1"/>
  <c r="B258" i="42"/>
  <c r="T258" i="42" s="1"/>
  <c r="B259" i="42"/>
  <c r="T259" i="42" s="1"/>
  <c r="B260" i="42"/>
  <c r="T260" i="42" s="1"/>
  <c r="B261" i="42"/>
  <c r="T261" i="42" s="1"/>
  <c r="B262" i="42"/>
  <c r="T262" i="42" s="1"/>
  <c r="B263" i="42"/>
  <c r="T263" i="42" s="1"/>
  <c r="B264" i="42"/>
  <c r="T264" i="42" s="1"/>
  <c r="B265" i="42"/>
  <c r="T265" i="42" s="1"/>
  <c r="B266" i="42"/>
  <c r="T266" i="42" s="1"/>
  <c r="B267" i="42"/>
  <c r="T267" i="42" s="1"/>
  <c r="B268" i="42"/>
  <c r="T268" i="42" s="1"/>
  <c r="B269" i="42"/>
  <c r="T269" i="42" s="1"/>
  <c r="B270" i="42"/>
  <c r="T270" i="42" s="1"/>
  <c r="B271" i="42"/>
  <c r="T271" i="42" s="1"/>
  <c r="B272" i="42"/>
  <c r="T272" i="42" s="1"/>
  <c r="B273" i="42"/>
  <c r="T273" i="42" s="1"/>
  <c r="B274" i="42"/>
  <c r="T274" i="42" s="1"/>
  <c r="B275" i="42"/>
  <c r="T275" i="42" s="1"/>
  <c r="B276" i="42"/>
  <c r="T276" i="42" s="1"/>
  <c r="B277" i="42"/>
  <c r="T277" i="42" s="1"/>
  <c r="B278" i="42"/>
  <c r="T278" i="42" s="1"/>
  <c r="B279" i="42"/>
  <c r="T279" i="42" s="1"/>
  <c r="B280" i="42"/>
  <c r="T280" i="42" s="1"/>
  <c r="B281" i="42"/>
  <c r="T281" i="42" s="1"/>
  <c r="B282" i="42"/>
  <c r="T282" i="42" s="1"/>
  <c r="B283" i="42"/>
  <c r="T283" i="42" s="1"/>
  <c r="B284" i="42"/>
  <c r="T284" i="42" s="1"/>
  <c r="B285" i="42"/>
  <c r="T285" i="42" s="1"/>
  <c r="B286" i="42"/>
  <c r="T286" i="42" s="1"/>
  <c r="B287" i="42"/>
  <c r="T287" i="42" s="1"/>
  <c r="B288" i="42"/>
  <c r="T288" i="42" s="1"/>
  <c r="B289" i="42"/>
  <c r="T289" i="42" s="1"/>
  <c r="B290" i="42"/>
  <c r="T290" i="42" s="1"/>
  <c r="B291" i="42"/>
  <c r="T291" i="42" s="1"/>
  <c r="B292" i="42"/>
  <c r="T292" i="42" s="1"/>
  <c r="B293" i="42"/>
  <c r="T293" i="42" s="1"/>
  <c r="B294" i="42"/>
  <c r="T294" i="42" s="1"/>
  <c r="B295" i="42"/>
  <c r="T295" i="42" s="1"/>
  <c r="B296" i="42"/>
  <c r="T296" i="42" s="1"/>
  <c r="B297" i="42"/>
  <c r="T297" i="42" s="1"/>
  <c r="B298" i="42"/>
  <c r="T298" i="42" s="1"/>
  <c r="B299" i="42"/>
  <c r="T299" i="42" s="1"/>
  <c r="B300" i="42"/>
  <c r="T300" i="42" s="1"/>
  <c r="B301" i="42"/>
  <c r="T301" i="42" s="1"/>
  <c r="B302" i="42"/>
  <c r="T302" i="42" s="1"/>
  <c r="B303" i="42"/>
  <c r="T303" i="42" s="1"/>
  <c r="B304" i="42"/>
  <c r="T304" i="42" s="1"/>
  <c r="B305" i="42"/>
  <c r="T305" i="42" s="1"/>
  <c r="B306" i="42"/>
  <c r="T306" i="42" s="1"/>
  <c r="B307" i="42"/>
  <c r="T307" i="42" s="1"/>
  <c r="B308" i="42"/>
  <c r="T308" i="42" s="1"/>
  <c r="B309" i="42"/>
  <c r="T309" i="42" s="1"/>
  <c r="B310" i="42"/>
  <c r="T310" i="42" s="1"/>
  <c r="B311" i="42"/>
  <c r="T311" i="42" s="1"/>
  <c r="B312" i="42"/>
  <c r="T312" i="42" s="1"/>
  <c r="B313" i="42"/>
  <c r="T313" i="42" s="1"/>
  <c r="B314" i="42"/>
  <c r="T314" i="42" s="1"/>
  <c r="B315" i="42"/>
  <c r="T315" i="42" s="1"/>
  <c r="B316" i="42"/>
  <c r="T316" i="42" s="1"/>
  <c r="B317" i="42"/>
  <c r="T317" i="42" s="1"/>
  <c r="B318" i="42"/>
  <c r="T318" i="42" s="1"/>
  <c r="B319" i="42"/>
  <c r="T319" i="42" s="1"/>
  <c r="B320" i="42"/>
  <c r="T320" i="42" s="1"/>
  <c r="B321" i="42"/>
  <c r="T321" i="42" s="1"/>
  <c r="B322" i="42"/>
  <c r="T322" i="42" s="1"/>
  <c r="B323" i="42"/>
  <c r="T323" i="42" s="1"/>
  <c r="B324" i="42"/>
  <c r="T324" i="42" s="1"/>
  <c r="B325" i="42"/>
  <c r="T325" i="42" s="1"/>
  <c r="B326" i="42"/>
  <c r="T326" i="42" s="1"/>
  <c r="B327" i="42"/>
  <c r="T327" i="42" s="1"/>
  <c r="B328" i="42"/>
  <c r="T328" i="42" s="1"/>
  <c r="B329" i="42"/>
  <c r="T329" i="42" s="1"/>
  <c r="B330" i="42"/>
  <c r="T330" i="42" s="1"/>
  <c r="B331" i="42"/>
  <c r="T331" i="42" s="1"/>
  <c r="B332" i="42"/>
  <c r="T332" i="42" s="1"/>
  <c r="B333" i="42"/>
  <c r="T333" i="42" s="1"/>
  <c r="B334" i="42"/>
  <c r="T334" i="42" s="1"/>
  <c r="B335" i="42"/>
  <c r="T335" i="42" s="1"/>
  <c r="B336" i="42"/>
  <c r="T336" i="42" s="1"/>
  <c r="B337" i="42"/>
  <c r="T337" i="42" s="1"/>
  <c r="B338" i="42"/>
  <c r="T338" i="42" s="1"/>
  <c r="B339" i="42"/>
  <c r="T339" i="42" s="1"/>
  <c r="B340" i="42"/>
  <c r="T340" i="42" s="1"/>
  <c r="B341" i="42"/>
  <c r="T341" i="42" s="1"/>
  <c r="B342" i="42"/>
  <c r="T342" i="42" s="1"/>
  <c r="B343" i="42"/>
  <c r="T343" i="42" s="1"/>
  <c r="B344" i="42"/>
  <c r="T344" i="42" s="1"/>
  <c r="B345" i="42"/>
  <c r="T345" i="42" s="1"/>
  <c r="B346" i="42"/>
  <c r="T346" i="42" s="1"/>
  <c r="B347" i="42"/>
  <c r="T347" i="42" s="1"/>
  <c r="B348" i="42"/>
  <c r="T348" i="42" s="1"/>
  <c r="B349" i="42"/>
  <c r="T349" i="42" s="1"/>
  <c r="B350" i="42"/>
  <c r="T350" i="42" s="1"/>
  <c r="B351" i="42"/>
  <c r="T351" i="42" s="1"/>
  <c r="B352" i="42"/>
  <c r="T352" i="42" s="1"/>
  <c r="B353" i="42"/>
  <c r="T353" i="42" s="1"/>
  <c r="B354" i="42"/>
  <c r="T354" i="42" s="1"/>
  <c r="B355" i="42"/>
  <c r="T355" i="42" s="1"/>
  <c r="B356" i="42"/>
  <c r="T356" i="42" s="1"/>
  <c r="B357" i="42"/>
  <c r="T357" i="42" s="1"/>
  <c r="B358" i="42"/>
  <c r="T358" i="42" s="1"/>
  <c r="B359" i="42"/>
  <c r="T359" i="42" s="1"/>
  <c r="B360" i="42"/>
  <c r="T360" i="42" s="1"/>
  <c r="B361" i="42"/>
  <c r="T361" i="42" s="1"/>
  <c r="B362" i="42"/>
  <c r="T362" i="42" s="1"/>
  <c r="B363" i="42"/>
  <c r="T363" i="42" s="1"/>
  <c r="B364" i="42"/>
  <c r="T364" i="42" s="1"/>
  <c r="B365" i="42"/>
  <c r="T365" i="42" s="1"/>
  <c r="B366" i="42"/>
  <c r="T366" i="42" s="1"/>
  <c r="B367" i="42"/>
  <c r="T367" i="42" s="1"/>
  <c r="B368" i="42"/>
  <c r="T368" i="42" s="1"/>
  <c r="B369" i="42"/>
  <c r="T369" i="42" s="1"/>
  <c r="B370" i="42"/>
  <c r="T370" i="42" s="1"/>
  <c r="B371" i="42"/>
  <c r="T371" i="42" s="1"/>
  <c r="B372" i="42"/>
  <c r="T372" i="42" s="1"/>
  <c r="B373" i="42"/>
  <c r="T373" i="42" s="1"/>
  <c r="B374" i="42"/>
  <c r="T374" i="42" s="1"/>
  <c r="B375" i="42"/>
  <c r="T375" i="42" s="1"/>
  <c r="B376" i="42"/>
  <c r="T376" i="42" s="1"/>
  <c r="B377" i="42"/>
  <c r="T377" i="42" s="1"/>
  <c r="B378" i="42"/>
  <c r="T378" i="42" s="1"/>
  <c r="B379" i="42"/>
  <c r="T379" i="42" s="1"/>
  <c r="B380" i="42"/>
  <c r="T380" i="42" s="1"/>
  <c r="B381" i="42"/>
  <c r="T381" i="42" s="1"/>
  <c r="B382" i="42"/>
  <c r="T382" i="42" s="1"/>
  <c r="B383" i="42"/>
  <c r="T383" i="42" s="1"/>
  <c r="B384" i="42"/>
  <c r="T384" i="42" s="1"/>
  <c r="B385" i="42"/>
  <c r="T385" i="42" s="1"/>
  <c r="B386" i="42"/>
  <c r="T386" i="42" s="1"/>
  <c r="B387" i="42"/>
  <c r="T387" i="42" s="1"/>
  <c r="B388" i="42"/>
  <c r="T388" i="42" s="1"/>
  <c r="B389" i="42"/>
  <c r="T389" i="42" s="1"/>
  <c r="B390" i="42"/>
  <c r="T390" i="42" s="1"/>
  <c r="B391" i="42"/>
  <c r="T391" i="42" s="1"/>
  <c r="B392" i="42"/>
  <c r="T392" i="42" s="1"/>
  <c r="B393" i="42"/>
  <c r="T393" i="42" s="1"/>
  <c r="B394" i="42"/>
  <c r="T394" i="42" s="1"/>
  <c r="B395" i="42"/>
  <c r="T395" i="42" s="1"/>
  <c r="B396" i="42"/>
  <c r="T396" i="42" s="1"/>
  <c r="B397" i="42"/>
  <c r="T397" i="42" s="1"/>
  <c r="B398" i="42"/>
  <c r="T398" i="42" s="1"/>
  <c r="B399" i="42"/>
  <c r="T399" i="42" s="1"/>
  <c r="B400" i="42"/>
  <c r="T400" i="42" s="1"/>
  <c r="B401" i="42"/>
  <c r="T401" i="42" s="1"/>
  <c r="B402" i="42"/>
  <c r="T402" i="42" s="1"/>
  <c r="B403" i="42"/>
  <c r="T403" i="42" s="1"/>
  <c r="B404" i="42"/>
  <c r="T404" i="42" s="1"/>
  <c r="B405" i="42"/>
  <c r="T405" i="42" s="1"/>
  <c r="B406" i="42"/>
  <c r="T406" i="42" s="1"/>
  <c r="B407" i="42"/>
  <c r="T407" i="42" s="1"/>
  <c r="B408" i="42"/>
  <c r="T408" i="42" s="1"/>
  <c r="B409" i="42"/>
  <c r="T409" i="42" s="1"/>
  <c r="B410" i="42"/>
  <c r="T410" i="42" s="1"/>
  <c r="B411" i="42"/>
  <c r="T411" i="42" s="1"/>
  <c r="B412" i="42"/>
  <c r="T412" i="42" s="1"/>
  <c r="B413" i="42"/>
  <c r="T413" i="42" s="1"/>
  <c r="B414" i="42"/>
  <c r="T414" i="42" s="1"/>
  <c r="B415" i="42"/>
  <c r="T415" i="42" s="1"/>
  <c r="B416" i="42"/>
  <c r="T416" i="42" s="1"/>
  <c r="B417" i="42"/>
  <c r="T417" i="42" s="1"/>
  <c r="B418" i="42"/>
  <c r="T418" i="42" s="1"/>
  <c r="B419" i="42"/>
  <c r="T419" i="42" s="1"/>
  <c r="B420" i="42"/>
  <c r="T420" i="42" s="1"/>
  <c r="B421" i="42"/>
  <c r="T421" i="42" s="1"/>
  <c r="B422" i="42"/>
  <c r="T422" i="42" s="1"/>
  <c r="B423" i="42"/>
  <c r="T423" i="42" s="1"/>
  <c r="B424" i="42"/>
  <c r="T424" i="42" s="1"/>
  <c r="B425" i="42"/>
  <c r="T425" i="42" s="1"/>
  <c r="B426" i="42"/>
  <c r="T426" i="42" s="1"/>
  <c r="B427" i="42"/>
  <c r="T427" i="42" s="1"/>
  <c r="B428" i="42"/>
  <c r="T428" i="42" s="1"/>
  <c r="B429" i="42"/>
  <c r="T429" i="42" s="1"/>
  <c r="B430" i="42"/>
  <c r="T430" i="42" s="1"/>
  <c r="B431" i="42"/>
  <c r="T431" i="42" s="1"/>
  <c r="B432" i="42"/>
  <c r="T432" i="42" s="1"/>
  <c r="B433" i="42"/>
  <c r="T433" i="42" s="1"/>
  <c r="B434" i="42"/>
  <c r="T434" i="42" s="1"/>
  <c r="B435" i="42"/>
  <c r="T435" i="42" s="1"/>
  <c r="B436" i="42"/>
  <c r="T436" i="42" s="1"/>
  <c r="B437" i="42"/>
  <c r="T437" i="42" s="1"/>
  <c r="B438" i="42"/>
  <c r="T438" i="42" s="1"/>
  <c r="B439" i="42"/>
  <c r="T439" i="42" s="1"/>
  <c r="B440" i="42"/>
  <c r="T440" i="42" s="1"/>
  <c r="B441" i="42"/>
  <c r="T441" i="42" s="1"/>
  <c r="B442" i="42"/>
  <c r="T442" i="42" s="1"/>
  <c r="B443" i="42"/>
  <c r="T443" i="42" s="1"/>
  <c r="B444" i="42"/>
  <c r="T444" i="42" s="1"/>
  <c r="B445" i="42"/>
  <c r="T445" i="42" s="1"/>
  <c r="B446" i="42"/>
  <c r="T446" i="42" s="1"/>
  <c r="B447" i="42"/>
  <c r="T447" i="42" s="1"/>
  <c r="B448" i="42"/>
  <c r="T448" i="42" s="1"/>
  <c r="B449" i="42"/>
  <c r="T449" i="42" s="1"/>
  <c r="B450" i="42"/>
  <c r="T450" i="42" s="1"/>
  <c r="B451" i="42"/>
  <c r="T451" i="42" s="1"/>
  <c r="B452" i="42"/>
  <c r="T452" i="42" s="1"/>
  <c r="B453" i="42"/>
  <c r="T453" i="42" s="1"/>
  <c r="B454" i="42"/>
  <c r="T454" i="42" s="1"/>
  <c r="B455" i="42"/>
  <c r="T455" i="42" s="1"/>
  <c r="B456" i="42"/>
  <c r="T456" i="42" s="1"/>
  <c r="B457" i="42"/>
  <c r="T457" i="42" s="1"/>
  <c r="B458" i="42"/>
  <c r="T458" i="42" s="1"/>
  <c r="B459" i="42"/>
  <c r="T459" i="42" s="1"/>
  <c r="B460" i="42"/>
  <c r="T460" i="42" s="1"/>
  <c r="B461" i="42"/>
  <c r="T461" i="42" s="1"/>
  <c r="B462" i="42"/>
  <c r="T462" i="42" s="1"/>
  <c r="B463" i="42"/>
  <c r="T463" i="42" s="1"/>
  <c r="B464" i="42"/>
  <c r="T464" i="42" s="1"/>
  <c r="B465" i="42"/>
  <c r="T465" i="42" s="1"/>
  <c r="B466" i="42"/>
  <c r="T466" i="42" s="1"/>
  <c r="B467" i="42"/>
  <c r="T467" i="42" s="1"/>
  <c r="B468" i="42"/>
  <c r="T468" i="42" s="1"/>
  <c r="B469" i="42"/>
  <c r="T469" i="42" s="1"/>
  <c r="B470" i="42"/>
  <c r="T470" i="42" s="1"/>
  <c r="B471" i="42"/>
  <c r="T471" i="42" s="1"/>
  <c r="B472" i="42"/>
  <c r="T472" i="42" s="1"/>
  <c r="B473" i="42"/>
  <c r="T473" i="42" s="1"/>
  <c r="B474" i="42"/>
  <c r="T474" i="42" s="1"/>
  <c r="B475" i="42"/>
  <c r="T475" i="42" s="1"/>
  <c r="B476" i="42"/>
  <c r="T476" i="42" s="1"/>
  <c r="B477" i="42"/>
  <c r="T477" i="42" s="1"/>
  <c r="B478" i="42"/>
  <c r="T478" i="42" s="1"/>
  <c r="B479" i="42"/>
  <c r="T479" i="42" s="1"/>
  <c r="B480" i="42"/>
  <c r="T480" i="42" s="1"/>
  <c r="B481" i="42"/>
  <c r="T481" i="42" s="1"/>
  <c r="B482" i="42"/>
  <c r="T482" i="42" s="1"/>
  <c r="B483" i="42"/>
  <c r="T483" i="42" s="1"/>
  <c r="B484" i="42"/>
  <c r="T484" i="42" s="1"/>
  <c r="B485" i="42"/>
  <c r="T485" i="42" s="1"/>
  <c r="B486" i="42"/>
  <c r="T486" i="42" s="1"/>
  <c r="B487" i="42"/>
  <c r="T487" i="42" s="1"/>
  <c r="B488" i="42"/>
  <c r="T488" i="42" s="1"/>
  <c r="B489" i="42"/>
  <c r="T489" i="42" s="1"/>
  <c r="B490" i="42"/>
  <c r="T490" i="42" s="1"/>
  <c r="B491" i="42"/>
  <c r="T491" i="42" s="1"/>
  <c r="B492" i="42"/>
  <c r="T492" i="42" s="1"/>
  <c r="B493" i="42"/>
  <c r="T493" i="42" s="1"/>
  <c r="B494" i="42"/>
  <c r="T494" i="42" s="1"/>
  <c r="B495" i="42"/>
  <c r="T495" i="42" s="1"/>
  <c r="B496" i="42"/>
  <c r="T496" i="42" s="1"/>
  <c r="B497" i="42"/>
  <c r="T497" i="42" s="1"/>
  <c r="B498" i="42"/>
  <c r="T498" i="42" s="1"/>
  <c r="B499" i="42"/>
  <c r="T499" i="42" s="1"/>
  <c r="B500" i="42"/>
  <c r="T500" i="42" s="1"/>
  <c r="B501" i="42"/>
  <c r="T501" i="42" s="1"/>
  <c r="B502" i="42"/>
  <c r="T502" i="42" s="1"/>
  <c r="B503" i="42"/>
  <c r="T503" i="42" s="1"/>
  <c r="B504" i="42"/>
  <c r="T504" i="42" s="1"/>
  <c r="B505" i="42"/>
  <c r="T505" i="42" s="1"/>
  <c r="B506" i="42"/>
  <c r="T506" i="42" s="1"/>
  <c r="T7" i="42"/>
  <c r="R7" i="42" l="1"/>
  <c r="I6" i="42"/>
  <c r="H48" i="43"/>
  <c r="C102" i="43" s="1"/>
  <c r="C101" i="43" s="1"/>
  <c r="H49" i="43"/>
  <c r="C103" i="43" s="1"/>
  <c r="T6" i="42"/>
  <c r="N4" i="42" s="1"/>
  <c r="B19" i="43" s="1"/>
  <c r="W13" i="41"/>
  <c r="W14" i="41"/>
  <c r="W15" i="41"/>
  <c r="W16" i="41"/>
  <c r="W17" i="41"/>
  <c r="W18" i="41"/>
  <c r="W19" i="41"/>
  <c r="W20" i="41"/>
  <c r="W21" i="41"/>
  <c r="W22" i="41"/>
  <c r="W23" i="41"/>
  <c r="W24" i="41"/>
  <c r="W25" i="41"/>
  <c r="W26" i="41"/>
  <c r="W27" i="41"/>
  <c r="W28" i="41"/>
  <c r="W29" i="41"/>
  <c r="W30" i="41"/>
  <c r="W31" i="41"/>
  <c r="W32" i="41"/>
  <c r="W33" i="41"/>
  <c r="W34" i="41"/>
  <c r="W35" i="41"/>
  <c r="W36" i="41"/>
  <c r="W37" i="41"/>
  <c r="W38" i="41"/>
  <c r="W39" i="41"/>
  <c r="W40" i="41"/>
  <c r="W41" i="41"/>
  <c r="W42" i="41"/>
  <c r="W43" i="41"/>
  <c r="W44" i="41"/>
  <c r="W45" i="41"/>
  <c r="W46" i="41"/>
  <c r="W47" i="41"/>
  <c r="W48" i="41"/>
  <c r="W49" i="41"/>
  <c r="W50" i="41"/>
  <c r="W51" i="41"/>
  <c r="W52" i="41"/>
  <c r="W53" i="41"/>
  <c r="W54" i="41"/>
  <c r="W55" i="41"/>
  <c r="W56" i="41"/>
  <c r="W57" i="41"/>
  <c r="W58" i="41"/>
  <c r="W59" i="41"/>
  <c r="W60" i="41"/>
  <c r="W61" i="41"/>
  <c r="W62" i="41"/>
  <c r="W63" i="41"/>
  <c r="W64" i="41"/>
  <c r="W65" i="41"/>
  <c r="W66" i="41"/>
  <c r="W67" i="41"/>
  <c r="W68" i="41"/>
  <c r="W69" i="41"/>
  <c r="W70" i="41"/>
  <c r="W71" i="41"/>
  <c r="W72" i="41"/>
  <c r="W73" i="41"/>
  <c r="W74" i="41"/>
  <c r="W75" i="41"/>
  <c r="W76" i="41"/>
  <c r="W77" i="41"/>
  <c r="W78" i="41"/>
  <c r="W79" i="41"/>
  <c r="W80" i="41"/>
  <c r="W81" i="41"/>
  <c r="W82" i="41"/>
  <c r="W83" i="41"/>
  <c r="W84" i="41"/>
  <c r="W85" i="41"/>
  <c r="W86" i="41"/>
  <c r="W87" i="41"/>
  <c r="W88" i="41"/>
  <c r="W89" i="41"/>
  <c r="W90" i="41"/>
  <c r="W91" i="41"/>
  <c r="W92" i="41"/>
  <c r="W93" i="41"/>
  <c r="W94" i="41"/>
  <c r="W95" i="41"/>
  <c r="W96" i="41"/>
  <c r="W97" i="41"/>
  <c r="W98" i="41"/>
  <c r="W99" i="41"/>
  <c r="W100" i="41"/>
  <c r="W101" i="41"/>
  <c r="W102" i="41"/>
  <c r="W103" i="41"/>
  <c r="W104" i="41"/>
  <c r="W105" i="41"/>
  <c r="W106" i="41"/>
  <c r="W107" i="41"/>
  <c r="W108" i="41"/>
  <c r="W109" i="41"/>
  <c r="W110" i="41"/>
  <c r="W111" i="41"/>
  <c r="W112" i="41"/>
  <c r="W113" i="41"/>
  <c r="W114" i="41"/>
  <c r="W115" i="41"/>
  <c r="W116" i="41"/>
  <c r="W117" i="41"/>
  <c r="W118" i="41"/>
  <c r="W119" i="41"/>
  <c r="W120" i="41"/>
  <c r="W121" i="41"/>
  <c r="W122" i="41"/>
  <c r="W123" i="41"/>
  <c r="W124" i="41"/>
  <c r="W125" i="41"/>
  <c r="W126" i="41"/>
  <c r="W127" i="41"/>
  <c r="W128" i="41"/>
  <c r="W129" i="41"/>
  <c r="W130" i="41"/>
  <c r="W131" i="41"/>
  <c r="W132" i="41"/>
  <c r="W133" i="41"/>
  <c r="W134" i="41"/>
  <c r="W135" i="41"/>
  <c r="W136" i="41"/>
  <c r="W137" i="41"/>
  <c r="W138" i="41"/>
  <c r="W139" i="41"/>
  <c r="W140" i="41"/>
  <c r="W141" i="41"/>
  <c r="W142" i="41"/>
  <c r="W143" i="41"/>
  <c r="W144" i="41"/>
  <c r="W145" i="41"/>
  <c r="W146" i="41"/>
  <c r="W147" i="41"/>
  <c r="W148" i="41"/>
  <c r="W149" i="41"/>
  <c r="W150" i="41"/>
  <c r="W151" i="41"/>
  <c r="W152" i="41"/>
  <c r="W153" i="41"/>
  <c r="W154" i="41"/>
  <c r="W155" i="41"/>
  <c r="W156" i="41"/>
  <c r="W157" i="41"/>
  <c r="W158" i="41"/>
  <c r="W159" i="41"/>
  <c r="W160" i="41"/>
  <c r="W161" i="41"/>
  <c r="W162" i="41"/>
  <c r="W163" i="41"/>
  <c r="W164" i="41"/>
  <c r="W165" i="41"/>
  <c r="W166" i="41"/>
  <c r="W167" i="41"/>
  <c r="W168" i="41"/>
  <c r="W169" i="41"/>
  <c r="W170" i="41"/>
  <c r="W171" i="41"/>
  <c r="W172" i="41"/>
  <c r="W173" i="41"/>
  <c r="W174" i="41"/>
  <c r="W175" i="41"/>
  <c r="W176" i="41"/>
  <c r="W177" i="41"/>
  <c r="W178" i="41"/>
  <c r="W179" i="41"/>
  <c r="W180" i="41"/>
  <c r="W181" i="41"/>
  <c r="W182" i="41"/>
  <c r="W183" i="41"/>
  <c r="W184" i="41"/>
  <c r="W185" i="41"/>
  <c r="W186" i="41"/>
  <c r="W187" i="41"/>
  <c r="W188" i="41"/>
  <c r="W189" i="41"/>
  <c r="W190" i="41"/>
  <c r="W191" i="41"/>
  <c r="W192" i="41"/>
  <c r="W193" i="41"/>
  <c r="W194" i="41"/>
  <c r="W195" i="41"/>
  <c r="W196" i="41"/>
  <c r="W197" i="41"/>
  <c r="W198" i="41"/>
  <c r="W199" i="41"/>
  <c r="W200" i="41"/>
  <c r="W201" i="41"/>
  <c r="W202" i="41"/>
  <c r="W203" i="41"/>
  <c r="W204" i="41"/>
  <c r="W205" i="41"/>
  <c r="W206" i="41"/>
  <c r="W207" i="41"/>
  <c r="W208" i="41"/>
  <c r="W209" i="41"/>
  <c r="W210" i="41"/>
  <c r="W211" i="41"/>
  <c r="W212" i="41"/>
  <c r="W213" i="41"/>
  <c r="W214" i="41"/>
  <c r="W215" i="41"/>
  <c r="W216" i="41"/>
  <c r="W217" i="41"/>
  <c r="W218" i="41"/>
  <c r="W219" i="41"/>
  <c r="W220" i="41"/>
  <c r="W221" i="41"/>
  <c r="W222" i="41"/>
  <c r="W223" i="41"/>
  <c r="W224" i="41"/>
  <c r="W225" i="41"/>
  <c r="W226" i="41"/>
  <c r="W227" i="41"/>
  <c r="W228" i="41"/>
  <c r="W229" i="41"/>
  <c r="W230" i="41"/>
  <c r="W231" i="41"/>
  <c r="W232" i="41"/>
  <c r="W233" i="41"/>
  <c r="W234" i="41"/>
  <c r="W235" i="41"/>
  <c r="W236" i="41"/>
  <c r="W237" i="41"/>
  <c r="W238" i="41"/>
  <c r="W239" i="41"/>
  <c r="W240" i="41"/>
  <c r="W241" i="41"/>
  <c r="W242" i="41"/>
  <c r="W243" i="41"/>
  <c r="W244" i="41"/>
  <c r="W245" i="41"/>
  <c r="W246" i="41"/>
  <c r="W247" i="41"/>
  <c r="W248" i="41"/>
  <c r="W249" i="41"/>
  <c r="W250" i="41"/>
  <c r="W251" i="41"/>
  <c r="W252" i="41"/>
  <c r="W253" i="41"/>
  <c r="W254" i="41"/>
  <c r="W255" i="41"/>
  <c r="W256" i="41"/>
  <c r="W257" i="41"/>
  <c r="W258" i="41"/>
  <c r="W259" i="41"/>
  <c r="W260" i="41"/>
  <c r="W261" i="41"/>
  <c r="W262" i="41"/>
  <c r="W263" i="41"/>
  <c r="W264" i="41"/>
  <c r="W265" i="41"/>
  <c r="W266" i="41"/>
  <c r="W267" i="41"/>
  <c r="W268" i="41"/>
  <c r="W269" i="41"/>
  <c r="W270" i="41"/>
  <c r="W271" i="41"/>
  <c r="W272" i="41"/>
  <c r="W273" i="41"/>
  <c r="W274" i="41"/>
  <c r="W275" i="41"/>
  <c r="W276" i="41"/>
  <c r="W277" i="41"/>
  <c r="W278" i="41"/>
  <c r="W279" i="41"/>
  <c r="W280" i="41"/>
  <c r="W281" i="41"/>
  <c r="W282" i="41"/>
  <c r="W283" i="41"/>
  <c r="W284" i="41"/>
  <c r="W285" i="41"/>
  <c r="W286" i="41"/>
  <c r="W287" i="41"/>
  <c r="W288" i="41"/>
  <c r="W289" i="41"/>
  <c r="W290" i="41"/>
  <c r="W291" i="41"/>
  <c r="W292" i="41"/>
  <c r="W293" i="41"/>
  <c r="W294" i="41"/>
  <c r="W295" i="41"/>
  <c r="W296" i="41"/>
  <c r="W297" i="41"/>
  <c r="W298" i="41"/>
  <c r="W299" i="41"/>
  <c r="W300" i="41"/>
  <c r="W301" i="41"/>
  <c r="W302" i="41"/>
  <c r="W303" i="41"/>
  <c r="W304" i="41"/>
  <c r="W305" i="41"/>
  <c r="W306" i="41"/>
  <c r="W307" i="41"/>
  <c r="W308" i="41"/>
  <c r="W309" i="41"/>
  <c r="W310" i="41"/>
  <c r="W311" i="41"/>
  <c r="W312" i="41"/>
  <c r="W313" i="41"/>
  <c r="W314" i="41"/>
  <c r="W315" i="41"/>
  <c r="W316" i="41"/>
  <c r="W317" i="41"/>
  <c r="W318" i="41"/>
  <c r="W319" i="41"/>
  <c r="W320" i="41"/>
  <c r="W321" i="41"/>
  <c r="W322" i="41"/>
  <c r="W323" i="41"/>
  <c r="W324" i="41"/>
  <c r="W325" i="41"/>
  <c r="W326" i="41"/>
  <c r="W327" i="41"/>
  <c r="W328" i="41"/>
  <c r="W329" i="41"/>
  <c r="W330" i="41"/>
  <c r="W331" i="41"/>
  <c r="W332" i="41"/>
  <c r="W333" i="41"/>
  <c r="W334" i="41"/>
  <c r="W335" i="41"/>
  <c r="W336" i="41"/>
  <c r="W337" i="41"/>
  <c r="W338" i="41"/>
  <c r="W339" i="41"/>
  <c r="W340" i="41"/>
  <c r="W341" i="41"/>
  <c r="W342" i="41"/>
  <c r="W343" i="41"/>
  <c r="W344" i="41"/>
  <c r="W345" i="41"/>
  <c r="W346" i="41"/>
  <c r="W347" i="41"/>
  <c r="W348" i="41"/>
  <c r="W349" i="41"/>
  <c r="W350" i="41"/>
  <c r="W351" i="41"/>
  <c r="W352" i="41"/>
  <c r="W353" i="41"/>
  <c r="W354" i="41"/>
  <c r="W355" i="41"/>
  <c r="W356" i="41"/>
  <c r="W357" i="41"/>
  <c r="W358" i="41"/>
  <c r="W359" i="41"/>
  <c r="W360" i="41"/>
  <c r="W361" i="41"/>
  <c r="W362" i="41"/>
  <c r="W363" i="41"/>
  <c r="W364" i="41"/>
  <c r="W365" i="41"/>
  <c r="W366" i="41"/>
  <c r="W367" i="41"/>
  <c r="W368" i="41"/>
  <c r="W369" i="41"/>
  <c r="W370" i="41"/>
  <c r="W371" i="41"/>
  <c r="W372" i="41"/>
  <c r="W373" i="41"/>
  <c r="W374" i="41"/>
  <c r="W375" i="41"/>
  <c r="W376" i="41"/>
  <c r="W377" i="41"/>
  <c r="W378" i="41"/>
  <c r="W379" i="41"/>
  <c r="W380" i="41"/>
  <c r="W381" i="41"/>
  <c r="W382" i="41"/>
  <c r="W383" i="41"/>
  <c r="W384" i="41"/>
  <c r="W385" i="41"/>
  <c r="W386" i="41"/>
  <c r="W387" i="41"/>
  <c r="W388" i="41"/>
  <c r="W389" i="41"/>
  <c r="W390" i="41"/>
  <c r="W391" i="41"/>
  <c r="W392" i="41"/>
  <c r="W393" i="41"/>
  <c r="W394" i="41"/>
  <c r="W395" i="41"/>
  <c r="W396" i="41"/>
  <c r="W397" i="41"/>
  <c r="W398" i="41"/>
  <c r="W399" i="41"/>
  <c r="W400" i="41"/>
  <c r="W401" i="41"/>
  <c r="W402" i="41"/>
  <c r="W403" i="41"/>
  <c r="W404" i="41"/>
  <c r="W405" i="41"/>
  <c r="W406" i="41"/>
  <c r="W407" i="41"/>
  <c r="W408" i="41"/>
  <c r="W409" i="41"/>
  <c r="W410" i="41"/>
  <c r="W411" i="41"/>
  <c r="W412" i="41"/>
  <c r="W413" i="41"/>
  <c r="W414" i="41"/>
  <c r="W415" i="41"/>
  <c r="W416" i="41"/>
  <c r="W417" i="41"/>
  <c r="W418" i="41"/>
  <c r="W419" i="41"/>
  <c r="W420" i="41"/>
  <c r="W421" i="41"/>
  <c r="W422" i="41"/>
  <c r="W423" i="41"/>
  <c r="W424" i="41"/>
  <c r="W425" i="41"/>
  <c r="W426" i="41"/>
  <c r="W427" i="41"/>
  <c r="W428" i="41"/>
  <c r="W429" i="41"/>
  <c r="W430" i="41"/>
  <c r="W431" i="41"/>
  <c r="W432" i="41"/>
  <c r="W433" i="41"/>
  <c r="W434" i="41"/>
  <c r="W435" i="41"/>
  <c r="W436" i="41"/>
  <c r="W437" i="41"/>
  <c r="W438" i="41"/>
  <c r="W439" i="41"/>
  <c r="W440" i="41"/>
  <c r="W441" i="41"/>
  <c r="W442" i="41"/>
  <c r="W443" i="41"/>
  <c r="W444" i="41"/>
  <c r="W445" i="41"/>
  <c r="W446" i="41"/>
  <c r="W447" i="41"/>
  <c r="W448" i="41"/>
  <c r="W449" i="41"/>
  <c r="W450" i="41"/>
  <c r="W451" i="41"/>
  <c r="W452" i="41"/>
  <c r="W453" i="41"/>
  <c r="W454" i="41"/>
  <c r="W455" i="41"/>
  <c r="W456" i="41"/>
  <c r="W457" i="41"/>
  <c r="W458" i="41"/>
  <c r="W459" i="41"/>
  <c r="W460" i="41"/>
  <c r="W461" i="41"/>
  <c r="W462" i="41"/>
  <c r="W463" i="41"/>
  <c r="W464" i="41"/>
  <c r="W465" i="41"/>
  <c r="W466" i="41"/>
  <c r="W467" i="41"/>
  <c r="W468" i="41"/>
  <c r="W469" i="41"/>
  <c r="W470" i="41"/>
  <c r="W471" i="41"/>
  <c r="W472" i="41"/>
  <c r="W473" i="41"/>
  <c r="W474" i="41"/>
  <c r="W475" i="41"/>
  <c r="W476" i="41"/>
  <c r="W477" i="41"/>
  <c r="W478" i="41"/>
  <c r="W479" i="41"/>
  <c r="W480" i="41"/>
  <c r="W481" i="41"/>
  <c r="W482" i="41"/>
  <c r="W483" i="41"/>
  <c r="W484" i="41"/>
  <c r="W485" i="41"/>
  <c r="W486" i="41"/>
  <c r="W487" i="41"/>
  <c r="W488" i="41"/>
  <c r="W489" i="41"/>
  <c r="W490" i="41"/>
  <c r="W491" i="41"/>
  <c r="W492" i="41"/>
  <c r="W493" i="41"/>
  <c r="W494" i="41"/>
  <c r="W495" i="41"/>
  <c r="W496" i="41"/>
  <c r="W497" i="41"/>
  <c r="W498" i="41"/>
  <c r="W499" i="41"/>
  <c r="W500" i="41"/>
  <c r="W501" i="41"/>
  <c r="W502" i="41"/>
  <c r="W503" i="41"/>
  <c r="W504" i="41"/>
  <c r="W505" i="41"/>
  <c r="W506" i="41"/>
  <c r="V13" i="41"/>
  <c r="V14" i="41"/>
  <c r="V15" i="41"/>
  <c r="V16" i="41"/>
  <c r="V17" i="41"/>
  <c r="V18" i="41"/>
  <c r="V19" i="41"/>
  <c r="V20" i="41"/>
  <c r="V21" i="41"/>
  <c r="V22" i="41"/>
  <c r="V23" i="41"/>
  <c r="V24" i="41"/>
  <c r="V25" i="41"/>
  <c r="V26" i="41"/>
  <c r="V27" i="41"/>
  <c r="V28" i="41"/>
  <c r="V29" i="41"/>
  <c r="V30" i="41"/>
  <c r="V31" i="41"/>
  <c r="V32" i="41"/>
  <c r="V33" i="41"/>
  <c r="V34" i="41"/>
  <c r="V35" i="41"/>
  <c r="V36" i="41"/>
  <c r="V37" i="41"/>
  <c r="V38" i="41"/>
  <c r="V39" i="41"/>
  <c r="V40" i="41"/>
  <c r="V41" i="41"/>
  <c r="V42" i="41"/>
  <c r="V43" i="41"/>
  <c r="V44" i="41"/>
  <c r="V45" i="41"/>
  <c r="V46" i="41"/>
  <c r="V47" i="41"/>
  <c r="V48" i="41"/>
  <c r="V49" i="41"/>
  <c r="V50" i="41"/>
  <c r="V51" i="41"/>
  <c r="V52" i="41"/>
  <c r="V53" i="41"/>
  <c r="V54" i="41"/>
  <c r="V55" i="41"/>
  <c r="V56" i="41"/>
  <c r="V57" i="41"/>
  <c r="V58" i="41"/>
  <c r="V59" i="41"/>
  <c r="V60" i="41"/>
  <c r="V61" i="41"/>
  <c r="V62" i="41"/>
  <c r="V63" i="41"/>
  <c r="V64" i="41"/>
  <c r="V65" i="41"/>
  <c r="V66" i="41"/>
  <c r="V67" i="41"/>
  <c r="V68" i="41"/>
  <c r="V69" i="41"/>
  <c r="V70" i="41"/>
  <c r="V71" i="41"/>
  <c r="V72" i="41"/>
  <c r="V73" i="41"/>
  <c r="V74" i="41"/>
  <c r="V75" i="41"/>
  <c r="V76" i="41"/>
  <c r="V77" i="41"/>
  <c r="V78" i="41"/>
  <c r="V79" i="41"/>
  <c r="V80" i="41"/>
  <c r="V81" i="41"/>
  <c r="V82" i="41"/>
  <c r="V83" i="41"/>
  <c r="V84" i="41"/>
  <c r="V85" i="41"/>
  <c r="V86" i="41"/>
  <c r="V87" i="41"/>
  <c r="V88" i="41"/>
  <c r="V89" i="41"/>
  <c r="V90" i="41"/>
  <c r="V91" i="41"/>
  <c r="V92" i="41"/>
  <c r="V93" i="41"/>
  <c r="V94" i="41"/>
  <c r="V95" i="41"/>
  <c r="V96" i="41"/>
  <c r="V97" i="41"/>
  <c r="V98" i="41"/>
  <c r="V99" i="41"/>
  <c r="V100" i="41"/>
  <c r="V101" i="41"/>
  <c r="V102" i="41"/>
  <c r="V103" i="41"/>
  <c r="V104" i="41"/>
  <c r="V105" i="41"/>
  <c r="V106" i="41"/>
  <c r="V107" i="41"/>
  <c r="V108" i="41"/>
  <c r="V109" i="41"/>
  <c r="V110" i="41"/>
  <c r="V111" i="41"/>
  <c r="V112" i="41"/>
  <c r="V113" i="41"/>
  <c r="V114" i="41"/>
  <c r="V115" i="41"/>
  <c r="V116" i="41"/>
  <c r="V117" i="41"/>
  <c r="V118" i="41"/>
  <c r="V119" i="41"/>
  <c r="V120" i="41"/>
  <c r="V121" i="41"/>
  <c r="V122" i="41"/>
  <c r="V123" i="41"/>
  <c r="V124" i="41"/>
  <c r="V125" i="41"/>
  <c r="V126" i="41"/>
  <c r="V127" i="41"/>
  <c r="V128" i="41"/>
  <c r="V129" i="41"/>
  <c r="V130" i="41"/>
  <c r="V131" i="41"/>
  <c r="V132" i="41"/>
  <c r="V133" i="41"/>
  <c r="V134" i="41"/>
  <c r="V135" i="41"/>
  <c r="V136" i="41"/>
  <c r="V137" i="41"/>
  <c r="V138" i="41"/>
  <c r="V139" i="41"/>
  <c r="V140" i="41"/>
  <c r="V141" i="41"/>
  <c r="V142" i="41"/>
  <c r="V143" i="41"/>
  <c r="V144" i="41"/>
  <c r="V145" i="41"/>
  <c r="V146" i="41"/>
  <c r="V147" i="41"/>
  <c r="V148" i="41"/>
  <c r="V149" i="41"/>
  <c r="V150" i="41"/>
  <c r="V151" i="41"/>
  <c r="V152" i="41"/>
  <c r="V153" i="41"/>
  <c r="V154" i="41"/>
  <c r="V155" i="41"/>
  <c r="V156" i="41"/>
  <c r="V157" i="41"/>
  <c r="V158" i="41"/>
  <c r="V159" i="41"/>
  <c r="V160" i="41"/>
  <c r="V161" i="41"/>
  <c r="V162" i="41"/>
  <c r="V163" i="41"/>
  <c r="V164" i="41"/>
  <c r="V165" i="41"/>
  <c r="V166" i="41"/>
  <c r="V167" i="41"/>
  <c r="V168" i="41"/>
  <c r="V169" i="41"/>
  <c r="V170" i="41"/>
  <c r="V171" i="41"/>
  <c r="V172" i="41"/>
  <c r="V173" i="41"/>
  <c r="V174" i="41"/>
  <c r="V175" i="41"/>
  <c r="V176" i="41"/>
  <c r="V177" i="41"/>
  <c r="V178" i="41"/>
  <c r="V179" i="41"/>
  <c r="V180" i="41"/>
  <c r="V181" i="41"/>
  <c r="V182" i="41"/>
  <c r="V183" i="41"/>
  <c r="V184" i="41"/>
  <c r="V185" i="41"/>
  <c r="V186" i="41"/>
  <c r="V187" i="41"/>
  <c r="V188" i="41"/>
  <c r="V189" i="41"/>
  <c r="V190" i="41"/>
  <c r="V191" i="41"/>
  <c r="V192" i="41"/>
  <c r="V193" i="41"/>
  <c r="V194" i="41"/>
  <c r="V195" i="41"/>
  <c r="V196" i="41"/>
  <c r="V197" i="41"/>
  <c r="V198" i="41"/>
  <c r="V199" i="41"/>
  <c r="V200" i="41"/>
  <c r="V201" i="41"/>
  <c r="V202" i="41"/>
  <c r="V203" i="41"/>
  <c r="V204" i="41"/>
  <c r="V205" i="41"/>
  <c r="V206" i="41"/>
  <c r="V207" i="41"/>
  <c r="V208" i="41"/>
  <c r="V209" i="41"/>
  <c r="V210" i="41"/>
  <c r="V211" i="41"/>
  <c r="V212" i="41"/>
  <c r="V213" i="41"/>
  <c r="V214" i="41"/>
  <c r="V215" i="41"/>
  <c r="V216" i="41"/>
  <c r="V217" i="41"/>
  <c r="V218" i="41"/>
  <c r="V219" i="41"/>
  <c r="V220" i="41"/>
  <c r="V221" i="41"/>
  <c r="V222" i="41"/>
  <c r="V223" i="41"/>
  <c r="V224" i="41"/>
  <c r="V225" i="41"/>
  <c r="V226" i="41"/>
  <c r="V227" i="41"/>
  <c r="V228" i="41"/>
  <c r="V229" i="41"/>
  <c r="V230" i="41"/>
  <c r="V231" i="41"/>
  <c r="V232" i="41"/>
  <c r="V233" i="41"/>
  <c r="V234" i="41"/>
  <c r="V235" i="41"/>
  <c r="V236" i="41"/>
  <c r="V237" i="41"/>
  <c r="V238" i="41"/>
  <c r="V239" i="41"/>
  <c r="V240" i="41"/>
  <c r="V241" i="41"/>
  <c r="V242" i="41"/>
  <c r="V243" i="41"/>
  <c r="V244" i="41"/>
  <c r="V245" i="41"/>
  <c r="V246" i="41"/>
  <c r="V247" i="41"/>
  <c r="V248" i="41"/>
  <c r="V249" i="41"/>
  <c r="V250" i="41"/>
  <c r="V251" i="41"/>
  <c r="V252" i="41"/>
  <c r="V253" i="41"/>
  <c r="V254" i="41"/>
  <c r="V255" i="41"/>
  <c r="V256" i="41"/>
  <c r="V257" i="41"/>
  <c r="V258" i="41"/>
  <c r="V259" i="41"/>
  <c r="V260" i="41"/>
  <c r="V261" i="41"/>
  <c r="V262" i="41"/>
  <c r="V263" i="41"/>
  <c r="V264" i="41"/>
  <c r="V265" i="41"/>
  <c r="V266" i="41"/>
  <c r="V267" i="41"/>
  <c r="V268" i="41"/>
  <c r="V269" i="41"/>
  <c r="V270" i="41"/>
  <c r="V271" i="41"/>
  <c r="V272" i="41"/>
  <c r="V273" i="41"/>
  <c r="V274" i="41"/>
  <c r="V275" i="41"/>
  <c r="V276" i="41"/>
  <c r="V277" i="41"/>
  <c r="V278" i="41"/>
  <c r="V279" i="41"/>
  <c r="V280" i="41"/>
  <c r="V281" i="41"/>
  <c r="V282" i="41"/>
  <c r="V283" i="41"/>
  <c r="V284" i="41"/>
  <c r="V285" i="41"/>
  <c r="V286" i="41"/>
  <c r="V287" i="41"/>
  <c r="V288" i="41"/>
  <c r="V289" i="41"/>
  <c r="V290" i="41"/>
  <c r="V291" i="41"/>
  <c r="V292" i="41"/>
  <c r="V293" i="41"/>
  <c r="V294" i="41"/>
  <c r="V295" i="41"/>
  <c r="V296" i="41"/>
  <c r="V297" i="41"/>
  <c r="V298" i="41"/>
  <c r="V299" i="41"/>
  <c r="V300" i="41"/>
  <c r="V301" i="41"/>
  <c r="V302" i="41"/>
  <c r="V303" i="41"/>
  <c r="V304" i="41"/>
  <c r="V305" i="41"/>
  <c r="V306" i="41"/>
  <c r="V307" i="41"/>
  <c r="V308" i="41"/>
  <c r="V309" i="41"/>
  <c r="V310" i="41"/>
  <c r="V311" i="41"/>
  <c r="V312" i="41"/>
  <c r="V313" i="41"/>
  <c r="V314" i="41"/>
  <c r="V315" i="41"/>
  <c r="V316" i="41"/>
  <c r="V317" i="41"/>
  <c r="V318" i="41"/>
  <c r="V319" i="41"/>
  <c r="V320" i="41"/>
  <c r="V321" i="41"/>
  <c r="V322" i="41"/>
  <c r="V323" i="41"/>
  <c r="V324" i="41"/>
  <c r="V325" i="41"/>
  <c r="V326" i="41"/>
  <c r="V327" i="41"/>
  <c r="V328" i="41"/>
  <c r="V329" i="41"/>
  <c r="V330" i="41"/>
  <c r="V331" i="41"/>
  <c r="V332" i="41"/>
  <c r="V333" i="41"/>
  <c r="V334" i="41"/>
  <c r="V335" i="41"/>
  <c r="V336" i="41"/>
  <c r="V337" i="41"/>
  <c r="V338" i="41"/>
  <c r="V339" i="41"/>
  <c r="V340" i="41"/>
  <c r="V341" i="41"/>
  <c r="V342" i="41"/>
  <c r="V343" i="41"/>
  <c r="V344" i="41"/>
  <c r="V345" i="41"/>
  <c r="V346" i="41"/>
  <c r="V347" i="41"/>
  <c r="V348" i="41"/>
  <c r="V349" i="41"/>
  <c r="V350" i="41"/>
  <c r="V351" i="41"/>
  <c r="V352" i="41"/>
  <c r="V353" i="41"/>
  <c r="V354" i="41"/>
  <c r="V355" i="41"/>
  <c r="V356" i="41"/>
  <c r="V357" i="41"/>
  <c r="V358" i="41"/>
  <c r="V359" i="41"/>
  <c r="V360" i="41"/>
  <c r="V361" i="41"/>
  <c r="V362" i="41"/>
  <c r="V363" i="41"/>
  <c r="V364" i="41"/>
  <c r="V365" i="41"/>
  <c r="V366" i="41"/>
  <c r="V367" i="41"/>
  <c r="V368" i="41"/>
  <c r="V369" i="41"/>
  <c r="V370" i="41"/>
  <c r="V371" i="41"/>
  <c r="V372" i="41"/>
  <c r="V373" i="41"/>
  <c r="V374" i="41"/>
  <c r="V375" i="41"/>
  <c r="V376" i="41"/>
  <c r="V377" i="41"/>
  <c r="V378" i="41"/>
  <c r="V379" i="41"/>
  <c r="V380" i="41"/>
  <c r="V381" i="41"/>
  <c r="V382" i="41"/>
  <c r="V383" i="41"/>
  <c r="V384" i="41"/>
  <c r="V385" i="41"/>
  <c r="V386" i="41"/>
  <c r="V387" i="41"/>
  <c r="V388" i="41"/>
  <c r="V389" i="41"/>
  <c r="V390" i="41"/>
  <c r="V391" i="41"/>
  <c r="V392" i="41"/>
  <c r="V393" i="41"/>
  <c r="V394" i="41"/>
  <c r="V395" i="41"/>
  <c r="V396" i="41"/>
  <c r="V397" i="41"/>
  <c r="V398" i="41"/>
  <c r="V399" i="41"/>
  <c r="V400" i="41"/>
  <c r="V401" i="41"/>
  <c r="V402" i="41"/>
  <c r="V403" i="41"/>
  <c r="V404" i="41"/>
  <c r="V405" i="41"/>
  <c r="V406" i="41"/>
  <c r="V407" i="41"/>
  <c r="V408" i="41"/>
  <c r="V409" i="41"/>
  <c r="V410" i="41"/>
  <c r="V411" i="41"/>
  <c r="V412" i="41"/>
  <c r="V413" i="41"/>
  <c r="V414" i="41"/>
  <c r="V415" i="41"/>
  <c r="V416" i="41"/>
  <c r="V417" i="41"/>
  <c r="V418" i="41"/>
  <c r="V419" i="41"/>
  <c r="V420" i="41"/>
  <c r="V421" i="41"/>
  <c r="V422" i="41"/>
  <c r="V423" i="41"/>
  <c r="V424" i="41"/>
  <c r="V425" i="41"/>
  <c r="V426" i="41"/>
  <c r="V427" i="41"/>
  <c r="V428" i="41"/>
  <c r="V429" i="41"/>
  <c r="V430" i="41"/>
  <c r="V431" i="41"/>
  <c r="V432" i="41"/>
  <c r="V433" i="41"/>
  <c r="V434" i="41"/>
  <c r="V435" i="41"/>
  <c r="V436" i="41"/>
  <c r="V437" i="41"/>
  <c r="V438" i="41"/>
  <c r="V439" i="41"/>
  <c r="V440" i="41"/>
  <c r="V441" i="41"/>
  <c r="V442" i="41"/>
  <c r="V443" i="41"/>
  <c r="V444" i="41"/>
  <c r="V445" i="41"/>
  <c r="V446" i="41"/>
  <c r="V447" i="41"/>
  <c r="V448" i="41"/>
  <c r="V449" i="41"/>
  <c r="V450" i="41"/>
  <c r="V451" i="41"/>
  <c r="V452" i="41"/>
  <c r="V453" i="41"/>
  <c r="V454" i="41"/>
  <c r="V455" i="41"/>
  <c r="V456" i="41"/>
  <c r="V457" i="41"/>
  <c r="V458" i="41"/>
  <c r="V459" i="41"/>
  <c r="V460" i="41"/>
  <c r="V461" i="41"/>
  <c r="V462" i="41"/>
  <c r="V463" i="41"/>
  <c r="V464" i="41"/>
  <c r="V465" i="41"/>
  <c r="V466" i="41"/>
  <c r="V467" i="41"/>
  <c r="V468" i="41"/>
  <c r="V469" i="41"/>
  <c r="V470" i="41"/>
  <c r="V471" i="41"/>
  <c r="V472" i="41"/>
  <c r="V473" i="41"/>
  <c r="V474" i="41"/>
  <c r="V475" i="41"/>
  <c r="V476" i="41"/>
  <c r="V477" i="41"/>
  <c r="V478" i="41"/>
  <c r="V479" i="41"/>
  <c r="V480" i="41"/>
  <c r="V481" i="41"/>
  <c r="V482" i="41"/>
  <c r="V483" i="41"/>
  <c r="V484" i="41"/>
  <c r="V485" i="41"/>
  <c r="V486" i="41"/>
  <c r="V487" i="41"/>
  <c r="V488" i="41"/>
  <c r="V489" i="41"/>
  <c r="V490" i="41"/>
  <c r="V491" i="41"/>
  <c r="V492" i="41"/>
  <c r="V493" i="41"/>
  <c r="V494" i="41"/>
  <c r="V495" i="41"/>
  <c r="V496" i="41"/>
  <c r="V497" i="41"/>
  <c r="V498" i="41"/>
  <c r="V499" i="41"/>
  <c r="V500" i="41"/>
  <c r="V501" i="41"/>
  <c r="V502" i="41"/>
  <c r="V503" i="41"/>
  <c r="V504" i="41"/>
  <c r="V505" i="41"/>
  <c r="V506" i="41"/>
  <c r="S7" i="41"/>
  <c r="C74" i="43" l="1"/>
  <c r="C75" i="43"/>
  <c r="C73" i="43" l="1"/>
  <c r="K8" i="41" l="1"/>
  <c r="K9" i="41"/>
  <c r="K10" i="41"/>
  <c r="K11" i="41"/>
  <c r="K12" i="41"/>
  <c r="K13" i="41"/>
  <c r="K14" i="41"/>
  <c r="K15" i="41"/>
  <c r="K16" i="41"/>
  <c r="K17" i="41"/>
  <c r="K18" i="41"/>
  <c r="K19" i="41"/>
  <c r="K20" i="41"/>
  <c r="K21" i="41"/>
  <c r="K22" i="41"/>
  <c r="K23" i="41"/>
  <c r="K24" i="41"/>
  <c r="K25" i="41"/>
  <c r="K26" i="41"/>
  <c r="K27" i="41"/>
  <c r="K28" i="41"/>
  <c r="K29" i="41"/>
  <c r="K30" i="41"/>
  <c r="K31" i="41"/>
  <c r="K32" i="41"/>
  <c r="K33" i="41"/>
  <c r="K34" i="41"/>
  <c r="K35" i="41"/>
  <c r="K36" i="41"/>
  <c r="K37" i="41"/>
  <c r="K38" i="41"/>
  <c r="K39" i="41"/>
  <c r="K40" i="41"/>
  <c r="K41" i="41"/>
  <c r="K42" i="41"/>
  <c r="K43" i="41"/>
  <c r="K44" i="41"/>
  <c r="K45" i="41"/>
  <c r="K46" i="41"/>
  <c r="K47" i="41"/>
  <c r="K48" i="41"/>
  <c r="K49" i="41"/>
  <c r="K50" i="41"/>
  <c r="K51" i="41"/>
  <c r="K52" i="41"/>
  <c r="K53" i="41"/>
  <c r="K54" i="41"/>
  <c r="K55" i="41"/>
  <c r="K56" i="41"/>
  <c r="K57" i="41"/>
  <c r="K58" i="41"/>
  <c r="K59" i="41"/>
  <c r="K60" i="41"/>
  <c r="K61" i="41"/>
  <c r="K62" i="41"/>
  <c r="K63" i="41"/>
  <c r="K64" i="41"/>
  <c r="K65" i="41"/>
  <c r="K66" i="41"/>
  <c r="K67" i="41"/>
  <c r="K68" i="41"/>
  <c r="K69" i="41"/>
  <c r="K70" i="41"/>
  <c r="K71" i="41"/>
  <c r="K72" i="41"/>
  <c r="K73" i="41"/>
  <c r="K74" i="41"/>
  <c r="K75" i="41"/>
  <c r="K76" i="41"/>
  <c r="K77" i="41"/>
  <c r="K78" i="41"/>
  <c r="K79" i="41"/>
  <c r="K80" i="41"/>
  <c r="K81" i="41"/>
  <c r="K82" i="41"/>
  <c r="K83" i="41"/>
  <c r="K84" i="41"/>
  <c r="K85" i="41"/>
  <c r="K86" i="41"/>
  <c r="K87" i="41"/>
  <c r="K88" i="41"/>
  <c r="K89" i="41"/>
  <c r="K90" i="41"/>
  <c r="K91" i="41"/>
  <c r="K92" i="41"/>
  <c r="K93" i="41"/>
  <c r="K94" i="41"/>
  <c r="K95" i="41"/>
  <c r="K96" i="41"/>
  <c r="K97" i="41"/>
  <c r="K98" i="41"/>
  <c r="K99" i="41"/>
  <c r="K100" i="41"/>
  <c r="K101" i="41"/>
  <c r="K102" i="41"/>
  <c r="K103" i="41"/>
  <c r="K104" i="41"/>
  <c r="K105" i="41"/>
  <c r="K106" i="41"/>
  <c r="K107" i="41"/>
  <c r="K108" i="41"/>
  <c r="K109" i="41"/>
  <c r="K110" i="41"/>
  <c r="K111" i="41"/>
  <c r="K112" i="41"/>
  <c r="K113" i="41"/>
  <c r="K114" i="41"/>
  <c r="K115" i="41"/>
  <c r="K116" i="41"/>
  <c r="K117" i="41"/>
  <c r="K118" i="41"/>
  <c r="K119" i="41"/>
  <c r="K120" i="41"/>
  <c r="K121" i="41"/>
  <c r="K122" i="41"/>
  <c r="K123" i="41"/>
  <c r="K124" i="41"/>
  <c r="K125" i="41"/>
  <c r="K126" i="41"/>
  <c r="K127" i="41"/>
  <c r="K128" i="41"/>
  <c r="K129" i="41"/>
  <c r="K130" i="41"/>
  <c r="K131" i="41"/>
  <c r="K132" i="41"/>
  <c r="K133" i="41"/>
  <c r="K134" i="41"/>
  <c r="K135" i="41"/>
  <c r="K136" i="41"/>
  <c r="K137" i="41"/>
  <c r="K138" i="41"/>
  <c r="K139" i="41"/>
  <c r="K140" i="41"/>
  <c r="K141" i="41"/>
  <c r="K142" i="41"/>
  <c r="K143" i="41"/>
  <c r="K144" i="41"/>
  <c r="K145" i="41"/>
  <c r="K146" i="41"/>
  <c r="K147" i="41"/>
  <c r="K148" i="41"/>
  <c r="K149" i="41"/>
  <c r="K150" i="41"/>
  <c r="K151" i="41"/>
  <c r="K152" i="41"/>
  <c r="K153" i="41"/>
  <c r="K154" i="41"/>
  <c r="K155" i="41"/>
  <c r="K156" i="41"/>
  <c r="K157" i="41"/>
  <c r="K158" i="41"/>
  <c r="K159" i="41"/>
  <c r="K160" i="41"/>
  <c r="K161" i="41"/>
  <c r="K162" i="41"/>
  <c r="K163" i="41"/>
  <c r="K164" i="41"/>
  <c r="K165" i="41"/>
  <c r="K166" i="41"/>
  <c r="K167" i="41"/>
  <c r="K168" i="41"/>
  <c r="K169" i="41"/>
  <c r="K170" i="41"/>
  <c r="K171" i="41"/>
  <c r="K172" i="41"/>
  <c r="K173" i="41"/>
  <c r="K174" i="41"/>
  <c r="K175" i="41"/>
  <c r="K176" i="41"/>
  <c r="K177" i="41"/>
  <c r="K178" i="41"/>
  <c r="K179" i="41"/>
  <c r="K180" i="41"/>
  <c r="K181" i="41"/>
  <c r="K182" i="41"/>
  <c r="K183" i="41"/>
  <c r="K184" i="41"/>
  <c r="K185" i="41"/>
  <c r="K186" i="41"/>
  <c r="K187" i="41"/>
  <c r="K188" i="41"/>
  <c r="K189" i="41"/>
  <c r="K190" i="41"/>
  <c r="K191" i="41"/>
  <c r="K192" i="41"/>
  <c r="K193" i="41"/>
  <c r="K194" i="41"/>
  <c r="K195" i="41"/>
  <c r="K196" i="41"/>
  <c r="K197" i="41"/>
  <c r="K198" i="41"/>
  <c r="K199" i="41"/>
  <c r="K200" i="41"/>
  <c r="K201" i="41"/>
  <c r="K202" i="41"/>
  <c r="K203" i="41"/>
  <c r="K204" i="41"/>
  <c r="K205" i="41"/>
  <c r="K206" i="41"/>
  <c r="K207" i="41"/>
  <c r="K208" i="41"/>
  <c r="K209" i="41"/>
  <c r="K210" i="41"/>
  <c r="K211" i="41"/>
  <c r="K212" i="41"/>
  <c r="K213" i="41"/>
  <c r="K214" i="41"/>
  <c r="K215" i="41"/>
  <c r="K216" i="41"/>
  <c r="K217" i="41"/>
  <c r="K218" i="41"/>
  <c r="K219" i="41"/>
  <c r="K220" i="41"/>
  <c r="K221" i="41"/>
  <c r="K222" i="41"/>
  <c r="K223" i="41"/>
  <c r="K224" i="41"/>
  <c r="K225" i="41"/>
  <c r="K226" i="41"/>
  <c r="K227" i="41"/>
  <c r="K228" i="41"/>
  <c r="K229" i="41"/>
  <c r="K230" i="41"/>
  <c r="K231" i="41"/>
  <c r="K232" i="41"/>
  <c r="K233" i="41"/>
  <c r="K234" i="41"/>
  <c r="K235" i="41"/>
  <c r="K236" i="41"/>
  <c r="K237" i="41"/>
  <c r="K238" i="41"/>
  <c r="K239" i="41"/>
  <c r="K240" i="41"/>
  <c r="K241" i="41"/>
  <c r="K242" i="41"/>
  <c r="K243" i="41"/>
  <c r="K244" i="41"/>
  <c r="K245" i="41"/>
  <c r="K246" i="41"/>
  <c r="K247" i="41"/>
  <c r="K248" i="41"/>
  <c r="K249" i="41"/>
  <c r="K250" i="41"/>
  <c r="K251" i="41"/>
  <c r="K252" i="41"/>
  <c r="K253" i="41"/>
  <c r="K254" i="41"/>
  <c r="K255" i="41"/>
  <c r="K256" i="41"/>
  <c r="K257" i="41"/>
  <c r="K258" i="41"/>
  <c r="K259" i="41"/>
  <c r="K260" i="41"/>
  <c r="K261" i="41"/>
  <c r="K262" i="41"/>
  <c r="K263" i="41"/>
  <c r="K264" i="41"/>
  <c r="K265" i="41"/>
  <c r="K266" i="41"/>
  <c r="K267" i="41"/>
  <c r="K268" i="41"/>
  <c r="K269" i="41"/>
  <c r="K270" i="41"/>
  <c r="K271" i="41"/>
  <c r="K272" i="41"/>
  <c r="K273" i="41"/>
  <c r="K274" i="41"/>
  <c r="K275" i="41"/>
  <c r="K276" i="41"/>
  <c r="K277" i="41"/>
  <c r="K278" i="41"/>
  <c r="K279" i="41"/>
  <c r="K280" i="41"/>
  <c r="K281" i="41"/>
  <c r="K282" i="41"/>
  <c r="K283" i="41"/>
  <c r="K284" i="41"/>
  <c r="K285" i="41"/>
  <c r="K286" i="41"/>
  <c r="K287" i="41"/>
  <c r="K288" i="41"/>
  <c r="K289" i="41"/>
  <c r="K290" i="41"/>
  <c r="K291" i="41"/>
  <c r="K292" i="41"/>
  <c r="K293" i="41"/>
  <c r="K294" i="41"/>
  <c r="K295" i="41"/>
  <c r="K296" i="41"/>
  <c r="K297" i="41"/>
  <c r="K298" i="41"/>
  <c r="K299" i="41"/>
  <c r="K300" i="41"/>
  <c r="K301" i="41"/>
  <c r="K302" i="41"/>
  <c r="K303" i="41"/>
  <c r="K304" i="41"/>
  <c r="K305" i="41"/>
  <c r="K306" i="41"/>
  <c r="K307" i="41"/>
  <c r="K308" i="41"/>
  <c r="K309" i="41"/>
  <c r="K310" i="41"/>
  <c r="K311" i="41"/>
  <c r="K312" i="41"/>
  <c r="K313" i="41"/>
  <c r="K314" i="41"/>
  <c r="K315" i="41"/>
  <c r="K316" i="41"/>
  <c r="K317" i="41"/>
  <c r="K318" i="41"/>
  <c r="K319" i="41"/>
  <c r="K320" i="41"/>
  <c r="K321" i="41"/>
  <c r="K322" i="41"/>
  <c r="K323" i="41"/>
  <c r="K324" i="41"/>
  <c r="K325" i="41"/>
  <c r="K326" i="41"/>
  <c r="K327" i="41"/>
  <c r="K328" i="41"/>
  <c r="K329" i="41"/>
  <c r="K330" i="41"/>
  <c r="K331" i="41"/>
  <c r="K332" i="41"/>
  <c r="K333" i="41"/>
  <c r="K334" i="41"/>
  <c r="K335" i="41"/>
  <c r="K336" i="41"/>
  <c r="K337" i="41"/>
  <c r="K338" i="41"/>
  <c r="K339" i="41"/>
  <c r="K340" i="41"/>
  <c r="K341" i="41"/>
  <c r="K342" i="41"/>
  <c r="K343" i="41"/>
  <c r="K344" i="41"/>
  <c r="K345" i="41"/>
  <c r="K346" i="41"/>
  <c r="K347" i="41"/>
  <c r="K348" i="41"/>
  <c r="K349" i="41"/>
  <c r="K350" i="41"/>
  <c r="K351" i="41"/>
  <c r="K352" i="41"/>
  <c r="K353" i="41"/>
  <c r="K354" i="41"/>
  <c r="K355" i="41"/>
  <c r="K356" i="41"/>
  <c r="K357" i="41"/>
  <c r="K358" i="41"/>
  <c r="K359" i="41"/>
  <c r="K360" i="41"/>
  <c r="K361" i="41"/>
  <c r="K362" i="41"/>
  <c r="K363" i="41"/>
  <c r="K364" i="41"/>
  <c r="K365" i="41"/>
  <c r="K366" i="41"/>
  <c r="K367" i="41"/>
  <c r="K368" i="41"/>
  <c r="K369" i="41"/>
  <c r="K370" i="41"/>
  <c r="K371" i="41"/>
  <c r="K372" i="41"/>
  <c r="K373" i="41"/>
  <c r="K374" i="41"/>
  <c r="K375" i="41"/>
  <c r="K376" i="41"/>
  <c r="K377" i="41"/>
  <c r="K378" i="41"/>
  <c r="K379" i="41"/>
  <c r="K380" i="41"/>
  <c r="K381" i="41"/>
  <c r="K382" i="41"/>
  <c r="K383" i="41"/>
  <c r="K384" i="41"/>
  <c r="K385" i="41"/>
  <c r="K386" i="41"/>
  <c r="K387" i="41"/>
  <c r="K388" i="41"/>
  <c r="K389" i="41"/>
  <c r="K390" i="41"/>
  <c r="K391" i="41"/>
  <c r="K392" i="41"/>
  <c r="K393" i="41"/>
  <c r="K394" i="41"/>
  <c r="K395" i="41"/>
  <c r="K396" i="41"/>
  <c r="K397" i="41"/>
  <c r="K398" i="41"/>
  <c r="K399" i="41"/>
  <c r="K400" i="41"/>
  <c r="K401" i="41"/>
  <c r="K402" i="41"/>
  <c r="K403" i="41"/>
  <c r="K404" i="41"/>
  <c r="K405" i="41"/>
  <c r="K406" i="41"/>
  <c r="K407" i="41"/>
  <c r="K408" i="41"/>
  <c r="K409" i="41"/>
  <c r="K410" i="41"/>
  <c r="K411" i="41"/>
  <c r="K412" i="41"/>
  <c r="K413" i="41"/>
  <c r="K414" i="41"/>
  <c r="K415" i="41"/>
  <c r="K416" i="41"/>
  <c r="K417" i="41"/>
  <c r="K418" i="41"/>
  <c r="K419" i="41"/>
  <c r="K420" i="41"/>
  <c r="K421" i="41"/>
  <c r="K422" i="41"/>
  <c r="K423" i="41"/>
  <c r="K424" i="41"/>
  <c r="K425" i="41"/>
  <c r="K426" i="41"/>
  <c r="K427" i="41"/>
  <c r="K428" i="41"/>
  <c r="K429" i="41"/>
  <c r="K430" i="41"/>
  <c r="K431" i="41"/>
  <c r="K432" i="41"/>
  <c r="K433" i="41"/>
  <c r="K434" i="41"/>
  <c r="K435" i="41"/>
  <c r="K436" i="41"/>
  <c r="K437" i="41"/>
  <c r="K438" i="41"/>
  <c r="K439" i="41"/>
  <c r="K440" i="41"/>
  <c r="K441" i="41"/>
  <c r="K442" i="41"/>
  <c r="K443" i="41"/>
  <c r="K444" i="41"/>
  <c r="K445" i="41"/>
  <c r="K446" i="41"/>
  <c r="K447" i="41"/>
  <c r="K448" i="41"/>
  <c r="K449" i="41"/>
  <c r="K450" i="41"/>
  <c r="K451" i="41"/>
  <c r="K452" i="41"/>
  <c r="K453" i="41"/>
  <c r="K454" i="41"/>
  <c r="K455" i="41"/>
  <c r="K456" i="41"/>
  <c r="K457" i="41"/>
  <c r="K458" i="41"/>
  <c r="K459" i="41"/>
  <c r="K460" i="41"/>
  <c r="K461" i="41"/>
  <c r="K462" i="41"/>
  <c r="K463" i="41"/>
  <c r="K464" i="41"/>
  <c r="K465" i="41"/>
  <c r="K466" i="41"/>
  <c r="K467" i="41"/>
  <c r="K468" i="41"/>
  <c r="K469" i="41"/>
  <c r="K470" i="41"/>
  <c r="K471" i="41"/>
  <c r="K472" i="41"/>
  <c r="K473" i="41"/>
  <c r="K474" i="41"/>
  <c r="K475" i="41"/>
  <c r="K476" i="41"/>
  <c r="K477" i="41"/>
  <c r="K478" i="41"/>
  <c r="K479" i="41"/>
  <c r="K480" i="41"/>
  <c r="K481" i="41"/>
  <c r="K482" i="41"/>
  <c r="K483" i="41"/>
  <c r="K484" i="41"/>
  <c r="K485" i="41"/>
  <c r="K486" i="41"/>
  <c r="K487" i="41"/>
  <c r="K488" i="41"/>
  <c r="K489" i="41"/>
  <c r="K490" i="41"/>
  <c r="K491" i="41"/>
  <c r="K492" i="41"/>
  <c r="K493" i="41"/>
  <c r="K494" i="41"/>
  <c r="K495" i="41"/>
  <c r="K496" i="41"/>
  <c r="K497" i="41"/>
  <c r="K498" i="41"/>
  <c r="K499" i="41"/>
  <c r="K500" i="41"/>
  <c r="K501" i="41"/>
  <c r="K502" i="41"/>
  <c r="K503" i="41"/>
  <c r="K504" i="41"/>
  <c r="K505" i="41"/>
  <c r="K506" i="41"/>
  <c r="K7" i="41"/>
  <c r="J8" i="41"/>
  <c r="J9" i="41"/>
  <c r="J10" i="41"/>
  <c r="J11" i="41"/>
  <c r="J12" i="41"/>
  <c r="J13" i="41"/>
  <c r="J14" i="41"/>
  <c r="J15" i="41"/>
  <c r="J16" i="41"/>
  <c r="J17" i="41"/>
  <c r="J18" i="41"/>
  <c r="J19" i="41"/>
  <c r="J20" i="41"/>
  <c r="J21" i="41"/>
  <c r="J22" i="41"/>
  <c r="J23" i="41"/>
  <c r="J24" i="41"/>
  <c r="J25" i="41"/>
  <c r="J26" i="41"/>
  <c r="J27" i="41"/>
  <c r="J28" i="41"/>
  <c r="J29" i="41"/>
  <c r="J30" i="41"/>
  <c r="J31" i="41"/>
  <c r="J32" i="41"/>
  <c r="J33" i="41"/>
  <c r="J34" i="41"/>
  <c r="J35" i="41"/>
  <c r="J36" i="41"/>
  <c r="J37" i="41"/>
  <c r="J38" i="41"/>
  <c r="J39" i="41"/>
  <c r="J40" i="41"/>
  <c r="J41" i="41"/>
  <c r="J42" i="41"/>
  <c r="J43" i="41"/>
  <c r="J44" i="41"/>
  <c r="J45" i="41"/>
  <c r="J46" i="41"/>
  <c r="J47" i="41"/>
  <c r="J48" i="41"/>
  <c r="J49" i="41"/>
  <c r="J50" i="41"/>
  <c r="J51" i="41"/>
  <c r="J52" i="41"/>
  <c r="J53" i="41"/>
  <c r="J54" i="41"/>
  <c r="J55" i="41"/>
  <c r="J56" i="41"/>
  <c r="J57" i="41"/>
  <c r="J58" i="41"/>
  <c r="J59" i="41"/>
  <c r="J60" i="41"/>
  <c r="J61" i="41"/>
  <c r="J62" i="41"/>
  <c r="J63" i="41"/>
  <c r="J64" i="41"/>
  <c r="J65" i="41"/>
  <c r="J66" i="41"/>
  <c r="J67" i="41"/>
  <c r="J68" i="41"/>
  <c r="J69" i="41"/>
  <c r="J70" i="41"/>
  <c r="J71" i="41"/>
  <c r="J72" i="41"/>
  <c r="J73" i="41"/>
  <c r="J74" i="41"/>
  <c r="J75" i="41"/>
  <c r="J76" i="41"/>
  <c r="J77" i="41"/>
  <c r="J78" i="41"/>
  <c r="J79" i="41"/>
  <c r="J80" i="41"/>
  <c r="J81" i="41"/>
  <c r="J82" i="41"/>
  <c r="J83" i="41"/>
  <c r="J84" i="41"/>
  <c r="J85" i="41"/>
  <c r="J86" i="41"/>
  <c r="J87" i="41"/>
  <c r="J88" i="41"/>
  <c r="J89" i="41"/>
  <c r="J90" i="41"/>
  <c r="J91" i="41"/>
  <c r="J92" i="41"/>
  <c r="J93" i="41"/>
  <c r="J94" i="41"/>
  <c r="J95" i="41"/>
  <c r="J96" i="41"/>
  <c r="J97" i="41"/>
  <c r="J98" i="41"/>
  <c r="J99" i="41"/>
  <c r="J100" i="41"/>
  <c r="J101" i="41"/>
  <c r="J102" i="41"/>
  <c r="J103" i="41"/>
  <c r="J104" i="41"/>
  <c r="J105" i="41"/>
  <c r="J106" i="41"/>
  <c r="J107" i="41"/>
  <c r="J108" i="41"/>
  <c r="J109" i="41"/>
  <c r="J110" i="41"/>
  <c r="J111" i="41"/>
  <c r="J112" i="41"/>
  <c r="J113" i="41"/>
  <c r="J114" i="41"/>
  <c r="J115" i="41"/>
  <c r="J116" i="41"/>
  <c r="J117" i="41"/>
  <c r="J118" i="41"/>
  <c r="J119" i="41"/>
  <c r="J120" i="41"/>
  <c r="J121" i="41"/>
  <c r="J122" i="41"/>
  <c r="J123" i="41"/>
  <c r="J124" i="41"/>
  <c r="J125" i="41"/>
  <c r="J126" i="41"/>
  <c r="J127" i="41"/>
  <c r="J128" i="41"/>
  <c r="J129" i="41"/>
  <c r="J130" i="41"/>
  <c r="J131" i="41"/>
  <c r="J132" i="41"/>
  <c r="J133" i="41"/>
  <c r="J134" i="41"/>
  <c r="J135" i="41"/>
  <c r="J136" i="41"/>
  <c r="J137" i="41"/>
  <c r="J138" i="41"/>
  <c r="J139" i="41"/>
  <c r="J140" i="41"/>
  <c r="J141" i="41"/>
  <c r="J142" i="41"/>
  <c r="J143" i="41"/>
  <c r="J144" i="41"/>
  <c r="J145" i="41"/>
  <c r="J146" i="41"/>
  <c r="J147" i="41"/>
  <c r="J148" i="41"/>
  <c r="J149" i="41"/>
  <c r="J150" i="41"/>
  <c r="J151" i="41"/>
  <c r="J152" i="41"/>
  <c r="J153" i="41"/>
  <c r="J154" i="41"/>
  <c r="J155" i="41"/>
  <c r="J156" i="41"/>
  <c r="J157" i="41"/>
  <c r="J158" i="41"/>
  <c r="J159" i="41"/>
  <c r="J160" i="41"/>
  <c r="J161" i="41"/>
  <c r="J162" i="41"/>
  <c r="J163" i="41"/>
  <c r="J164" i="41"/>
  <c r="J165" i="41"/>
  <c r="J166" i="41"/>
  <c r="J167" i="41"/>
  <c r="J168" i="41"/>
  <c r="J169" i="41"/>
  <c r="J170" i="41"/>
  <c r="J171" i="41"/>
  <c r="J172" i="41"/>
  <c r="J173" i="41"/>
  <c r="J174" i="41"/>
  <c r="J175" i="41"/>
  <c r="J176" i="41"/>
  <c r="J177" i="41"/>
  <c r="J178" i="41"/>
  <c r="J179" i="41"/>
  <c r="J180" i="41"/>
  <c r="J181" i="41"/>
  <c r="J182" i="41"/>
  <c r="J183" i="41"/>
  <c r="J184" i="41"/>
  <c r="J185" i="41"/>
  <c r="J186" i="41"/>
  <c r="J187" i="41"/>
  <c r="J188" i="41"/>
  <c r="J189" i="41"/>
  <c r="J190" i="41"/>
  <c r="J191" i="41"/>
  <c r="J192" i="41"/>
  <c r="J193" i="41"/>
  <c r="J194" i="41"/>
  <c r="J195" i="41"/>
  <c r="J196" i="41"/>
  <c r="J197" i="41"/>
  <c r="J198" i="41"/>
  <c r="J199" i="41"/>
  <c r="J200" i="41"/>
  <c r="J201" i="41"/>
  <c r="J202" i="41"/>
  <c r="J203" i="41"/>
  <c r="J204" i="41"/>
  <c r="J205" i="41"/>
  <c r="J206" i="41"/>
  <c r="J207" i="41"/>
  <c r="J208" i="41"/>
  <c r="J209" i="41"/>
  <c r="J210" i="41"/>
  <c r="J211" i="41"/>
  <c r="J212" i="41"/>
  <c r="J213" i="41"/>
  <c r="J214" i="41"/>
  <c r="J215" i="41"/>
  <c r="J216" i="41"/>
  <c r="J217" i="41"/>
  <c r="J218" i="41"/>
  <c r="J219" i="41"/>
  <c r="J220" i="41"/>
  <c r="J221" i="41"/>
  <c r="J222" i="41"/>
  <c r="J223" i="41"/>
  <c r="J224" i="41"/>
  <c r="J225" i="41"/>
  <c r="J226" i="41"/>
  <c r="J227" i="41"/>
  <c r="J228" i="41"/>
  <c r="J229" i="41"/>
  <c r="J230" i="41"/>
  <c r="J231" i="41"/>
  <c r="J232" i="41"/>
  <c r="J233" i="41"/>
  <c r="J234" i="41"/>
  <c r="J235" i="41"/>
  <c r="J236" i="41"/>
  <c r="J237" i="41"/>
  <c r="J238" i="41"/>
  <c r="J239" i="41"/>
  <c r="J240" i="41"/>
  <c r="J241" i="41"/>
  <c r="J242" i="41"/>
  <c r="J243" i="41"/>
  <c r="J244" i="41"/>
  <c r="J245" i="41"/>
  <c r="J246" i="41"/>
  <c r="J247" i="41"/>
  <c r="J248" i="41"/>
  <c r="J249" i="41"/>
  <c r="J250" i="41"/>
  <c r="J251" i="41"/>
  <c r="J252" i="41"/>
  <c r="J253" i="41"/>
  <c r="J254" i="41"/>
  <c r="J255" i="41"/>
  <c r="J256" i="41"/>
  <c r="J257" i="41"/>
  <c r="J258" i="41"/>
  <c r="J259" i="41"/>
  <c r="J260" i="41"/>
  <c r="J261" i="41"/>
  <c r="J262" i="41"/>
  <c r="J263" i="41"/>
  <c r="J264" i="41"/>
  <c r="J265" i="41"/>
  <c r="J266" i="41"/>
  <c r="J267" i="41"/>
  <c r="J268" i="41"/>
  <c r="J269" i="41"/>
  <c r="J270" i="41"/>
  <c r="J271" i="41"/>
  <c r="J272" i="41"/>
  <c r="J273" i="41"/>
  <c r="J274" i="41"/>
  <c r="J275" i="41"/>
  <c r="J276" i="41"/>
  <c r="J277" i="41"/>
  <c r="J278" i="41"/>
  <c r="J279" i="41"/>
  <c r="J280" i="41"/>
  <c r="J281" i="41"/>
  <c r="J282" i="41"/>
  <c r="J283" i="41"/>
  <c r="J284" i="41"/>
  <c r="J285" i="41"/>
  <c r="J286" i="41"/>
  <c r="J287" i="41"/>
  <c r="J288" i="41"/>
  <c r="J289" i="41"/>
  <c r="J290" i="41"/>
  <c r="J291" i="41"/>
  <c r="J292" i="41"/>
  <c r="J293" i="41"/>
  <c r="J294" i="41"/>
  <c r="J295" i="41"/>
  <c r="J296" i="41"/>
  <c r="J297" i="41"/>
  <c r="J298" i="41"/>
  <c r="J299" i="41"/>
  <c r="J300" i="41"/>
  <c r="J301" i="41"/>
  <c r="J302" i="41"/>
  <c r="J303" i="41"/>
  <c r="J304" i="41"/>
  <c r="J305" i="41"/>
  <c r="J306" i="41"/>
  <c r="J307" i="41"/>
  <c r="J308" i="41"/>
  <c r="J309" i="41"/>
  <c r="J310" i="41"/>
  <c r="J311" i="41"/>
  <c r="J312" i="41"/>
  <c r="J313" i="41"/>
  <c r="J314" i="41"/>
  <c r="J315" i="41"/>
  <c r="J316" i="41"/>
  <c r="J317" i="41"/>
  <c r="J318" i="41"/>
  <c r="J319" i="41"/>
  <c r="J320" i="41"/>
  <c r="J321" i="41"/>
  <c r="J322" i="41"/>
  <c r="J323" i="41"/>
  <c r="J324" i="41"/>
  <c r="J325" i="41"/>
  <c r="J326" i="41"/>
  <c r="J327" i="41"/>
  <c r="J328" i="41"/>
  <c r="J329" i="41"/>
  <c r="J330" i="41"/>
  <c r="J331" i="41"/>
  <c r="J332" i="41"/>
  <c r="J333" i="41"/>
  <c r="J334" i="41"/>
  <c r="J335" i="41"/>
  <c r="J336" i="41"/>
  <c r="J337" i="41"/>
  <c r="J338" i="41"/>
  <c r="J339" i="41"/>
  <c r="J340" i="41"/>
  <c r="J341" i="41"/>
  <c r="J342" i="41"/>
  <c r="J343" i="41"/>
  <c r="J344" i="41"/>
  <c r="J345" i="41"/>
  <c r="J346" i="41"/>
  <c r="J347" i="41"/>
  <c r="J348" i="41"/>
  <c r="J349" i="41"/>
  <c r="J350" i="41"/>
  <c r="J351" i="41"/>
  <c r="J352" i="41"/>
  <c r="J353" i="41"/>
  <c r="J354" i="41"/>
  <c r="J355" i="41"/>
  <c r="J356" i="41"/>
  <c r="J357" i="41"/>
  <c r="J358" i="41"/>
  <c r="J359" i="41"/>
  <c r="J360" i="41"/>
  <c r="J361" i="41"/>
  <c r="J362" i="41"/>
  <c r="J363" i="41"/>
  <c r="J364" i="41"/>
  <c r="J365" i="41"/>
  <c r="J366" i="41"/>
  <c r="J367" i="41"/>
  <c r="J368" i="41"/>
  <c r="J369" i="41"/>
  <c r="J370" i="41"/>
  <c r="J371" i="41"/>
  <c r="J372" i="41"/>
  <c r="J373" i="41"/>
  <c r="J374" i="41"/>
  <c r="J375" i="41"/>
  <c r="J376" i="41"/>
  <c r="J377" i="41"/>
  <c r="J378" i="41"/>
  <c r="J379" i="41"/>
  <c r="J380" i="41"/>
  <c r="J381" i="41"/>
  <c r="J382" i="41"/>
  <c r="J383" i="41"/>
  <c r="J384" i="41"/>
  <c r="J385" i="41"/>
  <c r="J386" i="41"/>
  <c r="J387" i="41"/>
  <c r="J388" i="41"/>
  <c r="J389" i="41"/>
  <c r="J390" i="41"/>
  <c r="J391" i="41"/>
  <c r="J392" i="41"/>
  <c r="J393" i="41"/>
  <c r="J394" i="41"/>
  <c r="J395" i="41"/>
  <c r="J396" i="41"/>
  <c r="J397" i="41"/>
  <c r="J398" i="41"/>
  <c r="J399" i="41"/>
  <c r="J400" i="41"/>
  <c r="J401" i="41"/>
  <c r="J402" i="41"/>
  <c r="J403" i="41"/>
  <c r="J404" i="41"/>
  <c r="J405" i="41"/>
  <c r="J406" i="41"/>
  <c r="J407" i="41"/>
  <c r="J408" i="41"/>
  <c r="J409" i="41"/>
  <c r="J410" i="41"/>
  <c r="J411" i="41"/>
  <c r="J412" i="41"/>
  <c r="J413" i="41"/>
  <c r="J414" i="41"/>
  <c r="J415" i="41"/>
  <c r="J416" i="41"/>
  <c r="J417" i="41"/>
  <c r="J418" i="41"/>
  <c r="J419" i="41"/>
  <c r="J420" i="41"/>
  <c r="J421" i="41"/>
  <c r="J422" i="41"/>
  <c r="J423" i="41"/>
  <c r="J424" i="41"/>
  <c r="J425" i="41"/>
  <c r="J426" i="41"/>
  <c r="J427" i="41"/>
  <c r="J428" i="41"/>
  <c r="J429" i="41"/>
  <c r="J430" i="41"/>
  <c r="J431" i="41"/>
  <c r="J432" i="41"/>
  <c r="J433" i="41"/>
  <c r="J434" i="41"/>
  <c r="J435" i="41"/>
  <c r="J436" i="41"/>
  <c r="J437" i="41"/>
  <c r="J438" i="41"/>
  <c r="J439" i="41"/>
  <c r="J440" i="41"/>
  <c r="J441" i="41"/>
  <c r="J442" i="41"/>
  <c r="J443" i="41"/>
  <c r="J444" i="41"/>
  <c r="J445" i="41"/>
  <c r="J446" i="41"/>
  <c r="J447" i="41"/>
  <c r="J448" i="41"/>
  <c r="J449" i="41"/>
  <c r="J450" i="41"/>
  <c r="J451" i="41"/>
  <c r="J452" i="41"/>
  <c r="J453" i="41"/>
  <c r="J454" i="41"/>
  <c r="J455" i="41"/>
  <c r="J456" i="41"/>
  <c r="J457" i="41"/>
  <c r="J458" i="41"/>
  <c r="J459" i="41"/>
  <c r="J460" i="41"/>
  <c r="J461" i="41"/>
  <c r="J462" i="41"/>
  <c r="J463" i="41"/>
  <c r="J464" i="41"/>
  <c r="J465" i="41"/>
  <c r="J466" i="41"/>
  <c r="J467" i="41"/>
  <c r="J468" i="41"/>
  <c r="J469" i="41"/>
  <c r="J470" i="41"/>
  <c r="J471" i="41"/>
  <c r="J472" i="41"/>
  <c r="J473" i="41"/>
  <c r="J474" i="41"/>
  <c r="J475" i="41"/>
  <c r="J476" i="41"/>
  <c r="J477" i="41"/>
  <c r="J478" i="41"/>
  <c r="J479" i="41"/>
  <c r="J480" i="41"/>
  <c r="J481" i="41"/>
  <c r="J482" i="41"/>
  <c r="J483" i="41"/>
  <c r="J484" i="41"/>
  <c r="J485" i="41"/>
  <c r="J486" i="41"/>
  <c r="J487" i="41"/>
  <c r="J488" i="41"/>
  <c r="J489" i="41"/>
  <c r="J490" i="41"/>
  <c r="J491" i="41"/>
  <c r="J492" i="41"/>
  <c r="J493" i="41"/>
  <c r="J494" i="41"/>
  <c r="J495" i="41"/>
  <c r="J496" i="41"/>
  <c r="J497" i="41"/>
  <c r="J498" i="41"/>
  <c r="J499" i="41"/>
  <c r="J500" i="41"/>
  <c r="J501" i="41"/>
  <c r="J502" i="41"/>
  <c r="J503" i="41"/>
  <c r="J504" i="41"/>
  <c r="J505" i="41"/>
  <c r="J506" i="41"/>
  <c r="J7" i="41"/>
  <c r="I8" i="41"/>
  <c r="I9" i="41"/>
  <c r="I10" i="41"/>
  <c r="I11" i="41"/>
  <c r="I12" i="41"/>
  <c r="I13" i="41"/>
  <c r="I14" i="41"/>
  <c r="I15" i="41"/>
  <c r="I16" i="41"/>
  <c r="I17" i="41"/>
  <c r="I18" i="41"/>
  <c r="I19" i="41"/>
  <c r="I20" i="41"/>
  <c r="I21" i="41"/>
  <c r="I22" i="41"/>
  <c r="I23" i="41"/>
  <c r="I24" i="41"/>
  <c r="I25" i="41"/>
  <c r="I26" i="41"/>
  <c r="I27" i="41"/>
  <c r="I28" i="41"/>
  <c r="I29" i="41"/>
  <c r="I30" i="41"/>
  <c r="I31" i="41"/>
  <c r="I32" i="41"/>
  <c r="I33" i="41"/>
  <c r="I34" i="41"/>
  <c r="I35" i="41"/>
  <c r="I36" i="41"/>
  <c r="I37" i="41"/>
  <c r="I38" i="41"/>
  <c r="I39" i="41"/>
  <c r="I40" i="41"/>
  <c r="I41" i="41"/>
  <c r="I42" i="41"/>
  <c r="I43" i="41"/>
  <c r="I44" i="41"/>
  <c r="I45" i="41"/>
  <c r="I46" i="41"/>
  <c r="I47" i="41"/>
  <c r="I48" i="41"/>
  <c r="I49" i="41"/>
  <c r="I50" i="41"/>
  <c r="I51" i="41"/>
  <c r="I52" i="41"/>
  <c r="I53" i="41"/>
  <c r="I54" i="41"/>
  <c r="I55" i="41"/>
  <c r="I56" i="41"/>
  <c r="I57" i="41"/>
  <c r="I58" i="41"/>
  <c r="I59" i="41"/>
  <c r="I60" i="41"/>
  <c r="I61" i="41"/>
  <c r="I62" i="41"/>
  <c r="I63" i="41"/>
  <c r="I64" i="41"/>
  <c r="I65" i="41"/>
  <c r="I66" i="41"/>
  <c r="I67" i="41"/>
  <c r="I68" i="41"/>
  <c r="I69" i="41"/>
  <c r="I70" i="41"/>
  <c r="I71" i="41"/>
  <c r="I72" i="41"/>
  <c r="I73" i="41"/>
  <c r="I74" i="41"/>
  <c r="I75" i="41"/>
  <c r="I76" i="41"/>
  <c r="I77" i="41"/>
  <c r="I78" i="41"/>
  <c r="I79" i="41"/>
  <c r="I80" i="41"/>
  <c r="I81" i="41"/>
  <c r="I82" i="41"/>
  <c r="I83" i="41"/>
  <c r="I84" i="41"/>
  <c r="I85" i="41"/>
  <c r="I86" i="41"/>
  <c r="I87" i="41"/>
  <c r="I88" i="41"/>
  <c r="I89" i="41"/>
  <c r="I90" i="41"/>
  <c r="I91" i="41"/>
  <c r="I92" i="41"/>
  <c r="I93" i="41"/>
  <c r="I94" i="41"/>
  <c r="I95" i="41"/>
  <c r="I96" i="41"/>
  <c r="I97" i="41"/>
  <c r="I98" i="41"/>
  <c r="I99" i="41"/>
  <c r="I100" i="41"/>
  <c r="I101" i="41"/>
  <c r="I102" i="41"/>
  <c r="I103" i="41"/>
  <c r="I104" i="41"/>
  <c r="I105" i="41"/>
  <c r="I106" i="41"/>
  <c r="I107" i="41"/>
  <c r="I108" i="41"/>
  <c r="I109" i="41"/>
  <c r="I110" i="41"/>
  <c r="I111" i="41"/>
  <c r="I112" i="41"/>
  <c r="I113" i="41"/>
  <c r="I114" i="41"/>
  <c r="I115" i="41"/>
  <c r="I116" i="41"/>
  <c r="I117" i="41"/>
  <c r="I118" i="41"/>
  <c r="I119" i="41"/>
  <c r="I120" i="41"/>
  <c r="I121" i="41"/>
  <c r="I122" i="41"/>
  <c r="I123" i="41"/>
  <c r="I124" i="41"/>
  <c r="I125" i="41"/>
  <c r="I126" i="41"/>
  <c r="I127" i="41"/>
  <c r="I128" i="41"/>
  <c r="I129" i="41"/>
  <c r="I130" i="41"/>
  <c r="I131" i="41"/>
  <c r="I132" i="41"/>
  <c r="I133" i="41"/>
  <c r="I134" i="41"/>
  <c r="I135" i="41"/>
  <c r="I136" i="41"/>
  <c r="I137" i="41"/>
  <c r="I138" i="41"/>
  <c r="I139" i="41"/>
  <c r="I140" i="41"/>
  <c r="I141" i="41"/>
  <c r="I142" i="41"/>
  <c r="I143" i="41"/>
  <c r="I144" i="41"/>
  <c r="I145" i="41"/>
  <c r="I146" i="41"/>
  <c r="I147" i="41"/>
  <c r="I148" i="41"/>
  <c r="I149" i="41"/>
  <c r="I150" i="41"/>
  <c r="I151" i="41"/>
  <c r="I152" i="41"/>
  <c r="I153" i="41"/>
  <c r="I154" i="41"/>
  <c r="I155" i="41"/>
  <c r="I156" i="41"/>
  <c r="I157" i="41"/>
  <c r="I158" i="41"/>
  <c r="I159" i="41"/>
  <c r="I160" i="41"/>
  <c r="I161" i="41"/>
  <c r="I162" i="41"/>
  <c r="I163" i="41"/>
  <c r="I164" i="41"/>
  <c r="I165" i="41"/>
  <c r="I166" i="41"/>
  <c r="I167" i="41"/>
  <c r="I168" i="41"/>
  <c r="I169" i="41"/>
  <c r="I170" i="41"/>
  <c r="I171" i="41"/>
  <c r="I172" i="41"/>
  <c r="I173" i="41"/>
  <c r="I174" i="41"/>
  <c r="I175" i="41"/>
  <c r="I176" i="41"/>
  <c r="I177" i="41"/>
  <c r="I178" i="41"/>
  <c r="I179" i="41"/>
  <c r="I180" i="41"/>
  <c r="I181" i="41"/>
  <c r="I182" i="41"/>
  <c r="I183" i="41"/>
  <c r="I184" i="41"/>
  <c r="I185" i="41"/>
  <c r="I186" i="41"/>
  <c r="I187" i="41"/>
  <c r="I188" i="41"/>
  <c r="I189" i="41"/>
  <c r="I190" i="41"/>
  <c r="I191" i="41"/>
  <c r="I192" i="41"/>
  <c r="I193" i="41"/>
  <c r="I194" i="41"/>
  <c r="I195" i="41"/>
  <c r="I196" i="41"/>
  <c r="I197" i="41"/>
  <c r="I198" i="41"/>
  <c r="I199" i="41"/>
  <c r="I200" i="41"/>
  <c r="I201" i="41"/>
  <c r="I202" i="41"/>
  <c r="I203" i="41"/>
  <c r="I204" i="41"/>
  <c r="I205" i="41"/>
  <c r="I206" i="41"/>
  <c r="I207" i="41"/>
  <c r="I208" i="41"/>
  <c r="I209" i="41"/>
  <c r="I210" i="41"/>
  <c r="I211" i="41"/>
  <c r="I212" i="41"/>
  <c r="I213" i="41"/>
  <c r="I214" i="41"/>
  <c r="I215" i="41"/>
  <c r="I216" i="41"/>
  <c r="I217" i="41"/>
  <c r="I218" i="41"/>
  <c r="I219" i="41"/>
  <c r="I220" i="41"/>
  <c r="I221" i="41"/>
  <c r="I222" i="41"/>
  <c r="I223" i="41"/>
  <c r="I224" i="41"/>
  <c r="I225" i="41"/>
  <c r="I226" i="41"/>
  <c r="I227" i="41"/>
  <c r="I228" i="41"/>
  <c r="I229" i="41"/>
  <c r="I230" i="41"/>
  <c r="I231" i="41"/>
  <c r="I232" i="41"/>
  <c r="I233" i="41"/>
  <c r="I234" i="41"/>
  <c r="I235" i="41"/>
  <c r="I236" i="41"/>
  <c r="I237" i="41"/>
  <c r="I238" i="41"/>
  <c r="I239" i="41"/>
  <c r="I240" i="41"/>
  <c r="I241" i="41"/>
  <c r="I242" i="41"/>
  <c r="I243" i="41"/>
  <c r="I244" i="41"/>
  <c r="I245" i="41"/>
  <c r="I246" i="41"/>
  <c r="I247" i="41"/>
  <c r="I248" i="41"/>
  <c r="I249" i="41"/>
  <c r="I250" i="41"/>
  <c r="I251" i="41"/>
  <c r="I252" i="41"/>
  <c r="I253" i="41"/>
  <c r="I254" i="41"/>
  <c r="I255" i="41"/>
  <c r="I256" i="41"/>
  <c r="I257" i="41"/>
  <c r="I258" i="41"/>
  <c r="I259" i="41"/>
  <c r="I260" i="41"/>
  <c r="I261" i="41"/>
  <c r="I262" i="41"/>
  <c r="I263" i="41"/>
  <c r="I264" i="41"/>
  <c r="I265" i="41"/>
  <c r="I266" i="41"/>
  <c r="I267" i="41"/>
  <c r="I268" i="41"/>
  <c r="I269" i="41"/>
  <c r="I270" i="41"/>
  <c r="I271" i="41"/>
  <c r="I272" i="41"/>
  <c r="I273" i="41"/>
  <c r="I274" i="41"/>
  <c r="I275" i="41"/>
  <c r="I276" i="41"/>
  <c r="I277" i="41"/>
  <c r="I278" i="41"/>
  <c r="I279" i="41"/>
  <c r="I280" i="41"/>
  <c r="I281" i="41"/>
  <c r="I282" i="41"/>
  <c r="I283" i="41"/>
  <c r="I284" i="41"/>
  <c r="I285" i="41"/>
  <c r="I286" i="41"/>
  <c r="I287" i="41"/>
  <c r="I288" i="41"/>
  <c r="I289" i="41"/>
  <c r="I290" i="41"/>
  <c r="I291" i="41"/>
  <c r="I292" i="41"/>
  <c r="I293" i="41"/>
  <c r="I294" i="41"/>
  <c r="I295" i="41"/>
  <c r="I296" i="41"/>
  <c r="I297" i="41"/>
  <c r="I298" i="41"/>
  <c r="I299" i="41"/>
  <c r="I300" i="41"/>
  <c r="I301" i="41"/>
  <c r="I302" i="41"/>
  <c r="I303" i="41"/>
  <c r="I304" i="41"/>
  <c r="I305" i="41"/>
  <c r="I306" i="41"/>
  <c r="I307" i="41"/>
  <c r="I308" i="41"/>
  <c r="I309" i="41"/>
  <c r="I310" i="41"/>
  <c r="I311" i="41"/>
  <c r="I312" i="41"/>
  <c r="I313" i="41"/>
  <c r="I314" i="41"/>
  <c r="I315" i="41"/>
  <c r="I316" i="41"/>
  <c r="I317" i="41"/>
  <c r="I318" i="41"/>
  <c r="I319" i="41"/>
  <c r="I320" i="41"/>
  <c r="I321" i="41"/>
  <c r="I322" i="41"/>
  <c r="I323" i="41"/>
  <c r="I324" i="41"/>
  <c r="I325" i="41"/>
  <c r="I326" i="41"/>
  <c r="I327" i="41"/>
  <c r="I328" i="41"/>
  <c r="I329" i="41"/>
  <c r="I330" i="41"/>
  <c r="I331" i="41"/>
  <c r="I332" i="41"/>
  <c r="I333" i="41"/>
  <c r="I334" i="41"/>
  <c r="I335" i="41"/>
  <c r="I336" i="41"/>
  <c r="I337" i="41"/>
  <c r="I338" i="41"/>
  <c r="I339" i="41"/>
  <c r="I340" i="41"/>
  <c r="I341" i="41"/>
  <c r="I342" i="41"/>
  <c r="I343" i="41"/>
  <c r="I344" i="41"/>
  <c r="I345" i="41"/>
  <c r="I346" i="41"/>
  <c r="I347" i="41"/>
  <c r="I348" i="41"/>
  <c r="I349" i="41"/>
  <c r="I350" i="41"/>
  <c r="I351" i="41"/>
  <c r="I352" i="41"/>
  <c r="I353" i="41"/>
  <c r="I354" i="41"/>
  <c r="I355" i="41"/>
  <c r="I356" i="41"/>
  <c r="I357" i="41"/>
  <c r="I358" i="41"/>
  <c r="I359" i="41"/>
  <c r="I360" i="41"/>
  <c r="I361" i="41"/>
  <c r="I362" i="41"/>
  <c r="I363" i="41"/>
  <c r="I364" i="41"/>
  <c r="I365" i="41"/>
  <c r="I366" i="41"/>
  <c r="I367" i="41"/>
  <c r="I368" i="41"/>
  <c r="I369" i="41"/>
  <c r="I370" i="41"/>
  <c r="I371" i="41"/>
  <c r="I372" i="41"/>
  <c r="I373" i="41"/>
  <c r="I374" i="41"/>
  <c r="I375" i="41"/>
  <c r="I376" i="41"/>
  <c r="I377" i="41"/>
  <c r="I378" i="41"/>
  <c r="I379" i="41"/>
  <c r="I380" i="41"/>
  <c r="I381" i="41"/>
  <c r="I382" i="41"/>
  <c r="I383" i="41"/>
  <c r="I384" i="41"/>
  <c r="I385" i="41"/>
  <c r="I386" i="41"/>
  <c r="I387" i="41"/>
  <c r="I388" i="41"/>
  <c r="I389" i="41"/>
  <c r="I390" i="41"/>
  <c r="I391" i="41"/>
  <c r="I392" i="41"/>
  <c r="I393" i="41"/>
  <c r="I394" i="41"/>
  <c r="I395" i="41"/>
  <c r="I396" i="41"/>
  <c r="I397" i="41"/>
  <c r="I398" i="41"/>
  <c r="I399" i="41"/>
  <c r="I400" i="41"/>
  <c r="I401" i="41"/>
  <c r="I402" i="41"/>
  <c r="I403" i="41"/>
  <c r="I404" i="41"/>
  <c r="I405" i="41"/>
  <c r="I406" i="41"/>
  <c r="I407" i="41"/>
  <c r="I408" i="41"/>
  <c r="I409" i="41"/>
  <c r="I410" i="41"/>
  <c r="I411" i="41"/>
  <c r="I412" i="41"/>
  <c r="I413" i="41"/>
  <c r="I414" i="41"/>
  <c r="I415" i="41"/>
  <c r="I416" i="41"/>
  <c r="I417" i="41"/>
  <c r="I418" i="41"/>
  <c r="I419" i="41"/>
  <c r="I420" i="41"/>
  <c r="I421" i="41"/>
  <c r="I422" i="41"/>
  <c r="I423" i="41"/>
  <c r="I424" i="41"/>
  <c r="I425" i="41"/>
  <c r="I426" i="41"/>
  <c r="I427" i="41"/>
  <c r="I428" i="41"/>
  <c r="I429" i="41"/>
  <c r="I430" i="41"/>
  <c r="I431" i="41"/>
  <c r="I432" i="41"/>
  <c r="I433" i="41"/>
  <c r="I434" i="41"/>
  <c r="I435" i="41"/>
  <c r="I436" i="41"/>
  <c r="I437" i="41"/>
  <c r="I438" i="41"/>
  <c r="I439" i="41"/>
  <c r="I440" i="41"/>
  <c r="I441" i="41"/>
  <c r="I442" i="41"/>
  <c r="I443" i="41"/>
  <c r="I444" i="41"/>
  <c r="I445" i="41"/>
  <c r="I446" i="41"/>
  <c r="I447" i="41"/>
  <c r="I448" i="41"/>
  <c r="I449" i="41"/>
  <c r="I450" i="41"/>
  <c r="I451" i="41"/>
  <c r="I452" i="41"/>
  <c r="I453" i="41"/>
  <c r="I454" i="41"/>
  <c r="I455" i="41"/>
  <c r="I456" i="41"/>
  <c r="I457" i="41"/>
  <c r="I458" i="41"/>
  <c r="I459" i="41"/>
  <c r="I460" i="41"/>
  <c r="I461" i="41"/>
  <c r="I462" i="41"/>
  <c r="I463" i="41"/>
  <c r="I464" i="41"/>
  <c r="I465" i="41"/>
  <c r="I466" i="41"/>
  <c r="I467" i="41"/>
  <c r="I468" i="41"/>
  <c r="I469" i="41"/>
  <c r="I470" i="41"/>
  <c r="I471" i="41"/>
  <c r="I472" i="41"/>
  <c r="I473" i="41"/>
  <c r="I474" i="41"/>
  <c r="I475" i="41"/>
  <c r="I476" i="41"/>
  <c r="I477" i="41"/>
  <c r="I478" i="41"/>
  <c r="I479" i="41"/>
  <c r="I480" i="41"/>
  <c r="I481" i="41"/>
  <c r="I482" i="41"/>
  <c r="I483" i="41"/>
  <c r="I484" i="41"/>
  <c r="I485" i="41"/>
  <c r="I486" i="41"/>
  <c r="I487" i="41"/>
  <c r="I488" i="41"/>
  <c r="I489" i="41"/>
  <c r="I490" i="41"/>
  <c r="I491" i="41"/>
  <c r="I492" i="41"/>
  <c r="I493" i="41"/>
  <c r="I494" i="41"/>
  <c r="I495" i="41"/>
  <c r="I496" i="41"/>
  <c r="I497" i="41"/>
  <c r="I498" i="41"/>
  <c r="I499" i="41"/>
  <c r="I500" i="41"/>
  <c r="I501" i="41"/>
  <c r="I502" i="41"/>
  <c r="I503" i="41"/>
  <c r="I504" i="41"/>
  <c r="I505" i="41"/>
  <c r="I506" i="41"/>
  <c r="I7" i="41"/>
  <c r="H8" i="41"/>
  <c r="H9" i="41"/>
  <c r="H10" i="41"/>
  <c r="H11" i="41"/>
  <c r="H12" i="41"/>
  <c r="H13" i="41"/>
  <c r="H14" i="41"/>
  <c r="H15" i="41"/>
  <c r="H16" i="41"/>
  <c r="H17" i="41"/>
  <c r="H18" i="41"/>
  <c r="H19" i="41"/>
  <c r="H20" i="41"/>
  <c r="H21" i="41"/>
  <c r="H22" i="41"/>
  <c r="H23" i="41"/>
  <c r="H24" i="41"/>
  <c r="H25" i="41"/>
  <c r="H26" i="41"/>
  <c r="H27" i="41"/>
  <c r="H28" i="41"/>
  <c r="H29" i="41"/>
  <c r="H30" i="41"/>
  <c r="H31" i="41"/>
  <c r="H32" i="41"/>
  <c r="H33" i="41"/>
  <c r="H34" i="41"/>
  <c r="H35" i="41"/>
  <c r="H36" i="41"/>
  <c r="H37" i="41"/>
  <c r="H38" i="41"/>
  <c r="H39" i="41"/>
  <c r="H40" i="41"/>
  <c r="H41" i="41"/>
  <c r="H42" i="41"/>
  <c r="H43" i="41"/>
  <c r="H44" i="41"/>
  <c r="H45" i="41"/>
  <c r="H46" i="41"/>
  <c r="H47" i="41"/>
  <c r="H48" i="41"/>
  <c r="H49" i="41"/>
  <c r="H50" i="41"/>
  <c r="H51" i="41"/>
  <c r="H52" i="41"/>
  <c r="H53" i="41"/>
  <c r="H54" i="41"/>
  <c r="H55" i="41"/>
  <c r="H56" i="41"/>
  <c r="H57" i="41"/>
  <c r="H58" i="41"/>
  <c r="H59" i="41"/>
  <c r="H60" i="41"/>
  <c r="H61" i="41"/>
  <c r="H62" i="41"/>
  <c r="H63" i="41"/>
  <c r="H64" i="41"/>
  <c r="H65" i="41"/>
  <c r="H66" i="41"/>
  <c r="H67" i="41"/>
  <c r="H68" i="41"/>
  <c r="H69" i="41"/>
  <c r="H70" i="41"/>
  <c r="H71" i="41"/>
  <c r="H72" i="41"/>
  <c r="H73" i="41"/>
  <c r="H74" i="41"/>
  <c r="H75" i="41"/>
  <c r="H76" i="41"/>
  <c r="H77" i="41"/>
  <c r="H78" i="41"/>
  <c r="H79" i="41"/>
  <c r="H80" i="41"/>
  <c r="H81" i="41"/>
  <c r="H82" i="41"/>
  <c r="H83" i="41"/>
  <c r="H84" i="41"/>
  <c r="H85" i="41"/>
  <c r="H86" i="41"/>
  <c r="H87" i="41"/>
  <c r="H88" i="41"/>
  <c r="H89" i="41"/>
  <c r="H90" i="41"/>
  <c r="H91" i="41"/>
  <c r="H92" i="41"/>
  <c r="H93" i="41"/>
  <c r="H94" i="41"/>
  <c r="H95" i="41"/>
  <c r="H96" i="41"/>
  <c r="H97" i="41"/>
  <c r="H98" i="41"/>
  <c r="H99" i="41"/>
  <c r="H100" i="41"/>
  <c r="H101" i="41"/>
  <c r="H102" i="41"/>
  <c r="H103" i="41"/>
  <c r="H104" i="41"/>
  <c r="H105" i="41"/>
  <c r="H106" i="41"/>
  <c r="H107" i="41"/>
  <c r="H108" i="41"/>
  <c r="H109" i="41"/>
  <c r="H110" i="41"/>
  <c r="H111" i="41"/>
  <c r="H112" i="41"/>
  <c r="H113" i="41"/>
  <c r="H114" i="41"/>
  <c r="H115" i="41"/>
  <c r="H116" i="41"/>
  <c r="H117" i="41"/>
  <c r="H118" i="41"/>
  <c r="H119" i="41"/>
  <c r="H120" i="41"/>
  <c r="H121" i="41"/>
  <c r="H122" i="41"/>
  <c r="H123" i="41"/>
  <c r="H124" i="41"/>
  <c r="H125" i="41"/>
  <c r="H126" i="41"/>
  <c r="H127" i="41"/>
  <c r="H128" i="41"/>
  <c r="H129" i="41"/>
  <c r="H130" i="41"/>
  <c r="H131" i="41"/>
  <c r="H132" i="41"/>
  <c r="H133" i="41"/>
  <c r="H134" i="41"/>
  <c r="H135" i="41"/>
  <c r="H136" i="41"/>
  <c r="H137" i="41"/>
  <c r="H138" i="41"/>
  <c r="H139" i="41"/>
  <c r="H140" i="41"/>
  <c r="H141" i="41"/>
  <c r="H142" i="41"/>
  <c r="H143" i="41"/>
  <c r="H144" i="41"/>
  <c r="H145" i="41"/>
  <c r="H146" i="41"/>
  <c r="H147" i="41"/>
  <c r="H148" i="41"/>
  <c r="H149" i="41"/>
  <c r="H150" i="41"/>
  <c r="H151" i="41"/>
  <c r="H152" i="41"/>
  <c r="H153" i="41"/>
  <c r="H154" i="41"/>
  <c r="H155" i="41"/>
  <c r="H156" i="41"/>
  <c r="H157" i="41"/>
  <c r="H158" i="41"/>
  <c r="H159" i="41"/>
  <c r="H160" i="41"/>
  <c r="H161" i="41"/>
  <c r="H162" i="41"/>
  <c r="H163" i="41"/>
  <c r="H164" i="41"/>
  <c r="H165" i="41"/>
  <c r="H166" i="41"/>
  <c r="H167" i="41"/>
  <c r="H168" i="41"/>
  <c r="H169" i="41"/>
  <c r="H170" i="41"/>
  <c r="H171" i="41"/>
  <c r="H172" i="41"/>
  <c r="H173" i="41"/>
  <c r="H174" i="41"/>
  <c r="H175" i="41"/>
  <c r="H176" i="41"/>
  <c r="H177" i="41"/>
  <c r="H178" i="41"/>
  <c r="H179" i="41"/>
  <c r="H180" i="41"/>
  <c r="H181" i="41"/>
  <c r="H182" i="41"/>
  <c r="H183" i="41"/>
  <c r="H184" i="41"/>
  <c r="H185" i="41"/>
  <c r="H186" i="41"/>
  <c r="H187" i="41"/>
  <c r="H188" i="41"/>
  <c r="H189" i="41"/>
  <c r="H190" i="41"/>
  <c r="H191" i="41"/>
  <c r="H192" i="41"/>
  <c r="H193" i="41"/>
  <c r="H194" i="41"/>
  <c r="H195" i="41"/>
  <c r="H196" i="41"/>
  <c r="H197" i="41"/>
  <c r="H198" i="41"/>
  <c r="H199" i="41"/>
  <c r="H200" i="41"/>
  <c r="H201" i="41"/>
  <c r="H202" i="41"/>
  <c r="H203" i="41"/>
  <c r="H204" i="41"/>
  <c r="H205" i="41"/>
  <c r="H206" i="41"/>
  <c r="H207" i="41"/>
  <c r="H208" i="41"/>
  <c r="H209" i="41"/>
  <c r="H210" i="41"/>
  <c r="H211" i="41"/>
  <c r="H212" i="41"/>
  <c r="H213" i="41"/>
  <c r="H214" i="41"/>
  <c r="H215" i="41"/>
  <c r="H216" i="41"/>
  <c r="H217" i="41"/>
  <c r="H218" i="41"/>
  <c r="H219" i="41"/>
  <c r="H220" i="41"/>
  <c r="H221" i="41"/>
  <c r="H222" i="41"/>
  <c r="H223" i="41"/>
  <c r="H224" i="41"/>
  <c r="H225" i="41"/>
  <c r="H226" i="41"/>
  <c r="H227" i="41"/>
  <c r="H228" i="41"/>
  <c r="H229" i="41"/>
  <c r="H230" i="41"/>
  <c r="H231" i="41"/>
  <c r="H232" i="41"/>
  <c r="H233" i="41"/>
  <c r="H234" i="41"/>
  <c r="H235" i="41"/>
  <c r="H236" i="41"/>
  <c r="H237" i="41"/>
  <c r="H238" i="41"/>
  <c r="H239" i="41"/>
  <c r="H240" i="41"/>
  <c r="H241" i="41"/>
  <c r="H242" i="41"/>
  <c r="H243" i="41"/>
  <c r="H244" i="41"/>
  <c r="H245" i="41"/>
  <c r="H246" i="41"/>
  <c r="H247" i="41"/>
  <c r="H248" i="41"/>
  <c r="H249" i="41"/>
  <c r="H250" i="41"/>
  <c r="H251" i="41"/>
  <c r="H252" i="41"/>
  <c r="H253" i="41"/>
  <c r="H254" i="41"/>
  <c r="H255" i="41"/>
  <c r="H256" i="41"/>
  <c r="H257" i="41"/>
  <c r="H258" i="41"/>
  <c r="H259" i="41"/>
  <c r="H260" i="41"/>
  <c r="H261" i="41"/>
  <c r="H262" i="41"/>
  <c r="H263" i="41"/>
  <c r="H264" i="41"/>
  <c r="H265" i="41"/>
  <c r="H266" i="41"/>
  <c r="H267" i="41"/>
  <c r="H268" i="41"/>
  <c r="H269" i="41"/>
  <c r="H270" i="41"/>
  <c r="H271" i="41"/>
  <c r="H272" i="41"/>
  <c r="H273" i="41"/>
  <c r="H274" i="41"/>
  <c r="H275" i="41"/>
  <c r="H276" i="41"/>
  <c r="H277" i="41"/>
  <c r="H278" i="41"/>
  <c r="H279" i="41"/>
  <c r="H280" i="41"/>
  <c r="H281" i="41"/>
  <c r="H282" i="41"/>
  <c r="H283" i="41"/>
  <c r="H284" i="41"/>
  <c r="H285" i="41"/>
  <c r="H286" i="41"/>
  <c r="H287" i="41"/>
  <c r="H288" i="41"/>
  <c r="H289" i="41"/>
  <c r="H290" i="41"/>
  <c r="H291" i="41"/>
  <c r="H292" i="41"/>
  <c r="H293" i="41"/>
  <c r="H294" i="41"/>
  <c r="H295" i="41"/>
  <c r="H296" i="41"/>
  <c r="H297" i="41"/>
  <c r="H298" i="41"/>
  <c r="H299" i="41"/>
  <c r="H300" i="41"/>
  <c r="H301" i="41"/>
  <c r="H302" i="41"/>
  <c r="H303" i="41"/>
  <c r="H304" i="41"/>
  <c r="H305" i="41"/>
  <c r="H306" i="41"/>
  <c r="H307" i="41"/>
  <c r="H308" i="41"/>
  <c r="H309" i="41"/>
  <c r="H310" i="41"/>
  <c r="H311" i="41"/>
  <c r="H312" i="41"/>
  <c r="H313" i="41"/>
  <c r="H314" i="41"/>
  <c r="H315" i="41"/>
  <c r="H316" i="41"/>
  <c r="H317" i="41"/>
  <c r="H318" i="41"/>
  <c r="H319" i="41"/>
  <c r="H320" i="41"/>
  <c r="H321" i="41"/>
  <c r="H322" i="41"/>
  <c r="H323" i="41"/>
  <c r="H324" i="41"/>
  <c r="H325" i="41"/>
  <c r="H326" i="41"/>
  <c r="H327" i="41"/>
  <c r="H328" i="41"/>
  <c r="H329" i="41"/>
  <c r="H330" i="41"/>
  <c r="H331" i="41"/>
  <c r="H332" i="41"/>
  <c r="H333" i="41"/>
  <c r="H334" i="41"/>
  <c r="H335" i="41"/>
  <c r="H336" i="41"/>
  <c r="H337" i="41"/>
  <c r="H338" i="41"/>
  <c r="H339" i="41"/>
  <c r="H340" i="41"/>
  <c r="H341" i="41"/>
  <c r="H342" i="41"/>
  <c r="H343" i="41"/>
  <c r="H344" i="41"/>
  <c r="H345" i="41"/>
  <c r="H346" i="41"/>
  <c r="H347" i="41"/>
  <c r="H348" i="41"/>
  <c r="H349" i="41"/>
  <c r="H350" i="41"/>
  <c r="H351" i="41"/>
  <c r="H352" i="41"/>
  <c r="H353" i="41"/>
  <c r="H354" i="41"/>
  <c r="H355" i="41"/>
  <c r="H356" i="41"/>
  <c r="H357" i="41"/>
  <c r="H358" i="41"/>
  <c r="H359" i="41"/>
  <c r="H360" i="41"/>
  <c r="H361" i="41"/>
  <c r="H362" i="41"/>
  <c r="H363" i="41"/>
  <c r="H364" i="41"/>
  <c r="H365" i="41"/>
  <c r="H366" i="41"/>
  <c r="H367" i="41"/>
  <c r="H368" i="41"/>
  <c r="H369" i="41"/>
  <c r="H370" i="41"/>
  <c r="H371" i="41"/>
  <c r="H372" i="41"/>
  <c r="H373" i="41"/>
  <c r="H374" i="41"/>
  <c r="H375" i="41"/>
  <c r="H376" i="41"/>
  <c r="H377" i="41"/>
  <c r="H378" i="41"/>
  <c r="H379" i="41"/>
  <c r="H380" i="41"/>
  <c r="H381" i="41"/>
  <c r="H382" i="41"/>
  <c r="H383" i="41"/>
  <c r="H384" i="41"/>
  <c r="H385" i="41"/>
  <c r="H386" i="41"/>
  <c r="H387" i="41"/>
  <c r="H388" i="41"/>
  <c r="H389" i="41"/>
  <c r="H390" i="41"/>
  <c r="H391" i="41"/>
  <c r="H392" i="41"/>
  <c r="H393" i="41"/>
  <c r="H394" i="41"/>
  <c r="H395" i="41"/>
  <c r="H396" i="41"/>
  <c r="H397" i="41"/>
  <c r="H398" i="41"/>
  <c r="H399" i="41"/>
  <c r="H400" i="41"/>
  <c r="H401" i="41"/>
  <c r="H402" i="41"/>
  <c r="H403" i="41"/>
  <c r="H404" i="41"/>
  <c r="H405" i="41"/>
  <c r="H406" i="41"/>
  <c r="H407" i="41"/>
  <c r="H408" i="41"/>
  <c r="H409" i="41"/>
  <c r="H410" i="41"/>
  <c r="H411" i="41"/>
  <c r="H412" i="41"/>
  <c r="H413" i="41"/>
  <c r="H414" i="41"/>
  <c r="H415" i="41"/>
  <c r="H416" i="41"/>
  <c r="H417" i="41"/>
  <c r="H418" i="41"/>
  <c r="H419" i="41"/>
  <c r="H420" i="41"/>
  <c r="H421" i="41"/>
  <c r="H422" i="41"/>
  <c r="H423" i="41"/>
  <c r="H424" i="41"/>
  <c r="H425" i="41"/>
  <c r="H426" i="41"/>
  <c r="H427" i="41"/>
  <c r="H428" i="41"/>
  <c r="H429" i="41"/>
  <c r="H430" i="41"/>
  <c r="H431" i="41"/>
  <c r="H432" i="41"/>
  <c r="H433" i="41"/>
  <c r="H434" i="41"/>
  <c r="H435" i="41"/>
  <c r="H436" i="41"/>
  <c r="H437" i="41"/>
  <c r="H438" i="41"/>
  <c r="H439" i="41"/>
  <c r="H440" i="41"/>
  <c r="H441" i="41"/>
  <c r="H442" i="41"/>
  <c r="H443" i="41"/>
  <c r="H444" i="41"/>
  <c r="H445" i="41"/>
  <c r="H446" i="41"/>
  <c r="H447" i="41"/>
  <c r="H448" i="41"/>
  <c r="H449" i="41"/>
  <c r="H450" i="41"/>
  <c r="H451" i="41"/>
  <c r="H452" i="41"/>
  <c r="H453" i="41"/>
  <c r="H454" i="41"/>
  <c r="H455" i="41"/>
  <c r="H456" i="41"/>
  <c r="H457" i="41"/>
  <c r="H458" i="41"/>
  <c r="H459" i="41"/>
  <c r="H460" i="41"/>
  <c r="H461" i="41"/>
  <c r="H462" i="41"/>
  <c r="H463" i="41"/>
  <c r="H464" i="41"/>
  <c r="H465" i="41"/>
  <c r="H466" i="41"/>
  <c r="H467" i="41"/>
  <c r="H468" i="41"/>
  <c r="H469" i="41"/>
  <c r="H470" i="41"/>
  <c r="H471" i="41"/>
  <c r="H472" i="41"/>
  <c r="H473" i="41"/>
  <c r="H474" i="41"/>
  <c r="H475" i="41"/>
  <c r="H476" i="41"/>
  <c r="H477" i="41"/>
  <c r="H478" i="41"/>
  <c r="H479" i="41"/>
  <c r="H480" i="41"/>
  <c r="H481" i="41"/>
  <c r="H482" i="41"/>
  <c r="H483" i="41"/>
  <c r="H484" i="41"/>
  <c r="H485" i="41"/>
  <c r="H486" i="41"/>
  <c r="H487" i="41"/>
  <c r="H488" i="41"/>
  <c r="H489" i="41"/>
  <c r="H490" i="41"/>
  <c r="H491" i="41"/>
  <c r="H492" i="41"/>
  <c r="H493" i="41"/>
  <c r="H494" i="41"/>
  <c r="H495" i="41"/>
  <c r="H496" i="41"/>
  <c r="H497" i="41"/>
  <c r="H498" i="41"/>
  <c r="H499" i="41"/>
  <c r="H500" i="41"/>
  <c r="H501" i="41"/>
  <c r="H502" i="41"/>
  <c r="H503" i="41"/>
  <c r="H504" i="41"/>
  <c r="H505" i="41"/>
  <c r="H506" i="41"/>
  <c r="H7" i="41"/>
  <c r="G8" i="41"/>
  <c r="G9" i="41"/>
  <c r="G10" i="41"/>
  <c r="G11" i="41"/>
  <c r="G12" i="41"/>
  <c r="G13" i="41"/>
  <c r="G14" i="41"/>
  <c r="G15" i="41"/>
  <c r="G16" i="41"/>
  <c r="G17" i="41"/>
  <c r="G18" i="41"/>
  <c r="G19" i="41"/>
  <c r="G20" i="41"/>
  <c r="G21" i="41"/>
  <c r="G22" i="41"/>
  <c r="G23" i="41"/>
  <c r="G24" i="41"/>
  <c r="G25" i="41"/>
  <c r="G26" i="41"/>
  <c r="G27" i="41"/>
  <c r="G28" i="41"/>
  <c r="G29" i="41"/>
  <c r="G30" i="41"/>
  <c r="G31" i="41"/>
  <c r="G32" i="41"/>
  <c r="G33" i="41"/>
  <c r="G34" i="41"/>
  <c r="G35" i="41"/>
  <c r="G36" i="41"/>
  <c r="G37" i="41"/>
  <c r="G38" i="41"/>
  <c r="G39" i="41"/>
  <c r="G40" i="41"/>
  <c r="G41" i="41"/>
  <c r="G42" i="41"/>
  <c r="G43" i="41"/>
  <c r="G44" i="41"/>
  <c r="G45" i="41"/>
  <c r="G46" i="41"/>
  <c r="G47" i="41"/>
  <c r="G48" i="41"/>
  <c r="G49" i="41"/>
  <c r="G50" i="41"/>
  <c r="G51" i="41"/>
  <c r="G52" i="41"/>
  <c r="G53" i="41"/>
  <c r="G54" i="41"/>
  <c r="G55" i="41"/>
  <c r="G56" i="41"/>
  <c r="G57" i="41"/>
  <c r="G58" i="41"/>
  <c r="G59" i="41"/>
  <c r="G60" i="41"/>
  <c r="G61" i="41"/>
  <c r="G62" i="41"/>
  <c r="G63" i="41"/>
  <c r="G64" i="41"/>
  <c r="G65" i="41"/>
  <c r="G66" i="41"/>
  <c r="G67" i="41"/>
  <c r="G68" i="41"/>
  <c r="G69" i="41"/>
  <c r="G70" i="41"/>
  <c r="G71" i="41"/>
  <c r="G72" i="41"/>
  <c r="G73" i="41"/>
  <c r="G74" i="41"/>
  <c r="G75" i="41"/>
  <c r="G76" i="41"/>
  <c r="G77" i="41"/>
  <c r="G78" i="41"/>
  <c r="G79" i="41"/>
  <c r="G80" i="41"/>
  <c r="G81" i="41"/>
  <c r="G82" i="41"/>
  <c r="G83" i="41"/>
  <c r="G84" i="41"/>
  <c r="G85" i="41"/>
  <c r="G86" i="41"/>
  <c r="G87" i="41"/>
  <c r="G88" i="41"/>
  <c r="G89" i="41"/>
  <c r="G90" i="41"/>
  <c r="G91" i="41"/>
  <c r="G92" i="41"/>
  <c r="G93" i="41"/>
  <c r="G94" i="41"/>
  <c r="G95" i="41"/>
  <c r="G96" i="41"/>
  <c r="G97" i="41"/>
  <c r="G98" i="41"/>
  <c r="G99" i="41"/>
  <c r="G100" i="41"/>
  <c r="G101" i="41"/>
  <c r="G102" i="41"/>
  <c r="G103" i="41"/>
  <c r="G104" i="41"/>
  <c r="G105" i="41"/>
  <c r="G106" i="41"/>
  <c r="G107" i="41"/>
  <c r="G108" i="41"/>
  <c r="G109" i="41"/>
  <c r="G110" i="41"/>
  <c r="G111" i="41"/>
  <c r="G112" i="41"/>
  <c r="G113" i="41"/>
  <c r="G114" i="41"/>
  <c r="G115" i="41"/>
  <c r="G116" i="41"/>
  <c r="G117" i="41"/>
  <c r="G118" i="41"/>
  <c r="G119" i="41"/>
  <c r="G120" i="41"/>
  <c r="G121" i="41"/>
  <c r="G122" i="41"/>
  <c r="G123" i="41"/>
  <c r="G124" i="41"/>
  <c r="G125" i="41"/>
  <c r="G126" i="41"/>
  <c r="G127" i="41"/>
  <c r="G128" i="41"/>
  <c r="G129" i="41"/>
  <c r="G130" i="41"/>
  <c r="G131" i="41"/>
  <c r="G132" i="41"/>
  <c r="G133" i="41"/>
  <c r="G134" i="41"/>
  <c r="G135" i="41"/>
  <c r="G136" i="41"/>
  <c r="G137" i="41"/>
  <c r="G138" i="41"/>
  <c r="G139" i="41"/>
  <c r="G140" i="41"/>
  <c r="G141" i="41"/>
  <c r="G142" i="41"/>
  <c r="G143" i="41"/>
  <c r="G144" i="41"/>
  <c r="G145" i="41"/>
  <c r="G146" i="41"/>
  <c r="G147" i="41"/>
  <c r="G148" i="41"/>
  <c r="G149" i="41"/>
  <c r="G150" i="41"/>
  <c r="G151" i="41"/>
  <c r="G152" i="41"/>
  <c r="G153" i="41"/>
  <c r="G154" i="41"/>
  <c r="G155" i="41"/>
  <c r="G156" i="41"/>
  <c r="G157" i="41"/>
  <c r="G158" i="41"/>
  <c r="G159" i="41"/>
  <c r="G160" i="41"/>
  <c r="G161" i="41"/>
  <c r="G162" i="41"/>
  <c r="G163" i="41"/>
  <c r="G164" i="41"/>
  <c r="G165" i="41"/>
  <c r="G166" i="41"/>
  <c r="G167" i="41"/>
  <c r="G168" i="41"/>
  <c r="G169" i="41"/>
  <c r="G170" i="41"/>
  <c r="G171" i="41"/>
  <c r="G172" i="41"/>
  <c r="G173" i="41"/>
  <c r="G174" i="41"/>
  <c r="G175" i="41"/>
  <c r="G176" i="41"/>
  <c r="G177" i="41"/>
  <c r="G178" i="41"/>
  <c r="G179" i="41"/>
  <c r="G180" i="41"/>
  <c r="G181" i="41"/>
  <c r="G182" i="41"/>
  <c r="G183" i="41"/>
  <c r="G184" i="41"/>
  <c r="G185" i="41"/>
  <c r="G186" i="41"/>
  <c r="G187" i="41"/>
  <c r="G188" i="41"/>
  <c r="G189" i="41"/>
  <c r="G190" i="41"/>
  <c r="G191" i="41"/>
  <c r="G192" i="41"/>
  <c r="G193" i="41"/>
  <c r="G194" i="41"/>
  <c r="G195" i="41"/>
  <c r="G196" i="41"/>
  <c r="G197" i="41"/>
  <c r="G198" i="41"/>
  <c r="G199" i="41"/>
  <c r="G200" i="41"/>
  <c r="G201" i="41"/>
  <c r="G202" i="41"/>
  <c r="G203" i="41"/>
  <c r="G204" i="41"/>
  <c r="G205" i="41"/>
  <c r="G206" i="41"/>
  <c r="G207" i="41"/>
  <c r="G208" i="41"/>
  <c r="G209" i="41"/>
  <c r="G210" i="41"/>
  <c r="G211" i="41"/>
  <c r="G212" i="41"/>
  <c r="G213" i="41"/>
  <c r="G214" i="41"/>
  <c r="G215" i="41"/>
  <c r="G216" i="41"/>
  <c r="G217" i="41"/>
  <c r="G218" i="41"/>
  <c r="G219" i="41"/>
  <c r="G220" i="41"/>
  <c r="G221" i="41"/>
  <c r="G222" i="41"/>
  <c r="G223" i="41"/>
  <c r="G224" i="41"/>
  <c r="G225" i="41"/>
  <c r="G226" i="41"/>
  <c r="G227" i="41"/>
  <c r="G228" i="41"/>
  <c r="G229" i="41"/>
  <c r="G230" i="41"/>
  <c r="G231" i="41"/>
  <c r="G232" i="41"/>
  <c r="G233" i="41"/>
  <c r="G234" i="41"/>
  <c r="G235" i="41"/>
  <c r="G236" i="41"/>
  <c r="G237" i="41"/>
  <c r="G238" i="41"/>
  <c r="G239" i="41"/>
  <c r="G240" i="41"/>
  <c r="G241" i="41"/>
  <c r="G242" i="41"/>
  <c r="G243" i="41"/>
  <c r="G244" i="41"/>
  <c r="G245" i="41"/>
  <c r="G246" i="41"/>
  <c r="G247" i="41"/>
  <c r="G248" i="41"/>
  <c r="G249" i="41"/>
  <c r="G250" i="41"/>
  <c r="G251" i="41"/>
  <c r="G252" i="41"/>
  <c r="G253" i="41"/>
  <c r="G254" i="41"/>
  <c r="G255" i="41"/>
  <c r="G256" i="41"/>
  <c r="G257" i="41"/>
  <c r="G258" i="41"/>
  <c r="G259" i="41"/>
  <c r="G260" i="41"/>
  <c r="G261" i="41"/>
  <c r="G262" i="41"/>
  <c r="G263" i="41"/>
  <c r="G264" i="41"/>
  <c r="G265" i="41"/>
  <c r="G266" i="41"/>
  <c r="G267" i="41"/>
  <c r="G268" i="41"/>
  <c r="G269" i="41"/>
  <c r="G270" i="41"/>
  <c r="G271" i="41"/>
  <c r="G272" i="41"/>
  <c r="G273" i="41"/>
  <c r="G274" i="41"/>
  <c r="G275" i="41"/>
  <c r="G276" i="41"/>
  <c r="G277" i="41"/>
  <c r="G278" i="41"/>
  <c r="G279" i="41"/>
  <c r="G280" i="41"/>
  <c r="G281" i="41"/>
  <c r="G282" i="41"/>
  <c r="G283" i="41"/>
  <c r="G284" i="41"/>
  <c r="G285" i="41"/>
  <c r="G286" i="41"/>
  <c r="G287" i="41"/>
  <c r="G288" i="41"/>
  <c r="G289" i="41"/>
  <c r="G290" i="41"/>
  <c r="G291" i="41"/>
  <c r="G292" i="41"/>
  <c r="G293" i="41"/>
  <c r="G294" i="41"/>
  <c r="G295" i="41"/>
  <c r="G296" i="41"/>
  <c r="G297" i="41"/>
  <c r="G298" i="41"/>
  <c r="G299" i="41"/>
  <c r="G300" i="41"/>
  <c r="G301" i="41"/>
  <c r="G302" i="41"/>
  <c r="G303" i="41"/>
  <c r="G304" i="41"/>
  <c r="G305" i="41"/>
  <c r="G306" i="41"/>
  <c r="G307" i="41"/>
  <c r="G308" i="41"/>
  <c r="G309" i="41"/>
  <c r="G310" i="41"/>
  <c r="G311" i="41"/>
  <c r="G312" i="41"/>
  <c r="G313" i="41"/>
  <c r="G314" i="41"/>
  <c r="G315" i="41"/>
  <c r="G316" i="41"/>
  <c r="G317" i="41"/>
  <c r="G318" i="41"/>
  <c r="G319" i="41"/>
  <c r="G320" i="41"/>
  <c r="G321" i="41"/>
  <c r="G322" i="41"/>
  <c r="G323" i="41"/>
  <c r="G324" i="41"/>
  <c r="G325" i="41"/>
  <c r="G326" i="41"/>
  <c r="G327" i="41"/>
  <c r="G328" i="41"/>
  <c r="G329" i="41"/>
  <c r="G330" i="41"/>
  <c r="G331" i="41"/>
  <c r="G332" i="41"/>
  <c r="G333" i="41"/>
  <c r="G334" i="41"/>
  <c r="G335" i="41"/>
  <c r="G336" i="41"/>
  <c r="G337" i="41"/>
  <c r="G338" i="41"/>
  <c r="G339" i="41"/>
  <c r="G340" i="41"/>
  <c r="G341" i="41"/>
  <c r="G342" i="41"/>
  <c r="G343" i="41"/>
  <c r="G344" i="41"/>
  <c r="G345" i="41"/>
  <c r="G346" i="41"/>
  <c r="G347" i="41"/>
  <c r="G348" i="41"/>
  <c r="G349" i="41"/>
  <c r="G350" i="41"/>
  <c r="G351" i="41"/>
  <c r="G352" i="41"/>
  <c r="G353" i="41"/>
  <c r="G354" i="41"/>
  <c r="G355" i="41"/>
  <c r="G356" i="41"/>
  <c r="G357" i="41"/>
  <c r="G358" i="41"/>
  <c r="G359" i="41"/>
  <c r="G360" i="41"/>
  <c r="G361" i="41"/>
  <c r="G362" i="41"/>
  <c r="G363" i="41"/>
  <c r="G364" i="41"/>
  <c r="G365" i="41"/>
  <c r="G366" i="41"/>
  <c r="G367" i="41"/>
  <c r="G368" i="41"/>
  <c r="G369" i="41"/>
  <c r="G370" i="41"/>
  <c r="G371" i="41"/>
  <c r="G372" i="41"/>
  <c r="G373" i="41"/>
  <c r="G374" i="41"/>
  <c r="G375" i="41"/>
  <c r="G376" i="41"/>
  <c r="G377" i="41"/>
  <c r="G378" i="41"/>
  <c r="G379" i="41"/>
  <c r="G380" i="41"/>
  <c r="G381" i="41"/>
  <c r="G382" i="41"/>
  <c r="G383" i="41"/>
  <c r="G384" i="41"/>
  <c r="G385" i="41"/>
  <c r="G386" i="41"/>
  <c r="G387" i="41"/>
  <c r="G388" i="41"/>
  <c r="G389" i="41"/>
  <c r="G390" i="41"/>
  <c r="G391" i="41"/>
  <c r="G392" i="41"/>
  <c r="G393" i="41"/>
  <c r="G394" i="41"/>
  <c r="G395" i="41"/>
  <c r="G396" i="41"/>
  <c r="G397" i="41"/>
  <c r="G398" i="41"/>
  <c r="G399" i="41"/>
  <c r="G400" i="41"/>
  <c r="G401" i="41"/>
  <c r="G402" i="41"/>
  <c r="G403" i="41"/>
  <c r="G404" i="41"/>
  <c r="G405" i="41"/>
  <c r="G406" i="41"/>
  <c r="G407" i="41"/>
  <c r="G408" i="41"/>
  <c r="G409" i="41"/>
  <c r="G410" i="41"/>
  <c r="G411" i="41"/>
  <c r="G412" i="41"/>
  <c r="G413" i="41"/>
  <c r="G414" i="41"/>
  <c r="G415" i="41"/>
  <c r="G416" i="41"/>
  <c r="G417" i="41"/>
  <c r="G418" i="41"/>
  <c r="G419" i="41"/>
  <c r="G420" i="41"/>
  <c r="G421" i="41"/>
  <c r="G422" i="41"/>
  <c r="G423" i="41"/>
  <c r="G424" i="41"/>
  <c r="G425" i="41"/>
  <c r="G426" i="41"/>
  <c r="G427" i="41"/>
  <c r="G428" i="41"/>
  <c r="G429" i="41"/>
  <c r="G430" i="41"/>
  <c r="G431" i="41"/>
  <c r="G432" i="41"/>
  <c r="G433" i="41"/>
  <c r="G434" i="41"/>
  <c r="G435" i="41"/>
  <c r="G436" i="41"/>
  <c r="G437" i="41"/>
  <c r="G438" i="41"/>
  <c r="G439" i="41"/>
  <c r="G440" i="41"/>
  <c r="G441" i="41"/>
  <c r="G442" i="41"/>
  <c r="G443" i="41"/>
  <c r="G444" i="41"/>
  <c r="G445" i="41"/>
  <c r="G446" i="41"/>
  <c r="G447" i="41"/>
  <c r="G448" i="41"/>
  <c r="G449" i="41"/>
  <c r="G450" i="41"/>
  <c r="G451" i="41"/>
  <c r="G452" i="41"/>
  <c r="G453" i="41"/>
  <c r="G454" i="41"/>
  <c r="G455" i="41"/>
  <c r="G456" i="41"/>
  <c r="G457" i="41"/>
  <c r="G458" i="41"/>
  <c r="G459" i="41"/>
  <c r="G460" i="41"/>
  <c r="G461" i="41"/>
  <c r="G462" i="41"/>
  <c r="G463" i="41"/>
  <c r="G464" i="41"/>
  <c r="G465" i="41"/>
  <c r="G466" i="41"/>
  <c r="G467" i="41"/>
  <c r="G468" i="41"/>
  <c r="G469" i="41"/>
  <c r="G470" i="41"/>
  <c r="G471" i="41"/>
  <c r="G472" i="41"/>
  <c r="G473" i="41"/>
  <c r="G474" i="41"/>
  <c r="G475" i="41"/>
  <c r="G476" i="41"/>
  <c r="G477" i="41"/>
  <c r="G478" i="41"/>
  <c r="G479" i="41"/>
  <c r="G480" i="41"/>
  <c r="G481" i="41"/>
  <c r="G482" i="41"/>
  <c r="G483" i="41"/>
  <c r="G484" i="41"/>
  <c r="G485" i="41"/>
  <c r="G486" i="41"/>
  <c r="G487" i="41"/>
  <c r="G488" i="41"/>
  <c r="G489" i="41"/>
  <c r="G490" i="41"/>
  <c r="G491" i="41"/>
  <c r="G492" i="41"/>
  <c r="G493" i="41"/>
  <c r="G494" i="41"/>
  <c r="G495" i="41"/>
  <c r="G496" i="41"/>
  <c r="G497" i="41"/>
  <c r="G498" i="41"/>
  <c r="G499" i="41"/>
  <c r="G500" i="41"/>
  <c r="G501" i="41"/>
  <c r="G502" i="41"/>
  <c r="G503" i="41"/>
  <c r="G504" i="41"/>
  <c r="G505" i="41"/>
  <c r="G506" i="41"/>
  <c r="G7" i="41"/>
  <c r="F8" i="41"/>
  <c r="F9" i="41"/>
  <c r="F10" i="41"/>
  <c r="F11" i="41"/>
  <c r="F12" i="41"/>
  <c r="F13" i="41"/>
  <c r="F14" i="41"/>
  <c r="F15" i="41"/>
  <c r="F16" i="41"/>
  <c r="F17" i="41"/>
  <c r="F18" i="41"/>
  <c r="F19" i="41"/>
  <c r="F20" i="41"/>
  <c r="F21" i="41"/>
  <c r="F22" i="41"/>
  <c r="F23" i="41"/>
  <c r="F24" i="41"/>
  <c r="F25" i="41"/>
  <c r="F26" i="41"/>
  <c r="F27" i="41"/>
  <c r="F28" i="41"/>
  <c r="F29" i="41"/>
  <c r="F30" i="41"/>
  <c r="F31" i="41"/>
  <c r="F32" i="41"/>
  <c r="F33" i="41"/>
  <c r="F34" i="41"/>
  <c r="F35" i="41"/>
  <c r="F36" i="41"/>
  <c r="F37" i="41"/>
  <c r="F38" i="41"/>
  <c r="F39" i="41"/>
  <c r="F40" i="41"/>
  <c r="F41" i="41"/>
  <c r="F42" i="41"/>
  <c r="F43" i="41"/>
  <c r="F44" i="41"/>
  <c r="F45" i="41"/>
  <c r="F46" i="41"/>
  <c r="F47" i="41"/>
  <c r="F48" i="41"/>
  <c r="F49" i="41"/>
  <c r="F50" i="41"/>
  <c r="F51" i="41"/>
  <c r="F52" i="41"/>
  <c r="F53" i="41"/>
  <c r="F54" i="41"/>
  <c r="F55" i="41"/>
  <c r="F56" i="41"/>
  <c r="F57" i="41"/>
  <c r="F58" i="41"/>
  <c r="F59" i="41"/>
  <c r="F60" i="41"/>
  <c r="F61" i="41"/>
  <c r="F62" i="41"/>
  <c r="F63" i="41"/>
  <c r="F64" i="41"/>
  <c r="F65" i="41"/>
  <c r="F66" i="41"/>
  <c r="F67" i="41"/>
  <c r="F68" i="41"/>
  <c r="F69" i="41"/>
  <c r="F70" i="41"/>
  <c r="F71" i="41"/>
  <c r="F72" i="41"/>
  <c r="F73" i="41"/>
  <c r="F74" i="41"/>
  <c r="F75" i="41"/>
  <c r="F76" i="41"/>
  <c r="F77" i="41"/>
  <c r="F78" i="41"/>
  <c r="F79" i="41"/>
  <c r="F80" i="41"/>
  <c r="F81" i="41"/>
  <c r="F82" i="41"/>
  <c r="F83" i="41"/>
  <c r="F84" i="41"/>
  <c r="F85" i="41"/>
  <c r="F86" i="41"/>
  <c r="F87" i="41"/>
  <c r="F88" i="41"/>
  <c r="F89" i="41"/>
  <c r="F90" i="41"/>
  <c r="F91" i="41"/>
  <c r="F92" i="41"/>
  <c r="F93" i="41"/>
  <c r="F94" i="41"/>
  <c r="F95" i="41"/>
  <c r="F96" i="41"/>
  <c r="F97" i="41"/>
  <c r="F98" i="41"/>
  <c r="F99" i="41"/>
  <c r="F100" i="41"/>
  <c r="F101" i="41"/>
  <c r="F102" i="41"/>
  <c r="F103" i="41"/>
  <c r="F104" i="41"/>
  <c r="F105" i="41"/>
  <c r="F106" i="41"/>
  <c r="F107" i="41"/>
  <c r="F108" i="41"/>
  <c r="F109" i="41"/>
  <c r="F110" i="41"/>
  <c r="F111" i="41"/>
  <c r="F112" i="41"/>
  <c r="F113" i="41"/>
  <c r="F114" i="41"/>
  <c r="F115" i="41"/>
  <c r="F116" i="41"/>
  <c r="F117" i="41"/>
  <c r="F118" i="41"/>
  <c r="F119" i="41"/>
  <c r="F120" i="41"/>
  <c r="F121" i="41"/>
  <c r="F122" i="41"/>
  <c r="F123" i="41"/>
  <c r="F124" i="41"/>
  <c r="F125" i="41"/>
  <c r="F126" i="41"/>
  <c r="F127" i="41"/>
  <c r="F128" i="41"/>
  <c r="F129" i="41"/>
  <c r="F130" i="41"/>
  <c r="F131" i="41"/>
  <c r="F132" i="41"/>
  <c r="F133" i="41"/>
  <c r="F134" i="41"/>
  <c r="F135" i="41"/>
  <c r="F136" i="41"/>
  <c r="F137" i="41"/>
  <c r="F138" i="41"/>
  <c r="F139" i="41"/>
  <c r="F140" i="41"/>
  <c r="F141" i="41"/>
  <c r="F142" i="41"/>
  <c r="F143" i="41"/>
  <c r="F144" i="41"/>
  <c r="F145" i="41"/>
  <c r="F146" i="41"/>
  <c r="F147" i="41"/>
  <c r="F148" i="41"/>
  <c r="F149" i="41"/>
  <c r="F150" i="41"/>
  <c r="F151" i="41"/>
  <c r="F152" i="41"/>
  <c r="F153" i="41"/>
  <c r="F154" i="41"/>
  <c r="F155" i="41"/>
  <c r="F156" i="41"/>
  <c r="F157" i="41"/>
  <c r="F158" i="41"/>
  <c r="F159" i="41"/>
  <c r="F160" i="41"/>
  <c r="F161" i="41"/>
  <c r="F162" i="41"/>
  <c r="F163" i="41"/>
  <c r="F164" i="41"/>
  <c r="F165" i="41"/>
  <c r="F166" i="41"/>
  <c r="F167" i="41"/>
  <c r="F168" i="41"/>
  <c r="F169" i="41"/>
  <c r="F170" i="41"/>
  <c r="F171" i="41"/>
  <c r="F172" i="41"/>
  <c r="F173" i="41"/>
  <c r="F174" i="41"/>
  <c r="F175" i="41"/>
  <c r="F176" i="41"/>
  <c r="F177" i="41"/>
  <c r="F178" i="41"/>
  <c r="F179" i="41"/>
  <c r="F180" i="41"/>
  <c r="F181" i="41"/>
  <c r="F182" i="41"/>
  <c r="F183" i="41"/>
  <c r="F184" i="41"/>
  <c r="F185" i="41"/>
  <c r="F186" i="41"/>
  <c r="F187" i="41"/>
  <c r="F188" i="41"/>
  <c r="F189" i="41"/>
  <c r="F190" i="41"/>
  <c r="F191" i="41"/>
  <c r="F192" i="41"/>
  <c r="F193" i="41"/>
  <c r="F194" i="41"/>
  <c r="F195" i="41"/>
  <c r="F196" i="41"/>
  <c r="F197" i="41"/>
  <c r="F198" i="41"/>
  <c r="F199" i="41"/>
  <c r="F200" i="41"/>
  <c r="F201" i="41"/>
  <c r="F202" i="41"/>
  <c r="F203" i="41"/>
  <c r="F204" i="41"/>
  <c r="F205" i="41"/>
  <c r="F206" i="41"/>
  <c r="F207" i="41"/>
  <c r="F208" i="41"/>
  <c r="F209" i="41"/>
  <c r="F210" i="41"/>
  <c r="F211" i="41"/>
  <c r="F212" i="41"/>
  <c r="F213" i="41"/>
  <c r="F214" i="41"/>
  <c r="F215" i="41"/>
  <c r="F216" i="41"/>
  <c r="F217" i="41"/>
  <c r="F218" i="41"/>
  <c r="F219" i="41"/>
  <c r="F220" i="41"/>
  <c r="F221" i="41"/>
  <c r="F222" i="41"/>
  <c r="F223" i="41"/>
  <c r="F224" i="41"/>
  <c r="F225" i="41"/>
  <c r="F226" i="41"/>
  <c r="F227" i="41"/>
  <c r="F228" i="41"/>
  <c r="F229" i="41"/>
  <c r="F230" i="41"/>
  <c r="F231" i="41"/>
  <c r="F232" i="41"/>
  <c r="F233" i="41"/>
  <c r="F234" i="41"/>
  <c r="F235" i="41"/>
  <c r="F236" i="41"/>
  <c r="F237" i="41"/>
  <c r="F238" i="41"/>
  <c r="F239" i="41"/>
  <c r="F240" i="41"/>
  <c r="F241" i="41"/>
  <c r="F242" i="41"/>
  <c r="F243" i="41"/>
  <c r="F244" i="41"/>
  <c r="F245" i="41"/>
  <c r="F246" i="41"/>
  <c r="F247" i="41"/>
  <c r="F248" i="41"/>
  <c r="F249" i="41"/>
  <c r="F250" i="41"/>
  <c r="F251" i="41"/>
  <c r="F252" i="41"/>
  <c r="F253" i="41"/>
  <c r="F254" i="41"/>
  <c r="F255" i="41"/>
  <c r="F256" i="41"/>
  <c r="F257" i="41"/>
  <c r="F258" i="41"/>
  <c r="F259" i="41"/>
  <c r="F260" i="41"/>
  <c r="F261" i="41"/>
  <c r="F262" i="41"/>
  <c r="F263" i="41"/>
  <c r="F264" i="41"/>
  <c r="F265" i="41"/>
  <c r="F266" i="41"/>
  <c r="F267" i="41"/>
  <c r="F268" i="41"/>
  <c r="F269" i="41"/>
  <c r="F270" i="41"/>
  <c r="F271" i="41"/>
  <c r="F272" i="41"/>
  <c r="F273" i="41"/>
  <c r="F274" i="41"/>
  <c r="F275" i="41"/>
  <c r="F276" i="41"/>
  <c r="F277" i="41"/>
  <c r="F278" i="41"/>
  <c r="F279" i="41"/>
  <c r="F280" i="41"/>
  <c r="F281" i="41"/>
  <c r="F282" i="41"/>
  <c r="F283" i="41"/>
  <c r="F284" i="41"/>
  <c r="F285" i="41"/>
  <c r="F286" i="41"/>
  <c r="F287" i="41"/>
  <c r="F288" i="41"/>
  <c r="F289" i="41"/>
  <c r="F290" i="41"/>
  <c r="F291" i="41"/>
  <c r="F292" i="41"/>
  <c r="F293" i="41"/>
  <c r="F294" i="41"/>
  <c r="F295" i="41"/>
  <c r="F296" i="41"/>
  <c r="F297" i="41"/>
  <c r="F298" i="41"/>
  <c r="F299" i="41"/>
  <c r="F300" i="41"/>
  <c r="F301" i="41"/>
  <c r="F302" i="41"/>
  <c r="F303" i="41"/>
  <c r="F304" i="41"/>
  <c r="F305" i="41"/>
  <c r="F306" i="41"/>
  <c r="F307" i="41"/>
  <c r="F308" i="41"/>
  <c r="F309" i="41"/>
  <c r="F310" i="41"/>
  <c r="F311" i="41"/>
  <c r="F312" i="41"/>
  <c r="F313" i="41"/>
  <c r="F314" i="41"/>
  <c r="F315" i="41"/>
  <c r="F316" i="41"/>
  <c r="F317" i="41"/>
  <c r="F318" i="41"/>
  <c r="F319" i="41"/>
  <c r="F320" i="41"/>
  <c r="F321" i="41"/>
  <c r="F322" i="41"/>
  <c r="F323" i="41"/>
  <c r="F324" i="41"/>
  <c r="F325" i="41"/>
  <c r="F326" i="41"/>
  <c r="F327" i="41"/>
  <c r="F328" i="41"/>
  <c r="F329" i="41"/>
  <c r="F330" i="41"/>
  <c r="F331" i="41"/>
  <c r="F332" i="41"/>
  <c r="F333" i="41"/>
  <c r="F334" i="41"/>
  <c r="F335" i="41"/>
  <c r="F336" i="41"/>
  <c r="F337" i="41"/>
  <c r="F338" i="41"/>
  <c r="F339" i="41"/>
  <c r="F340" i="41"/>
  <c r="F341" i="41"/>
  <c r="F342" i="41"/>
  <c r="F343" i="41"/>
  <c r="F344" i="41"/>
  <c r="F345" i="41"/>
  <c r="F346" i="41"/>
  <c r="F347" i="41"/>
  <c r="F348" i="41"/>
  <c r="F349" i="41"/>
  <c r="F350" i="41"/>
  <c r="F351" i="41"/>
  <c r="F352" i="41"/>
  <c r="F353" i="41"/>
  <c r="F354" i="41"/>
  <c r="F355" i="41"/>
  <c r="F356" i="41"/>
  <c r="F357" i="41"/>
  <c r="F358" i="41"/>
  <c r="F359" i="41"/>
  <c r="F360" i="41"/>
  <c r="F361" i="41"/>
  <c r="F362" i="41"/>
  <c r="F363" i="41"/>
  <c r="F364" i="41"/>
  <c r="F365" i="41"/>
  <c r="F366" i="41"/>
  <c r="F367" i="41"/>
  <c r="F368" i="41"/>
  <c r="F369" i="41"/>
  <c r="F370" i="41"/>
  <c r="F371" i="41"/>
  <c r="F372" i="41"/>
  <c r="F373" i="41"/>
  <c r="F374" i="41"/>
  <c r="F375" i="41"/>
  <c r="F376" i="41"/>
  <c r="F377" i="41"/>
  <c r="F378" i="41"/>
  <c r="F379" i="41"/>
  <c r="F380" i="41"/>
  <c r="F381" i="41"/>
  <c r="F382" i="41"/>
  <c r="F383" i="41"/>
  <c r="F384" i="41"/>
  <c r="F385" i="41"/>
  <c r="F386" i="41"/>
  <c r="F387" i="41"/>
  <c r="F388" i="41"/>
  <c r="F389" i="41"/>
  <c r="F390" i="41"/>
  <c r="F391" i="41"/>
  <c r="F392" i="41"/>
  <c r="F393" i="41"/>
  <c r="F394" i="41"/>
  <c r="F395" i="41"/>
  <c r="F396" i="41"/>
  <c r="F397" i="41"/>
  <c r="F398" i="41"/>
  <c r="F399" i="41"/>
  <c r="F400" i="41"/>
  <c r="F401" i="41"/>
  <c r="F402" i="41"/>
  <c r="F403" i="41"/>
  <c r="F404" i="41"/>
  <c r="F405" i="41"/>
  <c r="F406" i="41"/>
  <c r="F407" i="41"/>
  <c r="F408" i="41"/>
  <c r="F409" i="41"/>
  <c r="F410" i="41"/>
  <c r="F411" i="41"/>
  <c r="F412" i="41"/>
  <c r="F413" i="41"/>
  <c r="F414" i="41"/>
  <c r="F415" i="41"/>
  <c r="F416" i="41"/>
  <c r="F417" i="41"/>
  <c r="F418" i="41"/>
  <c r="F419" i="41"/>
  <c r="F420" i="41"/>
  <c r="F421" i="41"/>
  <c r="F422" i="41"/>
  <c r="F423" i="41"/>
  <c r="F424" i="41"/>
  <c r="F425" i="41"/>
  <c r="F426" i="41"/>
  <c r="F427" i="41"/>
  <c r="F428" i="41"/>
  <c r="F429" i="41"/>
  <c r="F430" i="41"/>
  <c r="F431" i="41"/>
  <c r="F432" i="41"/>
  <c r="F433" i="41"/>
  <c r="F434" i="41"/>
  <c r="F435" i="41"/>
  <c r="F436" i="41"/>
  <c r="F437" i="41"/>
  <c r="F438" i="41"/>
  <c r="F439" i="41"/>
  <c r="F440" i="41"/>
  <c r="F441" i="41"/>
  <c r="F442" i="41"/>
  <c r="F443" i="41"/>
  <c r="F444" i="41"/>
  <c r="F445" i="41"/>
  <c r="F446" i="41"/>
  <c r="F447" i="41"/>
  <c r="F448" i="41"/>
  <c r="F449" i="41"/>
  <c r="F450" i="41"/>
  <c r="F451" i="41"/>
  <c r="F452" i="41"/>
  <c r="F453" i="41"/>
  <c r="F454" i="41"/>
  <c r="F455" i="41"/>
  <c r="F456" i="41"/>
  <c r="F457" i="41"/>
  <c r="F458" i="41"/>
  <c r="F459" i="41"/>
  <c r="F460" i="41"/>
  <c r="F461" i="41"/>
  <c r="F462" i="41"/>
  <c r="F463" i="41"/>
  <c r="F464" i="41"/>
  <c r="F465" i="41"/>
  <c r="F466" i="41"/>
  <c r="F467" i="41"/>
  <c r="F468" i="41"/>
  <c r="F469" i="41"/>
  <c r="F470" i="41"/>
  <c r="F471" i="41"/>
  <c r="F472" i="41"/>
  <c r="F473" i="41"/>
  <c r="F474" i="41"/>
  <c r="F475" i="41"/>
  <c r="F476" i="41"/>
  <c r="F477" i="41"/>
  <c r="F478" i="41"/>
  <c r="F479" i="41"/>
  <c r="F480" i="41"/>
  <c r="F481" i="41"/>
  <c r="F482" i="41"/>
  <c r="F483" i="41"/>
  <c r="F484" i="41"/>
  <c r="F485" i="41"/>
  <c r="F486" i="41"/>
  <c r="F487" i="41"/>
  <c r="F488" i="41"/>
  <c r="F489" i="41"/>
  <c r="F490" i="41"/>
  <c r="F491" i="41"/>
  <c r="F492" i="41"/>
  <c r="F493" i="41"/>
  <c r="F494" i="41"/>
  <c r="F495" i="41"/>
  <c r="F496" i="41"/>
  <c r="F497" i="41"/>
  <c r="F498" i="41"/>
  <c r="F499" i="41"/>
  <c r="F500" i="41"/>
  <c r="F501" i="41"/>
  <c r="F502" i="41"/>
  <c r="F503" i="41"/>
  <c r="F504" i="41"/>
  <c r="F505" i="41"/>
  <c r="F506" i="41"/>
  <c r="F7" i="41"/>
  <c r="E8" i="41"/>
  <c r="V8" i="41" s="1"/>
  <c r="W8" i="41" s="1"/>
  <c r="E9" i="41"/>
  <c r="V9" i="41" s="1"/>
  <c r="W9" i="41" s="1"/>
  <c r="E10" i="41"/>
  <c r="V10" i="41" s="1"/>
  <c r="W10" i="41" s="1"/>
  <c r="E11" i="41"/>
  <c r="V11" i="41" s="1"/>
  <c r="W11" i="41" s="1"/>
  <c r="E12" i="41"/>
  <c r="V12" i="41" s="1"/>
  <c r="W12" i="41" s="1"/>
  <c r="E13" i="41"/>
  <c r="E14" i="41"/>
  <c r="E15" i="41"/>
  <c r="E16" i="41"/>
  <c r="E17" i="41"/>
  <c r="E18" i="41"/>
  <c r="E19" i="41"/>
  <c r="E20" i="41"/>
  <c r="E21" i="41"/>
  <c r="E22" i="41"/>
  <c r="E23" i="41"/>
  <c r="E24" i="41"/>
  <c r="E25" i="41"/>
  <c r="E26" i="41"/>
  <c r="E27" i="41"/>
  <c r="E28" i="41"/>
  <c r="E29" i="41"/>
  <c r="E30" i="41"/>
  <c r="E31" i="41"/>
  <c r="E32" i="41"/>
  <c r="E33" i="41"/>
  <c r="E34" i="41"/>
  <c r="E35" i="41"/>
  <c r="E36" i="41"/>
  <c r="E37" i="41"/>
  <c r="E38" i="41"/>
  <c r="E39" i="41"/>
  <c r="E40" i="41"/>
  <c r="E41" i="41"/>
  <c r="E42" i="41"/>
  <c r="E43" i="41"/>
  <c r="E44" i="41"/>
  <c r="E45" i="41"/>
  <c r="E46" i="41"/>
  <c r="E47" i="41"/>
  <c r="E48" i="41"/>
  <c r="E49" i="41"/>
  <c r="E50" i="41"/>
  <c r="E51" i="41"/>
  <c r="E52" i="41"/>
  <c r="E53" i="41"/>
  <c r="E54" i="41"/>
  <c r="E55" i="41"/>
  <c r="E56" i="41"/>
  <c r="E57" i="41"/>
  <c r="E58" i="41"/>
  <c r="E59" i="41"/>
  <c r="E60" i="41"/>
  <c r="E61" i="41"/>
  <c r="E62" i="41"/>
  <c r="E63" i="41"/>
  <c r="E64" i="41"/>
  <c r="E65" i="41"/>
  <c r="E66" i="41"/>
  <c r="E67" i="41"/>
  <c r="E68" i="41"/>
  <c r="E69" i="41"/>
  <c r="E70" i="41"/>
  <c r="E71" i="41"/>
  <c r="E72" i="41"/>
  <c r="E73" i="41"/>
  <c r="E74" i="41"/>
  <c r="E75" i="41"/>
  <c r="E76" i="41"/>
  <c r="E77" i="41"/>
  <c r="E78" i="41"/>
  <c r="E79" i="41"/>
  <c r="E80" i="41"/>
  <c r="E81" i="41"/>
  <c r="E82" i="41"/>
  <c r="E83" i="41"/>
  <c r="E84" i="41"/>
  <c r="E85" i="41"/>
  <c r="E86" i="41"/>
  <c r="E87" i="41"/>
  <c r="E88" i="41"/>
  <c r="E89" i="41"/>
  <c r="E90" i="41"/>
  <c r="E91" i="41"/>
  <c r="E92" i="41"/>
  <c r="E93" i="41"/>
  <c r="E94" i="41"/>
  <c r="E95" i="41"/>
  <c r="E96" i="41"/>
  <c r="E97" i="41"/>
  <c r="E98" i="41"/>
  <c r="E99" i="41"/>
  <c r="E100" i="41"/>
  <c r="E101" i="41"/>
  <c r="E102" i="41"/>
  <c r="E103" i="41"/>
  <c r="E104" i="41"/>
  <c r="E105" i="41"/>
  <c r="E106" i="41"/>
  <c r="E107" i="41"/>
  <c r="E108" i="41"/>
  <c r="E109" i="41"/>
  <c r="E110" i="41"/>
  <c r="E111" i="41"/>
  <c r="E112" i="41"/>
  <c r="E113" i="41"/>
  <c r="E114" i="41"/>
  <c r="E115" i="41"/>
  <c r="E116" i="41"/>
  <c r="E117" i="41"/>
  <c r="E118" i="41"/>
  <c r="E119" i="41"/>
  <c r="E120" i="41"/>
  <c r="E121" i="41"/>
  <c r="E122" i="41"/>
  <c r="E123" i="41"/>
  <c r="E124" i="41"/>
  <c r="E125" i="41"/>
  <c r="E126" i="41"/>
  <c r="E127" i="41"/>
  <c r="E128" i="41"/>
  <c r="E129" i="41"/>
  <c r="E130" i="41"/>
  <c r="E131" i="41"/>
  <c r="E132" i="41"/>
  <c r="E133" i="41"/>
  <c r="E134" i="41"/>
  <c r="E135" i="41"/>
  <c r="E136" i="41"/>
  <c r="E137" i="41"/>
  <c r="E138" i="41"/>
  <c r="E139" i="41"/>
  <c r="E140" i="41"/>
  <c r="E141" i="41"/>
  <c r="E142" i="41"/>
  <c r="E143" i="41"/>
  <c r="E144" i="41"/>
  <c r="E145" i="41"/>
  <c r="E146" i="41"/>
  <c r="E147" i="41"/>
  <c r="E148" i="41"/>
  <c r="E149" i="41"/>
  <c r="E150" i="41"/>
  <c r="E151" i="41"/>
  <c r="E152" i="41"/>
  <c r="E153" i="41"/>
  <c r="E154" i="41"/>
  <c r="E155" i="41"/>
  <c r="E156" i="41"/>
  <c r="E157" i="41"/>
  <c r="E158" i="41"/>
  <c r="E159" i="41"/>
  <c r="E160" i="41"/>
  <c r="E161" i="41"/>
  <c r="E162" i="41"/>
  <c r="E163" i="41"/>
  <c r="E164" i="41"/>
  <c r="E165" i="41"/>
  <c r="E166" i="41"/>
  <c r="E167" i="41"/>
  <c r="E168" i="41"/>
  <c r="E169" i="41"/>
  <c r="E170" i="41"/>
  <c r="E171" i="41"/>
  <c r="E172" i="41"/>
  <c r="E173" i="41"/>
  <c r="E174" i="41"/>
  <c r="E175" i="41"/>
  <c r="E176" i="41"/>
  <c r="E177" i="41"/>
  <c r="E178" i="41"/>
  <c r="E179" i="41"/>
  <c r="E180" i="41"/>
  <c r="E181" i="41"/>
  <c r="E182" i="41"/>
  <c r="E183" i="41"/>
  <c r="E184" i="41"/>
  <c r="E185" i="41"/>
  <c r="E186" i="41"/>
  <c r="E187" i="41"/>
  <c r="E188" i="41"/>
  <c r="E189" i="41"/>
  <c r="E190" i="41"/>
  <c r="E191" i="41"/>
  <c r="E192" i="41"/>
  <c r="E193" i="41"/>
  <c r="E194" i="41"/>
  <c r="E195" i="41"/>
  <c r="E196" i="41"/>
  <c r="E197" i="41"/>
  <c r="E198" i="41"/>
  <c r="E199" i="41"/>
  <c r="E200" i="41"/>
  <c r="E201" i="41"/>
  <c r="E202" i="41"/>
  <c r="E203" i="41"/>
  <c r="E204" i="41"/>
  <c r="E205" i="41"/>
  <c r="E206" i="41"/>
  <c r="E207" i="41"/>
  <c r="E208" i="41"/>
  <c r="E209" i="41"/>
  <c r="E210" i="41"/>
  <c r="E211" i="41"/>
  <c r="E212" i="41"/>
  <c r="E213" i="41"/>
  <c r="E214" i="41"/>
  <c r="E215" i="41"/>
  <c r="E216" i="41"/>
  <c r="E217" i="41"/>
  <c r="E218" i="41"/>
  <c r="E219" i="41"/>
  <c r="E220" i="41"/>
  <c r="E221" i="41"/>
  <c r="E222" i="41"/>
  <c r="E223" i="41"/>
  <c r="E224" i="41"/>
  <c r="E225" i="41"/>
  <c r="E226" i="41"/>
  <c r="E227" i="41"/>
  <c r="E228" i="41"/>
  <c r="E229" i="41"/>
  <c r="E230" i="41"/>
  <c r="E231" i="41"/>
  <c r="E232" i="41"/>
  <c r="E233" i="41"/>
  <c r="E234" i="41"/>
  <c r="E235" i="41"/>
  <c r="E236" i="41"/>
  <c r="E237" i="41"/>
  <c r="E238" i="41"/>
  <c r="E239" i="41"/>
  <c r="E240" i="41"/>
  <c r="E241" i="41"/>
  <c r="E242" i="41"/>
  <c r="E243" i="41"/>
  <c r="E244" i="41"/>
  <c r="E245" i="41"/>
  <c r="E246" i="41"/>
  <c r="E247" i="41"/>
  <c r="E248" i="41"/>
  <c r="E249" i="41"/>
  <c r="E250" i="41"/>
  <c r="E251" i="41"/>
  <c r="E252" i="41"/>
  <c r="E253" i="41"/>
  <c r="E254" i="41"/>
  <c r="E255" i="41"/>
  <c r="E256" i="41"/>
  <c r="E257" i="41"/>
  <c r="E258" i="41"/>
  <c r="E259" i="41"/>
  <c r="E260" i="41"/>
  <c r="E261" i="41"/>
  <c r="E262" i="41"/>
  <c r="E263" i="41"/>
  <c r="E264" i="41"/>
  <c r="E265" i="41"/>
  <c r="E266" i="41"/>
  <c r="E267" i="41"/>
  <c r="E268" i="41"/>
  <c r="E269" i="41"/>
  <c r="E270" i="41"/>
  <c r="E271" i="41"/>
  <c r="E272" i="41"/>
  <c r="E273" i="41"/>
  <c r="E274" i="41"/>
  <c r="E275" i="41"/>
  <c r="E276" i="41"/>
  <c r="E277" i="41"/>
  <c r="E278" i="41"/>
  <c r="E279" i="41"/>
  <c r="E280" i="41"/>
  <c r="E281" i="41"/>
  <c r="E282" i="41"/>
  <c r="E283" i="41"/>
  <c r="E284" i="41"/>
  <c r="E285" i="41"/>
  <c r="E286" i="41"/>
  <c r="E287" i="41"/>
  <c r="E288" i="41"/>
  <c r="E289" i="41"/>
  <c r="E290" i="41"/>
  <c r="E291" i="41"/>
  <c r="E292" i="41"/>
  <c r="E293" i="41"/>
  <c r="E294" i="41"/>
  <c r="E295" i="41"/>
  <c r="E296" i="41"/>
  <c r="E297" i="41"/>
  <c r="E298" i="41"/>
  <c r="E299" i="41"/>
  <c r="E300" i="41"/>
  <c r="E301" i="41"/>
  <c r="E302" i="41"/>
  <c r="E303" i="41"/>
  <c r="E304" i="41"/>
  <c r="E305" i="41"/>
  <c r="E306" i="41"/>
  <c r="E307" i="41"/>
  <c r="E308" i="41"/>
  <c r="E309" i="41"/>
  <c r="E310" i="41"/>
  <c r="E311" i="41"/>
  <c r="E312" i="41"/>
  <c r="E313" i="41"/>
  <c r="E314" i="41"/>
  <c r="E315" i="41"/>
  <c r="E316" i="41"/>
  <c r="E317" i="41"/>
  <c r="E318" i="41"/>
  <c r="E319" i="41"/>
  <c r="E320" i="41"/>
  <c r="E321" i="41"/>
  <c r="E322" i="41"/>
  <c r="E323" i="41"/>
  <c r="E324" i="41"/>
  <c r="E325" i="41"/>
  <c r="E326" i="41"/>
  <c r="E327" i="41"/>
  <c r="E328" i="41"/>
  <c r="E329" i="41"/>
  <c r="E330" i="41"/>
  <c r="E331" i="41"/>
  <c r="E332" i="41"/>
  <c r="E333" i="41"/>
  <c r="E334" i="41"/>
  <c r="E335" i="41"/>
  <c r="E336" i="41"/>
  <c r="E337" i="41"/>
  <c r="E338" i="41"/>
  <c r="E339" i="41"/>
  <c r="E340" i="41"/>
  <c r="E341" i="41"/>
  <c r="E342" i="41"/>
  <c r="E343" i="41"/>
  <c r="E344" i="41"/>
  <c r="E345" i="41"/>
  <c r="E346" i="41"/>
  <c r="E347" i="41"/>
  <c r="E348" i="41"/>
  <c r="E349" i="41"/>
  <c r="E350" i="41"/>
  <c r="E351" i="41"/>
  <c r="E352" i="41"/>
  <c r="E353" i="41"/>
  <c r="E354" i="41"/>
  <c r="E355" i="41"/>
  <c r="E356" i="41"/>
  <c r="E357" i="41"/>
  <c r="E358" i="41"/>
  <c r="E359" i="41"/>
  <c r="E360" i="41"/>
  <c r="E361" i="41"/>
  <c r="E362" i="41"/>
  <c r="E363" i="41"/>
  <c r="E364" i="41"/>
  <c r="E365" i="41"/>
  <c r="E366" i="41"/>
  <c r="E367" i="41"/>
  <c r="E368" i="41"/>
  <c r="E369" i="41"/>
  <c r="E370" i="41"/>
  <c r="E371" i="41"/>
  <c r="E372" i="41"/>
  <c r="E373" i="41"/>
  <c r="E374" i="41"/>
  <c r="E375" i="41"/>
  <c r="E376" i="41"/>
  <c r="E377" i="41"/>
  <c r="E378" i="41"/>
  <c r="E379" i="41"/>
  <c r="E380" i="41"/>
  <c r="E381" i="41"/>
  <c r="E382" i="41"/>
  <c r="E383" i="41"/>
  <c r="E384" i="41"/>
  <c r="E385" i="41"/>
  <c r="E386" i="41"/>
  <c r="E387" i="41"/>
  <c r="E388" i="41"/>
  <c r="E389" i="41"/>
  <c r="E390" i="41"/>
  <c r="E391" i="41"/>
  <c r="E392" i="41"/>
  <c r="E393" i="41"/>
  <c r="E394" i="41"/>
  <c r="E395" i="41"/>
  <c r="E396" i="41"/>
  <c r="E397" i="41"/>
  <c r="E398" i="41"/>
  <c r="E399" i="41"/>
  <c r="E400" i="41"/>
  <c r="E401" i="41"/>
  <c r="E402" i="41"/>
  <c r="E403" i="41"/>
  <c r="E404" i="41"/>
  <c r="E405" i="41"/>
  <c r="E406" i="41"/>
  <c r="E407" i="41"/>
  <c r="E408" i="41"/>
  <c r="E409" i="41"/>
  <c r="E410" i="41"/>
  <c r="E411" i="41"/>
  <c r="E412" i="41"/>
  <c r="E413" i="41"/>
  <c r="E414" i="41"/>
  <c r="E415" i="41"/>
  <c r="E416" i="41"/>
  <c r="E417" i="41"/>
  <c r="E418" i="41"/>
  <c r="E419" i="41"/>
  <c r="E420" i="41"/>
  <c r="E421" i="41"/>
  <c r="E422" i="41"/>
  <c r="E423" i="41"/>
  <c r="E424" i="41"/>
  <c r="E425" i="41"/>
  <c r="E426" i="41"/>
  <c r="E427" i="41"/>
  <c r="E428" i="41"/>
  <c r="E429" i="41"/>
  <c r="E430" i="41"/>
  <c r="E431" i="41"/>
  <c r="E432" i="41"/>
  <c r="E433" i="41"/>
  <c r="E434" i="41"/>
  <c r="E435" i="41"/>
  <c r="E436" i="41"/>
  <c r="E437" i="41"/>
  <c r="E438" i="41"/>
  <c r="E439" i="41"/>
  <c r="E440" i="41"/>
  <c r="E441" i="41"/>
  <c r="E442" i="41"/>
  <c r="E443" i="41"/>
  <c r="E444" i="41"/>
  <c r="E445" i="41"/>
  <c r="E446" i="41"/>
  <c r="E447" i="41"/>
  <c r="E448" i="41"/>
  <c r="E449" i="41"/>
  <c r="E450" i="41"/>
  <c r="E451" i="41"/>
  <c r="E452" i="41"/>
  <c r="E453" i="41"/>
  <c r="E454" i="41"/>
  <c r="E455" i="41"/>
  <c r="E456" i="41"/>
  <c r="E457" i="41"/>
  <c r="E458" i="41"/>
  <c r="E459" i="41"/>
  <c r="E460" i="41"/>
  <c r="E461" i="41"/>
  <c r="E462" i="41"/>
  <c r="E463" i="41"/>
  <c r="E464" i="41"/>
  <c r="E465" i="41"/>
  <c r="E466" i="41"/>
  <c r="E467" i="41"/>
  <c r="E468" i="41"/>
  <c r="E469" i="41"/>
  <c r="E470" i="41"/>
  <c r="E471" i="41"/>
  <c r="E472" i="41"/>
  <c r="E473" i="41"/>
  <c r="E474" i="41"/>
  <c r="E475" i="41"/>
  <c r="E476" i="41"/>
  <c r="E477" i="41"/>
  <c r="E478" i="41"/>
  <c r="E479" i="41"/>
  <c r="E480" i="41"/>
  <c r="E481" i="41"/>
  <c r="E482" i="41"/>
  <c r="E483" i="41"/>
  <c r="E484" i="41"/>
  <c r="E485" i="41"/>
  <c r="E486" i="41"/>
  <c r="E487" i="41"/>
  <c r="E488" i="41"/>
  <c r="E489" i="41"/>
  <c r="E490" i="41"/>
  <c r="E491" i="41"/>
  <c r="E492" i="41"/>
  <c r="E493" i="41"/>
  <c r="E494" i="41"/>
  <c r="E495" i="41"/>
  <c r="E496" i="41"/>
  <c r="E497" i="41"/>
  <c r="E498" i="41"/>
  <c r="E499" i="41"/>
  <c r="E500" i="41"/>
  <c r="E501" i="41"/>
  <c r="E502" i="41"/>
  <c r="E503" i="41"/>
  <c r="E504" i="41"/>
  <c r="E505" i="41"/>
  <c r="E506" i="41"/>
  <c r="E7" i="41"/>
  <c r="D8" i="41"/>
  <c r="D9" i="41"/>
  <c r="D10" i="41"/>
  <c r="D11" i="41"/>
  <c r="D12" i="41"/>
  <c r="D13" i="41"/>
  <c r="D14" i="41"/>
  <c r="D15" i="41"/>
  <c r="D16" i="41"/>
  <c r="D17" i="41"/>
  <c r="D18" i="41"/>
  <c r="D19" i="41"/>
  <c r="D20" i="41"/>
  <c r="D21" i="41"/>
  <c r="D22" i="41"/>
  <c r="D23" i="41"/>
  <c r="D24" i="41"/>
  <c r="D25" i="41"/>
  <c r="D26" i="41"/>
  <c r="D27" i="41"/>
  <c r="D28" i="41"/>
  <c r="D29" i="41"/>
  <c r="D30" i="41"/>
  <c r="D31" i="41"/>
  <c r="D32" i="41"/>
  <c r="D33" i="41"/>
  <c r="D34" i="41"/>
  <c r="D35" i="41"/>
  <c r="D36" i="41"/>
  <c r="D37" i="41"/>
  <c r="D38" i="41"/>
  <c r="D39" i="41"/>
  <c r="D40" i="41"/>
  <c r="D41" i="41"/>
  <c r="D42" i="41"/>
  <c r="D43" i="41"/>
  <c r="D44" i="41"/>
  <c r="D45" i="41"/>
  <c r="D46" i="41"/>
  <c r="D47" i="41"/>
  <c r="D48" i="41"/>
  <c r="D49" i="41"/>
  <c r="D50" i="41"/>
  <c r="D51" i="41"/>
  <c r="D52" i="41"/>
  <c r="D53" i="41"/>
  <c r="D54" i="41"/>
  <c r="D55" i="41"/>
  <c r="D56" i="41"/>
  <c r="D57" i="41"/>
  <c r="D58" i="41"/>
  <c r="D59" i="41"/>
  <c r="D60" i="41"/>
  <c r="D61" i="41"/>
  <c r="D62" i="41"/>
  <c r="D63" i="41"/>
  <c r="D64" i="41"/>
  <c r="D65" i="41"/>
  <c r="D66" i="41"/>
  <c r="D67" i="41"/>
  <c r="D68" i="41"/>
  <c r="D69" i="41"/>
  <c r="D70" i="41"/>
  <c r="D71" i="41"/>
  <c r="D72" i="41"/>
  <c r="D73" i="41"/>
  <c r="D74" i="41"/>
  <c r="D75" i="41"/>
  <c r="D76" i="41"/>
  <c r="D77" i="41"/>
  <c r="D78" i="41"/>
  <c r="D79" i="41"/>
  <c r="D80" i="41"/>
  <c r="D81" i="41"/>
  <c r="D82" i="41"/>
  <c r="D83" i="41"/>
  <c r="D84" i="41"/>
  <c r="D85" i="41"/>
  <c r="D86" i="41"/>
  <c r="D87" i="41"/>
  <c r="D88" i="41"/>
  <c r="D89" i="41"/>
  <c r="D90" i="41"/>
  <c r="D91" i="41"/>
  <c r="D92" i="41"/>
  <c r="D93" i="41"/>
  <c r="D94" i="41"/>
  <c r="D95" i="41"/>
  <c r="D96" i="41"/>
  <c r="D97" i="41"/>
  <c r="D98" i="41"/>
  <c r="D99" i="41"/>
  <c r="D100" i="41"/>
  <c r="D101" i="41"/>
  <c r="D102" i="41"/>
  <c r="D103" i="41"/>
  <c r="D104" i="41"/>
  <c r="D105" i="41"/>
  <c r="D106" i="41"/>
  <c r="D107" i="41"/>
  <c r="D108" i="41"/>
  <c r="D109" i="41"/>
  <c r="D110" i="41"/>
  <c r="D111" i="41"/>
  <c r="D112" i="41"/>
  <c r="D113" i="41"/>
  <c r="D114" i="41"/>
  <c r="D115" i="41"/>
  <c r="D116" i="41"/>
  <c r="D117" i="41"/>
  <c r="D118" i="41"/>
  <c r="D119" i="41"/>
  <c r="D120" i="41"/>
  <c r="D121" i="41"/>
  <c r="D122" i="41"/>
  <c r="D123" i="41"/>
  <c r="D124" i="41"/>
  <c r="D125" i="41"/>
  <c r="D126" i="41"/>
  <c r="D127" i="41"/>
  <c r="D128" i="41"/>
  <c r="D129" i="41"/>
  <c r="D130" i="41"/>
  <c r="D131" i="41"/>
  <c r="D132" i="41"/>
  <c r="D133" i="41"/>
  <c r="D134" i="41"/>
  <c r="D135" i="41"/>
  <c r="D136" i="41"/>
  <c r="D137" i="41"/>
  <c r="D138" i="41"/>
  <c r="D139" i="41"/>
  <c r="D140" i="41"/>
  <c r="D141" i="41"/>
  <c r="D142" i="41"/>
  <c r="D143" i="41"/>
  <c r="D144" i="41"/>
  <c r="D145" i="41"/>
  <c r="D146" i="41"/>
  <c r="D147" i="41"/>
  <c r="D148" i="41"/>
  <c r="D149" i="41"/>
  <c r="D150" i="41"/>
  <c r="D151" i="41"/>
  <c r="D152" i="41"/>
  <c r="D153" i="41"/>
  <c r="D154" i="41"/>
  <c r="D155" i="41"/>
  <c r="D156" i="41"/>
  <c r="D157" i="41"/>
  <c r="D158" i="41"/>
  <c r="D159" i="41"/>
  <c r="D160" i="41"/>
  <c r="D161" i="41"/>
  <c r="D162" i="41"/>
  <c r="D163" i="41"/>
  <c r="D164" i="41"/>
  <c r="D165" i="41"/>
  <c r="D166" i="41"/>
  <c r="D167" i="41"/>
  <c r="D168" i="41"/>
  <c r="D169" i="41"/>
  <c r="D170" i="41"/>
  <c r="D171" i="41"/>
  <c r="D172" i="41"/>
  <c r="D173" i="41"/>
  <c r="D174" i="41"/>
  <c r="D175" i="41"/>
  <c r="D176" i="41"/>
  <c r="D177" i="41"/>
  <c r="D178" i="41"/>
  <c r="D179" i="41"/>
  <c r="D180" i="41"/>
  <c r="D181" i="41"/>
  <c r="D182" i="41"/>
  <c r="D183" i="41"/>
  <c r="D184" i="41"/>
  <c r="D185" i="41"/>
  <c r="D186" i="41"/>
  <c r="D187" i="41"/>
  <c r="D188" i="41"/>
  <c r="D189" i="41"/>
  <c r="D190" i="41"/>
  <c r="D191" i="41"/>
  <c r="D192" i="41"/>
  <c r="D193" i="41"/>
  <c r="D194" i="41"/>
  <c r="D195" i="41"/>
  <c r="D196" i="41"/>
  <c r="D197" i="41"/>
  <c r="D198" i="41"/>
  <c r="D199" i="41"/>
  <c r="D200" i="41"/>
  <c r="D201" i="41"/>
  <c r="D202" i="41"/>
  <c r="D203" i="41"/>
  <c r="D204" i="41"/>
  <c r="D205" i="41"/>
  <c r="D206" i="41"/>
  <c r="D207" i="41"/>
  <c r="D208" i="41"/>
  <c r="D209" i="41"/>
  <c r="D210" i="41"/>
  <c r="D211" i="41"/>
  <c r="D212" i="41"/>
  <c r="D213" i="41"/>
  <c r="D214" i="41"/>
  <c r="D215" i="41"/>
  <c r="D216" i="41"/>
  <c r="D217" i="41"/>
  <c r="D218" i="41"/>
  <c r="D219" i="41"/>
  <c r="D220" i="41"/>
  <c r="D221" i="41"/>
  <c r="D222" i="41"/>
  <c r="D223" i="41"/>
  <c r="D224" i="41"/>
  <c r="D225" i="41"/>
  <c r="D226" i="41"/>
  <c r="D227" i="41"/>
  <c r="D228" i="41"/>
  <c r="D229" i="41"/>
  <c r="D230" i="41"/>
  <c r="D231" i="41"/>
  <c r="D232" i="41"/>
  <c r="D233" i="41"/>
  <c r="D234" i="41"/>
  <c r="D235" i="41"/>
  <c r="D236" i="41"/>
  <c r="D237" i="41"/>
  <c r="D238" i="41"/>
  <c r="D239" i="41"/>
  <c r="D240" i="41"/>
  <c r="D241" i="41"/>
  <c r="D242" i="41"/>
  <c r="D243" i="41"/>
  <c r="D244" i="41"/>
  <c r="D245" i="41"/>
  <c r="D246" i="41"/>
  <c r="D247" i="41"/>
  <c r="D248" i="41"/>
  <c r="D249" i="41"/>
  <c r="D250" i="41"/>
  <c r="D251" i="41"/>
  <c r="D252" i="41"/>
  <c r="D253" i="41"/>
  <c r="D254" i="41"/>
  <c r="D255" i="41"/>
  <c r="D256" i="41"/>
  <c r="D257" i="41"/>
  <c r="D258" i="41"/>
  <c r="D259" i="41"/>
  <c r="D260" i="41"/>
  <c r="D261" i="41"/>
  <c r="D262" i="41"/>
  <c r="D263" i="41"/>
  <c r="D264" i="41"/>
  <c r="D265" i="41"/>
  <c r="D266" i="41"/>
  <c r="D267" i="41"/>
  <c r="D268" i="41"/>
  <c r="D269" i="41"/>
  <c r="D270" i="41"/>
  <c r="D271" i="41"/>
  <c r="D272" i="41"/>
  <c r="D273" i="41"/>
  <c r="D274" i="41"/>
  <c r="D275" i="41"/>
  <c r="D276" i="41"/>
  <c r="D277" i="41"/>
  <c r="D278" i="41"/>
  <c r="D279" i="41"/>
  <c r="D280" i="41"/>
  <c r="D281" i="41"/>
  <c r="D282" i="41"/>
  <c r="D283" i="41"/>
  <c r="D284" i="41"/>
  <c r="D285" i="41"/>
  <c r="D286" i="41"/>
  <c r="D287" i="41"/>
  <c r="D288" i="41"/>
  <c r="D289" i="41"/>
  <c r="D290" i="41"/>
  <c r="D291" i="41"/>
  <c r="D292" i="41"/>
  <c r="D293" i="41"/>
  <c r="D294" i="41"/>
  <c r="D295" i="41"/>
  <c r="D296" i="41"/>
  <c r="D297" i="41"/>
  <c r="D298" i="41"/>
  <c r="D299" i="41"/>
  <c r="D300" i="41"/>
  <c r="D301" i="41"/>
  <c r="D302" i="41"/>
  <c r="D303" i="41"/>
  <c r="D304" i="41"/>
  <c r="D305" i="41"/>
  <c r="D306" i="41"/>
  <c r="D307" i="41"/>
  <c r="D308" i="41"/>
  <c r="D309" i="41"/>
  <c r="D310" i="41"/>
  <c r="D311" i="41"/>
  <c r="D312" i="41"/>
  <c r="D313" i="41"/>
  <c r="D314" i="41"/>
  <c r="D315" i="41"/>
  <c r="D316" i="41"/>
  <c r="D317" i="41"/>
  <c r="D318" i="41"/>
  <c r="D319" i="41"/>
  <c r="D320" i="41"/>
  <c r="D321" i="41"/>
  <c r="D322" i="41"/>
  <c r="D323" i="41"/>
  <c r="D324" i="41"/>
  <c r="D325" i="41"/>
  <c r="D326" i="41"/>
  <c r="D327" i="41"/>
  <c r="D328" i="41"/>
  <c r="D329" i="41"/>
  <c r="D330" i="41"/>
  <c r="D331" i="41"/>
  <c r="D332" i="41"/>
  <c r="D333" i="41"/>
  <c r="D334" i="41"/>
  <c r="D335" i="41"/>
  <c r="D336" i="41"/>
  <c r="D337" i="41"/>
  <c r="D338" i="41"/>
  <c r="D339" i="41"/>
  <c r="D340" i="41"/>
  <c r="D341" i="41"/>
  <c r="D342" i="41"/>
  <c r="D343" i="41"/>
  <c r="D344" i="41"/>
  <c r="D345" i="41"/>
  <c r="D346" i="41"/>
  <c r="D347" i="41"/>
  <c r="D348" i="41"/>
  <c r="D349" i="41"/>
  <c r="D350" i="41"/>
  <c r="D351" i="41"/>
  <c r="D352" i="41"/>
  <c r="D353" i="41"/>
  <c r="D354" i="41"/>
  <c r="D355" i="41"/>
  <c r="D356" i="41"/>
  <c r="D357" i="41"/>
  <c r="D358" i="41"/>
  <c r="D359" i="41"/>
  <c r="D360" i="41"/>
  <c r="D361" i="41"/>
  <c r="D362" i="41"/>
  <c r="D363" i="41"/>
  <c r="D364" i="41"/>
  <c r="D365" i="41"/>
  <c r="D366" i="41"/>
  <c r="D367" i="41"/>
  <c r="D368" i="41"/>
  <c r="D369" i="41"/>
  <c r="D370" i="41"/>
  <c r="D371" i="41"/>
  <c r="D372" i="41"/>
  <c r="D373" i="41"/>
  <c r="D374" i="41"/>
  <c r="D375" i="41"/>
  <c r="D376" i="41"/>
  <c r="D377" i="41"/>
  <c r="D378" i="41"/>
  <c r="D379" i="41"/>
  <c r="D380" i="41"/>
  <c r="D381" i="41"/>
  <c r="D382" i="41"/>
  <c r="D383" i="41"/>
  <c r="D384" i="41"/>
  <c r="D385" i="41"/>
  <c r="D386" i="41"/>
  <c r="D387" i="41"/>
  <c r="D388" i="41"/>
  <c r="D389" i="41"/>
  <c r="D390" i="41"/>
  <c r="D391" i="41"/>
  <c r="D392" i="41"/>
  <c r="D393" i="41"/>
  <c r="D394" i="41"/>
  <c r="D395" i="41"/>
  <c r="D396" i="41"/>
  <c r="D397" i="41"/>
  <c r="D398" i="41"/>
  <c r="D399" i="41"/>
  <c r="D400" i="41"/>
  <c r="D401" i="41"/>
  <c r="D402" i="41"/>
  <c r="D403" i="41"/>
  <c r="D404" i="41"/>
  <c r="D405" i="41"/>
  <c r="D406" i="41"/>
  <c r="D407" i="41"/>
  <c r="D408" i="41"/>
  <c r="D409" i="41"/>
  <c r="D410" i="41"/>
  <c r="D411" i="41"/>
  <c r="D412" i="41"/>
  <c r="D413" i="41"/>
  <c r="D414" i="41"/>
  <c r="D415" i="41"/>
  <c r="D416" i="41"/>
  <c r="D417" i="41"/>
  <c r="D418" i="41"/>
  <c r="D419" i="41"/>
  <c r="D420" i="41"/>
  <c r="D421" i="41"/>
  <c r="D422" i="41"/>
  <c r="D423" i="41"/>
  <c r="D424" i="41"/>
  <c r="D425" i="41"/>
  <c r="D426" i="41"/>
  <c r="D427" i="41"/>
  <c r="D428" i="41"/>
  <c r="D429" i="41"/>
  <c r="D430" i="41"/>
  <c r="D431" i="41"/>
  <c r="D432" i="41"/>
  <c r="D433" i="41"/>
  <c r="D434" i="41"/>
  <c r="D435" i="41"/>
  <c r="D436" i="41"/>
  <c r="D437" i="41"/>
  <c r="D438" i="41"/>
  <c r="D439" i="41"/>
  <c r="D440" i="41"/>
  <c r="D441" i="41"/>
  <c r="D442" i="41"/>
  <c r="D443" i="41"/>
  <c r="D444" i="41"/>
  <c r="D445" i="41"/>
  <c r="D446" i="41"/>
  <c r="D447" i="41"/>
  <c r="D448" i="41"/>
  <c r="D449" i="41"/>
  <c r="D450" i="41"/>
  <c r="D451" i="41"/>
  <c r="D452" i="41"/>
  <c r="D453" i="41"/>
  <c r="D454" i="41"/>
  <c r="D455" i="41"/>
  <c r="D456" i="41"/>
  <c r="D457" i="41"/>
  <c r="D458" i="41"/>
  <c r="D459" i="41"/>
  <c r="D460" i="41"/>
  <c r="D461" i="41"/>
  <c r="D462" i="41"/>
  <c r="D463" i="41"/>
  <c r="D464" i="41"/>
  <c r="D465" i="41"/>
  <c r="D466" i="41"/>
  <c r="D467" i="41"/>
  <c r="D468" i="41"/>
  <c r="D469" i="41"/>
  <c r="D470" i="41"/>
  <c r="D471" i="41"/>
  <c r="D472" i="41"/>
  <c r="D473" i="41"/>
  <c r="D474" i="41"/>
  <c r="D475" i="41"/>
  <c r="D476" i="41"/>
  <c r="D477" i="41"/>
  <c r="D478" i="41"/>
  <c r="D479" i="41"/>
  <c r="D480" i="41"/>
  <c r="D481" i="41"/>
  <c r="D482" i="41"/>
  <c r="D483" i="41"/>
  <c r="D484" i="41"/>
  <c r="D485" i="41"/>
  <c r="D486" i="41"/>
  <c r="D487" i="41"/>
  <c r="D488" i="41"/>
  <c r="D489" i="41"/>
  <c r="D490" i="41"/>
  <c r="D491" i="41"/>
  <c r="D492" i="41"/>
  <c r="D493" i="41"/>
  <c r="D494" i="41"/>
  <c r="D495" i="41"/>
  <c r="D496" i="41"/>
  <c r="D497" i="41"/>
  <c r="D498" i="41"/>
  <c r="D499" i="41"/>
  <c r="D500" i="41"/>
  <c r="D501" i="41"/>
  <c r="D502" i="41"/>
  <c r="D503" i="41"/>
  <c r="D504" i="41"/>
  <c r="D505" i="41"/>
  <c r="D506" i="41"/>
  <c r="D7" i="41"/>
  <c r="C8" i="41"/>
  <c r="C9" i="41"/>
  <c r="C10" i="41"/>
  <c r="C11" i="41"/>
  <c r="C12" i="41"/>
  <c r="C13" i="41"/>
  <c r="C14" i="41"/>
  <c r="C15" i="41"/>
  <c r="C16" i="41"/>
  <c r="C17" i="41"/>
  <c r="C18" i="41"/>
  <c r="C19" i="41"/>
  <c r="C20" i="41"/>
  <c r="C21" i="41"/>
  <c r="C22" i="41"/>
  <c r="C23" i="41"/>
  <c r="C24" i="41"/>
  <c r="C25" i="41"/>
  <c r="C26" i="41"/>
  <c r="C27" i="41"/>
  <c r="C28" i="41"/>
  <c r="C29" i="41"/>
  <c r="C30" i="41"/>
  <c r="C31" i="41"/>
  <c r="C32" i="41"/>
  <c r="C33" i="41"/>
  <c r="C34" i="41"/>
  <c r="C35" i="41"/>
  <c r="C36" i="41"/>
  <c r="C37" i="41"/>
  <c r="C38" i="41"/>
  <c r="C39" i="41"/>
  <c r="C40" i="41"/>
  <c r="C41" i="41"/>
  <c r="C42" i="41"/>
  <c r="C43" i="41"/>
  <c r="C44" i="41"/>
  <c r="C45" i="41"/>
  <c r="C46" i="41"/>
  <c r="C47" i="41"/>
  <c r="C48" i="41"/>
  <c r="C49" i="41"/>
  <c r="C50" i="41"/>
  <c r="C51" i="41"/>
  <c r="C52" i="41"/>
  <c r="C53" i="41"/>
  <c r="C54" i="41"/>
  <c r="C55" i="41"/>
  <c r="C56" i="41"/>
  <c r="C57" i="41"/>
  <c r="C58" i="41"/>
  <c r="C59" i="41"/>
  <c r="C60" i="41"/>
  <c r="C61" i="41"/>
  <c r="C62" i="41"/>
  <c r="C63" i="41"/>
  <c r="C64" i="41"/>
  <c r="C65" i="41"/>
  <c r="C66" i="41"/>
  <c r="C67" i="41"/>
  <c r="C68" i="41"/>
  <c r="C69" i="41"/>
  <c r="C70" i="41"/>
  <c r="C71" i="41"/>
  <c r="C72" i="41"/>
  <c r="C73" i="41"/>
  <c r="C74" i="41"/>
  <c r="C75" i="41"/>
  <c r="C76" i="41"/>
  <c r="C77" i="41"/>
  <c r="C78" i="41"/>
  <c r="C79" i="41"/>
  <c r="C80" i="41"/>
  <c r="C81" i="41"/>
  <c r="C82" i="41"/>
  <c r="C83" i="41"/>
  <c r="C84" i="41"/>
  <c r="C85" i="41"/>
  <c r="C86" i="41"/>
  <c r="C87" i="41"/>
  <c r="C88" i="41"/>
  <c r="C89" i="41"/>
  <c r="C90" i="41"/>
  <c r="C91" i="41"/>
  <c r="C92" i="41"/>
  <c r="C93" i="41"/>
  <c r="C94" i="41"/>
  <c r="C95" i="41"/>
  <c r="C96" i="41"/>
  <c r="C97" i="41"/>
  <c r="C98" i="41"/>
  <c r="C99" i="41"/>
  <c r="C100" i="41"/>
  <c r="C101" i="41"/>
  <c r="C102" i="41"/>
  <c r="C103" i="41"/>
  <c r="C104" i="41"/>
  <c r="C105" i="41"/>
  <c r="C106" i="41"/>
  <c r="C107" i="41"/>
  <c r="C108" i="41"/>
  <c r="C109" i="41"/>
  <c r="C110" i="41"/>
  <c r="C111" i="41"/>
  <c r="C112" i="41"/>
  <c r="C113" i="41"/>
  <c r="C114" i="41"/>
  <c r="C115" i="41"/>
  <c r="C116" i="41"/>
  <c r="C117" i="41"/>
  <c r="C118" i="41"/>
  <c r="C119" i="41"/>
  <c r="C120" i="41"/>
  <c r="C121" i="41"/>
  <c r="C122" i="41"/>
  <c r="C123" i="41"/>
  <c r="C124" i="41"/>
  <c r="C125" i="41"/>
  <c r="C126" i="41"/>
  <c r="C127" i="41"/>
  <c r="C128" i="41"/>
  <c r="C129" i="41"/>
  <c r="C130" i="41"/>
  <c r="C131" i="41"/>
  <c r="C132" i="41"/>
  <c r="C133" i="41"/>
  <c r="C134" i="41"/>
  <c r="C135" i="41"/>
  <c r="C136" i="41"/>
  <c r="C137" i="41"/>
  <c r="C138" i="41"/>
  <c r="C139" i="41"/>
  <c r="C140" i="41"/>
  <c r="C141" i="41"/>
  <c r="C142" i="41"/>
  <c r="C143" i="41"/>
  <c r="C144" i="41"/>
  <c r="C145" i="41"/>
  <c r="C146" i="41"/>
  <c r="C147" i="41"/>
  <c r="C148" i="41"/>
  <c r="C149" i="41"/>
  <c r="C150" i="41"/>
  <c r="C151" i="41"/>
  <c r="C152" i="41"/>
  <c r="C153" i="41"/>
  <c r="C154" i="41"/>
  <c r="C155" i="41"/>
  <c r="C156" i="41"/>
  <c r="C157" i="41"/>
  <c r="C158" i="41"/>
  <c r="C159" i="41"/>
  <c r="C160" i="41"/>
  <c r="C161" i="41"/>
  <c r="C162" i="41"/>
  <c r="C163" i="41"/>
  <c r="C164" i="41"/>
  <c r="C165" i="41"/>
  <c r="C166" i="41"/>
  <c r="C167" i="41"/>
  <c r="C168" i="41"/>
  <c r="C169" i="41"/>
  <c r="C170" i="41"/>
  <c r="C171" i="41"/>
  <c r="C172" i="41"/>
  <c r="C173" i="41"/>
  <c r="C174" i="41"/>
  <c r="C175" i="41"/>
  <c r="C176" i="41"/>
  <c r="C177" i="41"/>
  <c r="C178" i="41"/>
  <c r="C179" i="41"/>
  <c r="C180" i="41"/>
  <c r="C181" i="41"/>
  <c r="C182" i="41"/>
  <c r="C183" i="41"/>
  <c r="C184" i="41"/>
  <c r="C185" i="41"/>
  <c r="C186" i="41"/>
  <c r="C187" i="41"/>
  <c r="C188" i="41"/>
  <c r="C189" i="41"/>
  <c r="C190" i="41"/>
  <c r="C191" i="41"/>
  <c r="C192" i="41"/>
  <c r="C193" i="41"/>
  <c r="C194" i="41"/>
  <c r="C195" i="41"/>
  <c r="C196" i="41"/>
  <c r="C197" i="41"/>
  <c r="C198" i="41"/>
  <c r="C199" i="41"/>
  <c r="C200" i="41"/>
  <c r="C201" i="41"/>
  <c r="C202" i="41"/>
  <c r="C203" i="41"/>
  <c r="C204" i="41"/>
  <c r="C205" i="41"/>
  <c r="C206" i="41"/>
  <c r="C207" i="41"/>
  <c r="C208" i="41"/>
  <c r="C209" i="41"/>
  <c r="C210" i="41"/>
  <c r="C211" i="41"/>
  <c r="C212" i="41"/>
  <c r="C213" i="41"/>
  <c r="C214" i="41"/>
  <c r="C215" i="41"/>
  <c r="C216" i="41"/>
  <c r="C217" i="41"/>
  <c r="C218" i="41"/>
  <c r="C219" i="41"/>
  <c r="C220" i="41"/>
  <c r="C221" i="41"/>
  <c r="C222" i="41"/>
  <c r="C223" i="41"/>
  <c r="C224" i="41"/>
  <c r="C225" i="41"/>
  <c r="C226" i="41"/>
  <c r="C227" i="41"/>
  <c r="C228" i="41"/>
  <c r="C229" i="41"/>
  <c r="C230" i="41"/>
  <c r="C231" i="41"/>
  <c r="C232" i="41"/>
  <c r="C233" i="41"/>
  <c r="C234" i="41"/>
  <c r="C235" i="41"/>
  <c r="C236" i="41"/>
  <c r="C237" i="41"/>
  <c r="C238" i="41"/>
  <c r="C239" i="41"/>
  <c r="C240" i="41"/>
  <c r="C241" i="41"/>
  <c r="C242" i="41"/>
  <c r="C243" i="41"/>
  <c r="C244" i="41"/>
  <c r="C245" i="41"/>
  <c r="C246" i="41"/>
  <c r="C247" i="41"/>
  <c r="C248" i="41"/>
  <c r="C249" i="41"/>
  <c r="C250" i="41"/>
  <c r="C251" i="41"/>
  <c r="C252" i="41"/>
  <c r="C253" i="41"/>
  <c r="C254" i="41"/>
  <c r="C255" i="41"/>
  <c r="C256" i="41"/>
  <c r="C257" i="41"/>
  <c r="C258" i="41"/>
  <c r="C259" i="41"/>
  <c r="C260" i="41"/>
  <c r="C261" i="41"/>
  <c r="C262" i="41"/>
  <c r="C263" i="41"/>
  <c r="C264" i="41"/>
  <c r="C265" i="41"/>
  <c r="C266" i="41"/>
  <c r="C267" i="41"/>
  <c r="C268" i="41"/>
  <c r="C269" i="41"/>
  <c r="C270" i="41"/>
  <c r="C271" i="41"/>
  <c r="C272" i="41"/>
  <c r="C273" i="41"/>
  <c r="C274" i="41"/>
  <c r="C275" i="41"/>
  <c r="C276" i="41"/>
  <c r="C277" i="41"/>
  <c r="C278" i="41"/>
  <c r="C279" i="41"/>
  <c r="C280" i="41"/>
  <c r="C281" i="41"/>
  <c r="C282" i="41"/>
  <c r="C283" i="41"/>
  <c r="C284" i="41"/>
  <c r="C285" i="41"/>
  <c r="C286" i="41"/>
  <c r="C287" i="41"/>
  <c r="C288" i="41"/>
  <c r="C289" i="41"/>
  <c r="C290" i="41"/>
  <c r="C291" i="41"/>
  <c r="C292" i="41"/>
  <c r="C293" i="41"/>
  <c r="C294" i="41"/>
  <c r="C295" i="41"/>
  <c r="C296" i="41"/>
  <c r="C297" i="41"/>
  <c r="C298" i="41"/>
  <c r="C299" i="41"/>
  <c r="C300" i="41"/>
  <c r="C301" i="41"/>
  <c r="C302" i="41"/>
  <c r="C303" i="41"/>
  <c r="C304" i="41"/>
  <c r="C305" i="41"/>
  <c r="C306" i="41"/>
  <c r="C307" i="41"/>
  <c r="C308" i="41"/>
  <c r="C309" i="41"/>
  <c r="C310" i="41"/>
  <c r="C311" i="41"/>
  <c r="C312" i="41"/>
  <c r="C313" i="41"/>
  <c r="C314" i="41"/>
  <c r="C315" i="41"/>
  <c r="C316" i="41"/>
  <c r="C317" i="41"/>
  <c r="C318" i="41"/>
  <c r="C319" i="41"/>
  <c r="C320" i="41"/>
  <c r="C321" i="41"/>
  <c r="C322" i="41"/>
  <c r="C323" i="41"/>
  <c r="C324" i="41"/>
  <c r="C325" i="41"/>
  <c r="C326" i="41"/>
  <c r="C327" i="41"/>
  <c r="C328" i="41"/>
  <c r="C329" i="41"/>
  <c r="C330" i="41"/>
  <c r="C331" i="41"/>
  <c r="C332" i="41"/>
  <c r="C333" i="41"/>
  <c r="C334" i="41"/>
  <c r="C335" i="41"/>
  <c r="C336" i="41"/>
  <c r="C337" i="41"/>
  <c r="C338" i="41"/>
  <c r="C339" i="41"/>
  <c r="C340" i="41"/>
  <c r="C341" i="41"/>
  <c r="C342" i="41"/>
  <c r="C343" i="41"/>
  <c r="C344" i="41"/>
  <c r="C345" i="41"/>
  <c r="C346" i="41"/>
  <c r="C347" i="41"/>
  <c r="C348" i="41"/>
  <c r="C349" i="41"/>
  <c r="C350" i="41"/>
  <c r="C351" i="41"/>
  <c r="C352" i="41"/>
  <c r="C353" i="41"/>
  <c r="C354" i="41"/>
  <c r="C355" i="41"/>
  <c r="C356" i="41"/>
  <c r="C357" i="41"/>
  <c r="C358" i="41"/>
  <c r="C359" i="41"/>
  <c r="C360" i="41"/>
  <c r="C361" i="41"/>
  <c r="C362" i="41"/>
  <c r="C363" i="41"/>
  <c r="C364" i="41"/>
  <c r="C365" i="41"/>
  <c r="C366" i="41"/>
  <c r="C367" i="41"/>
  <c r="C368" i="41"/>
  <c r="C369" i="41"/>
  <c r="C370" i="41"/>
  <c r="C371" i="41"/>
  <c r="C372" i="41"/>
  <c r="C373" i="41"/>
  <c r="C374" i="41"/>
  <c r="C375" i="41"/>
  <c r="C376" i="41"/>
  <c r="C377" i="41"/>
  <c r="C378" i="41"/>
  <c r="C379" i="41"/>
  <c r="C380" i="41"/>
  <c r="C381" i="41"/>
  <c r="C382" i="41"/>
  <c r="C383" i="41"/>
  <c r="C384" i="41"/>
  <c r="C385" i="41"/>
  <c r="C386" i="41"/>
  <c r="C387" i="41"/>
  <c r="C388" i="41"/>
  <c r="C389" i="41"/>
  <c r="C390" i="41"/>
  <c r="C391" i="41"/>
  <c r="C392" i="41"/>
  <c r="C393" i="41"/>
  <c r="C394" i="41"/>
  <c r="C395" i="41"/>
  <c r="C396" i="41"/>
  <c r="C397" i="41"/>
  <c r="C398" i="41"/>
  <c r="C399" i="41"/>
  <c r="C400" i="41"/>
  <c r="C401" i="41"/>
  <c r="C402" i="41"/>
  <c r="C403" i="41"/>
  <c r="C404" i="41"/>
  <c r="C405" i="41"/>
  <c r="C406" i="41"/>
  <c r="C407" i="41"/>
  <c r="C408" i="41"/>
  <c r="C409" i="41"/>
  <c r="C410" i="41"/>
  <c r="C411" i="41"/>
  <c r="C412" i="41"/>
  <c r="C413" i="41"/>
  <c r="C414" i="41"/>
  <c r="C415" i="41"/>
  <c r="C416" i="41"/>
  <c r="C417" i="41"/>
  <c r="C418" i="41"/>
  <c r="C419" i="41"/>
  <c r="C420" i="41"/>
  <c r="C421" i="41"/>
  <c r="C422" i="41"/>
  <c r="C423" i="41"/>
  <c r="C424" i="41"/>
  <c r="C425" i="41"/>
  <c r="C426" i="41"/>
  <c r="C427" i="41"/>
  <c r="C428" i="41"/>
  <c r="C429" i="41"/>
  <c r="C430" i="41"/>
  <c r="C431" i="41"/>
  <c r="C432" i="41"/>
  <c r="C433" i="41"/>
  <c r="C434" i="41"/>
  <c r="C435" i="41"/>
  <c r="C436" i="41"/>
  <c r="C437" i="41"/>
  <c r="C438" i="41"/>
  <c r="C439" i="41"/>
  <c r="C440" i="41"/>
  <c r="C441" i="41"/>
  <c r="C442" i="41"/>
  <c r="C443" i="41"/>
  <c r="C444" i="41"/>
  <c r="C445" i="41"/>
  <c r="C446" i="41"/>
  <c r="C447" i="41"/>
  <c r="C448" i="41"/>
  <c r="C449" i="41"/>
  <c r="C450" i="41"/>
  <c r="C451" i="41"/>
  <c r="C452" i="41"/>
  <c r="C453" i="41"/>
  <c r="C454" i="41"/>
  <c r="C455" i="41"/>
  <c r="C456" i="41"/>
  <c r="C457" i="41"/>
  <c r="C458" i="41"/>
  <c r="C459" i="41"/>
  <c r="C460" i="41"/>
  <c r="C461" i="41"/>
  <c r="C462" i="41"/>
  <c r="C463" i="41"/>
  <c r="C464" i="41"/>
  <c r="C465" i="41"/>
  <c r="C466" i="41"/>
  <c r="C467" i="41"/>
  <c r="C468" i="41"/>
  <c r="C469" i="41"/>
  <c r="C470" i="41"/>
  <c r="C471" i="41"/>
  <c r="C472" i="41"/>
  <c r="C473" i="41"/>
  <c r="C474" i="41"/>
  <c r="C475" i="41"/>
  <c r="C476" i="41"/>
  <c r="C477" i="41"/>
  <c r="C478" i="41"/>
  <c r="C479" i="41"/>
  <c r="C480" i="41"/>
  <c r="C481" i="41"/>
  <c r="C482" i="41"/>
  <c r="C483" i="41"/>
  <c r="C484" i="41"/>
  <c r="C485" i="41"/>
  <c r="C486" i="41"/>
  <c r="C487" i="41"/>
  <c r="C488" i="41"/>
  <c r="C489" i="41"/>
  <c r="C490" i="41"/>
  <c r="C491" i="41"/>
  <c r="C492" i="41"/>
  <c r="C493" i="41"/>
  <c r="C494" i="41"/>
  <c r="C495" i="41"/>
  <c r="C496" i="41"/>
  <c r="C497" i="41"/>
  <c r="C498" i="41"/>
  <c r="C499" i="41"/>
  <c r="C500" i="41"/>
  <c r="C501" i="41"/>
  <c r="C502" i="41"/>
  <c r="C503" i="41"/>
  <c r="C504" i="41"/>
  <c r="C505" i="41"/>
  <c r="C506" i="41"/>
  <c r="C7" i="41"/>
  <c r="B8" i="41"/>
  <c r="Z8" i="41" s="1"/>
  <c r="B9" i="41"/>
  <c r="Z9" i="41" s="1"/>
  <c r="B10" i="41"/>
  <c r="Z10" i="41" s="1"/>
  <c r="B11" i="41"/>
  <c r="Z11" i="41" s="1"/>
  <c r="B12" i="41"/>
  <c r="Z12" i="41" s="1"/>
  <c r="B13" i="41"/>
  <c r="Z13" i="41" s="1"/>
  <c r="B14" i="41"/>
  <c r="Z14" i="41" s="1"/>
  <c r="B15" i="41"/>
  <c r="Z15" i="41" s="1"/>
  <c r="B16" i="41"/>
  <c r="Z16" i="41" s="1"/>
  <c r="B17" i="41"/>
  <c r="Z17" i="41" s="1"/>
  <c r="B18" i="41"/>
  <c r="Z18" i="41" s="1"/>
  <c r="B19" i="41"/>
  <c r="Z19" i="41" s="1"/>
  <c r="B20" i="41"/>
  <c r="Z20" i="41" s="1"/>
  <c r="B21" i="41"/>
  <c r="Z21" i="41" s="1"/>
  <c r="B22" i="41"/>
  <c r="Z22" i="41" s="1"/>
  <c r="B23" i="41"/>
  <c r="Z23" i="41" s="1"/>
  <c r="B24" i="41"/>
  <c r="Z24" i="41" s="1"/>
  <c r="B25" i="41"/>
  <c r="Z25" i="41" s="1"/>
  <c r="B26" i="41"/>
  <c r="Z26" i="41" s="1"/>
  <c r="B27" i="41"/>
  <c r="Z27" i="41" s="1"/>
  <c r="B28" i="41"/>
  <c r="Z28" i="41" s="1"/>
  <c r="B29" i="41"/>
  <c r="Z29" i="41" s="1"/>
  <c r="B30" i="41"/>
  <c r="Z30" i="41" s="1"/>
  <c r="B31" i="41"/>
  <c r="Z31" i="41" s="1"/>
  <c r="B32" i="41"/>
  <c r="Z32" i="41" s="1"/>
  <c r="B33" i="41"/>
  <c r="Z33" i="41" s="1"/>
  <c r="B34" i="41"/>
  <c r="Z34" i="41" s="1"/>
  <c r="B35" i="41"/>
  <c r="Z35" i="41" s="1"/>
  <c r="B36" i="41"/>
  <c r="Z36" i="41" s="1"/>
  <c r="B37" i="41"/>
  <c r="Z37" i="41" s="1"/>
  <c r="B38" i="41"/>
  <c r="Z38" i="41" s="1"/>
  <c r="B39" i="41"/>
  <c r="Z39" i="41" s="1"/>
  <c r="B40" i="41"/>
  <c r="Z40" i="41" s="1"/>
  <c r="B41" i="41"/>
  <c r="Z41" i="41" s="1"/>
  <c r="B42" i="41"/>
  <c r="Z42" i="41" s="1"/>
  <c r="B43" i="41"/>
  <c r="Z43" i="41" s="1"/>
  <c r="B44" i="41"/>
  <c r="Z44" i="41" s="1"/>
  <c r="B45" i="41"/>
  <c r="Z45" i="41" s="1"/>
  <c r="B46" i="41"/>
  <c r="Z46" i="41" s="1"/>
  <c r="B47" i="41"/>
  <c r="Z47" i="41" s="1"/>
  <c r="B48" i="41"/>
  <c r="Z48" i="41" s="1"/>
  <c r="B49" i="41"/>
  <c r="Z49" i="41" s="1"/>
  <c r="B50" i="41"/>
  <c r="Z50" i="41" s="1"/>
  <c r="B51" i="41"/>
  <c r="Z51" i="41" s="1"/>
  <c r="B52" i="41"/>
  <c r="Z52" i="41" s="1"/>
  <c r="B53" i="41"/>
  <c r="Z53" i="41" s="1"/>
  <c r="B54" i="41"/>
  <c r="Z54" i="41" s="1"/>
  <c r="B55" i="41"/>
  <c r="Z55" i="41" s="1"/>
  <c r="B56" i="41"/>
  <c r="Z56" i="41" s="1"/>
  <c r="B57" i="41"/>
  <c r="Z57" i="41" s="1"/>
  <c r="B58" i="41"/>
  <c r="Z58" i="41" s="1"/>
  <c r="B59" i="41"/>
  <c r="Z59" i="41" s="1"/>
  <c r="B60" i="41"/>
  <c r="Z60" i="41" s="1"/>
  <c r="B61" i="41"/>
  <c r="Z61" i="41" s="1"/>
  <c r="B62" i="41"/>
  <c r="Z62" i="41" s="1"/>
  <c r="B63" i="41"/>
  <c r="Z63" i="41" s="1"/>
  <c r="B64" i="41"/>
  <c r="Z64" i="41" s="1"/>
  <c r="B65" i="41"/>
  <c r="Z65" i="41" s="1"/>
  <c r="B66" i="41"/>
  <c r="Z66" i="41" s="1"/>
  <c r="B67" i="41"/>
  <c r="Z67" i="41" s="1"/>
  <c r="B68" i="41"/>
  <c r="Z68" i="41" s="1"/>
  <c r="B69" i="41"/>
  <c r="Z69" i="41" s="1"/>
  <c r="B70" i="41"/>
  <c r="Z70" i="41" s="1"/>
  <c r="B71" i="41"/>
  <c r="Z71" i="41" s="1"/>
  <c r="B72" i="41"/>
  <c r="Z72" i="41" s="1"/>
  <c r="B73" i="41"/>
  <c r="Z73" i="41" s="1"/>
  <c r="B74" i="41"/>
  <c r="Z74" i="41" s="1"/>
  <c r="B75" i="41"/>
  <c r="Z75" i="41" s="1"/>
  <c r="B76" i="41"/>
  <c r="Z76" i="41" s="1"/>
  <c r="B77" i="41"/>
  <c r="Z77" i="41" s="1"/>
  <c r="B78" i="41"/>
  <c r="Z78" i="41" s="1"/>
  <c r="B79" i="41"/>
  <c r="Z79" i="41" s="1"/>
  <c r="B80" i="41"/>
  <c r="Z80" i="41" s="1"/>
  <c r="B81" i="41"/>
  <c r="Z81" i="41" s="1"/>
  <c r="B82" i="41"/>
  <c r="Z82" i="41" s="1"/>
  <c r="B83" i="41"/>
  <c r="Z83" i="41" s="1"/>
  <c r="B84" i="41"/>
  <c r="Z84" i="41" s="1"/>
  <c r="B85" i="41"/>
  <c r="Z85" i="41" s="1"/>
  <c r="B86" i="41"/>
  <c r="Z86" i="41" s="1"/>
  <c r="B87" i="41"/>
  <c r="Z87" i="41" s="1"/>
  <c r="B88" i="41"/>
  <c r="Z88" i="41" s="1"/>
  <c r="B89" i="41"/>
  <c r="Z89" i="41" s="1"/>
  <c r="B90" i="41"/>
  <c r="Z90" i="41" s="1"/>
  <c r="B91" i="41"/>
  <c r="Z91" i="41" s="1"/>
  <c r="B92" i="41"/>
  <c r="Z92" i="41" s="1"/>
  <c r="B93" i="41"/>
  <c r="Z93" i="41" s="1"/>
  <c r="B94" i="41"/>
  <c r="Z94" i="41" s="1"/>
  <c r="B95" i="41"/>
  <c r="Z95" i="41" s="1"/>
  <c r="B96" i="41"/>
  <c r="Z96" i="41" s="1"/>
  <c r="B97" i="41"/>
  <c r="Z97" i="41" s="1"/>
  <c r="B98" i="41"/>
  <c r="Z98" i="41" s="1"/>
  <c r="B99" i="41"/>
  <c r="Z99" i="41" s="1"/>
  <c r="B100" i="41"/>
  <c r="Z100" i="41" s="1"/>
  <c r="B101" i="41"/>
  <c r="Z101" i="41" s="1"/>
  <c r="B102" i="41"/>
  <c r="Z102" i="41" s="1"/>
  <c r="B103" i="41"/>
  <c r="Z103" i="41" s="1"/>
  <c r="B104" i="41"/>
  <c r="Z104" i="41" s="1"/>
  <c r="B105" i="41"/>
  <c r="Z105" i="41" s="1"/>
  <c r="B106" i="41"/>
  <c r="Z106" i="41" s="1"/>
  <c r="B107" i="41"/>
  <c r="Z107" i="41" s="1"/>
  <c r="B108" i="41"/>
  <c r="Z108" i="41" s="1"/>
  <c r="B109" i="41"/>
  <c r="Z109" i="41" s="1"/>
  <c r="B110" i="41"/>
  <c r="Z110" i="41" s="1"/>
  <c r="B111" i="41"/>
  <c r="Z111" i="41" s="1"/>
  <c r="B112" i="41"/>
  <c r="Z112" i="41" s="1"/>
  <c r="B113" i="41"/>
  <c r="Z113" i="41" s="1"/>
  <c r="B114" i="41"/>
  <c r="Z114" i="41" s="1"/>
  <c r="B115" i="41"/>
  <c r="Z115" i="41" s="1"/>
  <c r="B116" i="41"/>
  <c r="Z116" i="41" s="1"/>
  <c r="B117" i="41"/>
  <c r="Z117" i="41" s="1"/>
  <c r="B118" i="41"/>
  <c r="Z118" i="41" s="1"/>
  <c r="B119" i="41"/>
  <c r="Z119" i="41" s="1"/>
  <c r="B120" i="41"/>
  <c r="Z120" i="41" s="1"/>
  <c r="B121" i="41"/>
  <c r="Z121" i="41" s="1"/>
  <c r="B122" i="41"/>
  <c r="Z122" i="41" s="1"/>
  <c r="B123" i="41"/>
  <c r="Z123" i="41" s="1"/>
  <c r="B124" i="41"/>
  <c r="Z124" i="41" s="1"/>
  <c r="B125" i="41"/>
  <c r="Z125" i="41" s="1"/>
  <c r="B126" i="41"/>
  <c r="Z126" i="41" s="1"/>
  <c r="B127" i="41"/>
  <c r="Z127" i="41" s="1"/>
  <c r="B128" i="41"/>
  <c r="Z128" i="41" s="1"/>
  <c r="B129" i="41"/>
  <c r="Z129" i="41" s="1"/>
  <c r="B130" i="41"/>
  <c r="Z130" i="41" s="1"/>
  <c r="B131" i="41"/>
  <c r="Z131" i="41" s="1"/>
  <c r="B132" i="41"/>
  <c r="Z132" i="41" s="1"/>
  <c r="B133" i="41"/>
  <c r="Z133" i="41" s="1"/>
  <c r="B134" i="41"/>
  <c r="Z134" i="41" s="1"/>
  <c r="B135" i="41"/>
  <c r="Z135" i="41" s="1"/>
  <c r="B136" i="41"/>
  <c r="Z136" i="41" s="1"/>
  <c r="B137" i="41"/>
  <c r="Z137" i="41" s="1"/>
  <c r="B138" i="41"/>
  <c r="Z138" i="41" s="1"/>
  <c r="B139" i="41"/>
  <c r="Z139" i="41" s="1"/>
  <c r="B140" i="41"/>
  <c r="Z140" i="41" s="1"/>
  <c r="B141" i="41"/>
  <c r="Z141" i="41" s="1"/>
  <c r="B142" i="41"/>
  <c r="Z142" i="41" s="1"/>
  <c r="B143" i="41"/>
  <c r="Z143" i="41" s="1"/>
  <c r="B144" i="41"/>
  <c r="Z144" i="41" s="1"/>
  <c r="B145" i="41"/>
  <c r="Z145" i="41" s="1"/>
  <c r="B146" i="41"/>
  <c r="Z146" i="41" s="1"/>
  <c r="B147" i="41"/>
  <c r="Z147" i="41" s="1"/>
  <c r="B148" i="41"/>
  <c r="Z148" i="41" s="1"/>
  <c r="B149" i="41"/>
  <c r="Z149" i="41" s="1"/>
  <c r="B150" i="41"/>
  <c r="Z150" i="41" s="1"/>
  <c r="B151" i="41"/>
  <c r="Z151" i="41" s="1"/>
  <c r="B152" i="41"/>
  <c r="Z152" i="41" s="1"/>
  <c r="B153" i="41"/>
  <c r="Z153" i="41" s="1"/>
  <c r="B154" i="41"/>
  <c r="Z154" i="41" s="1"/>
  <c r="B155" i="41"/>
  <c r="Z155" i="41" s="1"/>
  <c r="B156" i="41"/>
  <c r="Z156" i="41" s="1"/>
  <c r="B157" i="41"/>
  <c r="Z157" i="41" s="1"/>
  <c r="B158" i="41"/>
  <c r="Z158" i="41" s="1"/>
  <c r="B159" i="41"/>
  <c r="Z159" i="41" s="1"/>
  <c r="B160" i="41"/>
  <c r="Z160" i="41" s="1"/>
  <c r="B161" i="41"/>
  <c r="Z161" i="41" s="1"/>
  <c r="B162" i="41"/>
  <c r="Z162" i="41" s="1"/>
  <c r="B163" i="41"/>
  <c r="Z163" i="41" s="1"/>
  <c r="B164" i="41"/>
  <c r="Z164" i="41" s="1"/>
  <c r="B165" i="41"/>
  <c r="Z165" i="41" s="1"/>
  <c r="B166" i="41"/>
  <c r="Z166" i="41" s="1"/>
  <c r="B167" i="41"/>
  <c r="Z167" i="41" s="1"/>
  <c r="B168" i="41"/>
  <c r="Z168" i="41" s="1"/>
  <c r="B169" i="41"/>
  <c r="Z169" i="41" s="1"/>
  <c r="B170" i="41"/>
  <c r="Z170" i="41" s="1"/>
  <c r="B171" i="41"/>
  <c r="Z171" i="41" s="1"/>
  <c r="B172" i="41"/>
  <c r="Z172" i="41" s="1"/>
  <c r="B173" i="41"/>
  <c r="Z173" i="41" s="1"/>
  <c r="B174" i="41"/>
  <c r="Z174" i="41" s="1"/>
  <c r="B175" i="41"/>
  <c r="Z175" i="41" s="1"/>
  <c r="B176" i="41"/>
  <c r="Z176" i="41" s="1"/>
  <c r="B177" i="41"/>
  <c r="Z177" i="41" s="1"/>
  <c r="B178" i="41"/>
  <c r="Z178" i="41" s="1"/>
  <c r="B179" i="41"/>
  <c r="Z179" i="41" s="1"/>
  <c r="B180" i="41"/>
  <c r="Z180" i="41" s="1"/>
  <c r="B181" i="41"/>
  <c r="Z181" i="41" s="1"/>
  <c r="B182" i="41"/>
  <c r="Z182" i="41" s="1"/>
  <c r="B183" i="41"/>
  <c r="Z183" i="41" s="1"/>
  <c r="B184" i="41"/>
  <c r="Z184" i="41" s="1"/>
  <c r="B185" i="41"/>
  <c r="Z185" i="41" s="1"/>
  <c r="B186" i="41"/>
  <c r="Z186" i="41" s="1"/>
  <c r="B187" i="41"/>
  <c r="Z187" i="41" s="1"/>
  <c r="B188" i="41"/>
  <c r="Z188" i="41" s="1"/>
  <c r="B189" i="41"/>
  <c r="Z189" i="41" s="1"/>
  <c r="B190" i="41"/>
  <c r="Z190" i="41" s="1"/>
  <c r="B191" i="41"/>
  <c r="Z191" i="41" s="1"/>
  <c r="B192" i="41"/>
  <c r="Z192" i="41" s="1"/>
  <c r="B193" i="41"/>
  <c r="Z193" i="41" s="1"/>
  <c r="B194" i="41"/>
  <c r="Z194" i="41" s="1"/>
  <c r="B195" i="41"/>
  <c r="Z195" i="41" s="1"/>
  <c r="B196" i="41"/>
  <c r="Z196" i="41" s="1"/>
  <c r="B197" i="41"/>
  <c r="Z197" i="41" s="1"/>
  <c r="B198" i="41"/>
  <c r="Z198" i="41" s="1"/>
  <c r="B199" i="41"/>
  <c r="Z199" i="41" s="1"/>
  <c r="B200" i="41"/>
  <c r="Z200" i="41" s="1"/>
  <c r="B201" i="41"/>
  <c r="Z201" i="41" s="1"/>
  <c r="B202" i="41"/>
  <c r="Z202" i="41" s="1"/>
  <c r="B203" i="41"/>
  <c r="Z203" i="41" s="1"/>
  <c r="B204" i="41"/>
  <c r="Z204" i="41" s="1"/>
  <c r="B205" i="41"/>
  <c r="Z205" i="41" s="1"/>
  <c r="B206" i="41"/>
  <c r="Z206" i="41" s="1"/>
  <c r="B207" i="41"/>
  <c r="Z207" i="41" s="1"/>
  <c r="B208" i="41"/>
  <c r="Z208" i="41" s="1"/>
  <c r="B209" i="41"/>
  <c r="Z209" i="41" s="1"/>
  <c r="B210" i="41"/>
  <c r="Z210" i="41" s="1"/>
  <c r="B211" i="41"/>
  <c r="Z211" i="41" s="1"/>
  <c r="B212" i="41"/>
  <c r="Z212" i="41" s="1"/>
  <c r="B213" i="41"/>
  <c r="Z213" i="41" s="1"/>
  <c r="B214" i="41"/>
  <c r="Z214" i="41" s="1"/>
  <c r="B215" i="41"/>
  <c r="Z215" i="41" s="1"/>
  <c r="B216" i="41"/>
  <c r="Z216" i="41" s="1"/>
  <c r="B217" i="41"/>
  <c r="Z217" i="41" s="1"/>
  <c r="B218" i="41"/>
  <c r="Z218" i="41" s="1"/>
  <c r="B219" i="41"/>
  <c r="Z219" i="41" s="1"/>
  <c r="B220" i="41"/>
  <c r="Z220" i="41" s="1"/>
  <c r="B221" i="41"/>
  <c r="Z221" i="41" s="1"/>
  <c r="B222" i="41"/>
  <c r="Z222" i="41" s="1"/>
  <c r="B223" i="41"/>
  <c r="Z223" i="41" s="1"/>
  <c r="B224" i="41"/>
  <c r="Z224" i="41" s="1"/>
  <c r="B225" i="41"/>
  <c r="Z225" i="41" s="1"/>
  <c r="B226" i="41"/>
  <c r="Z226" i="41" s="1"/>
  <c r="B227" i="41"/>
  <c r="Z227" i="41" s="1"/>
  <c r="B228" i="41"/>
  <c r="Z228" i="41" s="1"/>
  <c r="B229" i="41"/>
  <c r="Z229" i="41" s="1"/>
  <c r="B230" i="41"/>
  <c r="Z230" i="41" s="1"/>
  <c r="B231" i="41"/>
  <c r="Z231" i="41" s="1"/>
  <c r="B232" i="41"/>
  <c r="Z232" i="41" s="1"/>
  <c r="B233" i="41"/>
  <c r="Z233" i="41" s="1"/>
  <c r="B234" i="41"/>
  <c r="Z234" i="41" s="1"/>
  <c r="B235" i="41"/>
  <c r="Z235" i="41" s="1"/>
  <c r="B236" i="41"/>
  <c r="Z236" i="41" s="1"/>
  <c r="B237" i="41"/>
  <c r="Z237" i="41" s="1"/>
  <c r="B238" i="41"/>
  <c r="Z238" i="41" s="1"/>
  <c r="B239" i="41"/>
  <c r="Z239" i="41" s="1"/>
  <c r="B240" i="41"/>
  <c r="Z240" i="41" s="1"/>
  <c r="B241" i="41"/>
  <c r="Z241" i="41" s="1"/>
  <c r="B242" i="41"/>
  <c r="Z242" i="41" s="1"/>
  <c r="B243" i="41"/>
  <c r="Z243" i="41" s="1"/>
  <c r="B244" i="41"/>
  <c r="Z244" i="41" s="1"/>
  <c r="B245" i="41"/>
  <c r="Z245" i="41" s="1"/>
  <c r="B246" i="41"/>
  <c r="Z246" i="41" s="1"/>
  <c r="B247" i="41"/>
  <c r="Z247" i="41" s="1"/>
  <c r="B248" i="41"/>
  <c r="Z248" i="41" s="1"/>
  <c r="B249" i="41"/>
  <c r="Z249" i="41" s="1"/>
  <c r="B250" i="41"/>
  <c r="Z250" i="41" s="1"/>
  <c r="B251" i="41"/>
  <c r="Z251" i="41" s="1"/>
  <c r="B252" i="41"/>
  <c r="Z252" i="41" s="1"/>
  <c r="B253" i="41"/>
  <c r="Z253" i="41" s="1"/>
  <c r="B254" i="41"/>
  <c r="Z254" i="41" s="1"/>
  <c r="B255" i="41"/>
  <c r="Z255" i="41" s="1"/>
  <c r="B256" i="41"/>
  <c r="Z256" i="41" s="1"/>
  <c r="B257" i="41"/>
  <c r="Z257" i="41" s="1"/>
  <c r="B258" i="41"/>
  <c r="Z258" i="41" s="1"/>
  <c r="B259" i="41"/>
  <c r="Z259" i="41" s="1"/>
  <c r="B260" i="41"/>
  <c r="Z260" i="41" s="1"/>
  <c r="B261" i="41"/>
  <c r="Z261" i="41" s="1"/>
  <c r="B262" i="41"/>
  <c r="Z262" i="41" s="1"/>
  <c r="B263" i="41"/>
  <c r="Z263" i="41" s="1"/>
  <c r="B264" i="41"/>
  <c r="Z264" i="41" s="1"/>
  <c r="B265" i="41"/>
  <c r="Z265" i="41" s="1"/>
  <c r="B266" i="41"/>
  <c r="Z266" i="41" s="1"/>
  <c r="B267" i="41"/>
  <c r="Z267" i="41" s="1"/>
  <c r="B268" i="41"/>
  <c r="Z268" i="41" s="1"/>
  <c r="B269" i="41"/>
  <c r="Z269" i="41" s="1"/>
  <c r="B270" i="41"/>
  <c r="Z270" i="41" s="1"/>
  <c r="B271" i="41"/>
  <c r="Z271" i="41" s="1"/>
  <c r="B272" i="41"/>
  <c r="Z272" i="41" s="1"/>
  <c r="B273" i="41"/>
  <c r="Z273" i="41" s="1"/>
  <c r="B274" i="41"/>
  <c r="Z274" i="41" s="1"/>
  <c r="B275" i="41"/>
  <c r="Z275" i="41" s="1"/>
  <c r="B276" i="41"/>
  <c r="Z276" i="41" s="1"/>
  <c r="B277" i="41"/>
  <c r="Z277" i="41" s="1"/>
  <c r="B278" i="41"/>
  <c r="Z278" i="41" s="1"/>
  <c r="B279" i="41"/>
  <c r="Z279" i="41" s="1"/>
  <c r="B280" i="41"/>
  <c r="Z280" i="41" s="1"/>
  <c r="B281" i="41"/>
  <c r="Z281" i="41" s="1"/>
  <c r="B282" i="41"/>
  <c r="Z282" i="41" s="1"/>
  <c r="B283" i="41"/>
  <c r="Z283" i="41" s="1"/>
  <c r="B284" i="41"/>
  <c r="Z284" i="41" s="1"/>
  <c r="B285" i="41"/>
  <c r="Z285" i="41" s="1"/>
  <c r="B286" i="41"/>
  <c r="Z286" i="41" s="1"/>
  <c r="B287" i="41"/>
  <c r="Z287" i="41" s="1"/>
  <c r="B288" i="41"/>
  <c r="Z288" i="41" s="1"/>
  <c r="B289" i="41"/>
  <c r="Z289" i="41" s="1"/>
  <c r="B290" i="41"/>
  <c r="Z290" i="41" s="1"/>
  <c r="B291" i="41"/>
  <c r="Z291" i="41" s="1"/>
  <c r="B292" i="41"/>
  <c r="Z292" i="41" s="1"/>
  <c r="B293" i="41"/>
  <c r="Z293" i="41" s="1"/>
  <c r="B294" i="41"/>
  <c r="Z294" i="41" s="1"/>
  <c r="B295" i="41"/>
  <c r="Z295" i="41" s="1"/>
  <c r="B296" i="41"/>
  <c r="Z296" i="41" s="1"/>
  <c r="B297" i="41"/>
  <c r="Z297" i="41" s="1"/>
  <c r="B298" i="41"/>
  <c r="Z298" i="41" s="1"/>
  <c r="B299" i="41"/>
  <c r="Z299" i="41" s="1"/>
  <c r="B300" i="41"/>
  <c r="Z300" i="41" s="1"/>
  <c r="B301" i="41"/>
  <c r="Z301" i="41" s="1"/>
  <c r="B302" i="41"/>
  <c r="Z302" i="41" s="1"/>
  <c r="B303" i="41"/>
  <c r="Z303" i="41" s="1"/>
  <c r="B304" i="41"/>
  <c r="Z304" i="41" s="1"/>
  <c r="B305" i="41"/>
  <c r="Z305" i="41" s="1"/>
  <c r="B306" i="41"/>
  <c r="Z306" i="41" s="1"/>
  <c r="B307" i="41"/>
  <c r="Z307" i="41" s="1"/>
  <c r="B308" i="41"/>
  <c r="Z308" i="41" s="1"/>
  <c r="B309" i="41"/>
  <c r="Z309" i="41" s="1"/>
  <c r="B310" i="41"/>
  <c r="Z310" i="41" s="1"/>
  <c r="B311" i="41"/>
  <c r="Z311" i="41" s="1"/>
  <c r="B312" i="41"/>
  <c r="Z312" i="41" s="1"/>
  <c r="B313" i="41"/>
  <c r="Z313" i="41" s="1"/>
  <c r="B314" i="41"/>
  <c r="Z314" i="41" s="1"/>
  <c r="B315" i="41"/>
  <c r="Z315" i="41" s="1"/>
  <c r="B316" i="41"/>
  <c r="Z316" i="41" s="1"/>
  <c r="B317" i="41"/>
  <c r="Z317" i="41" s="1"/>
  <c r="B318" i="41"/>
  <c r="Z318" i="41" s="1"/>
  <c r="B319" i="41"/>
  <c r="Z319" i="41" s="1"/>
  <c r="B320" i="41"/>
  <c r="Z320" i="41" s="1"/>
  <c r="B321" i="41"/>
  <c r="Z321" i="41" s="1"/>
  <c r="B322" i="41"/>
  <c r="Z322" i="41" s="1"/>
  <c r="B323" i="41"/>
  <c r="Z323" i="41" s="1"/>
  <c r="B324" i="41"/>
  <c r="Z324" i="41" s="1"/>
  <c r="B325" i="41"/>
  <c r="Z325" i="41" s="1"/>
  <c r="B326" i="41"/>
  <c r="Z326" i="41" s="1"/>
  <c r="B327" i="41"/>
  <c r="Z327" i="41" s="1"/>
  <c r="B328" i="41"/>
  <c r="Z328" i="41" s="1"/>
  <c r="B329" i="41"/>
  <c r="Z329" i="41" s="1"/>
  <c r="B330" i="41"/>
  <c r="Z330" i="41" s="1"/>
  <c r="B331" i="41"/>
  <c r="Z331" i="41" s="1"/>
  <c r="B332" i="41"/>
  <c r="Z332" i="41" s="1"/>
  <c r="B333" i="41"/>
  <c r="Z333" i="41" s="1"/>
  <c r="B334" i="41"/>
  <c r="Z334" i="41" s="1"/>
  <c r="B335" i="41"/>
  <c r="Z335" i="41" s="1"/>
  <c r="B336" i="41"/>
  <c r="Z336" i="41" s="1"/>
  <c r="B337" i="41"/>
  <c r="Z337" i="41" s="1"/>
  <c r="B338" i="41"/>
  <c r="Z338" i="41" s="1"/>
  <c r="B339" i="41"/>
  <c r="Z339" i="41" s="1"/>
  <c r="B340" i="41"/>
  <c r="Z340" i="41" s="1"/>
  <c r="B341" i="41"/>
  <c r="Z341" i="41" s="1"/>
  <c r="B342" i="41"/>
  <c r="Z342" i="41" s="1"/>
  <c r="B343" i="41"/>
  <c r="Z343" i="41" s="1"/>
  <c r="B344" i="41"/>
  <c r="Z344" i="41" s="1"/>
  <c r="B345" i="41"/>
  <c r="Z345" i="41" s="1"/>
  <c r="B346" i="41"/>
  <c r="Z346" i="41" s="1"/>
  <c r="B347" i="41"/>
  <c r="Z347" i="41" s="1"/>
  <c r="B348" i="41"/>
  <c r="Z348" i="41" s="1"/>
  <c r="B349" i="41"/>
  <c r="Z349" i="41" s="1"/>
  <c r="B350" i="41"/>
  <c r="Z350" i="41" s="1"/>
  <c r="B351" i="41"/>
  <c r="Z351" i="41" s="1"/>
  <c r="B352" i="41"/>
  <c r="Z352" i="41" s="1"/>
  <c r="B353" i="41"/>
  <c r="Z353" i="41" s="1"/>
  <c r="B354" i="41"/>
  <c r="Z354" i="41" s="1"/>
  <c r="B355" i="41"/>
  <c r="Z355" i="41" s="1"/>
  <c r="B356" i="41"/>
  <c r="Z356" i="41" s="1"/>
  <c r="B357" i="41"/>
  <c r="Z357" i="41" s="1"/>
  <c r="B358" i="41"/>
  <c r="Z358" i="41" s="1"/>
  <c r="B359" i="41"/>
  <c r="Z359" i="41" s="1"/>
  <c r="B360" i="41"/>
  <c r="Z360" i="41" s="1"/>
  <c r="B361" i="41"/>
  <c r="Z361" i="41" s="1"/>
  <c r="B362" i="41"/>
  <c r="Z362" i="41" s="1"/>
  <c r="B363" i="41"/>
  <c r="Z363" i="41" s="1"/>
  <c r="B364" i="41"/>
  <c r="Z364" i="41" s="1"/>
  <c r="B365" i="41"/>
  <c r="Z365" i="41" s="1"/>
  <c r="B366" i="41"/>
  <c r="Z366" i="41" s="1"/>
  <c r="B367" i="41"/>
  <c r="Z367" i="41" s="1"/>
  <c r="B368" i="41"/>
  <c r="Z368" i="41" s="1"/>
  <c r="B369" i="41"/>
  <c r="Z369" i="41" s="1"/>
  <c r="B370" i="41"/>
  <c r="Z370" i="41" s="1"/>
  <c r="B371" i="41"/>
  <c r="Z371" i="41" s="1"/>
  <c r="B372" i="41"/>
  <c r="Z372" i="41" s="1"/>
  <c r="B373" i="41"/>
  <c r="Z373" i="41" s="1"/>
  <c r="B374" i="41"/>
  <c r="Z374" i="41" s="1"/>
  <c r="B375" i="41"/>
  <c r="Z375" i="41" s="1"/>
  <c r="B376" i="41"/>
  <c r="Z376" i="41" s="1"/>
  <c r="B377" i="41"/>
  <c r="Z377" i="41" s="1"/>
  <c r="B378" i="41"/>
  <c r="Z378" i="41" s="1"/>
  <c r="B379" i="41"/>
  <c r="Z379" i="41" s="1"/>
  <c r="B380" i="41"/>
  <c r="Z380" i="41" s="1"/>
  <c r="B381" i="41"/>
  <c r="Z381" i="41" s="1"/>
  <c r="B382" i="41"/>
  <c r="Z382" i="41" s="1"/>
  <c r="B383" i="41"/>
  <c r="Z383" i="41" s="1"/>
  <c r="B384" i="41"/>
  <c r="Z384" i="41" s="1"/>
  <c r="B385" i="41"/>
  <c r="Z385" i="41" s="1"/>
  <c r="B386" i="41"/>
  <c r="Z386" i="41" s="1"/>
  <c r="B387" i="41"/>
  <c r="Z387" i="41" s="1"/>
  <c r="B388" i="41"/>
  <c r="Z388" i="41" s="1"/>
  <c r="B389" i="41"/>
  <c r="Z389" i="41" s="1"/>
  <c r="B390" i="41"/>
  <c r="Z390" i="41" s="1"/>
  <c r="B391" i="41"/>
  <c r="Z391" i="41" s="1"/>
  <c r="B392" i="41"/>
  <c r="Z392" i="41" s="1"/>
  <c r="B393" i="41"/>
  <c r="Z393" i="41" s="1"/>
  <c r="B394" i="41"/>
  <c r="Z394" i="41" s="1"/>
  <c r="B395" i="41"/>
  <c r="Z395" i="41" s="1"/>
  <c r="B396" i="41"/>
  <c r="Z396" i="41" s="1"/>
  <c r="B397" i="41"/>
  <c r="Z397" i="41" s="1"/>
  <c r="B398" i="41"/>
  <c r="Z398" i="41" s="1"/>
  <c r="B399" i="41"/>
  <c r="Z399" i="41" s="1"/>
  <c r="B400" i="41"/>
  <c r="Z400" i="41" s="1"/>
  <c r="B401" i="41"/>
  <c r="Z401" i="41" s="1"/>
  <c r="B402" i="41"/>
  <c r="Z402" i="41" s="1"/>
  <c r="B403" i="41"/>
  <c r="Z403" i="41" s="1"/>
  <c r="B404" i="41"/>
  <c r="Z404" i="41" s="1"/>
  <c r="B405" i="41"/>
  <c r="Z405" i="41" s="1"/>
  <c r="B406" i="41"/>
  <c r="Z406" i="41" s="1"/>
  <c r="B407" i="41"/>
  <c r="Z407" i="41" s="1"/>
  <c r="B408" i="41"/>
  <c r="Z408" i="41" s="1"/>
  <c r="B409" i="41"/>
  <c r="Z409" i="41" s="1"/>
  <c r="B410" i="41"/>
  <c r="Z410" i="41" s="1"/>
  <c r="B411" i="41"/>
  <c r="Z411" i="41" s="1"/>
  <c r="B412" i="41"/>
  <c r="Z412" i="41" s="1"/>
  <c r="B413" i="41"/>
  <c r="Z413" i="41" s="1"/>
  <c r="B414" i="41"/>
  <c r="Z414" i="41" s="1"/>
  <c r="B415" i="41"/>
  <c r="Z415" i="41" s="1"/>
  <c r="B416" i="41"/>
  <c r="Z416" i="41" s="1"/>
  <c r="B417" i="41"/>
  <c r="Z417" i="41" s="1"/>
  <c r="B418" i="41"/>
  <c r="Z418" i="41" s="1"/>
  <c r="B419" i="41"/>
  <c r="Z419" i="41" s="1"/>
  <c r="B420" i="41"/>
  <c r="Z420" i="41" s="1"/>
  <c r="B421" i="41"/>
  <c r="Z421" i="41" s="1"/>
  <c r="B422" i="41"/>
  <c r="Z422" i="41" s="1"/>
  <c r="B423" i="41"/>
  <c r="Z423" i="41" s="1"/>
  <c r="B424" i="41"/>
  <c r="Z424" i="41" s="1"/>
  <c r="B425" i="41"/>
  <c r="Z425" i="41" s="1"/>
  <c r="B426" i="41"/>
  <c r="Z426" i="41" s="1"/>
  <c r="B427" i="41"/>
  <c r="Z427" i="41" s="1"/>
  <c r="B428" i="41"/>
  <c r="Z428" i="41" s="1"/>
  <c r="B429" i="41"/>
  <c r="Z429" i="41" s="1"/>
  <c r="B430" i="41"/>
  <c r="Z430" i="41" s="1"/>
  <c r="B431" i="41"/>
  <c r="Z431" i="41" s="1"/>
  <c r="B432" i="41"/>
  <c r="Z432" i="41" s="1"/>
  <c r="B433" i="41"/>
  <c r="Z433" i="41" s="1"/>
  <c r="B434" i="41"/>
  <c r="Z434" i="41" s="1"/>
  <c r="B435" i="41"/>
  <c r="Z435" i="41" s="1"/>
  <c r="B436" i="41"/>
  <c r="Z436" i="41" s="1"/>
  <c r="B437" i="41"/>
  <c r="Z437" i="41" s="1"/>
  <c r="B438" i="41"/>
  <c r="Z438" i="41" s="1"/>
  <c r="B439" i="41"/>
  <c r="Z439" i="41" s="1"/>
  <c r="B440" i="41"/>
  <c r="Z440" i="41" s="1"/>
  <c r="B441" i="41"/>
  <c r="Z441" i="41" s="1"/>
  <c r="B442" i="41"/>
  <c r="Z442" i="41" s="1"/>
  <c r="B443" i="41"/>
  <c r="Z443" i="41" s="1"/>
  <c r="B444" i="41"/>
  <c r="Z444" i="41" s="1"/>
  <c r="B445" i="41"/>
  <c r="Z445" i="41" s="1"/>
  <c r="B446" i="41"/>
  <c r="Z446" i="41" s="1"/>
  <c r="B447" i="41"/>
  <c r="Z447" i="41" s="1"/>
  <c r="B448" i="41"/>
  <c r="Z448" i="41" s="1"/>
  <c r="B449" i="41"/>
  <c r="Z449" i="41" s="1"/>
  <c r="B450" i="41"/>
  <c r="Z450" i="41" s="1"/>
  <c r="B451" i="41"/>
  <c r="Z451" i="41" s="1"/>
  <c r="B452" i="41"/>
  <c r="Z452" i="41" s="1"/>
  <c r="B453" i="41"/>
  <c r="Z453" i="41" s="1"/>
  <c r="B454" i="41"/>
  <c r="Z454" i="41" s="1"/>
  <c r="B455" i="41"/>
  <c r="Z455" i="41" s="1"/>
  <c r="B456" i="41"/>
  <c r="Z456" i="41" s="1"/>
  <c r="B457" i="41"/>
  <c r="Z457" i="41" s="1"/>
  <c r="B458" i="41"/>
  <c r="Z458" i="41" s="1"/>
  <c r="B459" i="41"/>
  <c r="Z459" i="41" s="1"/>
  <c r="B460" i="41"/>
  <c r="Z460" i="41" s="1"/>
  <c r="B461" i="41"/>
  <c r="Z461" i="41" s="1"/>
  <c r="B462" i="41"/>
  <c r="Z462" i="41" s="1"/>
  <c r="B463" i="41"/>
  <c r="Z463" i="41" s="1"/>
  <c r="B464" i="41"/>
  <c r="Z464" i="41" s="1"/>
  <c r="B465" i="41"/>
  <c r="Z465" i="41" s="1"/>
  <c r="B466" i="41"/>
  <c r="Z466" i="41" s="1"/>
  <c r="B467" i="41"/>
  <c r="Z467" i="41" s="1"/>
  <c r="B468" i="41"/>
  <c r="Z468" i="41" s="1"/>
  <c r="B469" i="41"/>
  <c r="Z469" i="41" s="1"/>
  <c r="B470" i="41"/>
  <c r="Z470" i="41" s="1"/>
  <c r="B471" i="41"/>
  <c r="Z471" i="41" s="1"/>
  <c r="B472" i="41"/>
  <c r="Z472" i="41" s="1"/>
  <c r="B473" i="41"/>
  <c r="Z473" i="41" s="1"/>
  <c r="B474" i="41"/>
  <c r="Z474" i="41" s="1"/>
  <c r="B475" i="41"/>
  <c r="Z475" i="41" s="1"/>
  <c r="B476" i="41"/>
  <c r="Z476" i="41" s="1"/>
  <c r="B477" i="41"/>
  <c r="Z477" i="41" s="1"/>
  <c r="B478" i="41"/>
  <c r="Z478" i="41" s="1"/>
  <c r="B479" i="41"/>
  <c r="Z479" i="41" s="1"/>
  <c r="B480" i="41"/>
  <c r="Z480" i="41" s="1"/>
  <c r="B481" i="41"/>
  <c r="Z481" i="41" s="1"/>
  <c r="B482" i="41"/>
  <c r="Z482" i="41" s="1"/>
  <c r="B483" i="41"/>
  <c r="Z483" i="41" s="1"/>
  <c r="B484" i="41"/>
  <c r="Z484" i="41" s="1"/>
  <c r="B485" i="41"/>
  <c r="Z485" i="41" s="1"/>
  <c r="B486" i="41"/>
  <c r="Z486" i="41" s="1"/>
  <c r="B487" i="41"/>
  <c r="Z487" i="41" s="1"/>
  <c r="B488" i="41"/>
  <c r="Z488" i="41" s="1"/>
  <c r="B489" i="41"/>
  <c r="Z489" i="41" s="1"/>
  <c r="B490" i="41"/>
  <c r="Z490" i="41" s="1"/>
  <c r="B491" i="41"/>
  <c r="Z491" i="41" s="1"/>
  <c r="B492" i="41"/>
  <c r="Z492" i="41" s="1"/>
  <c r="B493" i="41"/>
  <c r="Z493" i="41" s="1"/>
  <c r="B494" i="41"/>
  <c r="Z494" i="41" s="1"/>
  <c r="B495" i="41"/>
  <c r="Z495" i="41" s="1"/>
  <c r="B496" i="41"/>
  <c r="Z496" i="41" s="1"/>
  <c r="B497" i="41"/>
  <c r="Z497" i="41" s="1"/>
  <c r="B498" i="41"/>
  <c r="Z498" i="41" s="1"/>
  <c r="B499" i="41"/>
  <c r="Z499" i="41" s="1"/>
  <c r="B500" i="41"/>
  <c r="Z500" i="41" s="1"/>
  <c r="B501" i="41"/>
  <c r="Z501" i="41" s="1"/>
  <c r="B502" i="41"/>
  <c r="Z502" i="41" s="1"/>
  <c r="B503" i="41"/>
  <c r="Z503" i="41" s="1"/>
  <c r="B504" i="41"/>
  <c r="Z504" i="41" s="1"/>
  <c r="B505" i="41"/>
  <c r="Z505" i="41" s="1"/>
  <c r="B506" i="41"/>
  <c r="Z506" i="41" s="1"/>
  <c r="B7" i="41"/>
  <c r="Z7" i="41" s="1"/>
  <c r="V7" i="41" l="1"/>
  <c r="W7" i="41" s="1"/>
  <c r="I42" i="43"/>
  <c r="I44" i="43"/>
  <c r="I41" i="43"/>
  <c r="Z6" i="41"/>
  <c r="T4" i="41" s="1"/>
  <c r="B18" i="43" s="1"/>
  <c r="Q58" i="40"/>
  <c r="Q122" i="40"/>
  <c r="Q186" i="40"/>
  <c r="Q314" i="40"/>
  <c r="Q378" i="40"/>
  <c r="Q442" i="40"/>
  <c r="Q506" i="40"/>
  <c r="O18" i="40"/>
  <c r="O50" i="40"/>
  <c r="O66" i="40"/>
  <c r="O98" i="40"/>
  <c r="O113" i="40"/>
  <c r="O114" i="40"/>
  <c r="O146" i="40"/>
  <c r="O162" i="40"/>
  <c r="O194" i="40"/>
  <c r="O210" i="40"/>
  <c r="O242" i="40"/>
  <c r="O258" i="40"/>
  <c r="O290" i="40"/>
  <c r="O306" i="40"/>
  <c r="O338" i="40"/>
  <c r="O354" i="40"/>
  <c r="O386" i="40"/>
  <c r="O402" i="40"/>
  <c r="O434" i="40"/>
  <c r="O450" i="40"/>
  <c r="O498" i="40"/>
  <c r="L6" i="40"/>
  <c r="H8" i="40"/>
  <c r="H9" i="40"/>
  <c r="H10" i="40"/>
  <c r="H11" i="40"/>
  <c r="H12" i="40"/>
  <c r="H13" i="40"/>
  <c r="H14" i="40"/>
  <c r="H15" i="40"/>
  <c r="H16" i="40"/>
  <c r="H17" i="40"/>
  <c r="H18" i="40"/>
  <c r="H19" i="40"/>
  <c r="H20" i="40"/>
  <c r="H21" i="40"/>
  <c r="H22" i="40"/>
  <c r="H23" i="40"/>
  <c r="H24" i="40"/>
  <c r="H25" i="40"/>
  <c r="H26" i="40"/>
  <c r="H27" i="40"/>
  <c r="H28" i="40"/>
  <c r="H29" i="40"/>
  <c r="H30" i="40"/>
  <c r="H31" i="40"/>
  <c r="H32" i="40"/>
  <c r="H33" i="40"/>
  <c r="H34" i="40"/>
  <c r="H35" i="40"/>
  <c r="H36" i="40"/>
  <c r="H37" i="40"/>
  <c r="H38" i="40"/>
  <c r="H39" i="40"/>
  <c r="H40" i="40"/>
  <c r="H41" i="40"/>
  <c r="H42" i="40"/>
  <c r="H43" i="40"/>
  <c r="H44" i="40"/>
  <c r="H45" i="40"/>
  <c r="H46" i="40"/>
  <c r="H47" i="40"/>
  <c r="H48" i="40"/>
  <c r="H49" i="40"/>
  <c r="H50" i="40"/>
  <c r="H51" i="40"/>
  <c r="H52" i="40"/>
  <c r="H53" i="40"/>
  <c r="H54" i="40"/>
  <c r="H55" i="40"/>
  <c r="H56" i="40"/>
  <c r="H57" i="40"/>
  <c r="H58" i="40"/>
  <c r="H59" i="40"/>
  <c r="H60" i="40"/>
  <c r="H61" i="40"/>
  <c r="H62" i="40"/>
  <c r="H63" i="40"/>
  <c r="H64" i="40"/>
  <c r="H65" i="40"/>
  <c r="H66" i="40"/>
  <c r="H67" i="40"/>
  <c r="H68" i="40"/>
  <c r="H69" i="40"/>
  <c r="H70" i="40"/>
  <c r="H71" i="40"/>
  <c r="H72" i="40"/>
  <c r="H73" i="40"/>
  <c r="H74" i="40"/>
  <c r="H75" i="40"/>
  <c r="H76" i="40"/>
  <c r="H77" i="40"/>
  <c r="H78" i="40"/>
  <c r="H79" i="40"/>
  <c r="H80" i="40"/>
  <c r="H81" i="40"/>
  <c r="H82" i="40"/>
  <c r="H83" i="40"/>
  <c r="H84" i="40"/>
  <c r="H85" i="40"/>
  <c r="H86" i="40"/>
  <c r="H87" i="40"/>
  <c r="H88" i="40"/>
  <c r="H89" i="40"/>
  <c r="H90" i="40"/>
  <c r="H91" i="40"/>
  <c r="H92" i="40"/>
  <c r="H93" i="40"/>
  <c r="H94" i="40"/>
  <c r="H95" i="40"/>
  <c r="H96" i="40"/>
  <c r="H97" i="40"/>
  <c r="H98" i="40"/>
  <c r="H99" i="40"/>
  <c r="H100" i="40"/>
  <c r="H101" i="40"/>
  <c r="H102" i="40"/>
  <c r="H103" i="40"/>
  <c r="H104" i="40"/>
  <c r="H105" i="40"/>
  <c r="H106" i="40"/>
  <c r="H107" i="40"/>
  <c r="H108" i="40"/>
  <c r="H109" i="40"/>
  <c r="H110" i="40"/>
  <c r="H111" i="40"/>
  <c r="H112" i="40"/>
  <c r="H113" i="40"/>
  <c r="H114" i="40"/>
  <c r="H115" i="40"/>
  <c r="H116" i="40"/>
  <c r="H117" i="40"/>
  <c r="H118" i="40"/>
  <c r="H119" i="40"/>
  <c r="H120" i="40"/>
  <c r="H121" i="40"/>
  <c r="H122" i="40"/>
  <c r="H123" i="40"/>
  <c r="H124" i="40"/>
  <c r="H125" i="40"/>
  <c r="H126" i="40"/>
  <c r="H127" i="40"/>
  <c r="H128" i="40"/>
  <c r="H129" i="40"/>
  <c r="H130" i="40"/>
  <c r="H131" i="40"/>
  <c r="H132" i="40"/>
  <c r="H133" i="40"/>
  <c r="H134" i="40"/>
  <c r="H135" i="40"/>
  <c r="H136" i="40"/>
  <c r="H137" i="40"/>
  <c r="H138" i="40"/>
  <c r="H139" i="40"/>
  <c r="H140" i="40"/>
  <c r="H141" i="40"/>
  <c r="H142" i="40"/>
  <c r="H143" i="40"/>
  <c r="H144" i="40"/>
  <c r="H145" i="40"/>
  <c r="H146" i="40"/>
  <c r="H147" i="40"/>
  <c r="H148" i="40"/>
  <c r="H149" i="40"/>
  <c r="H150" i="40"/>
  <c r="H151" i="40"/>
  <c r="H152" i="40"/>
  <c r="H153" i="40"/>
  <c r="H154" i="40"/>
  <c r="H155" i="40"/>
  <c r="H156" i="40"/>
  <c r="H157" i="40"/>
  <c r="H158" i="40"/>
  <c r="H159" i="40"/>
  <c r="H160" i="40"/>
  <c r="H161" i="40"/>
  <c r="H162" i="40"/>
  <c r="H163" i="40"/>
  <c r="H164" i="40"/>
  <c r="H165" i="40"/>
  <c r="H166" i="40"/>
  <c r="H167" i="40"/>
  <c r="H168" i="40"/>
  <c r="H169" i="40"/>
  <c r="H170" i="40"/>
  <c r="H171" i="40"/>
  <c r="H172" i="40"/>
  <c r="H173" i="40"/>
  <c r="H174" i="40"/>
  <c r="H175" i="40"/>
  <c r="H176" i="40"/>
  <c r="H177" i="40"/>
  <c r="H178" i="40"/>
  <c r="H179" i="40"/>
  <c r="H180" i="40"/>
  <c r="H181" i="40"/>
  <c r="H182" i="40"/>
  <c r="H183" i="40"/>
  <c r="H184" i="40"/>
  <c r="H185" i="40"/>
  <c r="H186" i="40"/>
  <c r="H187" i="40"/>
  <c r="H188" i="40"/>
  <c r="H189" i="40"/>
  <c r="H190" i="40"/>
  <c r="H191" i="40"/>
  <c r="H192" i="40"/>
  <c r="H193" i="40"/>
  <c r="H194" i="40"/>
  <c r="H195" i="40"/>
  <c r="H196" i="40"/>
  <c r="H197" i="40"/>
  <c r="H198" i="40"/>
  <c r="H199" i="40"/>
  <c r="H200" i="40"/>
  <c r="H201" i="40"/>
  <c r="H202" i="40"/>
  <c r="H203" i="40"/>
  <c r="H204" i="40"/>
  <c r="H205" i="40"/>
  <c r="H206" i="40"/>
  <c r="H207" i="40"/>
  <c r="H208" i="40"/>
  <c r="H209" i="40"/>
  <c r="H210" i="40"/>
  <c r="H211" i="40"/>
  <c r="H212" i="40"/>
  <c r="H213" i="40"/>
  <c r="H214" i="40"/>
  <c r="H215" i="40"/>
  <c r="H216" i="40"/>
  <c r="H217" i="40"/>
  <c r="H218" i="40"/>
  <c r="H219" i="40"/>
  <c r="H220" i="40"/>
  <c r="H221" i="40"/>
  <c r="H222" i="40"/>
  <c r="H223" i="40"/>
  <c r="H224" i="40"/>
  <c r="H225" i="40"/>
  <c r="H226" i="40"/>
  <c r="H227" i="40"/>
  <c r="H228" i="40"/>
  <c r="H229" i="40"/>
  <c r="H230" i="40"/>
  <c r="H231" i="40"/>
  <c r="H232" i="40"/>
  <c r="H233" i="40"/>
  <c r="H234" i="40"/>
  <c r="H235" i="40"/>
  <c r="H236" i="40"/>
  <c r="H237" i="40"/>
  <c r="H238" i="40"/>
  <c r="H239" i="40"/>
  <c r="H240" i="40"/>
  <c r="H241" i="40"/>
  <c r="H242" i="40"/>
  <c r="H243" i="40"/>
  <c r="H244" i="40"/>
  <c r="H245" i="40"/>
  <c r="H246" i="40"/>
  <c r="H247" i="40"/>
  <c r="H248" i="40"/>
  <c r="H249" i="40"/>
  <c r="H250" i="40"/>
  <c r="H251" i="40"/>
  <c r="H252" i="40"/>
  <c r="H253" i="40"/>
  <c r="H254" i="40"/>
  <c r="H255" i="40"/>
  <c r="H256" i="40"/>
  <c r="H257" i="40"/>
  <c r="H258" i="40"/>
  <c r="H259" i="40"/>
  <c r="H260" i="40"/>
  <c r="H261" i="40"/>
  <c r="H262" i="40"/>
  <c r="H263" i="40"/>
  <c r="H264" i="40"/>
  <c r="H265" i="40"/>
  <c r="H266" i="40"/>
  <c r="H267" i="40"/>
  <c r="H268" i="40"/>
  <c r="H269" i="40"/>
  <c r="H270" i="40"/>
  <c r="H271" i="40"/>
  <c r="H272" i="40"/>
  <c r="H273" i="40"/>
  <c r="H274" i="40"/>
  <c r="H275" i="40"/>
  <c r="H276" i="40"/>
  <c r="H277" i="40"/>
  <c r="H278" i="40"/>
  <c r="H279" i="40"/>
  <c r="H280" i="40"/>
  <c r="H281" i="40"/>
  <c r="H282" i="40"/>
  <c r="H283" i="40"/>
  <c r="H284" i="40"/>
  <c r="H285" i="40"/>
  <c r="H286" i="40"/>
  <c r="H287" i="40"/>
  <c r="H288" i="40"/>
  <c r="H289" i="40"/>
  <c r="H290" i="40"/>
  <c r="H291" i="40"/>
  <c r="H292" i="40"/>
  <c r="H293" i="40"/>
  <c r="H294" i="40"/>
  <c r="H295" i="40"/>
  <c r="H296" i="40"/>
  <c r="H297" i="40"/>
  <c r="H298" i="40"/>
  <c r="H299" i="40"/>
  <c r="H300" i="40"/>
  <c r="H301" i="40"/>
  <c r="H302" i="40"/>
  <c r="H303" i="40"/>
  <c r="H304" i="40"/>
  <c r="H305" i="40"/>
  <c r="H306" i="40"/>
  <c r="H307" i="40"/>
  <c r="H308" i="40"/>
  <c r="H309" i="40"/>
  <c r="H310" i="40"/>
  <c r="H311" i="40"/>
  <c r="H312" i="40"/>
  <c r="H313" i="40"/>
  <c r="H314" i="40"/>
  <c r="H315" i="40"/>
  <c r="H316" i="40"/>
  <c r="H317" i="40"/>
  <c r="H318" i="40"/>
  <c r="H319" i="40"/>
  <c r="H320" i="40"/>
  <c r="H321" i="40"/>
  <c r="H322" i="40"/>
  <c r="H323" i="40"/>
  <c r="H324" i="40"/>
  <c r="H325" i="40"/>
  <c r="H326" i="40"/>
  <c r="H327" i="40"/>
  <c r="H328" i="40"/>
  <c r="H329" i="40"/>
  <c r="H330" i="40"/>
  <c r="H331" i="40"/>
  <c r="H332" i="40"/>
  <c r="H333" i="40"/>
  <c r="H334" i="40"/>
  <c r="H335" i="40"/>
  <c r="H336" i="40"/>
  <c r="H337" i="40"/>
  <c r="H338" i="40"/>
  <c r="H339" i="40"/>
  <c r="H340" i="40"/>
  <c r="H341" i="40"/>
  <c r="H342" i="40"/>
  <c r="H343" i="40"/>
  <c r="H344" i="40"/>
  <c r="H345" i="40"/>
  <c r="H346" i="40"/>
  <c r="H347" i="40"/>
  <c r="H348" i="40"/>
  <c r="H349" i="40"/>
  <c r="H350" i="40"/>
  <c r="H351" i="40"/>
  <c r="H352" i="40"/>
  <c r="H353" i="40"/>
  <c r="H354" i="40"/>
  <c r="H355" i="40"/>
  <c r="H356" i="40"/>
  <c r="H357" i="40"/>
  <c r="H358" i="40"/>
  <c r="H359" i="40"/>
  <c r="H360" i="40"/>
  <c r="H361" i="40"/>
  <c r="H362" i="40"/>
  <c r="H363" i="40"/>
  <c r="H364" i="40"/>
  <c r="H365" i="40"/>
  <c r="H366" i="40"/>
  <c r="H367" i="40"/>
  <c r="H368" i="40"/>
  <c r="H369" i="40"/>
  <c r="H370" i="40"/>
  <c r="H371" i="40"/>
  <c r="H372" i="40"/>
  <c r="H373" i="40"/>
  <c r="H374" i="40"/>
  <c r="H375" i="40"/>
  <c r="H376" i="40"/>
  <c r="H377" i="40"/>
  <c r="H378" i="40"/>
  <c r="H379" i="40"/>
  <c r="H380" i="40"/>
  <c r="H381" i="40"/>
  <c r="H382" i="40"/>
  <c r="H383" i="40"/>
  <c r="H384" i="40"/>
  <c r="H385" i="40"/>
  <c r="H386" i="40"/>
  <c r="H387" i="40"/>
  <c r="H388" i="40"/>
  <c r="H389" i="40"/>
  <c r="H390" i="40"/>
  <c r="H391" i="40"/>
  <c r="H392" i="40"/>
  <c r="H393" i="40"/>
  <c r="H394" i="40"/>
  <c r="H395" i="40"/>
  <c r="H396" i="40"/>
  <c r="H397" i="40"/>
  <c r="H398" i="40"/>
  <c r="H399" i="40"/>
  <c r="H400" i="40"/>
  <c r="H401" i="40"/>
  <c r="H402" i="40"/>
  <c r="H403" i="40"/>
  <c r="H404" i="40"/>
  <c r="H405" i="40"/>
  <c r="H406" i="40"/>
  <c r="H407" i="40"/>
  <c r="H408" i="40"/>
  <c r="H409" i="40"/>
  <c r="H410" i="40"/>
  <c r="H411" i="40"/>
  <c r="H412" i="40"/>
  <c r="H413" i="40"/>
  <c r="H414" i="40"/>
  <c r="H415" i="40"/>
  <c r="H416" i="40"/>
  <c r="H417" i="40"/>
  <c r="H418" i="40"/>
  <c r="H419" i="40"/>
  <c r="H420" i="40"/>
  <c r="H421" i="40"/>
  <c r="H422" i="40"/>
  <c r="H423" i="40"/>
  <c r="H424" i="40"/>
  <c r="H425" i="40"/>
  <c r="H426" i="40"/>
  <c r="H427" i="40"/>
  <c r="H428" i="40"/>
  <c r="H429" i="40"/>
  <c r="H430" i="40"/>
  <c r="H431" i="40"/>
  <c r="H432" i="40"/>
  <c r="H433" i="40"/>
  <c r="H434" i="40"/>
  <c r="H435" i="40"/>
  <c r="H436" i="40"/>
  <c r="H437" i="40"/>
  <c r="H438" i="40"/>
  <c r="H439" i="40"/>
  <c r="H440" i="40"/>
  <c r="H441" i="40"/>
  <c r="H442" i="40"/>
  <c r="H443" i="40"/>
  <c r="H444" i="40"/>
  <c r="H445" i="40"/>
  <c r="H446" i="40"/>
  <c r="H447" i="40"/>
  <c r="H448" i="40"/>
  <c r="H449" i="40"/>
  <c r="H450" i="40"/>
  <c r="H451" i="40"/>
  <c r="H452" i="40"/>
  <c r="H453" i="40"/>
  <c r="H454" i="40"/>
  <c r="H455" i="40"/>
  <c r="H456" i="40"/>
  <c r="H457" i="40"/>
  <c r="H458" i="40"/>
  <c r="H459" i="40"/>
  <c r="H460" i="40"/>
  <c r="H461" i="40"/>
  <c r="H462" i="40"/>
  <c r="H463" i="40"/>
  <c r="H464" i="40"/>
  <c r="H465" i="40"/>
  <c r="H466" i="40"/>
  <c r="H467" i="40"/>
  <c r="H468" i="40"/>
  <c r="H469" i="40"/>
  <c r="H470" i="40"/>
  <c r="H471" i="40"/>
  <c r="H472" i="40"/>
  <c r="H473" i="40"/>
  <c r="H474" i="40"/>
  <c r="H475" i="40"/>
  <c r="H476" i="40"/>
  <c r="H477" i="40"/>
  <c r="H478" i="40"/>
  <c r="H479" i="40"/>
  <c r="H480" i="40"/>
  <c r="H481" i="40"/>
  <c r="H482" i="40"/>
  <c r="H483" i="40"/>
  <c r="H484" i="40"/>
  <c r="H485" i="40"/>
  <c r="H486" i="40"/>
  <c r="H487" i="40"/>
  <c r="H488" i="40"/>
  <c r="H489" i="40"/>
  <c r="H490" i="40"/>
  <c r="H491" i="40"/>
  <c r="H492" i="40"/>
  <c r="H493" i="40"/>
  <c r="H494" i="40"/>
  <c r="H495" i="40"/>
  <c r="H496" i="40"/>
  <c r="H497" i="40"/>
  <c r="H498" i="40"/>
  <c r="H499" i="40"/>
  <c r="H500" i="40"/>
  <c r="H501" i="40"/>
  <c r="H502" i="40"/>
  <c r="H503" i="40"/>
  <c r="H504" i="40"/>
  <c r="H505" i="40"/>
  <c r="H506" i="40"/>
  <c r="H7" i="40"/>
  <c r="O7" i="40" s="1"/>
  <c r="G8" i="40"/>
  <c r="G9" i="40"/>
  <c r="G10" i="40"/>
  <c r="G11" i="40"/>
  <c r="G12" i="40"/>
  <c r="G13" i="40"/>
  <c r="G14" i="40"/>
  <c r="G15" i="40"/>
  <c r="G16" i="40"/>
  <c r="G17" i="40"/>
  <c r="G18" i="40"/>
  <c r="G19" i="40"/>
  <c r="G20" i="40"/>
  <c r="G21" i="40"/>
  <c r="G22" i="40"/>
  <c r="G23" i="40"/>
  <c r="G24" i="40"/>
  <c r="G25" i="40"/>
  <c r="G26" i="40"/>
  <c r="G27" i="40"/>
  <c r="G28" i="40"/>
  <c r="G29" i="40"/>
  <c r="G30" i="40"/>
  <c r="G31" i="40"/>
  <c r="G32" i="40"/>
  <c r="G33" i="40"/>
  <c r="G34" i="40"/>
  <c r="G35" i="40"/>
  <c r="G36" i="40"/>
  <c r="G37" i="40"/>
  <c r="G38" i="40"/>
  <c r="G39" i="40"/>
  <c r="G40" i="40"/>
  <c r="G41" i="40"/>
  <c r="G42" i="40"/>
  <c r="G43" i="40"/>
  <c r="G44" i="40"/>
  <c r="G45" i="40"/>
  <c r="G46" i="40"/>
  <c r="G47" i="40"/>
  <c r="G48" i="40"/>
  <c r="G49" i="40"/>
  <c r="G50" i="40"/>
  <c r="G51" i="40"/>
  <c r="G52" i="40"/>
  <c r="G53" i="40"/>
  <c r="G54" i="40"/>
  <c r="G55" i="40"/>
  <c r="G56" i="40"/>
  <c r="G57" i="40"/>
  <c r="G58" i="40"/>
  <c r="G59" i="40"/>
  <c r="G60" i="40"/>
  <c r="G61" i="40"/>
  <c r="G62" i="40"/>
  <c r="G63" i="40"/>
  <c r="G64" i="40"/>
  <c r="G65" i="40"/>
  <c r="G66" i="40"/>
  <c r="G67" i="40"/>
  <c r="G68" i="40"/>
  <c r="G69" i="40"/>
  <c r="G70" i="40"/>
  <c r="G71" i="40"/>
  <c r="G72" i="40"/>
  <c r="G73" i="40"/>
  <c r="G74" i="40"/>
  <c r="G75" i="40"/>
  <c r="G76" i="40"/>
  <c r="G77" i="40"/>
  <c r="G78" i="40"/>
  <c r="G79" i="40"/>
  <c r="G80" i="40"/>
  <c r="G81" i="40"/>
  <c r="G82" i="40"/>
  <c r="G83" i="40"/>
  <c r="G84" i="40"/>
  <c r="G85" i="40"/>
  <c r="G86" i="40"/>
  <c r="G87" i="40"/>
  <c r="G88" i="40"/>
  <c r="G89" i="40"/>
  <c r="G90" i="40"/>
  <c r="G91" i="40"/>
  <c r="G92" i="40"/>
  <c r="G93" i="40"/>
  <c r="G94" i="40"/>
  <c r="G95" i="40"/>
  <c r="G96" i="40"/>
  <c r="G97" i="40"/>
  <c r="G98" i="40"/>
  <c r="G99" i="40"/>
  <c r="G100" i="40"/>
  <c r="G101" i="40"/>
  <c r="G102" i="40"/>
  <c r="G103" i="40"/>
  <c r="G104" i="40"/>
  <c r="G105" i="40"/>
  <c r="G106" i="40"/>
  <c r="G107" i="40"/>
  <c r="G108" i="40"/>
  <c r="G109" i="40"/>
  <c r="G110" i="40"/>
  <c r="G111" i="40"/>
  <c r="G112" i="40"/>
  <c r="G113" i="40"/>
  <c r="G114" i="40"/>
  <c r="G115" i="40"/>
  <c r="G116" i="40"/>
  <c r="G117" i="40"/>
  <c r="G118" i="40"/>
  <c r="G119" i="40"/>
  <c r="G120" i="40"/>
  <c r="G121" i="40"/>
  <c r="G122" i="40"/>
  <c r="G123" i="40"/>
  <c r="G124" i="40"/>
  <c r="G125" i="40"/>
  <c r="G126" i="40"/>
  <c r="G127" i="40"/>
  <c r="G128" i="40"/>
  <c r="G129" i="40"/>
  <c r="G130" i="40"/>
  <c r="G131" i="40"/>
  <c r="G132" i="40"/>
  <c r="G133" i="40"/>
  <c r="G134" i="40"/>
  <c r="G135" i="40"/>
  <c r="G136" i="40"/>
  <c r="G137" i="40"/>
  <c r="G138" i="40"/>
  <c r="G139" i="40"/>
  <c r="G140" i="40"/>
  <c r="G141" i="40"/>
  <c r="G142" i="40"/>
  <c r="G143" i="40"/>
  <c r="G144" i="40"/>
  <c r="G145" i="40"/>
  <c r="G146" i="40"/>
  <c r="G147" i="40"/>
  <c r="G148" i="40"/>
  <c r="G149" i="40"/>
  <c r="G150" i="40"/>
  <c r="G151" i="40"/>
  <c r="G152" i="40"/>
  <c r="G153" i="40"/>
  <c r="G154" i="40"/>
  <c r="G155" i="40"/>
  <c r="G156" i="40"/>
  <c r="G157" i="40"/>
  <c r="G158" i="40"/>
  <c r="G159" i="40"/>
  <c r="G160" i="40"/>
  <c r="G161" i="40"/>
  <c r="G162" i="40"/>
  <c r="G163" i="40"/>
  <c r="G164" i="40"/>
  <c r="G165" i="40"/>
  <c r="G166" i="40"/>
  <c r="G167" i="40"/>
  <c r="G168" i="40"/>
  <c r="G169" i="40"/>
  <c r="G170" i="40"/>
  <c r="G171" i="40"/>
  <c r="G172" i="40"/>
  <c r="G173" i="40"/>
  <c r="G174" i="40"/>
  <c r="G175" i="40"/>
  <c r="G176" i="40"/>
  <c r="G177" i="40"/>
  <c r="G178" i="40"/>
  <c r="G179" i="40"/>
  <c r="G180" i="40"/>
  <c r="G181" i="40"/>
  <c r="G182" i="40"/>
  <c r="G183" i="40"/>
  <c r="G184" i="40"/>
  <c r="G185" i="40"/>
  <c r="G186" i="40"/>
  <c r="G187" i="40"/>
  <c r="G188" i="40"/>
  <c r="G189" i="40"/>
  <c r="G190" i="40"/>
  <c r="G191" i="40"/>
  <c r="G192" i="40"/>
  <c r="G193" i="40"/>
  <c r="G194" i="40"/>
  <c r="G195" i="40"/>
  <c r="G196" i="40"/>
  <c r="G197" i="40"/>
  <c r="G198" i="40"/>
  <c r="G199" i="40"/>
  <c r="G200" i="40"/>
  <c r="G201" i="40"/>
  <c r="G202" i="40"/>
  <c r="G203" i="40"/>
  <c r="G204" i="40"/>
  <c r="G205" i="40"/>
  <c r="G206" i="40"/>
  <c r="G207" i="40"/>
  <c r="G208" i="40"/>
  <c r="G209" i="40"/>
  <c r="G210" i="40"/>
  <c r="G211" i="40"/>
  <c r="G212" i="40"/>
  <c r="G213" i="40"/>
  <c r="G214" i="40"/>
  <c r="G215" i="40"/>
  <c r="G216" i="40"/>
  <c r="G217" i="40"/>
  <c r="G218" i="40"/>
  <c r="G219" i="40"/>
  <c r="G220" i="40"/>
  <c r="G221" i="40"/>
  <c r="G222" i="40"/>
  <c r="G223" i="40"/>
  <c r="G224" i="40"/>
  <c r="G225" i="40"/>
  <c r="G226" i="40"/>
  <c r="G227" i="40"/>
  <c r="G228" i="40"/>
  <c r="G229" i="40"/>
  <c r="G230" i="40"/>
  <c r="G231" i="40"/>
  <c r="G232" i="40"/>
  <c r="G233" i="40"/>
  <c r="G234" i="40"/>
  <c r="G235" i="40"/>
  <c r="G236" i="40"/>
  <c r="G237" i="40"/>
  <c r="G238" i="40"/>
  <c r="G239" i="40"/>
  <c r="G240" i="40"/>
  <c r="G241" i="40"/>
  <c r="G242" i="40"/>
  <c r="G243" i="40"/>
  <c r="G244" i="40"/>
  <c r="G245" i="40"/>
  <c r="G246" i="40"/>
  <c r="G247" i="40"/>
  <c r="G248" i="40"/>
  <c r="G249" i="40"/>
  <c r="G250" i="40"/>
  <c r="G251" i="40"/>
  <c r="G252" i="40"/>
  <c r="G253" i="40"/>
  <c r="G254" i="40"/>
  <c r="G255" i="40"/>
  <c r="G256" i="40"/>
  <c r="G257" i="40"/>
  <c r="G258" i="40"/>
  <c r="G259" i="40"/>
  <c r="G260" i="40"/>
  <c r="G261" i="40"/>
  <c r="G262" i="40"/>
  <c r="G263" i="40"/>
  <c r="G264" i="40"/>
  <c r="G265" i="40"/>
  <c r="G266" i="40"/>
  <c r="G267" i="40"/>
  <c r="G268" i="40"/>
  <c r="G269" i="40"/>
  <c r="G270" i="40"/>
  <c r="G271" i="40"/>
  <c r="G272" i="40"/>
  <c r="G273" i="40"/>
  <c r="G274" i="40"/>
  <c r="G275" i="40"/>
  <c r="G276" i="40"/>
  <c r="G277" i="40"/>
  <c r="G278" i="40"/>
  <c r="G279" i="40"/>
  <c r="G280" i="40"/>
  <c r="G281" i="40"/>
  <c r="G282" i="40"/>
  <c r="G283" i="40"/>
  <c r="G284" i="40"/>
  <c r="G285" i="40"/>
  <c r="G286" i="40"/>
  <c r="G287" i="40"/>
  <c r="G288" i="40"/>
  <c r="G289" i="40"/>
  <c r="G290" i="40"/>
  <c r="G291" i="40"/>
  <c r="G292" i="40"/>
  <c r="G293" i="40"/>
  <c r="G294" i="40"/>
  <c r="G295" i="40"/>
  <c r="G296" i="40"/>
  <c r="G297" i="40"/>
  <c r="G298" i="40"/>
  <c r="G299" i="40"/>
  <c r="G300" i="40"/>
  <c r="G301" i="40"/>
  <c r="G302" i="40"/>
  <c r="G303" i="40"/>
  <c r="G304" i="40"/>
  <c r="G305" i="40"/>
  <c r="G306" i="40"/>
  <c r="G307" i="40"/>
  <c r="G308" i="40"/>
  <c r="G309" i="40"/>
  <c r="G310" i="40"/>
  <c r="G311" i="40"/>
  <c r="G312" i="40"/>
  <c r="G313" i="40"/>
  <c r="G314" i="40"/>
  <c r="G315" i="40"/>
  <c r="G316" i="40"/>
  <c r="G317" i="40"/>
  <c r="G318" i="40"/>
  <c r="G319" i="40"/>
  <c r="G320" i="40"/>
  <c r="G321" i="40"/>
  <c r="G322" i="40"/>
  <c r="G323" i="40"/>
  <c r="G324" i="40"/>
  <c r="G325" i="40"/>
  <c r="G326" i="40"/>
  <c r="G327" i="40"/>
  <c r="G328" i="40"/>
  <c r="G329" i="40"/>
  <c r="G330" i="40"/>
  <c r="G331" i="40"/>
  <c r="G332" i="40"/>
  <c r="G333" i="40"/>
  <c r="G334" i="40"/>
  <c r="G335" i="40"/>
  <c r="G336" i="40"/>
  <c r="G337" i="40"/>
  <c r="G338" i="40"/>
  <c r="G339" i="40"/>
  <c r="G340" i="40"/>
  <c r="G341" i="40"/>
  <c r="G342" i="40"/>
  <c r="G343" i="40"/>
  <c r="G344" i="40"/>
  <c r="G345" i="40"/>
  <c r="G346" i="40"/>
  <c r="G347" i="40"/>
  <c r="G348" i="40"/>
  <c r="G349" i="40"/>
  <c r="G350" i="40"/>
  <c r="G351" i="40"/>
  <c r="G352" i="40"/>
  <c r="G353" i="40"/>
  <c r="G354" i="40"/>
  <c r="G355" i="40"/>
  <c r="G356" i="40"/>
  <c r="G357" i="40"/>
  <c r="G358" i="40"/>
  <c r="G359" i="40"/>
  <c r="G360" i="40"/>
  <c r="G361" i="40"/>
  <c r="G362" i="40"/>
  <c r="G363" i="40"/>
  <c r="G364" i="40"/>
  <c r="G365" i="40"/>
  <c r="G366" i="40"/>
  <c r="G367" i="40"/>
  <c r="G368" i="40"/>
  <c r="G369" i="40"/>
  <c r="G370" i="40"/>
  <c r="G371" i="40"/>
  <c r="G372" i="40"/>
  <c r="G373" i="40"/>
  <c r="G374" i="40"/>
  <c r="G375" i="40"/>
  <c r="G376" i="40"/>
  <c r="G377" i="40"/>
  <c r="G378" i="40"/>
  <c r="G379" i="40"/>
  <c r="G380" i="40"/>
  <c r="G381" i="40"/>
  <c r="G382" i="40"/>
  <c r="G383" i="40"/>
  <c r="G384" i="40"/>
  <c r="G385" i="40"/>
  <c r="G386" i="40"/>
  <c r="G387" i="40"/>
  <c r="G388" i="40"/>
  <c r="G389" i="40"/>
  <c r="G390" i="40"/>
  <c r="G391" i="40"/>
  <c r="G392" i="40"/>
  <c r="G393" i="40"/>
  <c r="G394" i="40"/>
  <c r="G395" i="40"/>
  <c r="G396" i="40"/>
  <c r="G397" i="40"/>
  <c r="G398" i="40"/>
  <c r="G399" i="40"/>
  <c r="G400" i="40"/>
  <c r="G401" i="40"/>
  <c r="G402" i="40"/>
  <c r="G403" i="40"/>
  <c r="G404" i="40"/>
  <c r="G405" i="40"/>
  <c r="G406" i="40"/>
  <c r="G407" i="40"/>
  <c r="G408" i="40"/>
  <c r="G409" i="40"/>
  <c r="G410" i="40"/>
  <c r="G411" i="40"/>
  <c r="G412" i="40"/>
  <c r="G413" i="40"/>
  <c r="G414" i="40"/>
  <c r="G415" i="40"/>
  <c r="G416" i="40"/>
  <c r="G417" i="40"/>
  <c r="G418" i="40"/>
  <c r="G419" i="40"/>
  <c r="G420" i="40"/>
  <c r="G421" i="40"/>
  <c r="G422" i="40"/>
  <c r="G423" i="40"/>
  <c r="G424" i="40"/>
  <c r="G425" i="40"/>
  <c r="G426" i="40"/>
  <c r="G427" i="40"/>
  <c r="G428" i="40"/>
  <c r="G429" i="40"/>
  <c r="G430" i="40"/>
  <c r="G431" i="40"/>
  <c r="G432" i="40"/>
  <c r="G433" i="40"/>
  <c r="G434" i="40"/>
  <c r="G435" i="40"/>
  <c r="G436" i="40"/>
  <c r="G437" i="40"/>
  <c r="G438" i="40"/>
  <c r="G439" i="40"/>
  <c r="G440" i="40"/>
  <c r="G441" i="40"/>
  <c r="G442" i="40"/>
  <c r="G443" i="40"/>
  <c r="G444" i="40"/>
  <c r="G445" i="40"/>
  <c r="G446" i="40"/>
  <c r="G447" i="40"/>
  <c r="G448" i="40"/>
  <c r="G449" i="40"/>
  <c r="G450" i="40"/>
  <c r="G451" i="40"/>
  <c r="G452" i="40"/>
  <c r="G453" i="40"/>
  <c r="G454" i="40"/>
  <c r="G455" i="40"/>
  <c r="G456" i="40"/>
  <c r="G457" i="40"/>
  <c r="G458" i="40"/>
  <c r="G459" i="40"/>
  <c r="G460" i="40"/>
  <c r="G461" i="40"/>
  <c r="G462" i="40"/>
  <c r="G463" i="40"/>
  <c r="G464" i="40"/>
  <c r="G465" i="40"/>
  <c r="G466" i="40"/>
  <c r="G467" i="40"/>
  <c r="G468" i="40"/>
  <c r="G469" i="40"/>
  <c r="G470" i="40"/>
  <c r="G471" i="40"/>
  <c r="G472" i="40"/>
  <c r="G473" i="40"/>
  <c r="G474" i="40"/>
  <c r="G475" i="40"/>
  <c r="G476" i="40"/>
  <c r="G477" i="40"/>
  <c r="G478" i="40"/>
  <c r="G479" i="40"/>
  <c r="G480" i="40"/>
  <c r="G481" i="40"/>
  <c r="G482" i="40"/>
  <c r="G483" i="40"/>
  <c r="G484" i="40"/>
  <c r="G485" i="40"/>
  <c r="G486" i="40"/>
  <c r="G487" i="40"/>
  <c r="G488" i="40"/>
  <c r="G489" i="40"/>
  <c r="G490" i="40"/>
  <c r="G491" i="40"/>
  <c r="G492" i="40"/>
  <c r="G493" i="40"/>
  <c r="G494" i="40"/>
  <c r="G495" i="40"/>
  <c r="G496" i="40"/>
  <c r="G497" i="40"/>
  <c r="G498" i="40"/>
  <c r="G499" i="40"/>
  <c r="G500" i="40"/>
  <c r="G501" i="40"/>
  <c r="G502" i="40"/>
  <c r="G503" i="40"/>
  <c r="G504" i="40"/>
  <c r="G505" i="40"/>
  <c r="G506" i="40"/>
  <c r="F8" i="40"/>
  <c r="F9" i="40"/>
  <c r="F10" i="40"/>
  <c r="F11" i="40"/>
  <c r="F12" i="40"/>
  <c r="F13" i="40"/>
  <c r="F14" i="40"/>
  <c r="F15" i="40"/>
  <c r="F16" i="40"/>
  <c r="F17" i="40"/>
  <c r="F18" i="40"/>
  <c r="F19" i="40"/>
  <c r="F20" i="40"/>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49" i="40"/>
  <c r="F50" i="40"/>
  <c r="F51" i="40"/>
  <c r="F52" i="40"/>
  <c r="F53" i="40"/>
  <c r="F54" i="40"/>
  <c r="F55" i="40"/>
  <c r="F56" i="40"/>
  <c r="F57" i="40"/>
  <c r="F58" i="40"/>
  <c r="F59" i="40"/>
  <c r="F60" i="40"/>
  <c r="F61" i="40"/>
  <c r="F62" i="40"/>
  <c r="F63" i="40"/>
  <c r="F64" i="40"/>
  <c r="F65" i="40"/>
  <c r="F66" i="40"/>
  <c r="F67" i="40"/>
  <c r="F68" i="40"/>
  <c r="F69" i="40"/>
  <c r="F70" i="40"/>
  <c r="F71" i="40"/>
  <c r="F72" i="40"/>
  <c r="F73" i="40"/>
  <c r="F74" i="40"/>
  <c r="F75" i="40"/>
  <c r="F76" i="40"/>
  <c r="F77" i="40"/>
  <c r="F78" i="40"/>
  <c r="F79" i="40"/>
  <c r="F80" i="40"/>
  <c r="F81" i="40"/>
  <c r="F82" i="40"/>
  <c r="F83" i="40"/>
  <c r="F84" i="40"/>
  <c r="F85" i="40"/>
  <c r="F86" i="40"/>
  <c r="F87" i="40"/>
  <c r="F88" i="40"/>
  <c r="F89" i="40"/>
  <c r="F90" i="40"/>
  <c r="F91" i="40"/>
  <c r="F92" i="40"/>
  <c r="F93" i="40"/>
  <c r="F94" i="40"/>
  <c r="F95" i="40"/>
  <c r="F96" i="40"/>
  <c r="F97" i="40"/>
  <c r="F98" i="40"/>
  <c r="F99" i="40"/>
  <c r="F100" i="40"/>
  <c r="F101" i="40"/>
  <c r="F102" i="40"/>
  <c r="F103" i="40"/>
  <c r="F104" i="40"/>
  <c r="F105" i="40"/>
  <c r="F106" i="40"/>
  <c r="F107" i="40"/>
  <c r="F108" i="40"/>
  <c r="F109" i="40"/>
  <c r="F110" i="40"/>
  <c r="F111" i="40"/>
  <c r="F112" i="40"/>
  <c r="F113" i="40"/>
  <c r="F114" i="40"/>
  <c r="F115" i="40"/>
  <c r="F116" i="40"/>
  <c r="F117" i="40"/>
  <c r="F118" i="40"/>
  <c r="F119" i="40"/>
  <c r="F120" i="40"/>
  <c r="F121" i="40"/>
  <c r="F122" i="40"/>
  <c r="F123" i="40"/>
  <c r="F124" i="40"/>
  <c r="F125" i="40"/>
  <c r="F126" i="40"/>
  <c r="F127" i="40"/>
  <c r="F128" i="40"/>
  <c r="F129" i="40"/>
  <c r="F130" i="40"/>
  <c r="F131" i="40"/>
  <c r="F132" i="40"/>
  <c r="F133" i="40"/>
  <c r="F134" i="40"/>
  <c r="F135" i="40"/>
  <c r="F136" i="40"/>
  <c r="F137" i="40"/>
  <c r="F138" i="40"/>
  <c r="F139" i="40"/>
  <c r="F140" i="40"/>
  <c r="F141" i="40"/>
  <c r="F142" i="40"/>
  <c r="F143" i="40"/>
  <c r="F144" i="40"/>
  <c r="F145" i="40"/>
  <c r="F146" i="40"/>
  <c r="F147" i="40"/>
  <c r="F148" i="40"/>
  <c r="F149" i="40"/>
  <c r="F150" i="40"/>
  <c r="F151" i="40"/>
  <c r="F152" i="40"/>
  <c r="F153" i="40"/>
  <c r="F154" i="40"/>
  <c r="F155" i="40"/>
  <c r="F156" i="40"/>
  <c r="F157" i="40"/>
  <c r="F158" i="40"/>
  <c r="F159" i="40"/>
  <c r="F160" i="40"/>
  <c r="F161" i="40"/>
  <c r="F162" i="40"/>
  <c r="F163" i="40"/>
  <c r="F164" i="40"/>
  <c r="F165" i="40"/>
  <c r="F166" i="40"/>
  <c r="F167" i="40"/>
  <c r="F168" i="40"/>
  <c r="F169" i="40"/>
  <c r="F170" i="40"/>
  <c r="F171" i="40"/>
  <c r="F172" i="40"/>
  <c r="F173" i="40"/>
  <c r="F174" i="40"/>
  <c r="F175" i="40"/>
  <c r="F176" i="40"/>
  <c r="F177" i="40"/>
  <c r="F178" i="40"/>
  <c r="F179" i="40"/>
  <c r="F180" i="40"/>
  <c r="F181" i="40"/>
  <c r="F182" i="40"/>
  <c r="F183" i="40"/>
  <c r="F184" i="40"/>
  <c r="F185" i="40"/>
  <c r="F186" i="40"/>
  <c r="F187" i="40"/>
  <c r="F188" i="40"/>
  <c r="F189" i="40"/>
  <c r="F190" i="40"/>
  <c r="F191" i="40"/>
  <c r="F192" i="40"/>
  <c r="F193" i="40"/>
  <c r="F194" i="40"/>
  <c r="F195" i="40"/>
  <c r="F196" i="40"/>
  <c r="F197" i="40"/>
  <c r="F198" i="40"/>
  <c r="F199" i="40"/>
  <c r="F200" i="40"/>
  <c r="F201" i="40"/>
  <c r="F202" i="40"/>
  <c r="F203" i="40"/>
  <c r="F204" i="40"/>
  <c r="F205" i="40"/>
  <c r="F206" i="40"/>
  <c r="F207" i="40"/>
  <c r="F208" i="40"/>
  <c r="F209" i="40"/>
  <c r="F210" i="40"/>
  <c r="F211" i="40"/>
  <c r="F212" i="40"/>
  <c r="F213" i="40"/>
  <c r="F214" i="40"/>
  <c r="F215" i="40"/>
  <c r="F216" i="40"/>
  <c r="F217" i="40"/>
  <c r="F218" i="40"/>
  <c r="F219" i="40"/>
  <c r="F220" i="40"/>
  <c r="F221" i="40"/>
  <c r="F222" i="40"/>
  <c r="F223" i="40"/>
  <c r="F224" i="40"/>
  <c r="F225" i="40"/>
  <c r="F226" i="40"/>
  <c r="F227" i="40"/>
  <c r="F228" i="40"/>
  <c r="F229" i="40"/>
  <c r="F230" i="40"/>
  <c r="F231" i="40"/>
  <c r="F232" i="40"/>
  <c r="F233" i="40"/>
  <c r="F234" i="40"/>
  <c r="F235" i="40"/>
  <c r="F236" i="40"/>
  <c r="F237" i="40"/>
  <c r="F238" i="40"/>
  <c r="F239" i="40"/>
  <c r="F240" i="40"/>
  <c r="F241" i="40"/>
  <c r="F242" i="40"/>
  <c r="F243" i="40"/>
  <c r="F244" i="40"/>
  <c r="F245" i="40"/>
  <c r="F246" i="40"/>
  <c r="F247" i="40"/>
  <c r="F248" i="40"/>
  <c r="F249" i="40"/>
  <c r="F250" i="40"/>
  <c r="F251" i="40"/>
  <c r="F252" i="40"/>
  <c r="F253" i="40"/>
  <c r="F254" i="40"/>
  <c r="F255" i="40"/>
  <c r="F256" i="40"/>
  <c r="F257" i="40"/>
  <c r="F258" i="40"/>
  <c r="F259" i="40"/>
  <c r="F260" i="40"/>
  <c r="F261" i="40"/>
  <c r="F262" i="40"/>
  <c r="F263" i="40"/>
  <c r="F264" i="40"/>
  <c r="F265" i="40"/>
  <c r="F266" i="40"/>
  <c r="F267" i="40"/>
  <c r="F268" i="40"/>
  <c r="F269" i="40"/>
  <c r="F270" i="40"/>
  <c r="F271" i="40"/>
  <c r="F272" i="40"/>
  <c r="F273" i="40"/>
  <c r="F274" i="40"/>
  <c r="F275" i="40"/>
  <c r="F276" i="40"/>
  <c r="F277" i="40"/>
  <c r="F278" i="40"/>
  <c r="F279" i="40"/>
  <c r="F280" i="40"/>
  <c r="F281" i="40"/>
  <c r="F282" i="40"/>
  <c r="F283" i="40"/>
  <c r="F284" i="40"/>
  <c r="F285" i="40"/>
  <c r="F286" i="40"/>
  <c r="F287" i="40"/>
  <c r="F288" i="40"/>
  <c r="F289" i="40"/>
  <c r="F290" i="40"/>
  <c r="F291" i="40"/>
  <c r="F292" i="40"/>
  <c r="F293" i="40"/>
  <c r="F294" i="40"/>
  <c r="F295" i="40"/>
  <c r="F296" i="40"/>
  <c r="F297" i="40"/>
  <c r="F298" i="40"/>
  <c r="F299" i="40"/>
  <c r="F300" i="40"/>
  <c r="F301" i="40"/>
  <c r="F302" i="40"/>
  <c r="F303" i="40"/>
  <c r="F304" i="40"/>
  <c r="F305" i="40"/>
  <c r="F306" i="40"/>
  <c r="F307" i="40"/>
  <c r="F308" i="40"/>
  <c r="F309" i="40"/>
  <c r="F310" i="40"/>
  <c r="F311" i="40"/>
  <c r="F312" i="40"/>
  <c r="F313" i="40"/>
  <c r="F314" i="40"/>
  <c r="F315" i="40"/>
  <c r="F316" i="40"/>
  <c r="F317" i="40"/>
  <c r="F318" i="40"/>
  <c r="F319" i="40"/>
  <c r="F320" i="40"/>
  <c r="F321" i="40"/>
  <c r="F322" i="40"/>
  <c r="F323" i="40"/>
  <c r="F324" i="40"/>
  <c r="F325" i="40"/>
  <c r="F326" i="40"/>
  <c r="F327" i="40"/>
  <c r="F328" i="40"/>
  <c r="F329" i="40"/>
  <c r="F330" i="40"/>
  <c r="F331" i="40"/>
  <c r="F332" i="40"/>
  <c r="F333" i="40"/>
  <c r="F334" i="40"/>
  <c r="F335" i="40"/>
  <c r="F336" i="40"/>
  <c r="F337" i="40"/>
  <c r="F338" i="40"/>
  <c r="F339" i="40"/>
  <c r="F340" i="40"/>
  <c r="F341" i="40"/>
  <c r="F342" i="40"/>
  <c r="F343" i="40"/>
  <c r="F344" i="40"/>
  <c r="F345" i="40"/>
  <c r="F346" i="40"/>
  <c r="F347" i="40"/>
  <c r="F348" i="40"/>
  <c r="F349" i="40"/>
  <c r="F350" i="40"/>
  <c r="F351" i="40"/>
  <c r="F352" i="40"/>
  <c r="F353" i="40"/>
  <c r="F354" i="40"/>
  <c r="F355" i="40"/>
  <c r="F356" i="40"/>
  <c r="F357" i="40"/>
  <c r="F358" i="40"/>
  <c r="F359" i="40"/>
  <c r="F360" i="40"/>
  <c r="F361" i="40"/>
  <c r="F362" i="40"/>
  <c r="F363" i="40"/>
  <c r="F364" i="40"/>
  <c r="F365" i="40"/>
  <c r="F366" i="40"/>
  <c r="F367" i="40"/>
  <c r="F368" i="40"/>
  <c r="F369" i="40"/>
  <c r="F370" i="40"/>
  <c r="F371" i="40"/>
  <c r="F372" i="40"/>
  <c r="F373" i="40"/>
  <c r="F374" i="40"/>
  <c r="F375" i="40"/>
  <c r="F376" i="40"/>
  <c r="F377" i="40"/>
  <c r="F378" i="40"/>
  <c r="F379" i="40"/>
  <c r="F380" i="40"/>
  <c r="F381" i="40"/>
  <c r="F382" i="40"/>
  <c r="F383" i="40"/>
  <c r="F384" i="40"/>
  <c r="F385" i="40"/>
  <c r="F386" i="40"/>
  <c r="F387" i="40"/>
  <c r="F388" i="40"/>
  <c r="F389" i="40"/>
  <c r="F390" i="40"/>
  <c r="F391" i="40"/>
  <c r="F392" i="40"/>
  <c r="F393" i="40"/>
  <c r="F394" i="40"/>
  <c r="F395" i="40"/>
  <c r="F396" i="40"/>
  <c r="F397" i="40"/>
  <c r="F398" i="40"/>
  <c r="F399" i="40"/>
  <c r="F400" i="40"/>
  <c r="F401" i="40"/>
  <c r="F402" i="40"/>
  <c r="F403" i="40"/>
  <c r="F404" i="40"/>
  <c r="F405" i="40"/>
  <c r="F406" i="40"/>
  <c r="F407" i="40"/>
  <c r="F408" i="40"/>
  <c r="F409" i="40"/>
  <c r="F410" i="40"/>
  <c r="F411" i="40"/>
  <c r="F412" i="40"/>
  <c r="F413" i="40"/>
  <c r="F414" i="40"/>
  <c r="F415" i="40"/>
  <c r="F416" i="40"/>
  <c r="F417" i="40"/>
  <c r="F418" i="40"/>
  <c r="F419" i="40"/>
  <c r="F420" i="40"/>
  <c r="F421" i="40"/>
  <c r="F422" i="40"/>
  <c r="F423" i="40"/>
  <c r="F424" i="40"/>
  <c r="F425" i="40"/>
  <c r="F426" i="40"/>
  <c r="F427" i="40"/>
  <c r="F428" i="40"/>
  <c r="F429" i="40"/>
  <c r="F430" i="40"/>
  <c r="F431" i="40"/>
  <c r="F432" i="40"/>
  <c r="F433" i="40"/>
  <c r="F434" i="40"/>
  <c r="F435" i="40"/>
  <c r="F436" i="40"/>
  <c r="F437" i="40"/>
  <c r="F438" i="40"/>
  <c r="F439" i="40"/>
  <c r="F440" i="40"/>
  <c r="F441" i="40"/>
  <c r="F442" i="40"/>
  <c r="F443" i="40"/>
  <c r="F444" i="40"/>
  <c r="F445" i="40"/>
  <c r="F446" i="40"/>
  <c r="F447" i="40"/>
  <c r="F448" i="40"/>
  <c r="F449" i="40"/>
  <c r="F450" i="40"/>
  <c r="F451" i="40"/>
  <c r="F452" i="40"/>
  <c r="F453" i="40"/>
  <c r="F454" i="40"/>
  <c r="F455" i="40"/>
  <c r="F456" i="40"/>
  <c r="F457" i="40"/>
  <c r="F458" i="40"/>
  <c r="F459" i="40"/>
  <c r="F460" i="40"/>
  <c r="F461" i="40"/>
  <c r="F462" i="40"/>
  <c r="F463" i="40"/>
  <c r="F464" i="40"/>
  <c r="F465" i="40"/>
  <c r="F466" i="40"/>
  <c r="F467" i="40"/>
  <c r="F468" i="40"/>
  <c r="F469" i="40"/>
  <c r="F470" i="40"/>
  <c r="F471" i="40"/>
  <c r="F472" i="40"/>
  <c r="F473" i="40"/>
  <c r="F474" i="40"/>
  <c r="F475" i="40"/>
  <c r="F476" i="40"/>
  <c r="F477" i="40"/>
  <c r="F478" i="40"/>
  <c r="F479" i="40"/>
  <c r="F480" i="40"/>
  <c r="F481" i="40"/>
  <c r="F482" i="40"/>
  <c r="F483" i="40"/>
  <c r="F484" i="40"/>
  <c r="F485" i="40"/>
  <c r="F486" i="40"/>
  <c r="F487" i="40"/>
  <c r="F488" i="40"/>
  <c r="F489" i="40"/>
  <c r="F490" i="40"/>
  <c r="F491" i="40"/>
  <c r="F492" i="40"/>
  <c r="F493" i="40"/>
  <c r="F494" i="40"/>
  <c r="F495" i="40"/>
  <c r="F496" i="40"/>
  <c r="F497" i="40"/>
  <c r="F498" i="40"/>
  <c r="F499" i="40"/>
  <c r="F500" i="40"/>
  <c r="F501" i="40"/>
  <c r="F502" i="40"/>
  <c r="F503" i="40"/>
  <c r="F504" i="40"/>
  <c r="F505" i="40"/>
  <c r="F506" i="40"/>
  <c r="G7" i="40"/>
  <c r="F7" i="40"/>
  <c r="E8" i="40"/>
  <c r="E9" i="40"/>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36" i="40"/>
  <c r="E37" i="40"/>
  <c r="E38" i="40"/>
  <c r="E39" i="40"/>
  <c r="E40" i="40"/>
  <c r="E41" i="40"/>
  <c r="E42" i="40"/>
  <c r="E43" i="40"/>
  <c r="E44" i="40"/>
  <c r="E45" i="40"/>
  <c r="E46" i="40"/>
  <c r="E47" i="40"/>
  <c r="E48" i="40"/>
  <c r="E49" i="40"/>
  <c r="E50" i="40"/>
  <c r="E51" i="40"/>
  <c r="E52" i="40"/>
  <c r="E53" i="40"/>
  <c r="E54" i="40"/>
  <c r="E55" i="40"/>
  <c r="E56" i="40"/>
  <c r="E57" i="40"/>
  <c r="E58" i="40"/>
  <c r="E59" i="40"/>
  <c r="E60" i="40"/>
  <c r="E61" i="40"/>
  <c r="E62" i="40"/>
  <c r="E63" i="40"/>
  <c r="E64" i="40"/>
  <c r="E65" i="40"/>
  <c r="E66" i="40"/>
  <c r="E67" i="40"/>
  <c r="E68" i="40"/>
  <c r="E69" i="40"/>
  <c r="E70" i="40"/>
  <c r="E71" i="40"/>
  <c r="E72" i="40"/>
  <c r="E73" i="40"/>
  <c r="E74" i="40"/>
  <c r="E75" i="40"/>
  <c r="E76" i="40"/>
  <c r="E77" i="40"/>
  <c r="E78" i="40"/>
  <c r="E79" i="40"/>
  <c r="E80" i="40"/>
  <c r="E81" i="40"/>
  <c r="E82" i="40"/>
  <c r="E83" i="40"/>
  <c r="E84" i="40"/>
  <c r="E85" i="40"/>
  <c r="E86" i="40"/>
  <c r="E87" i="40"/>
  <c r="E88" i="40"/>
  <c r="E89" i="40"/>
  <c r="E90" i="40"/>
  <c r="E91" i="40"/>
  <c r="E92" i="40"/>
  <c r="E93" i="40"/>
  <c r="E94" i="40"/>
  <c r="E95" i="40"/>
  <c r="E96" i="40"/>
  <c r="E97" i="40"/>
  <c r="E98" i="40"/>
  <c r="E99" i="40"/>
  <c r="E100" i="40"/>
  <c r="E101" i="40"/>
  <c r="E102" i="40"/>
  <c r="E103" i="40"/>
  <c r="E104" i="40"/>
  <c r="E105" i="40"/>
  <c r="E106" i="40"/>
  <c r="E107" i="40"/>
  <c r="E108" i="40"/>
  <c r="E109" i="40"/>
  <c r="E110" i="40"/>
  <c r="E111" i="40"/>
  <c r="E112" i="40"/>
  <c r="E113" i="40"/>
  <c r="E114" i="40"/>
  <c r="E115" i="40"/>
  <c r="E116" i="40"/>
  <c r="E117" i="40"/>
  <c r="E118" i="40"/>
  <c r="E119" i="40"/>
  <c r="E120" i="40"/>
  <c r="E121" i="40"/>
  <c r="E122" i="40"/>
  <c r="E123" i="40"/>
  <c r="E124" i="40"/>
  <c r="E125" i="40"/>
  <c r="E126" i="40"/>
  <c r="E127" i="40"/>
  <c r="E128" i="40"/>
  <c r="E129" i="40"/>
  <c r="E130" i="40"/>
  <c r="E131" i="40"/>
  <c r="E132" i="40"/>
  <c r="E133" i="40"/>
  <c r="E134" i="40"/>
  <c r="E135" i="40"/>
  <c r="E136" i="40"/>
  <c r="E137" i="40"/>
  <c r="E138" i="40"/>
  <c r="E139" i="40"/>
  <c r="E140" i="40"/>
  <c r="E141" i="40"/>
  <c r="E142" i="40"/>
  <c r="E143" i="40"/>
  <c r="E144" i="40"/>
  <c r="E145" i="40"/>
  <c r="E146" i="40"/>
  <c r="E147" i="40"/>
  <c r="E148" i="40"/>
  <c r="E149" i="40"/>
  <c r="E150" i="40"/>
  <c r="E151" i="40"/>
  <c r="E152" i="40"/>
  <c r="E153" i="40"/>
  <c r="E154" i="40"/>
  <c r="E155" i="40"/>
  <c r="E156" i="40"/>
  <c r="E157" i="40"/>
  <c r="E158" i="40"/>
  <c r="E159" i="40"/>
  <c r="E160" i="40"/>
  <c r="E161" i="40"/>
  <c r="E162" i="40"/>
  <c r="E163" i="40"/>
  <c r="E164" i="40"/>
  <c r="E165" i="40"/>
  <c r="E166" i="40"/>
  <c r="E167" i="40"/>
  <c r="E168" i="40"/>
  <c r="E169" i="40"/>
  <c r="E170" i="40"/>
  <c r="E171" i="40"/>
  <c r="E172" i="40"/>
  <c r="E173" i="40"/>
  <c r="E174" i="40"/>
  <c r="E175" i="40"/>
  <c r="E176" i="40"/>
  <c r="E177" i="40"/>
  <c r="E178" i="40"/>
  <c r="E179" i="40"/>
  <c r="E180" i="40"/>
  <c r="E181" i="40"/>
  <c r="E182" i="40"/>
  <c r="E183" i="40"/>
  <c r="E184" i="40"/>
  <c r="E185" i="40"/>
  <c r="E186" i="40"/>
  <c r="E187" i="40"/>
  <c r="E188" i="40"/>
  <c r="E189" i="40"/>
  <c r="E190" i="40"/>
  <c r="E191" i="40"/>
  <c r="E192" i="40"/>
  <c r="E193" i="40"/>
  <c r="E194" i="40"/>
  <c r="E195" i="40"/>
  <c r="E196" i="40"/>
  <c r="E197" i="40"/>
  <c r="E198" i="40"/>
  <c r="E199" i="40"/>
  <c r="E200" i="40"/>
  <c r="E201" i="40"/>
  <c r="E202" i="40"/>
  <c r="E203" i="40"/>
  <c r="E204" i="40"/>
  <c r="E205" i="40"/>
  <c r="E206" i="40"/>
  <c r="E207" i="40"/>
  <c r="E208" i="40"/>
  <c r="E209" i="40"/>
  <c r="E210" i="40"/>
  <c r="E211" i="40"/>
  <c r="E212" i="40"/>
  <c r="E213" i="40"/>
  <c r="E214" i="40"/>
  <c r="E215" i="40"/>
  <c r="E216" i="40"/>
  <c r="E217" i="40"/>
  <c r="E218" i="40"/>
  <c r="E219" i="40"/>
  <c r="E220" i="40"/>
  <c r="E221" i="40"/>
  <c r="E222" i="40"/>
  <c r="E223" i="40"/>
  <c r="E224" i="40"/>
  <c r="E225" i="40"/>
  <c r="E226" i="40"/>
  <c r="E227" i="40"/>
  <c r="E228" i="40"/>
  <c r="E229" i="40"/>
  <c r="E230" i="40"/>
  <c r="E231" i="40"/>
  <c r="E232" i="40"/>
  <c r="E233" i="40"/>
  <c r="E234" i="40"/>
  <c r="E235" i="40"/>
  <c r="E236" i="40"/>
  <c r="E237" i="40"/>
  <c r="E238" i="40"/>
  <c r="E239" i="40"/>
  <c r="E240" i="40"/>
  <c r="E241" i="40"/>
  <c r="E242" i="40"/>
  <c r="E243" i="40"/>
  <c r="E244" i="40"/>
  <c r="E245" i="40"/>
  <c r="E246" i="40"/>
  <c r="E247" i="40"/>
  <c r="E248" i="40"/>
  <c r="E249" i="40"/>
  <c r="E250" i="40"/>
  <c r="E251" i="40"/>
  <c r="E252" i="40"/>
  <c r="E253" i="40"/>
  <c r="E254" i="40"/>
  <c r="E255" i="40"/>
  <c r="E256" i="40"/>
  <c r="E257" i="40"/>
  <c r="E258" i="40"/>
  <c r="E259" i="40"/>
  <c r="E260" i="40"/>
  <c r="E261" i="40"/>
  <c r="E262" i="40"/>
  <c r="E263" i="40"/>
  <c r="E264" i="40"/>
  <c r="E265" i="40"/>
  <c r="E266" i="40"/>
  <c r="E267" i="40"/>
  <c r="E268" i="40"/>
  <c r="E269" i="40"/>
  <c r="E270" i="40"/>
  <c r="E271" i="40"/>
  <c r="E272" i="40"/>
  <c r="E273" i="40"/>
  <c r="E274" i="40"/>
  <c r="E275" i="40"/>
  <c r="E276" i="40"/>
  <c r="E277" i="40"/>
  <c r="E278" i="40"/>
  <c r="E279" i="40"/>
  <c r="E280" i="40"/>
  <c r="E281" i="40"/>
  <c r="E282" i="40"/>
  <c r="E283" i="40"/>
  <c r="E284" i="40"/>
  <c r="E285" i="40"/>
  <c r="E286" i="40"/>
  <c r="E287" i="40"/>
  <c r="E288" i="40"/>
  <c r="E289" i="40"/>
  <c r="E290" i="40"/>
  <c r="E291" i="40"/>
  <c r="E292" i="40"/>
  <c r="E293" i="40"/>
  <c r="E294" i="40"/>
  <c r="E295" i="40"/>
  <c r="E296" i="40"/>
  <c r="E297" i="40"/>
  <c r="E298" i="40"/>
  <c r="E299" i="40"/>
  <c r="E300" i="40"/>
  <c r="E301" i="40"/>
  <c r="E302" i="40"/>
  <c r="E303" i="40"/>
  <c r="E304" i="40"/>
  <c r="E305" i="40"/>
  <c r="E306" i="40"/>
  <c r="E307" i="40"/>
  <c r="E308" i="40"/>
  <c r="E309" i="40"/>
  <c r="E310" i="40"/>
  <c r="E311" i="40"/>
  <c r="E312" i="40"/>
  <c r="E313" i="40"/>
  <c r="E314" i="40"/>
  <c r="E315" i="40"/>
  <c r="E316" i="40"/>
  <c r="E317" i="40"/>
  <c r="E318" i="40"/>
  <c r="E319" i="40"/>
  <c r="E320" i="40"/>
  <c r="E321" i="40"/>
  <c r="E322" i="40"/>
  <c r="E323" i="40"/>
  <c r="E324" i="40"/>
  <c r="E325" i="40"/>
  <c r="E326" i="40"/>
  <c r="E327" i="40"/>
  <c r="E328" i="40"/>
  <c r="E329" i="40"/>
  <c r="E330" i="40"/>
  <c r="E331" i="40"/>
  <c r="E332" i="40"/>
  <c r="E333" i="40"/>
  <c r="E334" i="40"/>
  <c r="E335" i="40"/>
  <c r="E336" i="40"/>
  <c r="E337" i="40"/>
  <c r="E338" i="40"/>
  <c r="E339" i="40"/>
  <c r="E340" i="40"/>
  <c r="E341" i="40"/>
  <c r="E342" i="40"/>
  <c r="E343" i="40"/>
  <c r="E344" i="40"/>
  <c r="E345" i="40"/>
  <c r="E346" i="40"/>
  <c r="E347" i="40"/>
  <c r="E348" i="40"/>
  <c r="E349" i="40"/>
  <c r="E350" i="40"/>
  <c r="E351" i="40"/>
  <c r="E352" i="40"/>
  <c r="E353" i="40"/>
  <c r="E354" i="40"/>
  <c r="E355" i="40"/>
  <c r="E356" i="40"/>
  <c r="E357" i="40"/>
  <c r="E358" i="40"/>
  <c r="E359" i="40"/>
  <c r="E360" i="40"/>
  <c r="E361" i="40"/>
  <c r="E362" i="40"/>
  <c r="E363" i="40"/>
  <c r="E364" i="40"/>
  <c r="E365" i="40"/>
  <c r="E366" i="40"/>
  <c r="E367" i="40"/>
  <c r="E368" i="40"/>
  <c r="E369" i="40"/>
  <c r="E370" i="40"/>
  <c r="E371" i="40"/>
  <c r="E372" i="40"/>
  <c r="E373" i="40"/>
  <c r="E374" i="40"/>
  <c r="E375" i="40"/>
  <c r="E376" i="40"/>
  <c r="E377" i="40"/>
  <c r="E378" i="40"/>
  <c r="E379" i="40"/>
  <c r="E380" i="40"/>
  <c r="E381" i="40"/>
  <c r="E382" i="40"/>
  <c r="E383" i="40"/>
  <c r="E384" i="40"/>
  <c r="E385" i="40"/>
  <c r="E386" i="40"/>
  <c r="E387" i="40"/>
  <c r="E388" i="40"/>
  <c r="E389" i="40"/>
  <c r="E390" i="40"/>
  <c r="E391" i="40"/>
  <c r="E392" i="40"/>
  <c r="E393" i="40"/>
  <c r="E394" i="40"/>
  <c r="E395" i="40"/>
  <c r="E396" i="40"/>
  <c r="E397" i="40"/>
  <c r="E398" i="40"/>
  <c r="E399" i="40"/>
  <c r="E400" i="40"/>
  <c r="E401" i="40"/>
  <c r="E402" i="40"/>
  <c r="E403" i="40"/>
  <c r="E404" i="40"/>
  <c r="E405" i="40"/>
  <c r="E406" i="40"/>
  <c r="E407" i="40"/>
  <c r="E408" i="40"/>
  <c r="E409" i="40"/>
  <c r="E410" i="40"/>
  <c r="E411" i="40"/>
  <c r="E412" i="40"/>
  <c r="E413" i="40"/>
  <c r="E414" i="40"/>
  <c r="E415" i="40"/>
  <c r="E416" i="40"/>
  <c r="E417" i="40"/>
  <c r="E418" i="40"/>
  <c r="E419" i="40"/>
  <c r="E420" i="40"/>
  <c r="E421" i="40"/>
  <c r="E422" i="40"/>
  <c r="E423" i="40"/>
  <c r="E424" i="40"/>
  <c r="E425" i="40"/>
  <c r="E426" i="40"/>
  <c r="E427" i="40"/>
  <c r="E428" i="40"/>
  <c r="E429" i="40"/>
  <c r="E430" i="40"/>
  <c r="E431" i="40"/>
  <c r="E432" i="40"/>
  <c r="E433" i="40"/>
  <c r="E434" i="40"/>
  <c r="E435" i="40"/>
  <c r="E436" i="40"/>
  <c r="E437" i="40"/>
  <c r="E438" i="40"/>
  <c r="E439" i="40"/>
  <c r="E440" i="40"/>
  <c r="E441" i="40"/>
  <c r="E442" i="40"/>
  <c r="E443" i="40"/>
  <c r="E444" i="40"/>
  <c r="E445" i="40"/>
  <c r="E446" i="40"/>
  <c r="E447" i="40"/>
  <c r="E448" i="40"/>
  <c r="E449" i="40"/>
  <c r="E450" i="40"/>
  <c r="E451" i="40"/>
  <c r="E452" i="40"/>
  <c r="E453" i="40"/>
  <c r="E454" i="40"/>
  <c r="E455" i="40"/>
  <c r="E456" i="40"/>
  <c r="E457" i="40"/>
  <c r="E458" i="40"/>
  <c r="E459" i="40"/>
  <c r="E460" i="40"/>
  <c r="E461" i="40"/>
  <c r="E462" i="40"/>
  <c r="E463" i="40"/>
  <c r="E464" i="40"/>
  <c r="E465" i="40"/>
  <c r="E466" i="40"/>
  <c r="E467" i="40"/>
  <c r="E468" i="40"/>
  <c r="E469" i="40"/>
  <c r="E470" i="40"/>
  <c r="E471" i="40"/>
  <c r="E472" i="40"/>
  <c r="E473" i="40"/>
  <c r="E474" i="40"/>
  <c r="E475" i="40"/>
  <c r="E476" i="40"/>
  <c r="E477" i="40"/>
  <c r="E478" i="40"/>
  <c r="E479" i="40"/>
  <c r="E480" i="40"/>
  <c r="E481" i="40"/>
  <c r="E482" i="40"/>
  <c r="E483" i="40"/>
  <c r="E484" i="40"/>
  <c r="E485" i="40"/>
  <c r="E486" i="40"/>
  <c r="E487" i="40"/>
  <c r="E488" i="40"/>
  <c r="E489" i="40"/>
  <c r="E490" i="40"/>
  <c r="E491" i="40"/>
  <c r="E492" i="40"/>
  <c r="E493" i="40"/>
  <c r="E494" i="40"/>
  <c r="E495" i="40"/>
  <c r="E496" i="40"/>
  <c r="E497" i="40"/>
  <c r="E498" i="40"/>
  <c r="E499" i="40"/>
  <c r="E500" i="40"/>
  <c r="E501" i="40"/>
  <c r="E502" i="40"/>
  <c r="E503" i="40"/>
  <c r="E504" i="40"/>
  <c r="E505" i="40"/>
  <c r="E506" i="40"/>
  <c r="E7" i="40"/>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D151" i="40"/>
  <c r="D152" i="40"/>
  <c r="D153" i="40"/>
  <c r="D154" i="40"/>
  <c r="D155" i="40"/>
  <c r="D156" i="40"/>
  <c r="D157" i="40"/>
  <c r="D158" i="40"/>
  <c r="D159" i="40"/>
  <c r="D160" i="40"/>
  <c r="D161" i="40"/>
  <c r="D162" i="40"/>
  <c r="D163" i="40"/>
  <c r="D164" i="40"/>
  <c r="D165" i="40"/>
  <c r="D166" i="40"/>
  <c r="D167" i="40"/>
  <c r="D168" i="40"/>
  <c r="D169" i="40"/>
  <c r="D170" i="40"/>
  <c r="D171" i="40"/>
  <c r="D172" i="40"/>
  <c r="D173" i="40"/>
  <c r="D174" i="40"/>
  <c r="D175" i="40"/>
  <c r="D176" i="40"/>
  <c r="D177" i="40"/>
  <c r="D178" i="40"/>
  <c r="D179" i="40"/>
  <c r="D180" i="40"/>
  <c r="D181" i="40"/>
  <c r="D182" i="40"/>
  <c r="D183" i="40"/>
  <c r="D184" i="40"/>
  <c r="D185" i="40"/>
  <c r="D186" i="40"/>
  <c r="D187" i="40"/>
  <c r="D188" i="40"/>
  <c r="D189" i="40"/>
  <c r="D190" i="40"/>
  <c r="D191" i="40"/>
  <c r="D192" i="40"/>
  <c r="D193" i="40"/>
  <c r="D194" i="40"/>
  <c r="D195" i="40"/>
  <c r="D196" i="40"/>
  <c r="D197" i="40"/>
  <c r="D198" i="40"/>
  <c r="D199" i="40"/>
  <c r="D200" i="40"/>
  <c r="D201" i="40"/>
  <c r="D202" i="40"/>
  <c r="D203" i="40"/>
  <c r="D204" i="40"/>
  <c r="D205" i="40"/>
  <c r="D206" i="40"/>
  <c r="D207" i="40"/>
  <c r="D208" i="40"/>
  <c r="D209" i="40"/>
  <c r="D210" i="40"/>
  <c r="D211" i="40"/>
  <c r="D212" i="40"/>
  <c r="D213" i="40"/>
  <c r="D214" i="40"/>
  <c r="D215" i="40"/>
  <c r="D216" i="40"/>
  <c r="D217" i="40"/>
  <c r="D218" i="40"/>
  <c r="D219" i="40"/>
  <c r="D220" i="40"/>
  <c r="D221" i="40"/>
  <c r="D222" i="40"/>
  <c r="D223" i="40"/>
  <c r="D224" i="40"/>
  <c r="D225" i="40"/>
  <c r="D226" i="40"/>
  <c r="D227" i="40"/>
  <c r="D228" i="40"/>
  <c r="D229" i="40"/>
  <c r="D230" i="40"/>
  <c r="D231" i="40"/>
  <c r="D232" i="40"/>
  <c r="D233" i="40"/>
  <c r="D234" i="40"/>
  <c r="D235" i="40"/>
  <c r="D236" i="40"/>
  <c r="D237" i="40"/>
  <c r="D238" i="40"/>
  <c r="D239" i="40"/>
  <c r="D240" i="40"/>
  <c r="D241" i="40"/>
  <c r="D242" i="40"/>
  <c r="D243" i="40"/>
  <c r="D244" i="40"/>
  <c r="D245" i="40"/>
  <c r="D246" i="40"/>
  <c r="D247" i="40"/>
  <c r="D248" i="40"/>
  <c r="D249" i="40"/>
  <c r="D250" i="40"/>
  <c r="D251" i="40"/>
  <c r="D252" i="40"/>
  <c r="D253" i="40"/>
  <c r="D254" i="40"/>
  <c r="D255" i="40"/>
  <c r="D256" i="40"/>
  <c r="D257" i="40"/>
  <c r="D258" i="40"/>
  <c r="D259" i="40"/>
  <c r="D260" i="40"/>
  <c r="D261" i="40"/>
  <c r="D262" i="40"/>
  <c r="D263" i="40"/>
  <c r="D264" i="40"/>
  <c r="D265" i="40"/>
  <c r="D266" i="40"/>
  <c r="D267" i="40"/>
  <c r="D268" i="40"/>
  <c r="D269" i="40"/>
  <c r="D270" i="40"/>
  <c r="D271" i="40"/>
  <c r="D272" i="40"/>
  <c r="D273" i="40"/>
  <c r="D274" i="40"/>
  <c r="D275" i="40"/>
  <c r="D276" i="40"/>
  <c r="D277" i="40"/>
  <c r="D278" i="40"/>
  <c r="D279" i="40"/>
  <c r="D280" i="40"/>
  <c r="D281" i="40"/>
  <c r="D282" i="40"/>
  <c r="D283" i="40"/>
  <c r="D284" i="40"/>
  <c r="D285" i="40"/>
  <c r="D286" i="40"/>
  <c r="D287" i="40"/>
  <c r="D288" i="40"/>
  <c r="D289" i="40"/>
  <c r="D290" i="40"/>
  <c r="D291" i="40"/>
  <c r="D292" i="40"/>
  <c r="D293" i="40"/>
  <c r="D294" i="40"/>
  <c r="D295" i="40"/>
  <c r="D296" i="40"/>
  <c r="D297" i="40"/>
  <c r="D298" i="40"/>
  <c r="D299" i="40"/>
  <c r="D300" i="40"/>
  <c r="D301" i="40"/>
  <c r="D302" i="40"/>
  <c r="D303" i="40"/>
  <c r="D304" i="40"/>
  <c r="D305" i="40"/>
  <c r="D306" i="40"/>
  <c r="D307" i="40"/>
  <c r="D308" i="40"/>
  <c r="D309" i="40"/>
  <c r="D310" i="40"/>
  <c r="D311" i="40"/>
  <c r="D312" i="40"/>
  <c r="D313" i="40"/>
  <c r="D314" i="40"/>
  <c r="D315" i="40"/>
  <c r="D316" i="40"/>
  <c r="D317" i="40"/>
  <c r="D318" i="40"/>
  <c r="D319" i="40"/>
  <c r="D320" i="40"/>
  <c r="D321" i="40"/>
  <c r="D322" i="40"/>
  <c r="D323" i="40"/>
  <c r="D324" i="40"/>
  <c r="D325" i="40"/>
  <c r="D326" i="40"/>
  <c r="D327" i="40"/>
  <c r="D328" i="40"/>
  <c r="D329" i="40"/>
  <c r="D330" i="40"/>
  <c r="D331" i="40"/>
  <c r="D332" i="40"/>
  <c r="D333" i="40"/>
  <c r="D334" i="40"/>
  <c r="D335" i="40"/>
  <c r="D336" i="40"/>
  <c r="D337" i="40"/>
  <c r="D338" i="40"/>
  <c r="D339" i="40"/>
  <c r="D340" i="40"/>
  <c r="D341" i="40"/>
  <c r="D342" i="40"/>
  <c r="D343" i="40"/>
  <c r="D344" i="40"/>
  <c r="D345" i="40"/>
  <c r="D346" i="40"/>
  <c r="D347" i="40"/>
  <c r="D348" i="40"/>
  <c r="D349" i="40"/>
  <c r="D350" i="40"/>
  <c r="D351" i="40"/>
  <c r="D352" i="40"/>
  <c r="D353" i="40"/>
  <c r="D354" i="40"/>
  <c r="D355" i="40"/>
  <c r="D356" i="40"/>
  <c r="D357" i="40"/>
  <c r="D358" i="40"/>
  <c r="D359" i="40"/>
  <c r="D360" i="40"/>
  <c r="D361" i="40"/>
  <c r="D362" i="40"/>
  <c r="D363" i="40"/>
  <c r="D364" i="40"/>
  <c r="D365" i="40"/>
  <c r="D366" i="40"/>
  <c r="D367" i="40"/>
  <c r="D368" i="40"/>
  <c r="D369" i="40"/>
  <c r="D370" i="40"/>
  <c r="D371" i="40"/>
  <c r="D372" i="40"/>
  <c r="D373" i="40"/>
  <c r="D374" i="40"/>
  <c r="D375" i="40"/>
  <c r="D376" i="40"/>
  <c r="D377" i="40"/>
  <c r="D378" i="40"/>
  <c r="D379" i="40"/>
  <c r="D380" i="40"/>
  <c r="D381" i="40"/>
  <c r="D382" i="40"/>
  <c r="D383" i="40"/>
  <c r="D384" i="40"/>
  <c r="D385" i="40"/>
  <c r="D386" i="40"/>
  <c r="D387" i="40"/>
  <c r="D388" i="40"/>
  <c r="D389" i="40"/>
  <c r="D390" i="40"/>
  <c r="D391" i="40"/>
  <c r="D392" i="40"/>
  <c r="D393" i="40"/>
  <c r="D394" i="40"/>
  <c r="D395" i="40"/>
  <c r="D396" i="40"/>
  <c r="D397" i="40"/>
  <c r="D398" i="40"/>
  <c r="D399" i="40"/>
  <c r="D400" i="40"/>
  <c r="D401" i="40"/>
  <c r="D402" i="40"/>
  <c r="D403" i="40"/>
  <c r="D404" i="40"/>
  <c r="D405" i="40"/>
  <c r="D406" i="40"/>
  <c r="D407" i="40"/>
  <c r="D408" i="40"/>
  <c r="D409" i="40"/>
  <c r="D410" i="40"/>
  <c r="D411" i="40"/>
  <c r="D412" i="40"/>
  <c r="D413" i="40"/>
  <c r="D414" i="40"/>
  <c r="D415" i="40"/>
  <c r="D416" i="40"/>
  <c r="D417" i="40"/>
  <c r="D418" i="40"/>
  <c r="D419" i="40"/>
  <c r="D420" i="40"/>
  <c r="D421" i="40"/>
  <c r="D422" i="40"/>
  <c r="D423" i="40"/>
  <c r="D424" i="40"/>
  <c r="D425" i="40"/>
  <c r="D426" i="40"/>
  <c r="D427" i="40"/>
  <c r="D428" i="40"/>
  <c r="D429" i="40"/>
  <c r="D430" i="40"/>
  <c r="D431" i="40"/>
  <c r="D432" i="40"/>
  <c r="D433" i="40"/>
  <c r="D434" i="40"/>
  <c r="D435" i="40"/>
  <c r="D436" i="40"/>
  <c r="D437" i="40"/>
  <c r="D438" i="40"/>
  <c r="D439" i="40"/>
  <c r="D440" i="40"/>
  <c r="D441" i="40"/>
  <c r="D442" i="40"/>
  <c r="D443" i="40"/>
  <c r="D444" i="40"/>
  <c r="D445" i="40"/>
  <c r="D446" i="40"/>
  <c r="D447" i="40"/>
  <c r="D448" i="40"/>
  <c r="D449" i="40"/>
  <c r="D450" i="40"/>
  <c r="D451" i="40"/>
  <c r="D452" i="40"/>
  <c r="D453" i="40"/>
  <c r="D454" i="40"/>
  <c r="D455" i="40"/>
  <c r="D456" i="40"/>
  <c r="D457" i="40"/>
  <c r="D458" i="40"/>
  <c r="D459" i="40"/>
  <c r="D460" i="40"/>
  <c r="D461" i="40"/>
  <c r="D462" i="40"/>
  <c r="D463" i="40"/>
  <c r="D464" i="40"/>
  <c r="D465" i="40"/>
  <c r="D466" i="40"/>
  <c r="D467" i="40"/>
  <c r="D468" i="40"/>
  <c r="D469" i="40"/>
  <c r="D470" i="40"/>
  <c r="D471" i="40"/>
  <c r="D472" i="40"/>
  <c r="D473" i="40"/>
  <c r="D474" i="40"/>
  <c r="D475" i="40"/>
  <c r="D476" i="40"/>
  <c r="D477" i="40"/>
  <c r="D478" i="40"/>
  <c r="D479" i="40"/>
  <c r="D480" i="40"/>
  <c r="D481" i="40"/>
  <c r="D482" i="40"/>
  <c r="D483" i="40"/>
  <c r="D484" i="40"/>
  <c r="D485" i="40"/>
  <c r="D486" i="40"/>
  <c r="D487" i="40"/>
  <c r="D488" i="40"/>
  <c r="D489" i="40"/>
  <c r="D490" i="40"/>
  <c r="D491" i="40"/>
  <c r="D492" i="40"/>
  <c r="D493" i="40"/>
  <c r="D494" i="40"/>
  <c r="D495" i="40"/>
  <c r="D496" i="40"/>
  <c r="D497" i="40"/>
  <c r="D498" i="40"/>
  <c r="D499" i="40"/>
  <c r="D500" i="40"/>
  <c r="D501" i="40"/>
  <c r="D502" i="40"/>
  <c r="D503" i="40"/>
  <c r="D504" i="40"/>
  <c r="D505" i="40"/>
  <c r="D506" i="40"/>
  <c r="D7"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122" i="40"/>
  <c r="C123" i="40"/>
  <c r="C124" i="40"/>
  <c r="C125" i="40"/>
  <c r="C126" i="40"/>
  <c r="C127" i="40"/>
  <c r="C128" i="40"/>
  <c r="C129" i="40"/>
  <c r="C130" i="40"/>
  <c r="C131" i="40"/>
  <c r="C132" i="40"/>
  <c r="C133" i="40"/>
  <c r="C134" i="40"/>
  <c r="C135" i="40"/>
  <c r="C136" i="40"/>
  <c r="C137" i="40"/>
  <c r="C138" i="40"/>
  <c r="C139" i="40"/>
  <c r="C140" i="40"/>
  <c r="C141" i="40"/>
  <c r="C142" i="40"/>
  <c r="C143" i="40"/>
  <c r="C144" i="40"/>
  <c r="C145" i="40"/>
  <c r="C146" i="40"/>
  <c r="C147" i="40"/>
  <c r="C148" i="40"/>
  <c r="C149" i="40"/>
  <c r="C150" i="40"/>
  <c r="C151" i="40"/>
  <c r="C152" i="40"/>
  <c r="C153" i="40"/>
  <c r="C154" i="40"/>
  <c r="C155" i="40"/>
  <c r="C156" i="40"/>
  <c r="C157" i="40"/>
  <c r="C158" i="40"/>
  <c r="C159" i="40"/>
  <c r="C160" i="40"/>
  <c r="C161" i="40"/>
  <c r="C162" i="40"/>
  <c r="C163" i="40"/>
  <c r="C164" i="40"/>
  <c r="C165" i="40"/>
  <c r="C166" i="40"/>
  <c r="C167" i="40"/>
  <c r="C168" i="40"/>
  <c r="C169" i="40"/>
  <c r="C170" i="40"/>
  <c r="C171" i="40"/>
  <c r="C172" i="40"/>
  <c r="C173" i="40"/>
  <c r="C174" i="40"/>
  <c r="C175" i="40"/>
  <c r="C176" i="40"/>
  <c r="C177" i="40"/>
  <c r="C178" i="40"/>
  <c r="C179" i="40"/>
  <c r="C180" i="40"/>
  <c r="C181" i="40"/>
  <c r="C182" i="40"/>
  <c r="C183" i="40"/>
  <c r="C184" i="40"/>
  <c r="C185" i="40"/>
  <c r="C186" i="40"/>
  <c r="C187" i="40"/>
  <c r="C188" i="40"/>
  <c r="C189" i="40"/>
  <c r="C190" i="40"/>
  <c r="C191" i="40"/>
  <c r="C192" i="40"/>
  <c r="C193" i="40"/>
  <c r="C194" i="40"/>
  <c r="C195" i="40"/>
  <c r="C196" i="40"/>
  <c r="C197" i="40"/>
  <c r="C198" i="40"/>
  <c r="C199" i="40"/>
  <c r="C200" i="40"/>
  <c r="C201" i="40"/>
  <c r="C202" i="40"/>
  <c r="C203" i="40"/>
  <c r="C204" i="40"/>
  <c r="C205" i="40"/>
  <c r="C206" i="40"/>
  <c r="C207" i="40"/>
  <c r="C208" i="40"/>
  <c r="C209" i="40"/>
  <c r="C210" i="40"/>
  <c r="C211" i="40"/>
  <c r="C212" i="40"/>
  <c r="C213" i="40"/>
  <c r="C214" i="40"/>
  <c r="C215" i="40"/>
  <c r="C216" i="40"/>
  <c r="C217" i="40"/>
  <c r="C218" i="40"/>
  <c r="C219" i="40"/>
  <c r="C220" i="40"/>
  <c r="C221" i="40"/>
  <c r="C222" i="40"/>
  <c r="C223" i="40"/>
  <c r="C224" i="40"/>
  <c r="C225" i="40"/>
  <c r="C226" i="40"/>
  <c r="C227" i="40"/>
  <c r="C228" i="40"/>
  <c r="C229" i="40"/>
  <c r="C230" i="40"/>
  <c r="C231" i="40"/>
  <c r="C232" i="40"/>
  <c r="C233" i="40"/>
  <c r="C234" i="40"/>
  <c r="C235" i="40"/>
  <c r="C236" i="40"/>
  <c r="C237" i="40"/>
  <c r="C238" i="40"/>
  <c r="C239" i="40"/>
  <c r="C240" i="40"/>
  <c r="C241" i="40"/>
  <c r="C242" i="40"/>
  <c r="C243" i="40"/>
  <c r="C244" i="40"/>
  <c r="C245" i="40"/>
  <c r="C246" i="40"/>
  <c r="C247" i="40"/>
  <c r="C248" i="40"/>
  <c r="C249" i="40"/>
  <c r="C250" i="40"/>
  <c r="C251" i="40"/>
  <c r="C252" i="40"/>
  <c r="C253" i="40"/>
  <c r="C254" i="40"/>
  <c r="C255" i="40"/>
  <c r="C256" i="40"/>
  <c r="C257" i="40"/>
  <c r="C258" i="40"/>
  <c r="C259" i="40"/>
  <c r="C260" i="40"/>
  <c r="C261" i="40"/>
  <c r="C262" i="40"/>
  <c r="C263" i="40"/>
  <c r="C264" i="40"/>
  <c r="C265" i="40"/>
  <c r="C266" i="40"/>
  <c r="C267" i="40"/>
  <c r="C268" i="40"/>
  <c r="C269" i="40"/>
  <c r="C270" i="40"/>
  <c r="C271" i="40"/>
  <c r="C272" i="40"/>
  <c r="C273" i="40"/>
  <c r="C274" i="40"/>
  <c r="C275" i="40"/>
  <c r="C276" i="40"/>
  <c r="C277" i="40"/>
  <c r="C278" i="40"/>
  <c r="C279" i="40"/>
  <c r="C280" i="40"/>
  <c r="C281" i="40"/>
  <c r="C282" i="40"/>
  <c r="C283" i="40"/>
  <c r="C284" i="40"/>
  <c r="C285" i="40"/>
  <c r="C286" i="40"/>
  <c r="C287" i="40"/>
  <c r="C288" i="40"/>
  <c r="C289" i="40"/>
  <c r="C290" i="40"/>
  <c r="C291" i="40"/>
  <c r="C292" i="40"/>
  <c r="C293" i="40"/>
  <c r="C294" i="40"/>
  <c r="C295" i="40"/>
  <c r="C296" i="40"/>
  <c r="C297" i="40"/>
  <c r="C298" i="40"/>
  <c r="C299" i="40"/>
  <c r="C300" i="40"/>
  <c r="C301" i="40"/>
  <c r="C302" i="40"/>
  <c r="C303" i="40"/>
  <c r="C304" i="40"/>
  <c r="C305" i="40"/>
  <c r="C306" i="40"/>
  <c r="C307" i="40"/>
  <c r="C308" i="40"/>
  <c r="C309" i="40"/>
  <c r="C310" i="40"/>
  <c r="C311" i="40"/>
  <c r="C312" i="40"/>
  <c r="C313" i="40"/>
  <c r="C314" i="40"/>
  <c r="C315" i="40"/>
  <c r="C316" i="40"/>
  <c r="C317" i="40"/>
  <c r="C318" i="40"/>
  <c r="C319" i="40"/>
  <c r="C320" i="40"/>
  <c r="C321" i="40"/>
  <c r="C322" i="40"/>
  <c r="C323" i="40"/>
  <c r="C324" i="40"/>
  <c r="C325" i="40"/>
  <c r="C326" i="40"/>
  <c r="C327" i="40"/>
  <c r="C328" i="40"/>
  <c r="C329" i="40"/>
  <c r="C330" i="40"/>
  <c r="C331" i="40"/>
  <c r="C332" i="40"/>
  <c r="C333" i="40"/>
  <c r="C334" i="40"/>
  <c r="C335" i="40"/>
  <c r="C336" i="40"/>
  <c r="C337" i="40"/>
  <c r="C338" i="40"/>
  <c r="C339" i="40"/>
  <c r="C340" i="40"/>
  <c r="C341" i="40"/>
  <c r="C342" i="40"/>
  <c r="C343" i="40"/>
  <c r="C344" i="40"/>
  <c r="C345" i="40"/>
  <c r="C346" i="40"/>
  <c r="C347" i="40"/>
  <c r="C348" i="40"/>
  <c r="C349" i="40"/>
  <c r="C350" i="40"/>
  <c r="C351" i="40"/>
  <c r="C352" i="40"/>
  <c r="C353" i="40"/>
  <c r="C354" i="40"/>
  <c r="C355" i="40"/>
  <c r="C356" i="40"/>
  <c r="C357" i="40"/>
  <c r="C358" i="40"/>
  <c r="C359" i="40"/>
  <c r="C360" i="40"/>
  <c r="C361" i="40"/>
  <c r="C362" i="40"/>
  <c r="C363" i="40"/>
  <c r="C364" i="40"/>
  <c r="C365" i="40"/>
  <c r="C366" i="40"/>
  <c r="C367" i="40"/>
  <c r="C368" i="40"/>
  <c r="C369" i="40"/>
  <c r="C370" i="40"/>
  <c r="C371" i="40"/>
  <c r="C372" i="40"/>
  <c r="C373" i="40"/>
  <c r="C374" i="40"/>
  <c r="C375" i="40"/>
  <c r="C376" i="40"/>
  <c r="C377" i="40"/>
  <c r="C378" i="40"/>
  <c r="C379" i="40"/>
  <c r="C380" i="40"/>
  <c r="C381" i="40"/>
  <c r="C382" i="40"/>
  <c r="C383" i="40"/>
  <c r="C384" i="40"/>
  <c r="C385" i="40"/>
  <c r="C386" i="40"/>
  <c r="C387" i="40"/>
  <c r="C388" i="40"/>
  <c r="C389" i="40"/>
  <c r="C390" i="40"/>
  <c r="C391" i="40"/>
  <c r="C392" i="40"/>
  <c r="C393" i="40"/>
  <c r="C394" i="40"/>
  <c r="C395" i="40"/>
  <c r="C396" i="40"/>
  <c r="C397" i="40"/>
  <c r="C398" i="40"/>
  <c r="C399" i="40"/>
  <c r="C400" i="40"/>
  <c r="C401" i="40"/>
  <c r="C402" i="40"/>
  <c r="C403" i="40"/>
  <c r="C404" i="40"/>
  <c r="C405" i="40"/>
  <c r="C406" i="40"/>
  <c r="C407" i="40"/>
  <c r="C408" i="40"/>
  <c r="C409" i="40"/>
  <c r="C410" i="40"/>
  <c r="C411" i="40"/>
  <c r="C412" i="40"/>
  <c r="C413" i="40"/>
  <c r="C414" i="40"/>
  <c r="C415" i="40"/>
  <c r="C416" i="40"/>
  <c r="C417" i="40"/>
  <c r="C418" i="40"/>
  <c r="C419" i="40"/>
  <c r="C420" i="40"/>
  <c r="C421" i="40"/>
  <c r="C422" i="40"/>
  <c r="C423" i="40"/>
  <c r="C424" i="40"/>
  <c r="C425" i="40"/>
  <c r="C426" i="40"/>
  <c r="C427" i="40"/>
  <c r="C428" i="40"/>
  <c r="C429" i="40"/>
  <c r="C430" i="40"/>
  <c r="C431" i="40"/>
  <c r="C432" i="40"/>
  <c r="C433" i="40"/>
  <c r="C434" i="40"/>
  <c r="C435" i="40"/>
  <c r="C436" i="40"/>
  <c r="C437" i="40"/>
  <c r="C438" i="40"/>
  <c r="C439" i="40"/>
  <c r="C440" i="40"/>
  <c r="C441" i="40"/>
  <c r="C442" i="40"/>
  <c r="C443" i="40"/>
  <c r="C444" i="40"/>
  <c r="C445" i="40"/>
  <c r="C446" i="40"/>
  <c r="C447" i="40"/>
  <c r="C448" i="40"/>
  <c r="C449" i="40"/>
  <c r="C450" i="40"/>
  <c r="C451" i="40"/>
  <c r="C452" i="40"/>
  <c r="C453" i="40"/>
  <c r="C454" i="40"/>
  <c r="C455" i="40"/>
  <c r="C456" i="40"/>
  <c r="C457" i="40"/>
  <c r="C458" i="40"/>
  <c r="C459" i="40"/>
  <c r="C460" i="40"/>
  <c r="C461" i="40"/>
  <c r="C462" i="40"/>
  <c r="C463" i="40"/>
  <c r="C464" i="40"/>
  <c r="C465" i="40"/>
  <c r="C466" i="40"/>
  <c r="C467" i="40"/>
  <c r="C468" i="40"/>
  <c r="C469" i="40"/>
  <c r="C470" i="40"/>
  <c r="C471" i="40"/>
  <c r="C472" i="40"/>
  <c r="C473" i="40"/>
  <c r="C474" i="40"/>
  <c r="C475" i="40"/>
  <c r="C476" i="40"/>
  <c r="C477" i="40"/>
  <c r="C478" i="40"/>
  <c r="C479" i="40"/>
  <c r="C480" i="40"/>
  <c r="C481" i="40"/>
  <c r="C482" i="40"/>
  <c r="C483" i="40"/>
  <c r="C484" i="40"/>
  <c r="C485" i="40"/>
  <c r="C486" i="40"/>
  <c r="C487" i="40"/>
  <c r="C488" i="40"/>
  <c r="C489" i="40"/>
  <c r="C490" i="40"/>
  <c r="C491" i="40"/>
  <c r="C492" i="40"/>
  <c r="C493" i="40"/>
  <c r="C494" i="40"/>
  <c r="C495" i="40"/>
  <c r="C496" i="40"/>
  <c r="C497" i="40"/>
  <c r="C498" i="40"/>
  <c r="C499" i="40"/>
  <c r="C500" i="40"/>
  <c r="C501" i="40"/>
  <c r="C502" i="40"/>
  <c r="C503" i="40"/>
  <c r="C504" i="40"/>
  <c r="C505" i="40"/>
  <c r="C506" i="40"/>
  <c r="C7" i="40"/>
  <c r="B8" i="40"/>
  <c r="Q8" i="40" s="1"/>
  <c r="B9" i="40"/>
  <c r="Q9" i="40" s="1"/>
  <c r="B10" i="40"/>
  <c r="Q10" i="40" s="1"/>
  <c r="B11" i="40"/>
  <c r="Q11" i="40" s="1"/>
  <c r="B12" i="40"/>
  <c r="Q12" i="40" s="1"/>
  <c r="B13" i="40"/>
  <c r="Q13" i="40" s="1"/>
  <c r="B14" i="40"/>
  <c r="Q14" i="40" s="1"/>
  <c r="B15" i="40"/>
  <c r="Q15" i="40" s="1"/>
  <c r="B16" i="40"/>
  <c r="Q16" i="40" s="1"/>
  <c r="B17" i="40"/>
  <c r="Q17" i="40" s="1"/>
  <c r="B18" i="40"/>
  <c r="Q18" i="40" s="1"/>
  <c r="B19" i="40"/>
  <c r="Q19" i="40" s="1"/>
  <c r="B20" i="40"/>
  <c r="Q20" i="40" s="1"/>
  <c r="B21" i="40"/>
  <c r="Q21" i="40" s="1"/>
  <c r="B22" i="40"/>
  <c r="Q22" i="40" s="1"/>
  <c r="B23" i="40"/>
  <c r="Q23" i="40" s="1"/>
  <c r="B24" i="40"/>
  <c r="Q24" i="40" s="1"/>
  <c r="B25" i="40"/>
  <c r="Q25" i="40" s="1"/>
  <c r="B26" i="40"/>
  <c r="Q26" i="40" s="1"/>
  <c r="B27" i="40"/>
  <c r="Q27" i="40" s="1"/>
  <c r="B28" i="40"/>
  <c r="Q28" i="40" s="1"/>
  <c r="B29" i="40"/>
  <c r="Q29" i="40" s="1"/>
  <c r="B30" i="40"/>
  <c r="Q30" i="40" s="1"/>
  <c r="B31" i="40"/>
  <c r="Q31" i="40" s="1"/>
  <c r="B32" i="40"/>
  <c r="Q32" i="40" s="1"/>
  <c r="B33" i="40"/>
  <c r="Q33" i="40" s="1"/>
  <c r="B34" i="40"/>
  <c r="Q34" i="40" s="1"/>
  <c r="B35" i="40"/>
  <c r="Q35" i="40" s="1"/>
  <c r="B36" i="40"/>
  <c r="Q36" i="40" s="1"/>
  <c r="B37" i="40"/>
  <c r="Q37" i="40" s="1"/>
  <c r="B38" i="40"/>
  <c r="Q38" i="40" s="1"/>
  <c r="B39" i="40"/>
  <c r="Q39" i="40" s="1"/>
  <c r="B40" i="40"/>
  <c r="Q40" i="40" s="1"/>
  <c r="B41" i="40"/>
  <c r="Q41" i="40" s="1"/>
  <c r="B42" i="40"/>
  <c r="Q42" i="40" s="1"/>
  <c r="B43" i="40"/>
  <c r="Q43" i="40" s="1"/>
  <c r="B44" i="40"/>
  <c r="Q44" i="40" s="1"/>
  <c r="B45" i="40"/>
  <c r="Q45" i="40" s="1"/>
  <c r="B46" i="40"/>
  <c r="Q46" i="40" s="1"/>
  <c r="B47" i="40"/>
  <c r="Q47" i="40" s="1"/>
  <c r="B48" i="40"/>
  <c r="Q48" i="40" s="1"/>
  <c r="B49" i="40"/>
  <c r="Q49" i="40" s="1"/>
  <c r="B50" i="40"/>
  <c r="Q50" i="40" s="1"/>
  <c r="B51" i="40"/>
  <c r="Q51" i="40" s="1"/>
  <c r="B52" i="40"/>
  <c r="Q52" i="40" s="1"/>
  <c r="B53" i="40"/>
  <c r="Q53" i="40" s="1"/>
  <c r="B54" i="40"/>
  <c r="Q54" i="40" s="1"/>
  <c r="B55" i="40"/>
  <c r="Q55" i="40" s="1"/>
  <c r="B56" i="40"/>
  <c r="Q56" i="40" s="1"/>
  <c r="B57" i="40"/>
  <c r="Q57" i="40" s="1"/>
  <c r="B58" i="40"/>
  <c r="B59" i="40"/>
  <c r="Q59" i="40" s="1"/>
  <c r="B60" i="40"/>
  <c r="Q60" i="40" s="1"/>
  <c r="B61" i="40"/>
  <c r="Q61" i="40" s="1"/>
  <c r="B62" i="40"/>
  <c r="Q62" i="40" s="1"/>
  <c r="B63" i="40"/>
  <c r="Q63" i="40" s="1"/>
  <c r="B64" i="40"/>
  <c r="Q64" i="40" s="1"/>
  <c r="B65" i="40"/>
  <c r="Q65" i="40" s="1"/>
  <c r="B66" i="40"/>
  <c r="Q66" i="40" s="1"/>
  <c r="B67" i="40"/>
  <c r="Q67" i="40" s="1"/>
  <c r="B68" i="40"/>
  <c r="Q68" i="40" s="1"/>
  <c r="B69" i="40"/>
  <c r="Q69" i="40" s="1"/>
  <c r="B70" i="40"/>
  <c r="Q70" i="40" s="1"/>
  <c r="B71" i="40"/>
  <c r="Q71" i="40" s="1"/>
  <c r="B72" i="40"/>
  <c r="Q72" i="40" s="1"/>
  <c r="B73" i="40"/>
  <c r="Q73" i="40" s="1"/>
  <c r="B74" i="40"/>
  <c r="Q74" i="40" s="1"/>
  <c r="B75" i="40"/>
  <c r="Q75" i="40" s="1"/>
  <c r="B76" i="40"/>
  <c r="Q76" i="40" s="1"/>
  <c r="B77" i="40"/>
  <c r="Q77" i="40" s="1"/>
  <c r="B78" i="40"/>
  <c r="Q78" i="40" s="1"/>
  <c r="B79" i="40"/>
  <c r="Q79" i="40" s="1"/>
  <c r="B80" i="40"/>
  <c r="Q80" i="40" s="1"/>
  <c r="B81" i="40"/>
  <c r="Q81" i="40" s="1"/>
  <c r="B82" i="40"/>
  <c r="Q82" i="40" s="1"/>
  <c r="B83" i="40"/>
  <c r="Q83" i="40" s="1"/>
  <c r="B84" i="40"/>
  <c r="Q84" i="40" s="1"/>
  <c r="B85" i="40"/>
  <c r="Q85" i="40" s="1"/>
  <c r="B86" i="40"/>
  <c r="Q86" i="40" s="1"/>
  <c r="B87" i="40"/>
  <c r="Q87" i="40" s="1"/>
  <c r="B88" i="40"/>
  <c r="Q88" i="40" s="1"/>
  <c r="B89" i="40"/>
  <c r="Q89" i="40" s="1"/>
  <c r="B90" i="40"/>
  <c r="Q90" i="40" s="1"/>
  <c r="B91" i="40"/>
  <c r="Q91" i="40" s="1"/>
  <c r="B92" i="40"/>
  <c r="Q92" i="40" s="1"/>
  <c r="B93" i="40"/>
  <c r="Q93" i="40" s="1"/>
  <c r="B94" i="40"/>
  <c r="Q94" i="40" s="1"/>
  <c r="B95" i="40"/>
  <c r="Q95" i="40" s="1"/>
  <c r="B96" i="40"/>
  <c r="Q96" i="40" s="1"/>
  <c r="B97" i="40"/>
  <c r="Q97" i="40" s="1"/>
  <c r="B98" i="40"/>
  <c r="Q98" i="40" s="1"/>
  <c r="B99" i="40"/>
  <c r="Q99" i="40" s="1"/>
  <c r="B100" i="40"/>
  <c r="Q100" i="40" s="1"/>
  <c r="B101" i="40"/>
  <c r="Q101" i="40" s="1"/>
  <c r="B102" i="40"/>
  <c r="Q102" i="40" s="1"/>
  <c r="B103" i="40"/>
  <c r="Q103" i="40" s="1"/>
  <c r="B104" i="40"/>
  <c r="Q104" i="40" s="1"/>
  <c r="B105" i="40"/>
  <c r="Q105" i="40" s="1"/>
  <c r="B106" i="40"/>
  <c r="Q106" i="40" s="1"/>
  <c r="B107" i="40"/>
  <c r="Q107" i="40" s="1"/>
  <c r="B108" i="40"/>
  <c r="Q108" i="40" s="1"/>
  <c r="B109" i="40"/>
  <c r="Q109" i="40" s="1"/>
  <c r="B110" i="40"/>
  <c r="Q110" i="40" s="1"/>
  <c r="B111" i="40"/>
  <c r="Q111" i="40" s="1"/>
  <c r="B112" i="40"/>
  <c r="Q112" i="40" s="1"/>
  <c r="B113" i="40"/>
  <c r="Q113" i="40" s="1"/>
  <c r="B114" i="40"/>
  <c r="Q114" i="40" s="1"/>
  <c r="B115" i="40"/>
  <c r="Q115" i="40" s="1"/>
  <c r="B116" i="40"/>
  <c r="Q116" i="40" s="1"/>
  <c r="B117" i="40"/>
  <c r="Q117" i="40" s="1"/>
  <c r="B118" i="40"/>
  <c r="Q118" i="40" s="1"/>
  <c r="B119" i="40"/>
  <c r="Q119" i="40" s="1"/>
  <c r="B120" i="40"/>
  <c r="Q120" i="40" s="1"/>
  <c r="B121" i="40"/>
  <c r="Q121" i="40" s="1"/>
  <c r="B122" i="40"/>
  <c r="B123" i="40"/>
  <c r="Q123" i="40" s="1"/>
  <c r="B124" i="40"/>
  <c r="Q124" i="40" s="1"/>
  <c r="B125" i="40"/>
  <c r="Q125" i="40" s="1"/>
  <c r="B126" i="40"/>
  <c r="Q126" i="40" s="1"/>
  <c r="B127" i="40"/>
  <c r="Q127" i="40" s="1"/>
  <c r="B128" i="40"/>
  <c r="Q128" i="40" s="1"/>
  <c r="B129" i="40"/>
  <c r="Q129" i="40" s="1"/>
  <c r="B130" i="40"/>
  <c r="Q130" i="40" s="1"/>
  <c r="B131" i="40"/>
  <c r="Q131" i="40" s="1"/>
  <c r="B132" i="40"/>
  <c r="Q132" i="40" s="1"/>
  <c r="B133" i="40"/>
  <c r="Q133" i="40" s="1"/>
  <c r="B134" i="40"/>
  <c r="Q134" i="40" s="1"/>
  <c r="B135" i="40"/>
  <c r="Q135" i="40" s="1"/>
  <c r="B136" i="40"/>
  <c r="Q136" i="40" s="1"/>
  <c r="B137" i="40"/>
  <c r="Q137" i="40" s="1"/>
  <c r="B138" i="40"/>
  <c r="Q138" i="40" s="1"/>
  <c r="B139" i="40"/>
  <c r="Q139" i="40" s="1"/>
  <c r="B140" i="40"/>
  <c r="Q140" i="40" s="1"/>
  <c r="B141" i="40"/>
  <c r="Q141" i="40" s="1"/>
  <c r="B142" i="40"/>
  <c r="Q142" i="40" s="1"/>
  <c r="B143" i="40"/>
  <c r="Q143" i="40" s="1"/>
  <c r="B144" i="40"/>
  <c r="Q144" i="40" s="1"/>
  <c r="B145" i="40"/>
  <c r="Q145" i="40" s="1"/>
  <c r="B146" i="40"/>
  <c r="Q146" i="40" s="1"/>
  <c r="B147" i="40"/>
  <c r="Q147" i="40" s="1"/>
  <c r="B148" i="40"/>
  <c r="Q148" i="40" s="1"/>
  <c r="B149" i="40"/>
  <c r="Q149" i="40" s="1"/>
  <c r="B150" i="40"/>
  <c r="Q150" i="40" s="1"/>
  <c r="B151" i="40"/>
  <c r="Q151" i="40" s="1"/>
  <c r="B152" i="40"/>
  <c r="Q152" i="40" s="1"/>
  <c r="B153" i="40"/>
  <c r="Q153" i="40" s="1"/>
  <c r="B154" i="40"/>
  <c r="Q154" i="40" s="1"/>
  <c r="B155" i="40"/>
  <c r="Q155" i="40" s="1"/>
  <c r="B156" i="40"/>
  <c r="Q156" i="40" s="1"/>
  <c r="B157" i="40"/>
  <c r="Q157" i="40" s="1"/>
  <c r="B158" i="40"/>
  <c r="Q158" i="40" s="1"/>
  <c r="B159" i="40"/>
  <c r="Q159" i="40" s="1"/>
  <c r="B160" i="40"/>
  <c r="Q160" i="40" s="1"/>
  <c r="B161" i="40"/>
  <c r="Q161" i="40" s="1"/>
  <c r="B162" i="40"/>
  <c r="Q162" i="40" s="1"/>
  <c r="B163" i="40"/>
  <c r="Q163" i="40" s="1"/>
  <c r="B164" i="40"/>
  <c r="Q164" i="40" s="1"/>
  <c r="B165" i="40"/>
  <c r="Q165" i="40" s="1"/>
  <c r="B166" i="40"/>
  <c r="Q166" i="40" s="1"/>
  <c r="B167" i="40"/>
  <c r="Q167" i="40" s="1"/>
  <c r="B168" i="40"/>
  <c r="Q168" i="40" s="1"/>
  <c r="B169" i="40"/>
  <c r="Q169" i="40" s="1"/>
  <c r="B170" i="40"/>
  <c r="Q170" i="40" s="1"/>
  <c r="B171" i="40"/>
  <c r="Q171" i="40" s="1"/>
  <c r="B172" i="40"/>
  <c r="Q172" i="40" s="1"/>
  <c r="B173" i="40"/>
  <c r="Q173" i="40" s="1"/>
  <c r="B174" i="40"/>
  <c r="Q174" i="40" s="1"/>
  <c r="B175" i="40"/>
  <c r="Q175" i="40" s="1"/>
  <c r="B176" i="40"/>
  <c r="Q176" i="40" s="1"/>
  <c r="B177" i="40"/>
  <c r="Q177" i="40" s="1"/>
  <c r="B178" i="40"/>
  <c r="Q178" i="40" s="1"/>
  <c r="B179" i="40"/>
  <c r="Q179" i="40" s="1"/>
  <c r="B180" i="40"/>
  <c r="Q180" i="40" s="1"/>
  <c r="B181" i="40"/>
  <c r="Q181" i="40" s="1"/>
  <c r="B182" i="40"/>
  <c r="Q182" i="40" s="1"/>
  <c r="B183" i="40"/>
  <c r="Q183" i="40" s="1"/>
  <c r="B184" i="40"/>
  <c r="Q184" i="40" s="1"/>
  <c r="B185" i="40"/>
  <c r="Q185" i="40" s="1"/>
  <c r="B186" i="40"/>
  <c r="B187" i="40"/>
  <c r="Q187" i="40" s="1"/>
  <c r="B188" i="40"/>
  <c r="Q188" i="40" s="1"/>
  <c r="B189" i="40"/>
  <c r="Q189" i="40" s="1"/>
  <c r="B190" i="40"/>
  <c r="Q190" i="40" s="1"/>
  <c r="B191" i="40"/>
  <c r="Q191" i="40" s="1"/>
  <c r="B192" i="40"/>
  <c r="Q192" i="40" s="1"/>
  <c r="B193" i="40"/>
  <c r="Q193" i="40" s="1"/>
  <c r="B194" i="40"/>
  <c r="Q194" i="40" s="1"/>
  <c r="B195" i="40"/>
  <c r="Q195" i="40" s="1"/>
  <c r="B196" i="40"/>
  <c r="Q196" i="40" s="1"/>
  <c r="B197" i="40"/>
  <c r="Q197" i="40" s="1"/>
  <c r="B198" i="40"/>
  <c r="Q198" i="40" s="1"/>
  <c r="B199" i="40"/>
  <c r="Q199" i="40" s="1"/>
  <c r="B200" i="40"/>
  <c r="Q200" i="40" s="1"/>
  <c r="B201" i="40"/>
  <c r="Q201" i="40" s="1"/>
  <c r="B202" i="40"/>
  <c r="Q202" i="40" s="1"/>
  <c r="B203" i="40"/>
  <c r="Q203" i="40" s="1"/>
  <c r="B204" i="40"/>
  <c r="Q204" i="40" s="1"/>
  <c r="B205" i="40"/>
  <c r="Q205" i="40" s="1"/>
  <c r="B206" i="40"/>
  <c r="Q206" i="40" s="1"/>
  <c r="B207" i="40"/>
  <c r="Q207" i="40" s="1"/>
  <c r="B208" i="40"/>
  <c r="Q208" i="40" s="1"/>
  <c r="B209" i="40"/>
  <c r="Q209" i="40" s="1"/>
  <c r="B210" i="40"/>
  <c r="Q210" i="40" s="1"/>
  <c r="B211" i="40"/>
  <c r="Q211" i="40" s="1"/>
  <c r="B212" i="40"/>
  <c r="Q212" i="40" s="1"/>
  <c r="B213" i="40"/>
  <c r="Q213" i="40" s="1"/>
  <c r="B214" i="40"/>
  <c r="Q214" i="40" s="1"/>
  <c r="B215" i="40"/>
  <c r="Q215" i="40" s="1"/>
  <c r="B216" i="40"/>
  <c r="Q216" i="40" s="1"/>
  <c r="B217" i="40"/>
  <c r="Q217" i="40" s="1"/>
  <c r="B218" i="40"/>
  <c r="Q218" i="40" s="1"/>
  <c r="B219" i="40"/>
  <c r="Q219" i="40" s="1"/>
  <c r="B220" i="40"/>
  <c r="Q220" i="40" s="1"/>
  <c r="B221" i="40"/>
  <c r="Q221" i="40" s="1"/>
  <c r="B222" i="40"/>
  <c r="Q222" i="40" s="1"/>
  <c r="B223" i="40"/>
  <c r="Q223" i="40" s="1"/>
  <c r="B224" i="40"/>
  <c r="Q224" i="40" s="1"/>
  <c r="B225" i="40"/>
  <c r="Q225" i="40" s="1"/>
  <c r="B226" i="40"/>
  <c r="Q226" i="40" s="1"/>
  <c r="B227" i="40"/>
  <c r="Q227" i="40" s="1"/>
  <c r="B228" i="40"/>
  <c r="Q228" i="40" s="1"/>
  <c r="B229" i="40"/>
  <c r="Q229" i="40" s="1"/>
  <c r="B230" i="40"/>
  <c r="Q230" i="40" s="1"/>
  <c r="B231" i="40"/>
  <c r="Q231" i="40" s="1"/>
  <c r="B232" i="40"/>
  <c r="Q232" i="40" s="1"/>
  <c r="B233" i="40"/>
  <c r="Q233" i="40" s="1"/>
  <c r="B234" i="40"/>
  <c r="Q234" i="40" s="1"/>
  <c r="B235" i="40"/>
  <c r="Q235" i="40" s="1"/>
  <c r="B236" i="40"/>
  <c r="Q236" i="40" s="1"/>
  <c r="B237" i="40"/>
  <c r="Q237" i="40" s="1"/>
  <c r="B238" i="40"/>
  <c r="Q238" i="40" s="1"/>
  <c r="B239" i="40"/>
  <c r="Q239" i="40" s="1"/>
  <c r="B240" i="40"/>
  <c r="Q240" i="40" s="1"/>
  <c r="B241" i="40"/>
  <c r="Q241" i="40" s="1"/>
  <c r="B242" i="40"/>
  <c r="Q242" i="40" s="1"/>
  <c r="B243" i="40"/>
  <c r="Q243" i="40" s="1"/>
  <c r="B244" i="40"/>
  <c r="Q244" i="40" s="1"/>
  <c r="B245" i="40"/>
  <c r="Q245" i="40" s="1"/>
  <c r="B246" i="40"/>
  <c r="Q246" i="40" s="1"/>
  <c r="B247" i="40"/>
  <c r="Q247" i="40" s="1"/>
  <c r="B248" i="40"/>
  <c r="Q248" i="40" s="1"/>
  <c r="B249" i="40"/>
  <c r="Q249" i="40" s="1"/>
  <c r="B250" i="40"/>
  <c r="Q250" i="40" s="1"/>
  <c r="B251" i="40"/>
  <c r="Q251" i="40" s="1"/>
  <c r="B252" i="40"/>
  <c r="Q252" i="40" s="1"/>
  <c r="B253" i="40"/>
  <c r="Q253" i="40" s="1"/>
  <c r="B254" i="40"/>
  <c r="Q254" i="40" s="1"/>
  <c r="B255" i="40"/>
  <c r="Q255" i="40" s="1"/>
  <c r="B256" i="40"/>
  <c r="Q256" i="40" s="1"/>
  <c r="B257" i="40"/>
  <c r="Q257" i="40" s="1"/>
  <c r="B258" i="40"/>
  <c r="Q258" i="40" s="1"/>
  <c r="B259" i="40"/>
  <c r="Q259" i="40" s="1"/>
  <c r="B260" i="40"/>
  <c r="Q260" i="40" s="1"/>
  <c r="B261" i="40"/>
  <c r="Q261" i="40" s="1"/>
  <c r="B262" i="40"/>
  <c r="Q262" i="40" s="1"/>
  <c r="B263" i="40"/>
  <c r="Q263" i="40" s="1"/>
  <c r="B264" i="40"/>
  <c r="Q264" i="40" s="1"/>
  <c r="B265" i="40"/>
  <c r="Q265" i="40" s="1"/>
  <c r="B266" i="40"/>
  <c r="Q266" i="40" s="1"/>
  <c r="B267" i="40"/>
  <c r="Q267" i="40" s="1"/>
  <c r="B268" i="40"/>
  <c r="Q268" i="40" s="1"/>
  <c r="B269" i="40"/>
  <c r="Q269" i="40" s="1"/>
  <c r="B270" i="40"/>
  <c r="Q270" i="40" s="1"/>
  <c r="B271" i="40"/>
  <c r="Q271" i="40" s="1"/>
  <c r="B272" i="40"/>
  <c r="Q272" i="40" s="1"/>
  <c r="B273" i="40"/>
  <c r="Q273" i="40" s="1"/>
  <c r="B274" i="40"/>
  <c r="Q274" i="40" s="1"/>
  <c r="B275" i="40"/>
  <c r="Q275" i="40" s="1"/>
  <c r="B276" i="40"/>
  <c r="Q276" i="40" s="1"/>
  <c r="B277" i="40"/>
  <c r="Q277" i="40" s="1"/>
  <c r="B278" i="40"/>
  <c r="Q278" i="40" s="1"/>
  <c r="B279" i="40"/>
  <c r="Q279" i="40" s="1"/>
  <c r="B280" i="40"/>
  <c r="Q280" i="40" s="1"/>
  <c r="B281" i="40"/>
  <c r="Q281" i="40" s="1"/>
  <c r="B282" i="40"/>
  <c r="Q282" i="40" s="1"/>
  <c r="B283" i="40"/>
  <c r="Q283" i="40" s="1"/>
  <c r="B284" i="40"/>
  <c r="Q284" i="40" s="1"/>
  <c r="B285" i="40"/>
  <c r="Q285" i="40" s="1"/>
  <c r="B286" i="40"/>
  <c r="Q286" i="40" s="1"/>
  <c r="B287" i="40"/>
  <c r="Q287" i="40" s="1"/>
  <c r="B288" i="40"/>
  <c r="Q288" i="40" s="1"/>
  <c r="B289" i="40"/>
  <c r="Q289" i="40" s="1"/>
  <c r="B290" i="40"/>
  <c r="Q290" i="40" s="1"/>
  <c r="B291" i="40"/>
  <c r="Q291" i="40" s="1"/>
  <c r="B292" i="40"/>
  <c r="Q292" i="40" s="1"/>
  <c r="B293" i="40"/>
  <c r="Q293" i="40" s="1"/>
  <c r="B294" i="40"/>
  <c r="Q294" i="40" s="1"/>
  <c r="B295" i="40"/>
  <c r="Q295" i="40" s="1"/>
  <c r="B296" i="40"/>
  <c r="Q296" i="40" s="1"/>
  <c r="B297" i="40"/>
  <c r="Q297" i="40" s="1"/>
  <c r="B298" i="40"/>
  <c r="Q298" i="40" s="1"/>
  <c r="B299" i="40"/>
  <c r="Q299" i="40" s="1"/>
  <c r="B300" i="40"/>
  <c r="Q300" i="40" s="1"/>
  <c r="B301" i="40"/>
  <c r="Q301" i="40" s="1"/>
  <c r="B302" i="40"/>
  <c r="Q302" i="40" s="1"/>
  <c r="B303" i="40"/>
  <c r="Q303" i="40" s="1"/>
  <c r="B304" i="40"/>
  <c r="Q304" i="40" s="1"/>
  <c r="B305" i="40"/>
  <c r="Q305" i="40" s="1"/>
  <c r="B306" i="40"/>
  <c r="Q306" i="40" s="1"/>
  <c r="B307" i="40"/>
  <c r="Q307" i="40" s="1"/>
  <c r="B308" i="40"/>
  <c r="Q308" i="40" s="1"/>
  <c r="B309" i="40"/>
  <c r="Q309" i="40" s="1"/>
  <c r="B310" i="40"/>
  <c r="Q310" i="40" s="1"/>
  <c r="B311" i="40"/>
  <c r="Q311" i="40" s="1"/>
  <c r="B312" i="40"/>
  <c r="Q312" i="40" s="1"/>
  <c r="B313" i="40"/>
  <c r="Q313" i="40" s="1"/>
  <c r="B314" i="40"/>
  <c r="B315" i="40"/>
  <c r="Q315" i="40" s="1"/>
  <c r="B316" i="40"/>
  <c r="Q316" i="40" s="1"/>
  <c r="B317" i="40"/>
  <c r="Q317" i="40" s="1"/>
  <c r="B318" i="40"/>
  <c r="Q318" i="40" s="1"/>
  <c r="B319" i="40"/>
  <c r="Q319" i="40" s="1"/>
  <c r="B320" i="40"/>
  <c r="Q320" i="40" s="1"/>
  <c r="B321" i="40"/>
  <c r="Q321" i="40" s="1"/>
  <c r="B322" i="40"/>
  <c r="Q322" i="40" s="1"/>
  <c r="B323" i="40"/>
  <c r="Q323" i="40" s="1"/>
  <c r="B324" i="40"/>
  <c r="Q324" i="40" s="1"/>
  <c r="B325" i="40"/>
  <c r="Q325" i="40" s="1"/>
  <c r="B326" i="40"/>
  <c r="Q326" i="40" s="1"/>
  <c r="B327" i="40"/>
  <c r="Q327" i="40" s="1"/>
  <c r="B328" i="40"/>
  <c r="Q328" i="40" s="1"/>
  <c r="B329" i="40"/>
  <c r="Q329" i="40" s="1"/>
  <c r="B330" i="40"/>
  <c r="Q330" i="40" s="1"/>
  <c r="B331" i="40"/>
  <c r="Q331" i="40" s="1"/>
  <c r="B332" i="40"/>
  <c r="Q332" i="40" s="1"/>
  <c r="B333" i="40"/>
  <c r="Q333" i="40" s="1"/>
  <c r="B334" i="40"/>
  <c r="Q334" i="40" s="1"/>
  <c r="B335" i="40"/>
  <c r="Q335" i="40" s="1"/>
  <c r="B336" i="40"/>
  <c r="Q336" i="40" s="1"/>
  <c r="B337" i="40"/>
  <c r="Q337" i="40" s="1"/>
  <c r="B338" i="40"/>
  <c r="Q338" i="40" s="1"/>
  <c r="B339" i="40"/>
  <c r="Q339" i="40" s="1"/>
  <c r="B340" i="40"/>
  <c r="Q340" i="40" s="1"/>
  <c r="B341" i="40"/>
  <c r="Q341" i="40" s="1"/>
  <c r="B342" i="40"/>
  <c r="Q342" i="40" s="1"/>
  <c r="B343" i="40"/>
  <c r="Q343" i="40" s="1"/>
  <c r="B344" i="40"/>
  <c r="Q344" i="40" s="1"/>
  <c r="B345" i="40"/>
  <c r="Q345" i="40" s="1"/>
  <c r="B346" i="40"/>
  <c r="Q346" i="40" s="1"/>
  <c r="B347" i="40"/>
  <c r="Q347" i="40" s="1"/>
  <c r="B348" i="40"/>
  <c r="Q348" i="40" s="1"/>
  <c r="B349" i="40"/>
  <c r="Q349" i="40" s="1"/>
  <c r="B350" i="40"/>
  <c r="Q350" i="40" s="1"/>
  <c r="B351" i="40"/>
  <c r="Q351" i="40" s="1"/>
  <c r="B352" i="40"/>
  <c r="Q352" i="40" s="1"/>
  <c r="B353" i="40"/>
  <c r="Q353" i="40" s="1"/>
  <c r="B354" i="40"/>
  <c r="Q354" i="40" s="1"/>
  <c r="B355" i="40"/>
  <c r="Q355" i="40" s="1"/>
  <c r="B356" i="40"/>
  <c r="Q356" i="40" s="1"/>
  <c r="B357" i="40"/>
  <c r="Q357" i="40" s="1"/>
  <c r="B358" i="40"/>
  <c r="Q358" i="40" s="1"/>
  <c r="B359" i="40"/>
  <c r="Q359" i="40" s="1"/>
  <c r="B360" i="40"/>
  <c r="Q360" i="40" s="1"/>
  <c r="B361" i="40"/>
  <c r="Q361" i="40" s="1"/>
  <c r="B362" i="40"/>
  <c r="Q362" i="40" s="1"/>
  <c r="B363" i="40"/>
  <c r="Q363" i="40" s="1"/>
  <c r="B364" i="40"/>
  <c r="Q364" i="40" s="1"/>
  <c r="B365" i="40"/>
  <c r="Q365" i="40" s="1"/>
  <c r="B366" i="40"/>
  <c r="Q366" i="40" s="1"/>
  <c r="B367" i="40"/>
  <c r="Q367" i="40" s="1"/>
  <c r="B368" i="40"/>
  <c r="Q368" i="40" s="1"/>
  <c r="B369" i="40"/>
  <c r="Q369" i="40" s="1"/>
  <c r="B370" i="40"/>
  <c r="Q370" i="40" s="1"/>
  <c r="B371" i="40"/>
  <c r="Q371" i="40" s="1"/>
  <c r="B372" i="40"/>
  <c r="Q372" i="40" s="1"/>
  <c r="B373" i="40"/>
  <c r="Q373" i="40" s="1"/>
  <c r="B374" i="40"/>
  <c r="Q374" i="40" s="1"/>
  <c r="B375" i="40"/>
  <c r="Q375" i="40" s="1"/>
  <c r="B376" i="40"/>
  <c r="Q376" i="40" s="1"/>
  <c r="B377" i="40"/>
  <c r="Q377" i="40" s="1"/>
  <c r="B378" i="40"/>
  <c r="B379" i="40"/>
  <c r="Q379" i="40" s="1"/>
  <c r="B380" i="40"/>
  <c r="Q380" i="40" s="1"/>
  <c r="B381" i="40"/>
  <c r="Q381" i="40" s="1"/>
  <c r="B382" i="40"/>
  <c r="Q382" i="40" s="1"/>
  <c r="B383" i="40"/>
  <c r="Q383" i="40" s="1"/>
  <c r="B384" i="40"/>
  <c r="Q384" i="40" s="1"/>
  <c r="B385" i="40"/>
  <c r="Q385" i="40" s="1"/>
  <c r="B386" i="40"/>
  <c r="Q386" i="40" s="1"/>
  <c r="B387" i="40"/>
  <c r="Q387" i="40" s="1"/>
  <c r="B388" i="40"/>
  <c r="Q388" i="40" s="1"/>
  <c r="B389" i="40"/>
  <c r="Q389" i="40" s="1"/>
  <c r="B390" i="40"/>
  <c r="Q390" i="40" s="1"/>
  <c r="B391" i="40"/>
  <c r="Q391" i="40" s="1"/>
  <c r="B392" i="40"/>
  <c r="Q392" i="40" s="1"/>
  <c r="B393" i="40"/>
  <c r="Q393" i="40" s="1"/>
  <c r="B394" i="40"/>
  <c r="Q394" i="40" s="1"/>
  <c r="B395" i="40"/>
  <c r="Q395" i="40" s="1"/>
  <c r="B396" i="40"/>
  <c r="Q396" i="40" s="1"/>
  <c r="B397" i="40"/>
  <c r="Q397" i="40" s="1"/>
  <c r="B398" i="40"/>
  <c r="Q398" i="40" s="1"/>
  <c r="B399" i="40"/>
  <c r="Q399" i="40" s="1"/>
  <c r="B400" i="40"/>
  <c r="Q400" i="40" s="1"/>
  <c r="B401" i="40"/>
  <c r="Q401" i="40" s="1"/>
  <c r="B402" i="40"/>
  <c r="Q402" i="40" s="1"/>
  <c r="B403" i="40"/>
  <c r="Q403" i="40" s="1"/>
  <c r="B404" i="40"/>
  <c r="Q404" i="40" s="1"/>
  <c r="B405" i="40"/>
  <c r="Q405" i="40" s="1"/>
  <c r="B406" i="40"/>
  <c r="Q406" i="40" s="1"/>
  <c r="B407" i="40"/>
  <c r="Q407" i="40" s="1"/>
  <c r="B408" i="40"/>
  <c r="Q408" i="40" s="1"/>
  <c r="B409" i="40"/>
  <c r="Q409" i="40" s="1"/>
  <c r="B410" i="40"/>
  <c r="Q410" i="40" s="1"/>
  <c r="B411" i="40"/>
  <c r="Q411" i="40" s="1"/>
  <c r="B412" i="40"/>
  <c r="Q412" i="40" s="1"/>
  <c r="B413" i="40"/>
  <c r="Q413" i="40" s="1"/>
  <c r="B414" i="40"/>
  <c r="Q414" i="40" s="1"/>
  <c r="B415" i="40"/>
  <c r="Q415" i="40" s="1"/>
  <c r="B416" i="40"/>
  <c r="Q416" i="40" s="1"/>
  <c r="B417" i="40"/>
  <c r="Q417" i="40" s="1"/>
  <c r="B418" i="40"/>
  <c r="Q418" i="40" s="1"/>
  <c r="B419" i="40"/>
  <c r="Q419" i="40" s="1"/>
  <c r="B420" i="40"/>
  <c r="Q420" i="40" s="1"/>
  <c r="B421" i="40"/>
  <c r="Q421" i="40" s="1"/>
  <c r="B422" i="40"/>
  <c r="Q422" i="40" s="1"/>
  <c r="B423" i="40"/>
  <c r="Q423" i="40" s="1"/>
  <c r="B424" i="40"/>
  <c r="Q424" i="40" s="1"/>
  <c r="B425" i="40"/>
  <c r="Q425" i="40" s="1"/>
  <c r="B426" i="40"/>
  <c r="Q426" i="40" s="1"/>
  <c r="B427" i="40"/>
  <c r="Q427" i="40" s="1"/>
  <c r="B428" i="40"/>
  <c r="Q428" i="40" s="1"/>
  <c r="B429" i="40"/>
  <c r="Q429" i="40" s="1"/>
  <c r="B430" i="40"/>
  <c r="Q430" i="40" s="1"/>
  <c r="B431" i="40"/>
  <c r="Q431" i="40" s="1"/>
  <c r="B432" i="40"/>
  <c r="Q432" i="40" s="1"/>
  <c r="B433" i="40"/>
  <c r="Q433" i="40" s="1"/>
  <c r="B434" i="40"/>
  <c r="Q434" i="40" s="1"/>
  <c r="B435" i="40"/>
  <c r="Q435" i="40" s="1"/>
  <c r="B436" i="40"/>
  <c r="Q436" i="40" s="1"/>
  <c r="B437" i="40"/>
  <c r="Q437" i="40" s="1"/>
  <c r="B438" i="40"/>
  <c r="Q438" i="40" s="1"/>
  <c r="B439" i="40"/>
  <c r="Q439" i="40" s="1"/>
  <c r="B440" i="40"/>
  <c r="Q440" i="40" s="1"/>
  <c r="B441" i="40"/>
  <c r="Q441" i="40" s="1"/>
  <c r="B442" i="40"/>
  <c r="B443" i="40"/>
  <c r="Q443" i="40" s="1"/>
  <c r="B444" i="40"/>
  <c r="Q444" i="40" s="1"/>
  <c r="B445" i="40"/>
  <c r="Q445" i="40" s="1"/>
  <c r="B446" i="40"/>
  <c r="Q446" i="40" s="1"/>
  <c r="B447" i="40"/>
  <c r="Q447" i="40" s="1"/>
  <c r="B448" i="40"/>
  <c r="Q448" i="40" s="1"/>
  <c r="B449" i="40"/>
  <c r="Q449" i="40" s="1"/>
  <c r="B450" i="40"/>
  <c r="Q450" i="40" s="1"/>
  <c r="B451" i="40"/>
  <c r="Q451" i="40" s="1"/>
  <c r="B452" i="40"/>
  <c r="Q452" i="40" s="1"/>
  <c r="B453" i="40"/>
  <c r="Q453" i="40" s="1"/>
  <c r="B454" i="40"/>
  <c r="Q454" i="40" s="1"/>
  <c r="B455" i="40"/>
  <c r="Q455" i="40" s="1"/>
  <c r="B456" i="40"/>
  <c r="Q456" i="40" s="1"/>
  <c r="B457" i="40"/>
  <c r="Q457" i="40" s="1"/>
  <c r="B458" i="40"/>
  <c r="Q458" i="40" s="1"/>
  <c r="B459" i="40"/>
  <c r="Q459" i="40" s="1"/>
  <c r="B460" i="40"/>
  <c r="Q460" i="40" s="1"/>
  <c r="B461" i="40"/>
  <c r="Q461" i="40" s="1"/>
  <c r="B462" i="40"/>
  <c r="Q462" i="40" s="1"/>
  <c r="B463" i="40"/>
  <c r="Q463" i="40" s="1"/>
  <c r="B464" i="40"/>
  <c r="Q464" i="40" s="1"/>
  <c r="B465" i="40"/>
  <c r="Q465" i="40" s="1"/>
  <c r="B466" i="40"/>
  <c r="Q466" i="40" s="1"/>
  <c r="B467" i="40"/>
  <c r="Q467" i="40" s="1"/>
  <c r="B468" i="40"/>
  <c r="Q468" i="40" s="1"/>
  <c r="B469" i="40"/>
  <c r="Q469" i="40" s="1"/>
  <c r="B470" i="40"/>
  <c r="Q470" i="40" s="1"/>
  <c r="B471" i="40"/>
  <c r="Q471" i="40" s="1"/>
  <c r="B472" i="40"/>
  <c r="Q472" i="40" s="1"/>
  <c r="B473" i="40"/>
  <c r="Q473" i="40" s="1"/>
  <c r="B474" i="40"/>
  <c r="Q474" i="40" s="1"/>
  <c r="B475" i="40"/>
  <c r="Q475" i="40" s="1"/>
  <c r="B476" i="40"/>
  <c r="Q476" i="40" s="1"/>
  <c r="B477" i="40"/>
  <c r="Q477" i="40" s="1"/>
  <c r="B478" i="40"/>
  <c r="Q478" i="40" s="1"/>
  <c r="B479" i="40"/>
  <c r="Q479" i="40" s="1"/>
  <c r="B480" i="40"/>
  <c r="Q480" i="40" s="1"/>
  <c r="B481" i="40"/>
  <c r="Q481" i="40" s="1"/>
  <c r="B482" i="40"/>
  <c r="Q482" i="40" s="1"/>
  <c r="B483" i="40"/>
  <c r="Q483" i="40" s="1"/>
  <c r="B484" i="40"/>
  <c r="Q484" i="40" s="1"/>
  <c r="B485" i="40"/>
  <c r="Q485" i="40" s="1"/>
  <c r="B486" i="40"/>
  <c r="Q486" i="40" s="1"/>
  <c r="B487" i="40"/>
  <c r="Q487" i="40" s="1"/>
  <c r="B488" i="40"/>
  <c r="Q488" i="40" s="1"/>
  <c r="B489" i="40"/>
  <c r="Q489" i="40" s="1"/>
  <c r="B490" i="40"/>
  <c r="Q490" i="40" s="1"/>
  <c r="B491" i="40"/>
  <c r="Q491" i="40" s="1"/>
  <c r="B492" i="40"/>
  <c r="Q492" i="40" s="1"/>
  <c r="B493" i="40"/>
  <c r="Q493" i="40" s="1"/>
  <c r="B494" i="40"/>
  <c r="Q494" i="40" s="1"/>
  <c r="B495" i="40"/>
  <c r="Q495" i="40" s="1"/>
  <c r="B496" i="40"/>
  <c r="Q496" i="40" s="1"/>
  <c r="B497" i="40"/>
  <c r="Q497" i="40" s="1"/>
  <c r="B498" i="40"/>
  <c r="Q498" i="40" s="1"/>
  <c r="B499" i="40"/>
  <c r="Q499" i="40" s="1"/>
  <c r="B500" i="40"/>
  <c r="Q500" i="40" s="1"/>
  <c r="B501" i="40"/>
  <c r="Q501" i="40" s="1"/>
  <c r="B502" i="40"/>
  <c r="Q502" i="40" s="1"/>
  <c r="B503" i="40"/>
  <c r="Q503" i="40" s="1"/>
  <c r="B504" i="40"/>
  <c r="Q504" i="40" s="1"/>
  <c r="B505" i="40"/>
  <c r="Q505" i="40" s="1"/>
  <c r="B506" i="40"/>
  <c r="B7" i="40"/>
  <c r="Q7" i="40" s="1"/>
  <c r="J8" i="38"/>
  <c r="J9" i="38"/>
  <c r="J10" i="38"/>
  <c r="J11" i="38"/>
  <c r="J12" i="38"/>
  <c r="J13"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J125" i="38"/>
  <c r="J126" i="38"/>
  <c r="J127" i="38"/>
  <c r="J128" i="38"/>
  <c r="J129" i="38"/>
  <c r="J130" i="38"/>
  <c r="J131" i="38"/>
  <c r="J132" i="38"/>
  <c r="J133" i="38"/>
  <c r="J134" i="38"/>
  <c r="J135" i="38"/>
  <c r="J136" i="38"/>
  <c r="J137" i="38"/>
  <c r="J138" i="38"/>
  <c r="J139" i="38"/>
  <c r="J140" i="38"/>
  <c r="J141" i="38"/>
  <c r="J142" i="38"/>
  <c r="J143" i="38"/>
  <c r="J144" i="38"/>
  <c r="J145" i="38"/>
  <c r="J146" i="38"/>
  <c r="J147" i="38"/>
  <c r="J148" i="38"/>
  <c r="J149" i="38"/>
  <c r="J150" i="38"/>
  <c r="J151" i="38"/>
  <c r="J152" i="38"/>
  <c r="J153" i="38"/>
  <c r="J154" i="38"/>
  <c r="J155" i="38"/>
  <c r="J156" i="38"/>
  <c r="J157" i="38"/>
  <c r="J158" i="38"/>
  <c r="J159" i="38"/>
  <c r="J160" i="38"/>
  <c r="J161" i="38"/>
  <c r="J162" i="38"/>
  <c r="J163" i="38"/>
  <c r="J164" i="38"/>
  <c r="J165" i="38"/>
  <c r="J166" i="38"/>
  <c r="J167" i="38"/>
  <c r="J168" i="38"/>
  <c r="J169" i="38"/>
  <c r="J170" i="38"/>
  <c r="J171" i="38"/>
  <c r="J172" i="38"/>
  <c r="J173" i="38"/>
  <c r="J174" i="38"/>
  <c r="J175" i="38"/>
  <c r="J176" i="38"/>
  <c r="J177" i="38"/>
  <c r="J178" i="38"/>
  <c r="J179" i="38"/>
  <c r="J180" i="38"/>
  <c r="J181" i="38"/>
  <c r="J182" i="38"/>
  <c r="J183" i="38"/>
  <c r="J184" i="38"/>
  <c r="J185" i="38"/>
  <c r="J186" i="38"/>
  <c r="J187" i="38"/>
  <c r="J188" i="38"/>
  <c r="J189" i="38"/>
  <c r="J190" i="38"/>
  <c r="J191" i="38"/>
  <c r="J192" i="38"/>
  <c r="J193" i="38"/>
  <c r="J194" i="38"/>
  <c r="J195" i="38"/>
  <c r="J196" i="38"/>
  <c r="J197" i="38"/>
  <c r="J198" i="38"/>
  <c r="J199" i="38"/>
  <c r="J200" i="38"/>
  <c r="J201" i="38"/>
  <c r="J202" i="38"/>
  <c r="J203" i="38"/>
  <c r="J204" i="38"/>
  <c r="J205" i="38"/>
  <c r="J206" i="38"/>
  <c r="J207" i="38"/>
  <c r="J208" i="38"/>
  <c r="J209" i="38"/>
  <c r="J210" i="38"/>
  <c r="J211" i="38"/>
  <c r="J212" i="38"/>
  <c r="J213" i="38"/>
  <c r="J214" i="38"/>
  <c r="J215" i="38"/>
  <c r="J216" i="38"/>
  <c r="J217" i="38"/>
  <c r="J218" i="38"/>
  <c r="J219" i="38"/>
  <c r="J220" i="38"/>
  <c r="J221" i="38"/>
  <c r="J222" i="38"/>
  <c r="J223" i="38"/>
  <c r="J224" i="38"/>
  <c r="J225" i="38"/>
  <c r="J226" i="38"/>
  <c r="J227" i="38"/>
  <c r="J228" i="38"/>
  <c r="J229" i="38"/>
  <c r="J230" i="38"/>
  <c r="J231" i="38"/>
  <c r="J232" i="38"/>
  <c r="J233" i="38"/>
  <c r="J234" i="38"/>
  <c r="J235" i="38"/>
  <c r="J236" i="38"/>
  <c r="J237" i="38"/>
  <c r="J238" i="38"/>
  <c r="J239" i="38"/>
  <c r="J240" i="38"/>
  <c r="J241" i="38"/>
  <c r="J242" i="38"/>
  <c r="J243" i="38"/>
  <c r="J244" i="38"/>
  <c r="J245" i="38"/>
  <c r="J246" i="38"/>
  <c r="J247" i="38"/>
  <c r="J248" i="38"/>
  <c r="J249" i="38"/>
  <c r="J250" i="38"/>
  <c r="J251" i="38"/>
  <c r="J252" i="38"/>
  <c r="J253" i="38"/>
  <c r="J254" i="38"/>
  <c r="J255" i="38"/>
  <c r="J256" i="38"/>
  <c r="J257" i="38"/>
  <c r="J258" i="38"/>
  <c r="J259" i="38"/>
  <c r="J260" i="38"/>
  <c r="J261" i="38"/>
  <c r="J262" i="38"/>
  <c r="J263" i="38"/>
  <c r="J264" i="38"/>
  <c r="J265" i="38"/>
  <c r="J266" i="38"/>
  <c r="J267" i="38"/>
  <c r="J268" i="38"/>
  <c r="J269" i="38"/>
  <c r="J270" i="38"/>
  <c r="J271" i="38"/>
  <c r="J272" i="38"/>
  <c r="J273" i="38"/>
  <c r="J274" i="38"/>
  <c r="J275" i="38"/>
  <c r="J276" i="38"/>
  <c r="J277" i="38"/>
  <c r="J278" i="38"/>
  <c r="J279" i="38"/>
  <c r="J280" i="38"/>
  <c r="J281" i="38"/>
  <c r="J282" i="38"/>
  <c r="J283" i="38"/>
  <c r="J284" i="38"/>
  <c r="J285" i="38"/>
  <c r="J286" i="38"/>
  <c r="J287" i="38"/>
  <c r="J288" i="38"/>
  <c r="J289" i="38"/>
  <c r="J290" i="38"/>
  <c r="J291" i="38"/>
  <c r="J292" i="38"/>
  <c r="J293" i="38"/>
  <c r="J294" i="38"/>
  <c r="J295" i="38"/>
  <c r="J296" i="38"/>
  <c r="J297" i="38"/>
  <c r="J298" i="38"/>
  <c r="J299" i="38"/>
  <c r="J300" i="38"/>
  <c r="J301" i="38"/>
  <c r="J302" i="38"/>
  <c r="J303" i="38"/>
  <c r="J304" i="38"/>
  <c r="J305" i="38"/>
  <c r="J306" i="38"/>
  <c r="J307" i="38"/>
  <c r="J308" i="38"/>
  <c r="J309" i="38"/>
  <c r="J310" i="38"/>
  <c r="J311" i="38"/>
  <c r="J312" i="38"/>
  <c r="J313" i="38"/>
  <c r="J314" i="38"/>
  <c r="J315" i="38"/>
  <c r="J316" i="38"/>
  <c r="J317" i="38"/>
  <c r="J318" i="38"/>
  <c r="J319" i="38"/>
  <c r="J320" i="38"/>
  <c r="J321" i="38"/>
  <c r="J322" i="38"/>
  <c r="J323" i="38"/>
  <c r="J324" i="38"/>
  <c r="J325" i="38"/>
  <c r="J326" i="38"/>
  <c r="J327" i="38"/>
  <c r="J328" i="38"/>
  <c r="J329" i="38"/>
  <c r="J330" i="38"/>
  <c r="J331" i="38"/>
  <c r="J332" i="38"/>
  <c r="J333" i="38"/>
  <c r="J334" i="38"/>
  <c r="J335" i="38"/>
  <c r="J336" i="38"/>
  <c r="J337" i="38"/>
  <c r="J338" i="38"/>
  <c r="J339" i="38"/>
  <c r="J340" i="38"/>
  <c r="J341" i="38"/>
  <c r="J342" i="38"/>
  <c r="J343" i="38"/>
  <c r="J344" i="38"/>
  <c r="J345" i="38"/>
  <c r="J346" i="38"/>
  <c r="J347" i="38"/>
  <c r="J348" i="38"/>
  <c r="J349" i="38"/>
  <c r="J350" i="38"/>
  <c r="J351" i="38"/>
  <c r="J352" i="38"/>
  <c r="J353" i="38"/>
  <c r="J354" i="38"/>
  <c r="J355" i="38"/>
  <c r="J356" i="38"/>
  <c r="J357" i="38"/>
  <c r="J358" i="38"/>
  <c r="J359" i="38"/>
  <c r="J360" i="38"/>
  <c r="J361" i="38"/>
  <c r="J362" i="38"/>
  <c r="J363" i="38"/>
  <c r="J364" i="38"/>
  <c r="J365" i="38"/>
  <c r="J366" i="38"/>
  <c r="J367" i="38"/>
  <c r="J368" i="38"/>
  <c r="J369" i="38"/>
  <c r="J370" i="38"/>
  <c r="J371" i="38"/>
  <c r="J372" i="38"/>
  <c r="J373" i="38"/>
  <c r="J374" i="38"/>
  <c r="J375" i="38"/>
  <c r="J376" i="38"/>
  <c r="J377" i="38"/>
  <c r="J378" i="38"/>
  <c r="J379" i="38"/>
  <c r="J380" i="38"/>
  <c r="J381" i="38"/>
  <c r="J382" i="38"/>
  <c r="J383" i="38"/>
  <c r="J384" i="38"/>
  <c r="J385" i="38"/>
  <c r="J386" i="38"/>
  <c r="J387" i="38"/>
  <c r="J388" i="38"/>
  <c r="J389" i="38"/>
  <c r="J390" i="38"/>
  <c r="J391" i="38"/>
  <c r="J392" i="38"/>
  <c r="J393" i="38"/>
  <c r="J394" i="38"/>
  <c r="J395" i="38"/>
  <c r="J396" i="38"/>
  <c r="J397" i="38"/>
  <c r="J398" i="38"/>
  <c r="J399" i="38"/>
  <c r="J400" i="38"/>
  <c r="J401" i="38"/>
  <c r="J402" i="38"/>
  <c r="J403" i="38"/>
  <c r="J404" i="38"/>
  <c r="J405" i="38"/>
  <c r="J406" i="38"/>
  <c r="J407" i="38"/>
  <c r="J408" i="38"/>
  <c r="J409" i="38"/>
  <c r="J410" i="38"/>
  <c r="J411" i="38"/>
  <c r="J412" i="38"/>
  <c r="J413" i="38"/>
  <c r="J414" i="38"/>
  <c r="J415" i="38"/>
  <c r="J416" i="38"/>
  <c r="J417" i="38"/>
  <c r="J418" i="38"/>
  <c r="J419" i="38"/>
  <c r="J420" i="38"/>
  <c r="J421" i="38"/>
  <c r="J422" i="38"/>
  <c r="J423" i="38"/>
  <c r="J424" i="38"/>
  <c r="J425" i="38"/>
  <c r="J426" i="38"/>
  <c r="J427" i="38"/>
  <c r="J428" i="38"/>
  <c r="J429" i="38"/>
  <c r="J430" i="38"/>
  <c r="J431" i="38"/>
  <c r="J432" i="38"/>
  <c r="J433" i="38"/>
  <c r="J434" i="38"/>
  <c r="J435" i="38"/>
  <c r="J436" i="38"/>
  <c r="J437" i="38"/>
  <c r="J438" i="38"/>
  <c r="J439" i="38"/>
  <c r="J440" i="38"/>
  <c r="J441" i="38"/>
  <c r="J442" i="38"/>
  <c r="J443" i="38"/>
  <c r="J444" i="38"/>
  <c r="J445" i="38"/>
  <c r="J446" i="38"/>
  <c r="J447" i="38"/>
  <c r="J448" i="38"/>
  <c r="J449" i="38"/>
  <c r="J450" i="38"/>
  <c r="J451" i="38"/>
  <c r="J452" i="38"/>
  <c r="J453" i="38"/>
  <c r="J454" i="38"/>
  <c r="J455" i="38"/>
  <c r="J456" i="38"/>
  <c r="J457" i="38"/>
  <c r="J458" i="38"/>
  <c r="J459" i="38"/>
  <c r="J460" i="38"/>
  <c r="J461" i="38"/>
  <c r="J462" i="38"/>
  <c r="J463" i="38"/>
  <c r="J464" i="38"/>
  <c r="J465" i="38"/>
  <c r="J466" i="38"/>
  <c r="J467" i="38"/>
  <c r="J468" i="38"/>
  <c r="J469" i="38"/>
  <c r="J470" i="38"/>
  <c r="J471" i="38"/>
  <c r="J472" i="38"/>
  <c r="J473" i="38"/>
  <c r="J474" i="38"/>
  <c r="J475" i="38"/>
  <c r="J476" i="38"/>
  <c r="J477" i="38"/>
  <c r="J478" i="38"/>
  <c r="J479" i="38"/>
  <c r="J480" i="38"/>
  <c r="J481" i="38"/>
  <c r="J482" i="38"/>
  <c r="J483" i="38"/>
  <c r="J484" i="38"/>
  <c r="J485" i="38"/>
  <c r="J486" i="38"/>
  <c r="J487" i="38"/>
  <c r="J488" i="38"/>
  <c r="J489" i="38"/>
  <c r="J490" i="38"/>
  <c r="J491" i="38"/>
  <c r="J492" i="38"/>
  <c r="J493" i="38"/>
  <c r="J494" i="38"/>
  <c r="J495" i="38"/>
  <c r="J496" i="38"/>
  <c r="J497" i="38"/>
  <c r="J498" i="38"/>
  <c r="J499" i="38"/>
  <c r="J500" i="38"/>
  <c r="J501" i="38"/>
  <c r="J502" i="38"/>
  <c r="J503" i="38"/>
  <c r="J504" i="38"/>
  <c r="J505" i="38"/>
  <c r="J506" i="38"/>
  <c r="J7" i="38"/>
  <c r="G34" i="39"/>
  <c r="G33" i="39"/>
  <c r="G24" i="39"/>
  <c r="G23" i="39" s="1"/>
  <c r="G19" i="39"/>
  <c r="G20" i="39"/>
  <c r="G21" i="39"/>
  <c r="G22" i="39"/>
  <c r="G18" i="39"/>
  <c r="M507" i="42"/>
  <c r="P7" i="42"/>
  <c r="Q7" i="42" s="1"/>
  <c r="M6" i="42"/>
  <c r="L5" i="41"/>
  <c r="L507" i="40"/>
  <c r="I507" i="38"/>
  <c r="I6" i="38"/>
  <c r="L506" i="37"/>
  <c r="L506" i="41" s="1"/>
  <c r="X506" i="41" s="1"/>
  <c r="L505" i="37"/>
  <c r="L505" i="41" s="1"/>
  <c r="X505" i="41" s="1"/>
  <c r="L504" i="37"/>
  <c r="L504" i="41" s="1"/>
  <c r="X504" i="41" s="1"/>
  <c r="L503" i="37"/>
  <c r="L503" i="41" s="1"/>
  <c r="X503" i="41" s="1"/>
  <c r="L502" i="37"/>
  <c r="L502" i="41" s="1"/>
  <c r="X502" i="41" s="1"/>
  <c r="L501" i="37"/>
  <c r="L501" i="41" s="1"/>
  <c r="X501" i="41" s="1"/>
  <c r="L500" i="37"/>
  <c r="L500" i="41" s="1"/>
  <c r="X500" i="41" s="1"/>
  <c r="L499" i="37"/>
  <c r="L499" i="41" s="1"/>
  <c r="X499" i="41" s="1"/>
  <c r="L498" i="37"/>
  <c r="L498" i="41" s="1"/>
  <c r="X498" i="41" s="1"/>
  <c r="L497" i="37"/>
  <c r="L497" i="41" s="1"/>
  <c r="X497" i="41" s="1"/>
  <c r="L496" i="37"/>
  <c r="L496" i="41" s="1"/>
  <c r="X496" i="41" s="1"/>
  <c r="L495" i="37"/>
  <c r="L495" i="41" s="1"/>
  <c r="X495" i="41" s="1"/>
  <c r="L494" i="37"/>
  <c r="L494" i="41" s="1"/>
  <c r="X494" i="41" s="1"/>
  <c r="L493" i="37"/>
  <c r="L493" i="41" s="1"/>
  <c r="X493" i="41" s="1"/>
  <c r="L492" i="37"/>
  <c r="L492" i="41" s="1"/>
  <c r="X492" i="41" s="1"/>
  <c r="L491" i="37"/>
  <c r="L491" i="41" s="1"/>
  <c r="X491" i="41" s="1"/>
  <c r="L490" i="37"/>
  <c r="L490" i="41" s="1"/>
  <c r="X490" i="41" s="1"/>
  <c r="L489" i="37"/>
  <c r="L489" i="41" s="1"/>
  <c r="X489" i="41" s="1"/>
  <c r="L488" i="37"/>
  <c r="L488" i="41" s="1"/>
  <c r="X488" i="41" s="1"/>
  <c r="L487" i="37"/>
  <c r="L487" i="41" s="1"/>
  <c r="X487" i="41" s="1"/>
  <c r="L486" i="37"/>
  <c r="L486" i="41" s="1"/>
  <c r="X486" i="41" s="1"/>
  <c r="L485" i="37"/>
  <c r="L485" i="41" s="1"/>
  <c r="X485" i="41" s="1"/>
  <c r="L484" i="37"/>
  <c r="L484" i="41" s="1"/>
  <c r="X484" i="41" s="1"/>
  <c r="L483" i="37"/>
  <c r="L483" i="41" s="1"/>
  <c r="X483" i="41" s="1"/>
  <c r="L482" i="37"/>
  <c r="L482" i="41" s="1"/>
  <c r="X482" i="41" s="1"/>
  <c r="L481" i="37"/>
  <c r="L481" i="41" s="1"/>
  <c r="X481" i="41" s="1"/>
  <c r="L480" i="37"/>
  <c r="L480" i="41" s="1"/>
  <c r="X480" i="41" s="1"/>
  <c r="L479" i="37"/>
  <c r="L479" i="41" s="1"/>
  <c r="X479" i="41" s="1"/>
  <c r="L478" i="37"/>
  <c r="L478" i="41" s="1"/>
  <c r="X478" i="41" s="1"/>
  <c r="L477" i="37"/>
  <c r="L477" i="41" s="1"/>
  <c r="X477" i="41" s="1"/>
  <c r="L476" i="37"/>
  <c r="L476" i="41" s="1"/>
  <c r="X476" i="41" s="1"/>
  <c r="L475" i="37"/>
  <c r="L475" i="41" s="1"/>
  <c r="X475" i="41" s="1"/>
  <c r="L474" i="37"/>
  <c r="L474" i="41" s="1"/>
  <c r="X474" i="41" s="1"/>
  <c r="L473" i="37"/>
  <c r="L473" i="41" s="1"/>
  <c r="X473" i="41" s="1"/>
  <c r="L472" i="37"/>
  <c r="L472" i="41" s="1"/>
  <c r="X472" i="41" s="1"/>
  <c r="L471" i="37"/>
  <c r="L471" i="41" s="1"/>
  <c r="X471" i="41" s="1"/>
  <c r="L470" i="37"/>
  <c r="L470" i="41" s="1"/>
  <c r="X470" i="41" s="1"/>
  <c r="L469" i="37"/>
  <c r="L469" i="41" s="1"/>
  <c r="X469" i="41" s="1"/>
  <c r="L468" i="37"/>
  <c r="L468" i="41" s="1"/>
  <c r="X468" i="41" s="1"/>
  <c r="L467" i="37"/>
  <c r="L467" i="41" s="1"/>
  <c r="X467" i="41" s="1"/>
  <c r="L466" i="37"/>
  <c r="L466" i="41" s="1"/>
  <c r="X466" i="41" s="1"/>
  <c r="L465" i="37"/>
  <c r="L465" i="41" s="1"/>
  <c r="X465" i="41" s="1"/>
  <c r="L464" i="37"/>
  <c r="L464" i="41" s="1"/>
  <c r="X464" i="41" s="1"/>
  <c r="L463" i="37"/>
  <c r="L463" i="41" s="1"/>
  <c r="X463" i="41" s="1"/>
  <c r="L462" i="37"/>
  <c r="L462" i="41" s="1"/>
  <c r="X462" i="41" s="1"/>
  <c r="L461" i="37"/>
  <c r="L461" i="41" s="1"/>
  <c r="X461" i="41" s="1"/>
  <c r="L460" i="37"/>
  <c r="L460" i="41" s="1"/>
  <c r="X460" i="41" s="1"/>
  <c r="L459" i="37"/>
  <c r="L459" i="41" s="1"/>
  <c r="X459" i="41" s="1"/>
  <c r="L458" i="37"/>
  <c r="L458" i="41" s="1"/>
  <c r="X458" i="41" s="1"/>
  <c r="L457" i="37"/>
  <c r="L457" i="41" s="1"/>
  <c r="X457" i="41" s="1"/>
  <c r="L456" i="37"/>
  <c r="L456" i="41" s="1"/>
  <c r="X456" i="41" s="1"/>
  <c r="L455" i="37"/>
  <c r="L455" i="41" s="1"/>
  <c r="X455" i="41" s="1"/>
  <c r="L454" i="37"/>
  <c r="L454" i="41" s="1"/>
  <c r="X454" i="41" s="1"/>
  <c r="L453" i="37"/>
  <c r="L453" i="41" s="1"/>
  <c r="X453" i="41" s="1"/>
  <c r="L452" i="37"/>
  <c r="L452" i="41" s="1"/>
  <c r="X452" i="41" s="1"/>
  <c r="L451" i="37"/>
  <c r="L451" i="41" s="1"/>
  <c r="X451" i="41" s="1"/>
  <c r="L450" i="37"/>
  <c r="L450" i="41" s="1"/>
  <c r="X450" i="41" s="1"/>
  <c r="L449" i="37"/>
  <c r="L449" i="41" s="1"/>
  <c r="X449" i="41" s="1"/>
  <c r="L448" i="37"/>
  <c r="L448" i="41" s="1"/>
  <c r="X448" i="41" s="1"/>
  <c r="L447" i="37"/>
  <c r="L447" i="41" s="1"/>
  <c r="X447" i="41" s="1"/>
  <c r="L446" i="37"/>
  <c r="L446" i="41" s="1"/>
  <c r="X446" i="41" s="1"/>
  <c r="L445" i="37"/>
  <c r="L445" i="41" s="1"/>
  <c r="X445" i="41" s="1"/>
  <c r="L444" i="37"/>
  <c r="L444" i="41" s="1"/>
  <c r="X444" i="41" s="1"/>
  <c r="L443" i="37"/>
  <c r="L443" i="41" s="1"/>
  <c r="X443" i="41" s="1"/>
  <c r="L442" i="37"/>
  <c r="L442" i="41" s="1"/>
  <c r="X442" i="41" s="1"/>
  <c r="L441" i="37"/>
  <c r="L441" i="41" s="1"/>
  <c r="X441" i="41" s="1"/>
  <c r="L440" i="37"/>
  <c r="L440" i="41" s="1"/>
  <c r="X440" i="41" s="1"/>
  <c r="L439" i="37"/>
  <c r="L439" i="41" s="1"/>
  <c r="X439" i="41" s="1"/>
  <c r="L438" i="37"/>
  <c r="L438" i="41" s="1"/>
  <c r="X438" i="41" s="1"/>
  <c r="L437" i="37"/>
  <c r="L437" i="41" s="1"/>
  <c r="X437" i="41" s="1"/>
  <c r="L436" i="37"/>
  <c r="L436" i="41" s="1"/>
  <c r="X436" i="41" s="1"/>
  <c r="L435" i="37"/>
  <c r="L435" i="41" s="1"/>
  <c r="X435" i="41" s="1"/>
  <c r="L434" i="37"/>
  <c r="L434" i="41" s="1"/>
  <c r="X434" i="41" s="1"/>
  <c r="L433" i="37"/>
  <c r="L433" i="41" s="1"/>
  <c r="X433" i="41" s="1"/>
  <c r="L432" i="37"/>
  <c r="L432" i="41" s="1"/>
  <c r="X432" i="41" s="1"/>
  <c r="L431" i="37"/>
  <c r="L431" i="41" s="1"/>
  <c r="X431" i="41" s="1"/>
  <c r="L430" i="37"/>
  <c r="L430" i="41" s="1"/>
  <c r="X430" i="41" s="1"/>
  <c r="L429" i="37"/>
  <c r="L429" i="41" s="1"/>
  <c r="X429" i="41" s="1"/>
  <c r="L428" i="37"/>
  <c r="L428" i="41" s="1"/>
  <c r="X428" i="41" s="1"/>
  <c r="L427" i="37"/>
  <c r="L427" i="41" s="1"/>
  <c r="X427" i="41" s="1"/>
  <c r="L426" i="37"/>
  <c r="L426" i="41" s="1"/>
  <c r="X426" i="41" s="1"/>
  <c r="L425" i="37"/>
  <c r="L425" i="41" s="1"/>
  <c r="X425" i="41" s="1"/>
  <c r="L424" i="37"/>
  <c r="L424" i="41" s="1"/>
  <c r="X424" i="41" s="1"/>
  <c r="L423" i="37"/>
  <c r="L423" i="41" s="1"/>
  <c r="X423" i="41" s="1"/>
  <c r="L422" i="37"/>
  <c r="L422" i="41" s="1"/>
  <c r="X422" i="41" s="1"/>
  <c r="L421" i="37"/>
  <c r="L421" i="41" s="1"/>
  <c r="X421" i="41" s="1"/>
  <c r="L420" i="37"/>
  <c r="L420" i="41" s="1"/>
  <c r="X420" i="41" s="1"/>
  <c r="L419" i="37"/>
  <c r="L419" i="41" s="1"/>
  <c r="X419" i="41" s="1"/>
  <c r="L418" i="37"/>
  <c r="L418" i="41" s="1"/>
  <c r="X418" i="41" s="1"/>
  <c r="L417" i="37"/>
  <c r="L417" i="41" s="1"/>
  <c r="X417" i="41" s="1"/>
  <c r="L416" i="37"/>
  <c r="L416" i="41" s="1"/>
  <c r="X416" i="41" s="1"/>
  <c r="L415" i="37"/>
  <c r="L415" i="41" s="1"/>
  <c r="X415" i="41" s="1"/>
  <c r="L414" i="37"/>
  <c r="L414" i="41" s="1"/>
  <c r="X414" i="41" s="1"/>
  <c r="L413" i="37"/>
  <c r="L413" i="41" s="1"/>
  <c r="X413" i="41" s="1"/>
  <c r="L412" i="37"/>
  <c r="L412" i="41" s="1"/>
  <c r="X412" i="41" s="1"/>
  <c r="L411" i="37"/>
  <c r="L411" i="41" s="1"/>
  <c r="X411" i="41" s="1"/>
  <c r="L410" i="37"/>
  <c r="L410" i="41" s="1"/>
  <c r="X410" i="41" s="1"/>
  <c r="L409" i="37"/>
  <c r="L409" i="41" s="1"/>
  <c r="X409" i="41" s="1"/>
  <c r="L408" i="37"/>
  <c r="L408" i="41" s="1"/>
  <c r="X408" i="41" s="1"/>
  <c r="L407" i="37"/>
  <c r="L407" i="41" s="1"/>
  <c r="X407" i="41" s="1"/>
  <c r="L406" i="37"/>
  <c r="L406" i="41" s="1"/>
  <c r="X406" i="41" s="1"/>
  <c r="L405" i="37"/>
  <c r="L405" i="41" s="1"/>
  <c r="X405" i="41" s="1"/>
  <c r="L404" i="37"/>
  <c r="L404" i="41" s="1"/>
  <c r="X404" i="41" s="1"/>
  <c r="L403" i="37"/>
  <c r="L403" i="41" s="1"/>
  <c r="X403" i="41" s="1"/>
  <c r="L402" i="37"/>
  <c r="L402" i="41" s="1"/>
  <c r="X402" i="41" s="1"/>
  <c r="L401" i="37"/>
  <c r="L401" i="41" s="1"/>
  <c r="X401" i="41" s="1"/>
  <c r="L400" i="37"/>
  <c r="L400" i="41" s="1"/>
  <c r="X400" i="41" s="1"/>
  <c r="L399" i="37"/>
  <c r="L399" i="41" s="1"/>
  <c r="X399" i="41" s="1"/>
  <c r="L398" i="37"/>
  <c r="L398" i="41" s="1"/>
  <c r="X398" i="41" s="1"/>
  <c r="L397" i="37"/>
  <c r="L397" i="41" s="1"/>
  <c r="X397" i="41" s="1"/>
  <c r="L396" i="37"/>
  <c r="L396" i="41" s="1"/>
  <c r="X396" i="41" s="1"/>
  <c r="L395" i="37"/>
  <c r="L395" i="41" s="1"/>
  <c r="X395" i="41" s="1"/>
  <c r="L394" i="37"/>
  <c r="L394" i="41" s="1"/>
  <c r="X394" i="41" s="1"/>
  <c r="L393" i="37"/>
  <c r="L393" i="41" s="1"/>
  <c r="X393" i="41" s="1"/>
  <c r="L392" i="37"/>
  <c r="L392" i="41" s="1"/>
  <c r="X392" i="41" s="1"/>
  <c r="L391" i="37"/>
  <c r="L391" i="41" s="1"/>
  <c r="X391" i="41" s="1"/>
  <c r="L390" i="37"/>
  <c r="L390" i="41" s="1"/>
  <c r="X390" i="41" s="1"/>
  <c r="L389" i="37"/>
  <c r="L389" i="41" s="1"/>
  <c r="X389" i="41" s="1"/>
  <c r="L388" i="37"/>
  <c r="L388" i="41" s="1"/>
  <c r="X388" i="41" s="1"/>
  <c r="L387" i="37"/>
  <c r="L387" i="41" s="1"/>
  <c r="X387" i="41" s="1"/>
  <c r="L386" i="37"/>
  <c r="L386" i="41" s="1"/>
  <c r="X386" i="41" s="1"/>
  <c r="L385" i="37"/>
  <c r="L385" i="41" s="1"/>
  <c r="X385" i="41" s="1"/>
  <c r="L384" i="37"/>
  <c r="L384" i="41" s="1"/>
  <c r="X384" i="41" s="1"/>
  <c r="L383" i="37"/>
  <c r="L383" i="41" s="1"/>
  <c r="X383" i="41" s="1"/>
  <c r="L382" i="37"/>
  <c r="L382" i="41" s="1"/>
  <c r="X382" i="41" s="1"/>
  <c r="L381" i="37"/>
  <c r="L381" i="41" s="1"/>
  <c r="X381" i="41" s="1"/>
  <c r="L380" i="37"/>
  <c r="L380" i="41" s="1"/>
  <c r="X380" i="41" s="1"/>
  <c r="L379" i="37"/>
  <c r="L379" i="41" s="1"/>
  <c r="X379" i="41" s="1"/>
  <c r="L378" i="37"/>
  <c r="L378" i="41" s="1"/>
  <c r="X378" i="41" s="1"/>
  <c r="L377" i="37"/>
  <c r="L377" i="41" s="1"/>
  <c r="X377" i="41" s="1"/>
  <c r="L376" i="37"/>
  <c r="L376" i="41" s="1"/>
  <c r="X376" i="41" s="1"/>
  <c r="L375" i="37"/>
  <c r="L375" i="41" s="1"/>
  <c r="X375" i="41" s="1"/>
  <c r="L374" i="37"/>
  <c r="L374" i="41" s="1"/>
  <c r="X374" i="41" s="1"/>
  <c r="L373" i="37"/>
  <c r="L373" i="41" s="1"/>
  <c r="X373" i="41" s="1"/>
  <c r="L372" i="37"/>
  <c r="L372" i="41" s="1"/>
  <c r="X372" i="41" s="1"/>
  <c r="L371" i="37"/>
  <c r="L371" i="41" s="1"/>
  <c r="X371" i="41" s="1"/>
  <c r="L370" i="37"/>
  <c r="L370" i="41" s="1"/>
  <c r="X370" i="41" s="1"/>
  <c r="L369" i="37"/>
  <c r="L369" i="41" s="1"/>
  <c r="X369" i="41" s="1"/>
  <c r="L368" i="37"/>
  <c r="L368" i="41" s="1"/>
  <c r="X368" i="41" s="1"/>
  <c r="L367" i="37"/>
  <c r="L367" i="41" s="1"/>
  <c r="X367" i="41" s="1"/>
  <c r="L366" i="37"/>
  <c r="L366" i="41" s="1"/>
  <c r="X366" i="41" s="1"/>
  <c r="L365" i="37"/>
  <c r="L365" i="41" s="1"/>
  <c r="X365" i="41" s="1"/>
  <c r="L364" i="37"/>
  <c r="L364" i="41" s="1"/>
  <c r="X364" i="41" s="1"/>
  <c r="L363" i="37"/>
  <c r="L363" i="41" s="1"/>
  <c r="X363" i="41" s="1"/>
  <c r="L362" i="37"/>
  <c r="L362" i="41" s="1"/>
  <c r="X362" i="41" s="1"/>
  <c r="L361" i="37"/>
  <c r="L361" i="41" s="1"/>
  <c r="X361" i="41" s="1"/>
  <c r="L360" i="37"/>
  <c r="L360" i="41" s="1"/>
  <c r="X360" i="41" s="1"/>
  <c r="L359" i="37"/>
  <c r="L359" i="41" s="1"/>
  <c r="X359" i="41" s="1"/>
  <c r="L358" i="37"/>
  <c r="L358" i="41" s="1"/>
  <c r="X358" i="41" s="1"/>
  <c r="L357" i="37"/>
  <c r="L357" i="41" s="1"/>
  <c r="X357" i="41" s="1"/>
  <c r="L356" i="37"/>
  <c r="L356" i="41" s="1"/>
  <c r="X356" i="41" s="1"/>
  <c r="L355" i="37"/>
  <c r="L355" i="41" s="1"/>
  <c r="X355" i="41" s="1"/>
  <c r="L354" i="37"/>
  <c r="L354" i="41" s="1"/>
  <c r="X354" i="41" s="1"/>
  <c r="L353" i="37"/>
  <c r="L353" i="41" s="1"/>
  <c r="X353" i="41" s="1"/>
  <c r="L352" i="37"/>
  <c r="L352" i="41" s="1"/>
  <c r="X352" i="41" s="1"/>
  <c r="L351" i="37"/>
  <c r="L351" i="41" s="1"/>
  <c r="X351" i="41" s="1"/>
  <c r="L350" i="37"/>
  <c r="L350" i="41" s="1"/>
  <c r="X350" i="41" s="1"/>
  <c r="L349" i="37"/>
  <c r="L349" i="41" s="1"/>
  <c r="X349" i="41" s="1"/>
  <c r="L348" i="37"/>
  <c r="L348" i="41" s="1"/>
  <c r="X348" i="41" s="1"/>
  <c r="L347" i="37"/>
  <c r="L347" i="41" s="1"/>
  <c r="X347" i="41" s="1"/>
  <c r="L346" i="37"/>
  <c r="L346" i="41" s="1"/>
  <c r="X346" i="41" s="1"/>
  <c r="L345" i="37"/>
  <c r="L345" i="41" s="1"/>
  <c r="X345" i="41" s="1"/>
  <c r="L344" i="37"/>
  <c r="L344" i="41" s="1"/>
  <c r="X344" i="41" s="1"/>
  <c r="L343" i="37"/>
  <c r="L343" i="41" s="1"/>
  <c r="X343" i="41" s="1"/>
  <c r="L342" i="37"/>
  <c r="L342" i="41" s="1"/>
  <c r="X342" i="41" s="1"/>
  <c r="L341" i="37"/>
  <c r="L341" i="41" s="1"/>
  <c r="X341" i="41" s="1"/>
  <c r="L340" i="37"/>
  <c r="L340" i="41" s="1"/>
  <c r="X340" i="41" s="1"/>
  <c r="L339" i="37"/>
  <c r="L339" i="41" s="1"/>
  <c r="X339" i="41" s="1"/>
  <c r="L338" i="37"/>
  <c r="L338" i="41" s="1"/>
  <c r="X338" i="41" s="1"/>
  <c r="L337" i="37"/>
  <c r="L337" i="41" s="1"/>
  <c r="X337" i="41" s="1"/>
  <c r="L336" i="37"/>
  <c r="L336" i="41" s="1"/>
  <c r="X336" i="41" s="1"/>
  <c r="L335" i="37"/>
  <c r="L335" i="41" s="1"/>
  <c r="X335" i="41" s="1"/>
  <c r="L334" i="37"/>
  <c r="L334" i="41" s="1"/>
  <c r="X334" i="41" s="1"/>
  <c r="L333" i="37"/>
  <c r="L333" i="41" s="1"/>
  <c r="X333" i="41" s="1"/>
  <c r="L332" i="37"/>
  <c r="L332" i="41" s="1"/>
  <c r="X332" i="41" s="1"/>
  <c r="L331" i="37"/>
  <c r="L331" i="41" s="1"/>
  <c r="X331" i="41" s="1"/>
  <c r="L330" i="37"/>
  <c r="L330" i="41" s="1"/>
  <c r="X330" i="41" s="1"/>
  <c r="L329" i="37"/>
  <c r="L329" i="41" s="1"/>
  <c r="X329" i="41" s="1"/>
  <c r="L328" i="37"/>
  <c r="L328" i="41" s="1"/>
  <c r="X328" i="41" s="1"/>
  <c r="L327" i="37"/>
  <c r="L327" i="41" s="1"/>
  <c r="X327" i="41" s="1"/>
  <c r="L326" i="37"/>
  <c r="L326" i="41" s="1"/>
  <c r="X326" i="41" s="1"/>
  <c r="L325" i="37"/>
  <c r="L325" i="41" s="1"/>
  <c r="X325" i="41" s="1"/>
  <c r="L324" i="37"/>
  <c r="L324" i="41" s="1"/>
  <c r="X324" i="41" s="1"/>
  <c r="L323" i="37"/>
  <c r="L323" i="41" s="1"/>
  <c r="X323" i="41" s="1"/>
  <c r="L322" i="37"/>
  <c r="L322" i="41" s="1"/>
  <c r="X322" i="41" s="1"/>
  <c r="L321" i="37"/>
  <c r="L321" i="41" s="1"/>
  <c r="X321" i="41" s="1"/>
  <c r="L320" i="37"/>
  <c r="L320" i="41" s="1"/>
  <c r="X320" i="41" s="1"/>
  <c r="L319" i="37"/>
  <c r="L319" i="41" s="1"/>
  <c r="X319" i="41" s="1"/>
  <c r="L318" i="37"/>
  <c r="L318" i="41" s="1"/>
  <c r="X318" i="41" s="1"/>
  <c r="L317" i="37"/>
  <c r="L317" i="41" s="1"/>
  <c r="X317" i="41" s="1"/>
  <c r="L316" i="37"/>
  <c r="L316" i="41" s="1"/>
  <c r="X316" i="41" s="1"/>
  <c r="L315" i="37"/>
  <c r="L315" i="41" s="1"/>
  <c r="X315" i="41" s="1"/>
  <c r="L314" i="37"/>
  <c r="L314" i="41" s="1"/>
  <c r="X314" i="41" s="1"/>
  <c r="L313" i="37"/>
  <c r="L313" i="41" s="1"/>
  <c r="X313" i="41" s="1"/>
  <c r="L312" i="37"/>
  <c r="L312" i="41" s="1"/>
  <c r="X312" i="41" s="1"/>
  <c r="L311" i="37"/>
  <c r="L311" i="41" s="1"/>
  <c r="X311" i="41" s="1"/>
  <c r="L310" i="37"/>
  <c r="L310" i="41" s="1"/>
  <c r="X310" i="41" s="1"/>
  <c r="L309" i="37"/>
  <c r="L309" i="41" s="1"/>
  <c r="X309" i="41" s="1"/>
  <c r="L308" i="37"/>
  <c r="L308" i="41" s="1"/>
  <c r="X308" i="41" s="1"/>
  <c r="L307" i="37"/>
  <c r="L307" i="41" s="1"/>
  <c r="X307" i="41" s="1"/>
  <c r="L306" i="37"/>
  <c r="L306" i="41" s="1"/>
  <c r="X306" i="41" s="1"/>
  <c r="L305" i="37"/>
  <c r="L305" i="41" s="1"/>
  <c r="X305" i="41" s="1"/>
  <c r="L304" i="37"/>
  <c r="L304" i="41" s="1"/>
  <c r="X304" i="41" s="1"/>
  <c r="L303" i="37"/>
  <c r="L303" i="41" s="1"/>
  <c r="X303" i="41" s="1"/>
  <c r="L302" i="37"/>
  <c r="L302" i="41" s="1"/>
  <c r="X302" i="41" s="1"/>
  <c r="L301" i="37"/>
  <c r="L301" i="41" s="1"/>
  <c r="X301" i="41" s="1"/>
  <c r="L300" i="37"/>
  <c r="L300" i="41" s="1"/>
  <c r="X300" i="41" s="1"/>
  <c r="L299" i="37"/>
  <c r="L299" i="41" s="1"/>
  <c r="X299" i="41" s="1"/>
  <c r="L298" i="37"/>
  <c r="L298" i="41" s="1"/>
  <c r="X298" i="41" s="1"/>
  <c r="L297" i="37"/>
  <c r="L297" i="41" s="1"/>
  <c r="X297" i="41" s="1"/>
  <c r="L296" i="37"/>
  <c r="L296" i="41" s="1"/>
  <c r="X296" i="41" s="1"/>
  <c r="L295" i="37"/>
  <c r="L295" i="41" s="1"/>
  <c r="X295" i="41" s="1"/>
  <c r="L294" i="37"/>
  <c r="L294" i="41" s="1"/>
  <c r="X294" i="41" s="1"/>
  <c r="L293" i="37"/>
  <c r="L293" i="41" s="1"/>
  <c r="X293" i="41" s="1"/>
  <c r="L292" i="37"/>
  <c r="L292" i="41" s="1"/>
  <c r="X292" i="41" s="1"/>
  <c r="L291" i="37"/>
  <c r="L291" i="41" s="1"/>
  <c r="X291" i="41" s="1"/>
  <c r="L290" i="37"/>
  <c r="L290" i="41" s="1"/>
  <c r="X290" i="41" s="1"/>
  <c r="L289" i="37"/>
  <c r="L289" i="41" s="1"/>
  <c r="X289" i="41" s="1"/>
  <c r="L288" i="37"/>
  <c r="L288" i="41" s="1"/>
  <c r="X288" i="41" s="1"/>
  <c r="L287" i="37"/>
  <c r="L287" i="41" s="1"/>
  <c r="X287" i="41" s="1"/>
  <c r="L286" i="37"/>
  <c r="L286" i="41" s="1"/>
  <c r="X286" i="41" s="1"/>
  <c r="L285" i="37"/>
  <c r="L285" i="41" s="1"/>
  <c r="X285" i="41" s="1"/>
  <c r="L284" i="37"/>
  <c r="L284" i="41" s="1"/>
  <c r="X284" i="41" s="1"/>
  <c r="L283" i="37"/>
  <c r="L283" i="41" s="1"/>
  <c r="X283" i="41" s="1"/>
  <c r="L282" i="37"/>
  <c r="L282" i="41" s="1"/>
  <c r="X282" i="41" s="1"/>
  <c r="L281" i="37"/>
  <c r="L281" i="41" s="1"/>
  <c r="X281" i="41" s="1"/>
  <c r="L280" i="37"/>
  <c r="L280" i="41" s="1"/>
  <c r="X280" i="41" s="1"/>
  <c r="L279" i="37"/>
  <c r="L279" i="41" s="1"/>
  <c r="X279" i="41" s="1"/>
  <c r="L278" i="37"/>
  <c r="L278" i="41" s="1"/>
  <c r="X278" i="41" s="1"/>
  <c r="L277" i="37"/>
  <c r="L277" i="41" s="1"/>
  <c r="X277" i="41" s="1"/>
  <c r="L276" i="37"/>
  <c r="L276" i="41" s="1"/>
  <c r="X276" i="41" s="1"/>
  <c r="L275" i="37"/>
  <c r="L275" i="41" s="1"/>
  <c r="X275" i="41" s="1"/>
  <c r="L274" i="37"/>
  <c r="L274" i="41" s="1"/>
  <c r="X274" i="41" s="1"/>
  <c r="L273" i="37"/>
  <c r="L273" i="41" s="1"/>
  <c r="X273" i="41" s="1"/>
  <c r="L272" i="37"/>
  <c r="L272" i="41" s="1"/>
  <c r="X272" i="41" s="1"/>
  <c r="L271" i="37"/>
  <c r="L271" i="41" s="1"/>
  <c r="X271" i="41" s="1"/>
  <c r="L270" i="37"/>
  <c r="L270" i="41" s="1"/>
  <c r="X270" i="41" s="1"/>
  <c r="L269" i="37"/>
  <c r="L269" i="41" s="1"/>
  <c r="X269" i="41" s="1"/>
  <c r="L268" i="37"/>
  <c r="L268" i="41" s="1"/>
  <c r="X268" i="41" s="1"/>
  <c r="L267" i="37"/>
  <c r="L267" i="41" s="1"/>
  <c r="X267" i="41" s="1"/>
  <c r="L266" i="37"/>
  <c r="L266" i="41" s="1"/>
  <c r="X266" i="41" s="1"/>
  <c r="L265" i="37"/>
  <c r="L265" i="41" s="1"/>
  <c r="X265" i="41" s="1"/>
  <c r="L264" i="37"/>
  <c r="L264" i="41" s="1"/>
  <c r="X264" i="41" s="1"/>
  <c r="L263" i="37"/>
  <c r="L263" i="41" s="1"/>
  <c r="X263" i="41" s="1"/>
  <c r="L262" i="37"/>
  <c r="L262" i="41" s="1"/>
  <c r="X262" i="41" s="1"/>
  <c r="L261" i="37"/>
  <c r="L261" i="41" s="1"/>
  <c r="X261" i="41" s="1"/>
  <c r="L260" i="37"/>
  <c r="L260" i="41" s="1"/>
  <c r="X260" i="41" s="1"/>
  <c r="L259" i="37"/>
  <c r="L259" i="41" s="1"/>
  <c r="X259" i="41" s="1"/>
  <c r="L258" i="37"/>
  <c r="L258" i="41" s="1"/>
  <c r="X258" i="41" s="1"/>
  <c r="L257" i="37"/>
  <c r="L257" i="41" s="1"/>
  <c r="X257" i="41" s="1"/>
  <c r="L256" i="37"/>
  <c r="L256" i="41" s="1"/>
  <c r="X256" i="41" s="1"/>
  <c r="L255" i="37"/>
  <c r="L255" i="41" s="1"/>
  <c r="X255" i="41" s="1"/>
  <c r="L254" i="37"/>
  <c r="L254" i="41" s="1"/>
  <c r="X254" i="41" s="1"/>
  <c r="L253" i="37"/>
  <c r="L253" i="41" s="1"/>
  <c r="X253" i="41" s="1"/>
  <c r="L252" i="37"/>
  <c r="L252" i="41" s="1"/>
  <c r="X252" i="41" s="1"/>
  <c r="L251" i="37"/>
  <c r="L251" i="41" s="1"/>
  <c r="X251" i="41" s="1"/>
  <c r="L250" i="37"/>
  <c r="L250" i="41" s="1"/>
  <c r="X250" i="41" s="1"/>
  <c r="L249" i="37"/>
  <c r="L249" i="41" s="1"/>
  <c r="X249" i="41" s="1"/>
  <c r="L248" i="37"/>
  <c r="L248" i="41" s="1"/>
  <c r="X248" i="41" s="1"/>
  <c r="L247" i="37"/>
  <c r="L247" i="41" s="1"/>
  <c r="X247" i="41" s="1"/>
  <c r="L246" i="37"/>
  <c r="L246" i="41" s="1"/>
  <c r="X246" i="41" s="1"/>
  <c r="L245" i="37"/>
  <c r="L245" i="41" s="1"/>
  <c r="X245" i="41" s="1"/>
  <c r="L244" i="37"/>
  <c r="L244" i="41" s="1"/>
  <c r="X244" i="41" s="1"/>
  <c r="L243" i="37"/>
  <c r="L243" i="41" s="1"/>
  <c r="X243" i="41" s="1"/>
  <c r="L242" i="37"/>
  <c r="L242" i="41" s="1"/>
  <c r="X242" i="41" s="1"/>
  <c r="L241" i="37"/>
  <c r="L241" i="41" s="1"/>
  <c r="X241" i="41" s="1"/>
  <c r="L240" i="37"/>
  <c r="L240" i="41" s="1"/>
  <c r="X240" i="41" s="1"/>
  <c r="L239" i="37"/>
  <c r="L239" i="41" s="1"/>
  <c r="X239" i="41" s="1"/>
  <c r="L238" i="37"/>
  <c r="L238" i="41" s="1"/>
  <c r="X238" i="41" s="1"/>
  <c r="L237" i="37"/>
  <c r="L237" i="41" s="1"/>
  <c r="X237" i="41" s="1"/>
  <c r="L236" i="37"/>
  <c r="L236" i="41" s="1"/>
  <c r="X236" i="41" s="1"/>
  <c r="L235" i="37"/>
  <c r="L235" i="41" s="1"/>
  <c r="X235" i="41" s="1"/>
  <c r="L234" i="37"/>
  <c r="L234" i="41" s="1"/>
  <c r="X234" i="41" s="1"/>
  <c r="L233" i="37"/>
  <c r="L233" i="41" s="1"/>
  <c r="X233" i="41" s="1"/>
  <c r="L232" i="37"/>
  <c r="L232" i="41" s="1"/>
  <c r="X232" i="41" s="1"/>
  <c r="L231" i="37"/>
  <c r="L231" i="41" s="1"/>
  <c r="X231" i="41" s="1"/>
  <c r="L230" i="37"/>
  <c r="L230" i="41" s="1"/>
  <c r="X230" i="41" s="1"/>
  <c r="L229" i="37"/>
  <c r="L229" i="41" s="1"/>
  <c r="X229" i="41" s="1"/>
  <c r="L228" i="37"/>
  <c r="L228" i="41" s="1"/>
  <c r="X228" i="41" s="1"/>
  <c r="L227" i="37"/>
  <c r="L227" i="41" s="1"/>
  <c r="X227" i="41" s="1"/>
  <c r="L226" i="37"/>
  <c r="L226" i="41" s="1"/>
  <c r="X226" i="41" s="1"/>
  <c r="L225" i="37"/>
  <c r="L225" i="41" s="1"/>
  <c r="X225" i="41" s="1"/>
  <c r="L224" i="37"/>
  <c r="L224" i="41" s="1"/>
  <c r="X224" i="41" s="1"/>
  <c r="L223" i="37"/>
  <c r="L223" i="41" s="1"/>
  <c r="X223" i="41" s="1"/>
  <c r="L222" i="37"/>
  <c r="L222" i="41" s="1"/>
  <c r="X222" i="41" s="1"/>
  <c r="L221" i="37"/>
  <c r="L221" i="41" s="1"/>
  <c r="X221" i="41" s="1"/>
  <c r="L220" i="37"/>
  <c r="L220" i="41" s="1"/>
  <c r="X220" i="41" s="1"/>
  <c r="L219" i="37"/>
  <c r="L219" i="41" s="1"/>
  <c r="X219" i="41" s="1"/>
  <c r="L218" i="37"/>
  <c r="L218" i="41" s="1"/>
  <c r="X218" i="41" s="1"/>
  <c r="L217" i="37"/>
  <c r="L217" i="41" s="1"/>
  <c r="X217" i="41" s="1"/>
  <c r="L216" i="37"/>
  <c r="L216" i="41" s="1"/>
  <c r="X216" i="41" s="1"/>
  <c r="L215" i="37"/>
  <c r="L215" i="41" s="1"/>
  <c r="X215" i="41" s="1"/>
  <c r="L214" i="37"/>
  <c r="L214" i="41" s="1"/>
  <c r="X214" i="41" s="1"/>
  <c r="L213" i="37"/>
  <c r="L213" i="41" s="1"/>
  <c r="X213" i="41" s="1"/>
  <c r="L212" i="37"/>
  <c r="L212" i="41" s="1"/>
  <c r="X212" i="41" s="1"/>
  <c r="L211" i="37"/>
  <c r="L211" i="41" s="1"/>
  <c r="X211" i="41" s="1"/>
  <c r="L210" i="37"/>
  <c r="L210" i="41" s="1"/>
  <c r="X210" i="41" s="1"/>
  <c r="L209" i="37"/>
  <c r="L209" i="41" s="1"/>
  <c r="X209" i="41" s="1"/>
  <c r="L208" i="37"/>
  <c r="L208" i="41" s="1"/>
  <c r="X208" i="41" s="1"/>
  <c r="L207" i="37"/>
  <c r="L207" i="41" s="1"/>
  <c r="X207" i="41" s="1"/>
  <c r="L206" i="37"/>
  <c r="L206" i="41" s="1"/>
  <c r="X206" i="41" s="1"/>
  <c r="L205" i="37"/>
  <c r="L205" i="41" s="1"/>
  <c r="X205" i="41" s="1"/>
  <c r="L204" i="37"/>
  <c r="L204" i="41" s="1"/>
  <c r="X204" i="41" s="1"/>
  <c r="L203" i="37"/>
  <c r="L203" i="41" s="1"/>
  <c r="X203" i="41" s="1"/>
  <c r="L202" i="37"/>
  <c r="L202" i="41" s="1"/>
  <c r="X202" i="41" s="1"/>
  <c r="L201" i="37"/>
  <c r="L201" i="41" s="1"/>
  <c r="X201" i="41" s="1"/>
  <c r="L200" i="37"/>
  <c r="L200" i="41" s="1"/>
  <c r="X200" i="41" s="1"/>
  <c r="L199" i="37"/>
  <c r="L199" i="41" s="1"/>
  <c r="X199" i="41" s="1"/>
  <c r="L198" i="37"/>
  <c r="L198" i="41" s="1"/>
  <c r="X198" i="41" s="1"/>
  <c r="L197" i="37"/>
  <c r="L197" i="41" s="1"/>
  <c r="X197" i="41" s="1"/>
  <c r="L196" i="37"/>
  <c r="L196" i="41" s="1"/>
  <c r="X196" i="41" s="1"/>
  <c r="L195" i="37"/>
  <c r="L195" i="41" s="1"/>
  <c r="X195" i="41" s="1"/>
  <c r="L194" i="37"/>
  <c r="L194" i="41" s="1"/>
  <c r="X194" i="41" s="1"/>
  <c r="L193" i="37"/>
  <c r="L193" i="41" s="1"/>
  <c r="X193" i="41" s="1"/>
  <c r="L192" i="37"/>
  <c r="L192" i="41" s="1"/>
  <c r="X192" i="41" s="1"/>
  <c r="L191" i="37"/>
  <c r="L191" i="41" s="1"/>
  <c r="X191" i="41" s="1"/>
  <c r="L190" i="37"/>
  <c r="L190" i="41" s="1"/>
  <c r="X190" i="41" s="1"/>
  <c r="L189" i="37"/>
  <c r="L189" i="41" s="1"/>
  <c r="X189" i="41" s="1"/>
  <c r="L188" i="37"/>
  <c r="L188" i="41" s="1"/>
  <c r="X188" i="41" s="1"/>
  <c r="L187" i="37"/>
  <c r="L187" i="41" s="1"/>
  <c r="X187" i="41" s="1"/>
  <c r="L186" i="37"/>
  <c r="L186" i="41" s="1"/>
  <c r="X186" i="41" s="1"/>
  <c r="L185" i="37"/>
  <c r="L185" i="41" s="1"/>
  <c r="X185" i="41" s="1"/>
  <c r="L184" i="37"/>
  <c r="L184" i="41" s="1"/>
  <c r="X184" i="41" s="1"/>
  <c r="L183" i="37"/>
  <c r="L183" i="41" s="1"/>
  <c r="X183" i="41" s="1"/>
  <c r="L182" i="37"/>
  <c r="L182" i="41" s="1"/>
  <c r="X182" i="41" s="1"/>
  <c r="L181" i="37"/>
  <c r="L181" i="41" s="1"/>
  <c r="X181" i="41" s="1"/>
  <c r="L180" i="37"/>
  <c r="L180" i="41" s="1"/>
  <c r="X180" i="41" s="1"/>
  <c r="L179" i="37"/>
  <c r="L179" i="41" s="1"/>
  <c r="X179" i="41" s="1"/>
  <c r="L178" i="37"/>
  <c r="L178" i="41" s="1"/>
  <c r="X178" i="41" s="1"/>
  <c r="L177" i="37"/>
  <c r="L177" i="41" s="1"/>
  <c r="X177" i="41" s="1"/>
  <c r="L176" i="37"/>
  <c r="L176" i="41" s="1"/>
  <c r="X176" i="41" s="1"/>
  <c r="L175" i="37"/>
  <c r="L175" i="41" s="1"/>
  <c r="X175" i="41" s="1"/>
  <c r="L174" i="37"/>
  <c r="L174" i="41" s="1"/>
  <c r="X174" i="41" s="1"/>
  <c r="L173" i="37"/>
  <c r="L173" i="41" s="1"/>
  <c r="X173" i="41" s="1"/>
  <c r="L172" i="37"/>
  <c r="L172" i="41" s="1"/>
  <c r="X172" i="41" s="1"/>
  <c r="L171" i="37"/>
  <c r="L171" i="41" s="1"/>
  <c r="X171" i="41" s="1"/>
  <c r="L170" i="37"/>
  <c r="L170" i="41" s="1"/>
  <c r="X170" i="41" s="1"/>
  <c r="L169" i="37"/>
  <c r="L169" i="41" s="1"/>
  <c r="X169" i="41" s="1"/>
  <c r="L168" i="37"/>
  <c r="L168" i="41" s="1"/>
  <c r="X168" i="41" s="1"/>
  <c r="L167" i="37"/>
  <c r="L167" i="41" s="1"/>
  <c r="X167" i="41" s="1"/>
  <c r="L166" i="37"/>
  <c r="L166" i="41" s="1"/>
  <c r="X166" i="41" s="1"/>
  <c r="L165" i="37"/>
  <c r="L165" i="41" s="1"/>
  <c r="X165" i="41" s="1"/>
  <c r="L164" i="37"/>
  <c r="L164" i="41" s="1"/>
  <c r="X164" i="41" s="1"/>
  <c r="L163" i="37"/>
  <c r="L163" i="41" s="1"/>
  <c r="X163" i="41" s="1"/>
  <c r="L162" i="37"/>
  <c r="L162" i="41" s="1"/>
  <c r="X162" i="41" s="1"/>
  <c r="L161" i="37"/>
  <c r="L161" i="41" s="1"/>
  <c r="X161" i="41" s="1"/>
  <c r="L160" i="37"/>
  <c r="L160" i="41" s="1"/>
  <c r="X160" i="41" s="1"/>
  <c r="L159" i="37"/>
  <c r="L159" i="41" s="1"/>
  <c r="X159" i="41" s="1"/>
  <c r="L158" i="37"/>
  <c r="L158" i="41" s="1"/>
  <c r="X158" i="41" s="1"/>
  <c r="L157" i="37"/>
  <c r="L157" i="41" s="1"/>
  <c r="X157" i="41" s="1"/>
  <c r="L156" i="37"/>
  <c r="L156" i="41" s="1"/>
  <c r="X156" i="41" s="1"/>
  <c r="L155" i="37"/>
  <c r="L155" i="41" s="1"/>
  <c r="X155" i="41" s="1"/>
  <c r="L154" i="37"/>
  <c r="L154" i="41" s="1"/>
  <c r="X154" i="41" s="1"/>
  <c r="L153" i="37"/>
  <c r="L153" i="41" s="1"/>
  <c r="X153" i="41" s="1"/>
  <c r="L152" i="37"/>
  <c r="L152" i="41" s="1"/>
  <c r="X152" i="41" s="1"/>
  <c r="L151" i="37"/>
  <c r="L151" i="41" s="1"/>
  <c r="X151" i="41" s="1"/>
  <c r="L150" i="37"/>
  <c r="L150" i="41" s="1"/>
  <c r="X150" i="41" s="1"/>
  <c r="L149" i="37"/>
  <c r="L149" i="41" s="1"/>
  <c r="X149" i="41" s="1"/>
  <c r="L148" i="37"/>
  <c r="L148" i="41" s="1"/>
  <c r="X148" i="41" s="1"/>
  <c r="L147" i="37"/>
  <c r="L147" i="41" s="1"/>
  <c r="X147" i="41" s="1"/>
  <c r="L146" i="37"/>
  <c r="L146" i="41" s="1"/>
  <c r="X146" i="41" s="1"/>
  <c r="L145" i="37"/>
  <c r="L145" i="41" s="1"/>
  <c r="X145" i="41" s="1"/>
  <c r="L144" i="37"/>
  <c r="L144" i="41" s="1"/>
  <c r="X144" i="41" s="1"/>
  <c r="L143" i="37"/>
  <c r="L143" i="41" s="1"/>
  <c r="X143" i="41" s="1"/>
  <c r="L142" i="37"/>
  <c r="L142" i="41" s="1"/>
  <c r="X142" i="41" s="1"/>
  <c r="L141" i="37"/>
  <c r="L141" i="41" s="1"/>
  <c r="X141" i="41" s="1"/>
  <c r="L140" i="37"/>
  <c r="L140" i="41" s="1"/>
  <c r="X140" i="41" s="1"/>
  <c r="L139" i="37"/>
  <c r="L139" i="41" s="1"/>
  <c r="X139" i="41" s="1"/>
  <c r="L138" i="37"/>
  <c r="L138" i="41" s="1"/>
  <c r="X138" i="41" s="1"/>
  <c r="L137" i="37"/>
  <c r="L137" i="41" s="1"/>
  <c r="X137" i="41" s="1"/>
  <c r="L136" i="37"/>
  <c r="L136" i="41" s="1"/>
  <c r="X136" i="41" s="1"/>
  <c r="L135" i="37"/>
  <c r="L135" i="41" s="1"/>
  <c r="X135" i="41" s="1"/>
  <c r="L134" i="37"/>
  <c r="L134" i="41" s="1"/>
  <c r="X134" i="41" s="1"/>
  <c r="L133" i="37"/>
  <c r="L133" i="41" s="1"/>
  <c r="X133" i="41" s="1"/>
  <c r="L132" i="37"/>
  <c r="L132" i="41" s="1"/>
  <c r="X132" i="41" s="1"/>
  <c r="L131" i="37"/>
  <c r="L131" i="41" s="1"/>
  <c r="X131" i="41" s="1"/>
  <c r="L130" i="37"/>
  <c r="L130" i="41" s="1"/>
  <c r="X130" i="41" s="1"/>
  <c r="L129" i="37"/>
  <c r="L129" i="41" s="1"/>
  <c r="X129" i="41" s="1"/>
  <c r="L128" i="37"/>
  <c r="L128" i="41" s="1"/>
  <c r="X128" i="41" s="1"/>
  <c r="L127" i="37"/>
  <c r="L127" i="41" s="1"/>
  <c r="X127" i="41" s="1"/>
  <c r="L126" i="37"/>
  <c r="L126" i="41" s="1"/>
  <c r="X126" i="41" s="1"/>
  <c r="L125" i="37"/>
  <c r="L125" i="41" s="1"/>
  <c r="X125" i="41" s="1"/>
  <c r="L124" i="37"/>
  <c r="L124" i="41" s="1"/>
  <c r="X124" i="41" s="1"/>
  <c r="L123" i="37"/>
  <c r="L123" i="41" s="1"/>
  <c r="X123" i="41" s="1"/>
  <c r="L122" i="37"/>
  <c r="L122" i="41" s="1"/>
  <c r="X122" i="41" s="1"/>
  <c r="L121" i="37"/>
  <c r="L121" i="41" s="1"/>
  <c r="X121" i="41" s="1"/>
  <c r="L120" i="37"/>
  <c r="L120" i="41" s="1"/>
  <c r="X120" i="41" s="1"/>
  <c r="L119" i="37"/>
  <c r="L119" i="41" s="1"/>
  <c r="X119" i="41" s="1"/>
  <c r="L118" i="37"/>
  <c r="L118" i="41" s="1"/>
  <c r="X118" i="41" s="1"/>
  <c r="L117" i="37"/>
  <c r="L117" i="41" s="1"/>
  <c r="X117" i="41" s="1"/>
  <c r="L116" i="37"/>
  <c r="L116" i="41" s="1"/>
  <c r="X116" i="41" s="1"/>
  <c r="L115" i="37"/>
  <c r="L115" i="41" s="1"/>
  <c r="X115" i="41" s="1"/>
  <c r="L114" i="37"/>
  <c r="L114" i="41" s="1"/>
  <c r="X114" i="41" s="1"/>
  <c r="L113" i="37"/>
  <c r="L113" i="41" s="1"/>
  <c r="X113" i="41" s="1"/>
  <c r="L112" i="37"/>
  <c r="L112" i="41" s="1"/>
  <c r="X112" i="41" s="1"/>
  <c r="L111" i="37"/>
  <c r="L111" i="41" s="1"/>
  <c r="X111" i="41" s="1"/>
  <c r="L110" i="37"/>
  <c r="L110" i="41" s="1"/>
  <c r="X110" i="41" s="1"/>
  <c r="L109" i="37"/>
  <c r="L109" i="41" s="1"/>
  <c r="X109" i="41" s="1"/>
  <c r="L108" i="37"/>
  <c r="L108" i="41" s="1"/>
  <c r="X108" i="41" s="1"/>
  <c r="L107" i="37"/>
  <c r="L107" i="41" s="1"/>
  <c r="X107" i="41" s="1"/>
  <c r="L106" i="37"/>
  <c r="L106" i="41" s="1"/>
  <c r="X106" i="41" s="1"/>
  <c r="L105" i="37"/>
  <c r="L105" i="41" s="1"/>
  <c r="X105" i="41" s="1"/>
  <c r="L104" i="37"/>
  <c r="L104" i="41" s="1"/>
  <c r="X104" i="41" s="1"/>
  <c r="L103" i="37"/>
  <c r="L103" i="41" s="1"/>
  <c r="X103" i="41" s="1"/>
  <c r="L102" i="37"/>
  <c r="L102" i="41" s="1"/>
  <c r="X102" i="41" s="1"/>
  <c r="L101" i="37"/>
  <c r="L101" i="41" s="1"/>
  <c r="X101" i="41" s="1"/>
  <c r="L100" i="37"/>
  <c r="L100" i="41" s="1"/>
  <c r="X100" i="41" s="1"/>
  <c r="L99" i="37"/>
  <c r="L99" i="41" s="1"/>
  <c r="X99" i="41" s="1"/>
  <c r="L98" i="37"/>
  <c r="L98" i="41" s="1"/>
  <c r="X98" i="41" s="1"/>
  <c r="L97" i="37"/>
  <c r="L97" i="41" s="1"/>
  <c r="X97" i="41" s="1"/>
  <c r="L96" i="37"/>
  <c r="L96" i="41" s="1"/>
  <c r="X96" i="41" s="1"/>
  <c r="L95" i="37"/>
  <c r="L95" i="41" s="1"/>
  <c r="X95" i="41" s="1"/>
  <c r="L94" i="37"/>
  <c r="L94" i="41" s="1"/>
  <c r="X94" i="41" s="1"/>
  <c r="L93" i="37"/>
  <c r="L93" i="41" s="1"/>
  <c r="X93" i="41" s="1"/>
  <c r="L92" i="37"/>
  <c r="L92" i="41" s="1"/>
  <c r="X92" i="41" s="1"/>
  <c r="L91" i="37"/>
  <c r="L91" i="41" s="1"/>
  <c r="X91" i="41" s="1"/>
  <c r="L90" i="37"/>
  <c r="L90" i="41" s="1"/>
  <c r="X90" i="41" s="1"/>
  <c r="L89" i="37"/>
  <c r="L89" i="41" s="1"/>
  <c r="X89" i="41" s="1"/>
  <c r="L88" i="37"/>
  <c r="L88" i="41" s="1"/>
  <c r="X88" i="41" s="1"/>
  <c r="L87" i="37"/>
  <c r="L87" i="41" s="1"/>
  <c r="X87" i="41" s="1"/>
  <c r="L86" i="37"/>
  <c r="L86" i="41" s="1"/>
  <c r="X86" i="41" s="1"/>
  <c r="L85" i="37"/>
  <c r="L85" i="41" s="1"/>
  <c r="X85" i="41" s="1"/>
  <c r="L84" i="37"/>
  <c r="L84" i="41" s="1"/>
  <c r="X84" i="41" s="1"/>
  <c r="L83" i="37"/>
  <c r="L83" i="41" s="1"/>
  <c r="X83" i="41" s="1"/>
  <c r="L82" i="37"/>
  <c r="L82" i="41" s="1"/>
  <c r="X82" i="41" s="1"/>
  <c r="L81" i="37"/>
  <c r="L81" i="41" s="1"/>
  <c r="X81" i="41" s="1"/>
  <c r="L80" i="37"/>
  <c r="L80" i="41" s="1"/>
  <c r="X80" i="41" s="1"/>
  <c r="L79" i="37"/>
  <c r="L79" i="41" s="1"/>
  <c r="X79" i="41" s="1"/>
  <c r="L78" i="37"/>
  <c r="L78" i="41" s="1"/>
  <c r="X78" i="41" s="1"/>
  <c r="L77" i="37"/>
  <c r="L77" i="41" s="1"/>
  <c r="X77" i="41" s="1"/>
  <c r="L76" i="37"/>
  <c r="L76" i="41" s="1"/>
  <c r="X76" i="41" s="1"/>
  <c r="L75" i="37"/>
  <c r="L75" i="41" s="1"/>
  <c r="X75" i="41" s="1"/>
  <c r="L74" i="37"/>
  <c r="L74" i="41" s="1"/>
  <c r="X74" i="41" s="1"/>
  <c r="L73" i="37"/>
  <c r="L73" i="41" s="1"/>
  <c r="X73" i="41" s="1"/>
  <c r="L72" i="37"/>
  <c r="L72" i="41" s="1"/>
  <c r="X72" i="41" s="1"/>
  <c r="L71" i="37"/>
  <c r="L71" i="41" s="1"/>
  <c r="X71" i="41" s="1"/>
  <c r="L70" i="37"/>
  <c r="L70" i="41" s="1"/>
  <c r="X70" i="41" s="1"/>
  <c r="L69" i="37"/>
  <c r="L69" i="41" s="1"/>
  <c r="X69" i="41" s="1"/>
  <c r="L68" i="37"/>
  <c r="L68" i="41" s="1"/>
  <c r="X68" i="41" s="1"/>
  <c r="L67" i="37"/>
  <c r="L67" i="41" s="1"/>
  <c r="X67" i="41" s="1"/>
  <c r="L66" i="37"/>
  <c r="L66" i="41" s="1"/>
  <c r="X66" i="41" s="1"/>
  <c r="L65" i="37"/>
  <c r="L65" i="41" s="1"/>
  <c r="X65" i="41" s="1"/>
  <c r="L64" i="37"/>
  <c r="L64" i="41" s="1"/>
  <c r="X64" i="41" s="1"/>
  <c r="L63" i="37"/>
  <c r="L63" i="41" s="1"/>
  <c r="X63" i="41" s="1"/>
  <c r="L62" i="37"/>
  <c r="L62" i="41" s="1"/>
  <c r="X62" i="41" s="1"/>
  <c r="L61" i="37"/>
  <c r="L61" i="41" s="1"/>
  <c r="X61" i="41" s="1"/>
  <c r="L60" i="37"/>
  <c r="L60" i="41" s="1"/>
  <c r="X60" i="41" s="1"/>
  <c r="L59" i="37"/>
  <c r="L59" i="41" s="1"/>
  <c r="X59" i="41" s="1"/>
  <c r="L58" i="37"/>
  <c r="L58" i="41" s="1"/>
  <c r="X58" i="41" s="1"/>
  <c r="L57" i="37"/>
  <c r="L57" i="41" s="1"/>
  <c r="X57" i="41" s="1"/>
  <c r="L56" i="37"/>
  <c r="L56" i="41" s="1"/>
  <c r="X56" i="41" s="1"/>
  <c r="L55" i="37"/>
  <c r="L55" i="41" s="1"/>
  <c r="X55" i="41" s="1"/>
  <c r="L54" i="37"/>
  <c r="L54" i="41" s="1"/>
  <c r="X54" i="41" s="1"/>
  <c r="L53" i="37"/>
  <c r="L53" i="41" s="1"/>
  <c r="X53" i="41" s="1"/>
  <c r="L52" i="37"/>
  <c r="L52" i="41" s="1"/>
  <c r="X52" i="41" s="1"/>
  <c r="L51" i="37"/>
  <c r="L51" i="41" s="1"/>
  <c r="X51" i="41" s="1"/>
  <c r="L50" i="37"/>
  <c r="L50" i="41" s="1"/>
  <c r="X50" i="41" s="1"/>
  <c r="L49" i="37"/>
  <c r="L49" i="41" s="1"/>
  <c r="X49" i="41" s="1"/>
  <c r="L48" i="37"/>
  <c r="L48" i="41" s="1"/>
  <c r="X48" i="41" s="1"/>
  <c r="L47" i="37"/>
  <c r="L47" i="41" s="1"/>
  <c r="X47" i="41" s="1"/>
  <c r="L46" i="37"/>
  <c r="L46" i="41" s="1"/>
  <c r="X46" i="41" s="1"/>
  <c r="L45" i="37"/>
  <c r="L45" i="41" s="1"/>
  <c r="X45" i="41" s="1"/>
  <c r="L44" i="37"/>
  <c r="L44" i="41" s="1"/>
  <c r="X44" i="41" s="1"/>
  <c r="L43" i="37"/>
  <c r="L43" i="41" s="1"/>
  <c r="X43" i="41" s="1"/>
  <c r="L42" i="37"/>
  <c r="L42" i="41" s="1"/>
  <c r="X42" i="41" s="1"/>
  <c r="L41" i="37"/>
  <c r="L41" i="41" s="1"/>
  <c r="X41" i="41" s="1"/>
  <c r="L40" i="37"/>
  <c r="L40" i="41" s="1"/>
  <c r="X40" i="41" s="1"/>
  <c r="L39" i="37"/>
  <c r="L39" i="41" s="1"/>
  <c r="X39" i="41" s="1"/>
  <c r="L38" i="37"/>
  <c r="L38" i="41" s="1"/>
  <c r="X38" i="41" s="1"/>
  <c r="L37" i="37"/>
  <c r="L37" i="41" s="1"/>
  <c r="X37" i="41" s="1"/>
  <c r="L36" i="37"/>
  <c r="L36" i="41" s="1"/>
  <c r="X36" i="41" s="1"/>
  <c r="L35" i="37"/>
  <c r="L35" i="41" s="1"/>
  <c r="X35" i="41" s="1"/>
  <c r="L34" i="37"/>
  <c r="L34" i="41" s="1"/>
  <c r="X34" i="41" s="1"/>
  <c r="L33" i="37"/>
  <c r="L33" i="41" s="1"/>
  <c r="X33" i="41" s="1"/>
  <c r="L32" i="37"/>
  <c r="L32" i="41" s="1"/>
  <c r="X32" i="41" s="1"/>
  <c r="L31" i="37"/>
  <c r="L31" i="41" s="1"/>
  <c r="X31" i="41" s="1"/>
  <c r="L30" i="37"/>
  <c r="L30" i="41" s="1"/>
  <c r="X30" i="41" s="1"/>
  <c r="L29" i="37"/>
  <c r="L29" i="41" s="1"/>
  <c r="X29" i="41" s="1"/>
  <c r="L28" i="37"/>
  <c r="L28" i="41" s="1"/>
  <c r="X28" i="41" s="1"/>
  <c r="L27" i="37"/>
  <c r="L27" i="41" s="1"/>
  <c r="X27" i="41" s="1"/>
  <c r="L26" i="37"/>
  <c r="L26" i="41" s="1"/>
  <c r="X26" i="41" s="1"/>
  <c r="L25" i="37"/>
  <c r="L25" i="41" s="1"/>
  <c r="X25" i="41" s="1"/>
  <c r="L24" i="37"/>
  <c r="L24" i="41" s="1"/>
  <c r="X24" i="41" s="1"/>
  <c r="L23" i="37"/>
  <c r="L23" i="41" s="1"/>
  <c r="X23" i="41" s="1"/>
  <c r="L22" i="37"/>
  <c r="L22" i="41" s="1"/>
  <c r="X22" i="41" s="1"/>
  <c r="L21" i="37"/>
  <c r="L21" i="41" s="1"/>
  <c r="X21" i="41" s="1"/>
  <c r="L20" i="37"/>
  <c r="L20" i="41" s="1"/>
  <c r="X20" i="41" s="1"/>
  <c r="L19" i="37"/>
  <c r="L19" i="41" s="1"/>
  <c r="X19" i="41" s="1"/>
  <c r="L18" i="37"/>
  <c r="L18" i="41" s="1"/>
  <c r="X18" i="41" s="1"/>
  <c r="L17" i="37"/>
  <c r="L17" i="41" s="1"/>
  <c r="X17" i="41" s="1"/>
  <c r="L16" i="37"/>
  <c r="L16" i="41" s="1"/>
  <c r="X16" i="41" s="1"/>
  <c r="L15" i="37"/>
  <c r="L15" i="41" s="1"/>
  <c r="X15" i="41" s="1"/>
  <c r="L14" i="37"/>
  <c r="L14" i="41" s="1"/>
  <c r="X14" i="41" s="1"/>
  <c r="L13" i="37"/>
  <c r="L13" i="41" s="1"/>
  <c r="X13" i="41" s="1"/>
  <c r="L12" i="37"/>
  <c r="L12" i="41" s="1"/>
  <c r="X12" i="41" s="1"/>
  <c r="L11" i="37"/>
  <c r="L11" i="41" s="1"/>
  <c r="X11" i="41" s="1"/>
  <c r="L10" i="37"/>
  <c r="L10" i="41" s="1"/>
  <c r="X10" i="41" s="1"/>
  <c r="L9" i="37"/>
  <c r="L9" i="41" s="1"/>
  <c r="X9" i="41" s="1"/>
  <c r="L8" i="37"/>
  <c r="L8" i="41" s="1"/>
  <c r="X8" i="41" s="1"/>
  <c r="L7" i="37"/>
  <c r="L5" i="37"/>
  <c r="H507" i="36"/>
  <c r="H6" i="36"/>
  <c r="W6" i="41" l="1"/>
  <c r="D95" i="43"/>
  <c r="E95" i="43"/>
  <c r="E98" i="43"/>
  <c r="D98" i="43"/>
  <c r="D96" i="43"/>
  <c r="E96" i="43"/>
  <c r="O491" i="40"/>
  <c r="O444" i="40"/>
  <c r="O474" i="40"/>
  <c r="O458" i="40"/>
  <c r="O426" i="40"/>
  <c r="O410" i="40"/>
  <c r="O378" i="40"/>
  <c r="O362" i="40"/>
  <c r="O330" i="40"/>
  <c r="O314" i="40"/>
  <c r="O282" i="40"/>
  <c r="O266" i="40"/>
  <c r="O234" i="40"/>
  <c r="O218" i="40"/>
  <c r="O186" i="40"/>
  <c r="O170" i="40"/>
  <c r="O138" i="40"/>
  <c r="O122" i="40"/>
  <c r="O90" i="40"/>
  <c r="O74" i="40"/>
  <c r="O42" i="40"/>
  <c r="O26" i="40"/>
  <c r="O483" i="40"/>
  <c r="O256" i="40"/>
  <c r="L7" i="41"/>
  <c r="X7" i="41" s="1"/>
  <c r="G28" i="39"/>
  <c r="I43" i="43"/>
  <c r="O8" i="40"/>
  <c r="V6" i="41"/>
  <c r="J42" i="43"/>
  <c r="E68" i="43" s="1"/>
  <c r="H33" i="43"/>
  <c r="O497" i="40"/>
  <c r="O473" i="40"/>
  <c r="O449" i="40"/>
  <c r="O425" i="40"/>
  <c r="O401" i="40"/>
  <c r="O377" i="40"/>
  <c r="O353" i="40"/>
  <c r="O329" i="40"/>
  <c r="O305" i="40"/>
  <c r="O281" i="40"/>
  <c r="O257" i="40"/>
  <c r="O233" i="40"/>
  <c r="O209" i="40"/>
  <c r="O185" i="40"/>
  <c r="O161" i="40"/>
  <c r="O137" i="40"/>
  <c r="O89" i="40"/>
  <c r="O65" i="40"/>
  <c r="O41" i="40"/>
  <c r="O490" i="40"/>
  <c r="O466" i="40"/>
  <c r="O442" i="40"/>
  <c r="O418" i="40"/>
  <c r="O394" i="40"/>
  <c r="O370" i="40"/>
  <c r="O346" i="40"/>
  <c r="O322" i="40"/>
  <c r="O298" i="40"/>
  <c r="O274" i="40"/>
  <c r="O250" i="40"/>
  <c r="O226" i="40"/>
  <c r="O202" i="40"/>
  <c r="O178" i="40"/>
  <c r="O154" i="40"/>
  <c r="O130" i="40"/>
  <c r="O106" i="40"/>
  <c r="O82" i="40"/>
  <c r="O58" i="40"/>
  <c r="O34" i="40"/>
  <c r="H42" i="43"/>
  <c r="C96" i="43" s="1"/>
  <c r="I39" i="43"/>
  <c r="D93" i="43" s="1"/>
  <c r="D92" i="43" s="1"/>
  <c r="H37" i="43"/>
  <c r="C91" i="43" s="1"/>
  <c r="I34" i="43"/>
  <c r="I35" i="43"/>
  <c r="I36" i="43"/>
  <c r="I37" i="43"/>
  <c r="I33" i="43"/>
  <c r="O448" i="40"/>
  <c r="O352" i="40"/>
  <c r="O208" i="40"/>
  <c r="O160" i="40"/>
  <c r="O112" i="40"/>
  <c r="O505" i="40"/>
  <c r="O489" i="40"/>
  <c r="O481" i="40"/>
  <c r="O465" i="40"/>
  <c r="O457" i="40"/>
  <c r="H39" i="43"/>
  <c r="O487" i="40"/>
  <c r="O463" i="40"/>
  <c r="O447" i="40"/>
  <c r="O439" i="40"/>
  <c r="O415" i="40"/>
  <c r="O391" i="40"/>
  <c r="O367" i="40"/>
  <c r="O351" i="40"/>
  <c r="O343" i="40"/>
  <c r="O319" i="40"/>
  <c r="O295" i="40"/>
  <c r="O271" i="40"/>
  <c r="O255" i="40"/>
  <c r="O247" i="40"/>
  <c r="O223" i="40"/>
  <c r="O207" i="40"/>
  <c r="O199" i="40"/>
  <c r="O175" i="40"/>
  <c r="O159" i="40"/>
  <c r="O151" i="40"/>
  <c r="O127" i="40"/>
  <c r="O111" i="40"/>
  <c r="O103" i="40"/>
  <c r="O79" i="40"/>
  <c r="O55" i="40"/>
  <c r="O31" i="40"/>
  <c r="O504" i="40"/>
  <c r="O480" i="40"/>
  <c r="O456" i="40"/>
  <c r="O432" i="40"/>
  <c r="O408" i="40"/>
  <c r="O400" i="40"/>
  <c r="O384" i="40"/>
  <c r="O360" i="40"/>
  <c r="O494" i="40"/>
  <c r="O486" i="40"/>
  <c r="O470" i="40"/>
  <c r="O462" i="40"/>
  <c r="O446" i="40"/>
  <c r="O438" i="40"/>
  <c r="O422" i="40"/>
  <c r="O414" i="40"/>
  <c r="O398" i="40"/>
  <c r="O390" i="40"/>
  <c r="O374" i="40"/>
  <c r="O366" i="40"/>
  <c r="O350" i="40"/>
  <c r="O342" i="40"/>
  <c r="O326" i="40"/>
  <c r="O318" i="40"/>
  <c r="O302" i="40"/>
  <c r="O294" i="40"/>
  <c r="O278" i="40"/>
  <c r="O270" i="40"/>
  <c r="O254" i="40"/>
  <c r="O246" i="40"/>
  <c r="O230" i="40"/>
  <c r="O222" i="40"/>
  <c r="O206" i="40"/>
  <c r="O198" i="40"/>
  <c r="O182" i="40"/>
  <c r="O174" i="40"/>
  <c r="O158" i="40"/>
  <c r="O150" i="40"/>
  <c r="O134" i="40"/>
  <c r="O126" i="40"/>
  <c r="O110" i="40"/>
  <c r="O102" i="40"/>
  <c r="O86" i="40"/>
  <c r="O78" i="40"/>
  <c r="O62" i="40"/>
  <c r="O54" i="40"/>
  <c r="O38" i="40"/>
  <c r="O30" i="40"/>
  <c r="O503" i="40"/>
  <c r="O479" i="40"/>
  <c r="O455" i="40"/>
  <c r="O431" i="40"/>
  <c r="O407" i="40"/>
  <c r="O399" i="40"/>
  <c r="O383" i="40"/>
  <c r="O359" i="40"/>
  <c r="O335" i="40"/>
  <c r="O311" i="40"/>
  <c r="O303" i="40"/>
  <c r="O287" i="40"/>
  <c r="O263" i="40"/>
  <c r="O239" i="40"/>
  <c r="O215" i="40"/>
  <c r="O191" i="40"/>
  <c r="G26" i="39"/>
  <c r="O17" i="40"/>
  <c r="O469" i="40"/>
  <c r="O461" i="40"/>
  <c r="O445" i="40"/>
  <c r="O437" i="40"/>
  <c r="O421" i="40"/>
  <c r="O413" i="40"/>
  <c r="O389" i="40"/>
  <c r="O373" i="40"/>
  <c r="O365" i="40"/>
  <c r="O349" i="40"/>
  <c r="O341" i="40"/>
  <c r="O325" i="40"/>
  <c r="O317" i="40"/>
  <c r="O293" i="40"/>
  <c r="O277" i="40"/>
  <c r="O269" i="40"/>
  <c r="O253" i="40"/>
  <c r="O245" i="40"/>
  <c r="O229" i="40"/>
  <c r="O221" i="40"/>
  <c r="O205" i="40"/>
  <c r="O197" i="40"/>
  <c r="O181" i="40"/>
  <c r="O173" i="40"/>
  <c r="O157" i="40"/>
  <c r="O149" i="40"/>
  <c r="O133" i="40"/>
  <c r="O125" i="40"/>
  <c r="O109" i="40"/>
  <c r="O101" i="40"/>
  <c r="O85" i="40"/>
  <c r="O77" i="40"/>
  <c r="O53" i="40"/>
  <c r="O37" i="40"/>
  <c r="O29" i="40"/>
  <c r="O502" i="40"/>
  <c r="O478" i="40"/>
  <c r="O454" i="40"/>
  <c r="O430" i="40"/>
  <c r="O406" i="40"/>
  <c r="O382" i="40"/>
  <c r="O358" i="40"/>
  <c r="O334" i="40"/>
  <c r="O310" i="40"/>
  <c r="O286" i="40"/>
  <c r="O262" i="40"/>
  <c r="O238" i="40"/>
  <c r="H36" i="43"/>
  <c r="C90" i="43" s="1"/>
  <c r="O16" i="40"/>
  <c r="O468" i="40"/>
  <c r="O420" i="40"/>
  <c r="O396" i="40"/>
  <c r="O372" i="40"/>
  <c r="O324" i="40"/>
  <c r="O276" i="40"/>
  <c r="O228" i="40"/>
  <c r="O180" i="40"/>
  <c r="O132" i="40"/>
  <c r="O84" i="40"/>
  <c r="O36" i="40"/>
  <c r="O501" i="40"/>
  <c r="O493" i="40"/>
  <c r="O477" i="40"/>
  <c r="O453" i="40"/>
  <c r="O429" i="40"/>
  <c r="O405" i="40"/>
  <c r="O397" i="40"/>
  <c r="O381" i="40"/>
  <c r="G27" i="39"/>
  <c r="H35" i="43"/>
  <c r="C89" i="43" s="1"/>
  <c r="O499" i="40"/>
  <c r="O475" i="40"/>
  <c r="O451" i="40"/>
  <c r="O427" i="40"/>
  <c r="O403" i="40"/>
  <c r="O379" i="40"/>
  <c r="O355" i="40"/>
  <c r="O331" i="40"/>
  <c r="O307" i="40"/>
  <c r="O283" i="40"/>
  <c r="O259" i="40"/>
  <c r="O235" i="40"/>
  <c r="O211" i="40"/>
  <c r="O187" i="40"/>
  <c r="O163" i="40"/>
  <c r="O139" i="40"/>
  <c r="O115" i="40"/>
  <c r="O91" i="40"/>
  <c r="O67" i="40"/>
  <c r="O43" i="40"/>
  <c r="O19" i="40"/>
  <c r="O492" i="40"/>
  <c r="O484" i="40"/>
  <c r="O441" i="40"/>
  <c r="O433" i="40"/>
  <c r="O417" i="40"/>
  <c r="O409" i="40"/>
  <c r="O393" i="40"/>
  <c r="O385" i="40"/>
  <c r="O369" i="40"/>
  <c r="O361" i="40"/>
  <c r="O345" i="40"/>
  <c r="O337" i="40"/>
  <c r="O321" i="40"/>
  <c r="O313" i="40"/>
  <c r="O297" i="40"/>
  <c r="O289" i="40"/>
  <c r="O273" i="40"/>
  <c r="O265" i="40"/>
  <c r="O249" i="40"/>
  <c r="O241" i="40"/>
  <c r="O225" i="40"/>
  <c r="O217" i="40"/>
  <c r="O201" i="40"/>
  <c r="O193" i="40"/>
  <c r="O177" i="40"/>
  <c r="O169" i="40"/>
  <c r="O153" i="40"/>
  <c r="O145" i="40"/>
  <c r="O129" i="40"/>
  <c r="O121" i="40"/>
  <c r="O105" i="40"/>
  <c r="O97" i="40"/>
  <c r="O81" i="40"/>
  <c r="O73" i="40"/>
  <c r="O57" i="40"/>
  <c r="O49" i="40"/>
  <c r="O33" i="40"/>
  <c r="O25" i="40"/>
  <c r="O336" i="40"/>
  <c r="O312" i="40"/>
  <c r="O304" i="40"/>
  <c r="O288" i="40"/>
  <c r="O264" i="40"/>
  <c r="O240" i="40"/>
  <c r="O216" i="40"/>
  <c r="O192" i="40"/>
  <c r="O168" i="40"/>
  <c r="O144" i="40"/>
  <c r="O120" i="40"/>
  <c r="O96" i="40"/>
  <c r="O72" i="40"/>
  <c r="O64" i="40"/>
  <c r="O48" i="40"/>
  <c r="O24" i="40"/>
  <c r="O167" i="40"/>
  <c r="O143" i="40"/>
  <c r="O119" i="40"/>
  <c r="O95" i="40"/>
  <c r="O71" i="40"/>
  <c r="O63" i="40"/>
  <c r="O47" i="40"/>
  <c r="O23" i="40"/>
  <c r="O214" i="40"/>
  <c r="O190" i="40"/>
  <c r="O166" i="40"/>
  <c r="O142" i="40"/>
  <c r="O118" i="40"/>
  <c r="O94" i="40"/>
  <c r="O70" i="40"/>
  <c r="O46" i="40"/>
  <c r="O22" i="40"/>
  <c r="O357" i="40"/>
  <c r="O333" i="40"/>
  <c r="O309" i="40"/>
  <c r="O301" i="40"/>
  <c r="O285" i="40"/>
  <c r="O261" i="40"/>
  <c r="O237" i="40"/>
  <c r="O213" i="40"/>
  <c r="O189" i="40"/>
  <c r="O165" i="40"/>
  <c r="O141" i="40"/>
  <c r="O117" i="40"/>
  <c r="O93" i="40"/>
  <c r="O69" i="40"/>
  <c r="O61" i="40"/>
  <c r="O45" i="40"/>
  <c r="O21" i="40"/>
  <c r="O348" i="40"/>
  <c r="O300" i="40"/>
  <c r="O252" i="40"/>
  <c r="O204" i="40"/>
  <c r="O156" i="40"/>
  <c r="O108" i="40"/>
  <c r="O60" i="40"/>
  <c r="O443" i="40"/>
  <c r="O419" i="40"/>
  <c r="O395" i="40"/>
  <c r="O371" i="40"/>
  <c r="O347" i="40"/>
  <c r="O323" i="40"/>
  <c r="O299" i="40"/>
  <c r="O275" i="40"/>
  <c r="O251" i="40"/>
  <c r="O227" i="40"/>
  <c r="O203" i="40"/>
  <c r="O179" i="40"/>
  <c r="O155" i="40"/>
  <c r="O131" i="40"/>
  <c r="O107" i="40"/>
  <c r="O83" i="40"/>
  <c r="O59" i="40"/>
  <c r="O35" i="40"/>
  <c r="D68" i="43"/>
  <c r="J44" i="43"/>
  <c r="D70" i="43"/>
  <c r="D67" i="43"/>
  <c r="J41" i="43"/>
  <c r="O13" i="40"/>
  <c r="O506" i="40"/>
  <c r="O482" i="40"/>
  <c r="O496" i="40"/>
  <c r="O472" i="40"/>
  <c r="O460" i="40"/>
  <c r="O436" i="40"/>
  <c r="O424" i="40"/>
  <c r="O412" i="40"/>
  <c r="O388" i="40"/>
  <c r="O376" i="40"/>
  <c r="O364" i="40"/>
  <c r="O340" i="40"/>
  <c r="O328" i="40"/>
  <c r="O316" i="40"/>
  <c r="O292" i="40"/>
  <c r="O280" i="40"/>
  <c r="O268" i="40"/>
  <c r="O244" i="40"/>
  <c r="O232" i="40"/>
  <c r="O220" i="40"/>
  <c r="O196" i="40"/>
  <c r="O184" i="40"/>
  <c r="O172" i="40"/>
  <c r="O148" i="40"/>
  <c r="O136" i="40"/>
  <c r="O124" i="40"/>
  <c r="O100" i="40"/>
  <c r="O88" i="40"/>
  <c r="O76" i="40"/>
  <c r="O52" i="40"/>
  <c r="O40" i="40"/>
  <c r="O28" i="40"/>
  <c r="O467" i="40"/>
  <c r="O495" i="40"/>
  <c r="O471" i="40"/>
  <c r="O459" i="40"/>
  <c r="O435" i="40"/>
  <c r="O423" i="40"/>
  <c r="O411" i="40"/>
  <c r="O387" i="40"/>
  <c r="O375" i="40"/>
  <c r="O363" i="40"/>
  <c r="O339" i="40"/>
  <c r="O327" i="40"/>
  <c r="O315" i="40"/>
  <c r="O291" i="40"/>
  <c r="O279" i="40"/>
  <c r="O267" i="40"/>
  <c r="O243" i="40"/>
  <c r="O231" i="40"/>
  <c r="O219" i="40"/>
  <c r="O195" i="40"/>
  <c r="O183" i="40"/>
  <c r="O171" i="40"/>
  <c r="O147" i="40"/>
  <c r="O135" i="40"/>
  <c r="O123" i="40"/>
  <c r="O99" i="40"/>
  <c r="O87" i="40"/>
  <c r="O75" i="40"/>
  <c r="O51" i="40"/>
  <c r="O39" i="40"/>
  <c r="O27" i="40"/>
  <c r="O500" i="40"/>
  <c r="O488" i="40"/>
  <c r="O476" i="40"/>
  <c r="O464" i="40"/>
  <c r="O452" i="40"/>
  <c r="O440" i="40"/>
  <c r="O428" i="40"/>
  <c r="O416" i="40"/>
  <c r="O404" i="40"/>
  <c r="O392" i="40"/>
  <c r="O380" i="40"/>
  <c r="O368" i="40"/>
  <c r="O356" i="40"/>
  <c r="O344" i="40"/>
  <c r="O332" i="40"/>
  <c r="O320" i="40"/>
  <c r="O308" i="40"/>
  <c r="O296" i="40"/>
  <c r="O284" i="40"/>
  <c r="O272" i="40"/>
  <c r="O260" i="40"/>
  <c r="O248" i="40"/>
  <c r="O236" i="40"/>
  <c r="O224" i="40"/>
  <c r="O212" i="40"/>
  <c r="O200" i="40"/>
  <c r="O188" i="40"/>
  <c r="O176" i="40"/>
  <c r="O164" i="40"/>
  <c r="O152" i="40"/>
  <c r="O140" i="40"/>
  <c r="O128" i="40"/>
  <c r="O116" i="40"/>
  <c r="O104" i="40"/>
  <c r="O92" i="40"/>
  <c r="O80" i="40"/>
  <c r="O68" i="40"/>
  <c r="O56" i="40"/>
  <c r="O44" i="40"/>
  <c r="O32" i="40"/>
  <c r="O20" i="40"/>
  <c r="O485" i="40"/>
  <c r="O15" i="40"/>
  <c r="O11" i="40"/>
  <c r="G29" i="39"/>
  <c r="H44" i="43"/>
  <c r="C98" i="43" s="1"/>
  <c r="H41" i="43"/>
  <c r="C95" i="43" s="1"/>
  <c r="L6" i="37"/>
  <c r="L6" i="41"/>
  <c r="L507" i="37"/>
  <c r="G32" i="39"/>
  <c r="D20" i="39" s="1"/>
  <c r="O12" i="40"/>
  <c r="O10" i="40"/>
  <c r="O9" i="40"/>
  <c r="H34" i="43"/>
  <c r="O14" i="40"/>
  <c r="H47" i="43"/>
  <c r="Q6" i="40"/>
  <c r="M4" i="40" s="1"/>
  <c r="B17" i="43" s="1"/>
  <c r="H6" i="40"/>
  <c r="G17" i="39"/>
  <c r="D17" i="39" s="1"/>
  <c r="H38" i="43" l="1"/>
  <c r="C93" i="43"/>
  <c r="C92" i="43" s="1"/>
  <c r="C59" i="43"/>
  <c r="C87" i="43"/>
  <c r="E87" i="43"/>
  <c r="D87" i="43"/>
  <c r="C60" i="43"/>
  <c r="C88" i="43"/>
  <c r="C86" i="43" s="1"/>
  <c r="E91" i="43"/>
  <c r="D91" i="43"/>
  <c r="E90" i="43"/>
  <c r="D90" i="43"/>
  <c r="E89" i="43"/>
  <c r="D89" i="43"/>
  <c r="D60" i="43"/>
  <c r="D88" i="43"/>
  <c r="E97" i="43"/>
  <c r="E94" i="43" s="1"/>
  <c r="D97" i="43"/>
  <c r="D94" i="43" s="1"/>
  <c r="U8" i="42"/>
  <c r="H43" i="43"/>
  <c r="I48" i="43"/>
  <c r="J43" i="43"/>
  <c r="E69" i="43" s="1"/>
  <c r="I40" i="43"/>
  <c r="D69" i="43"/>
  <c r="D66" i="43" s="1"/>
  <c r="C62" i="43"/>
  <c r="C65" i="43"/>
  <c r="C64" i="43" s="1"/>
  <c r="G25" i="39"/>
  <c r="C61" i="43"/>
  <c r="I38" i="43"/>
  <c r="D65" i="43"/>
  <c r="D64" i="43" s="1"/>
  <c r="C63" i="43"/>
  <c r="J33" i="43"/>
  <c r="E59" i="43" s="1"/>
  <c r="D59" i="43"/>
  <c r="I32" i="43"/>
  <c r="J37" i="43"/>
  <c r="E63" i="43" s="1"/>
  <c r="D63" i="43"/>
  <c r="C68" i="43"/>
  <c r="J36" i="43"/>
  <c r="E62" i="43" s="1"/>
  <c r="D62" i="43"/>
  <c r="J35" i="43"/>
  <c r="E61" i="43" s="1"/>
  <c r="D61" i="43"/>
  <c r="Q6" i="42"/>
  <c r="I49" i="43"/>
  <c r="E70" i="43"/>
  <c r="E67" i="43"/>
  <c r="C70" i="43"/>
  <c r="C67" i="43"/>
  <c r="H32" i="43"/>
  <c r="AD1" i="41"/>
  <c r="AD4" i="41"/>
  <c r="AD2" i="41"/>
  <c r="H9" i="28"/>
  <c r="H10" i="28"/>
  <c r="H11" i="28"/>
  <c r="H12" i="28"/>
  <c r="H13" i="28"/>
  <c r="H14" i="28"/>
  <c r="H15" i="28"/>
  <c r="H16" i="28"/>
  <c r="N16" i="28" s="1"/>
  <c r="H17" i="28"/>
  <c r="H18" i="28"/>
  <c r="H19" i="28"/>
  <c r="H20" i="28"/>
  <c r="H21" i="28"/>
  <c r="O21" i="28" s="1"/>
  <c r="H22" i="28"/>
  <c r="H23" i="28"/>
  <c r="P23" i="28" s="1"/>
  <c r="H24" i="28"/>
  <c r="N24" i="28" s="1"/>
  <c r="H25" i="28"/>
  <c r="L25" i="28" s="1"/>
  <c r="H26" i="28"/>
  <c r="I26" i="28" s="1"/>
  <c r="P26" i="28" s="1"/>
  <c r="H27" i="28"/>
  <c r="M27" i="28" s="1"/>
  <c r="H28" i="28"/>
  <c r="I28" i="28" s="1"/>
  <c r="P28" i="28" s="1"/>
  <c r="H29" i="28"/>
  <c r="O29" i="28" s="1"/>
  <c r="H30" i="28"/>
  <c r="I30" i="28" s="1"/>
  <c r="P30" i="28" s="1"/>
  <c r="H31" i="28"/>
  <c r="H32" i="28"/>
  <c r="H33" i="28"/>
  <c r="L33" i="28" s="1"/>
  <c r="H34" i="28"/>
  <c r="L34" i="28" s="1"/>
  <c r="H35" i="28"/>
  <c r="O35" i="28" s="1"/>
  <c r="H36" i="28"/>
  <c r="I36" i="28" s="1"/>
  <c r="P36" i="28" s="1"/>
  <c r="H37" i="28"/>
  <c r="O37" i="28" s="1"/>
  <c r="H38" i="28"/>
  <c r="H39" i="28"/>
  <c r="I39" i="28" s="1"/>
  <c r="P39" i="28" s="1"/>
  <c r="H40" i="28"/>
  <c r="N40" i="28" s="1"/>
  <c r="H41" i="28"/>
  <c r="M41" i="28" s="1"/>
  <c r="H42" i="28"/>
  <c r="L42" i="28" s="1"/>
  <c r="H43" i="28"/>
  <c r="I43" i="28" s="1"/>
  <c r="P43" i="28" s="1"/>
  <c r="H44" i="28"/>
  <c r="I44" i="28" s="1"/>
  <c r="P44" i="28" s="1"/>
  <c r="H45" i="28"/>
  <c r="N45" i="28" s="1"/>
  <c r="H46" i="28"/>
  <c r="H47" i="28"/>
  <c r="I47" i="28" s="1"/>
  <c r="P47" i="28" s="1"/>
  <c r="H48" i="28"/>
  <c r="N48" i="28" s="1"/>
  <c r="H49" i="28"/>
  <c r="M49" i="28" s="1"/>
  <c r="H50" i="28"/>
  <c r="L50" i="28" s="1"/>
  <c r="H51" i="28"/>
  <c r="H52" i="28"/>
  <c r="I52" i="28" s="1"/>
  <c r="P52" i="28" s="1"/>
  <c r="H53" i="28"/>
  <c r="M53" i="28" s="1"/>
  <c r="H54" i="28"/>
  <c r="H55" i="28"/>
  <c r="O55" i="28" s="1"/>
  <c r="H56" i="28"/>
  <c r="H57" i="28"/>
  <c r="M57" i="28" s="1"/>
  <c r="H58" i="28"/>
  <c r="L58" i="28" s="1"/>
  <c r="H59" i="28"/>
  <c r="I59" i="28" s="1"/>
  <c r="P59" i="28" s="1"/>
  <c r="H60" i="28"/>
  <c r="H61" i="28"/>
  <c r="N61" i="28" s="1"/>
  <c r="H62" i="28"/>
  <c r="H63" i="28"/>
  <c r="O63" i="28" s="1"/>
  <c r="H64" i="28"/>
  <c r="N64" i="28" s="1"/>
  <c r="H65" i="28"/>
  <c r="L65" i="28" s="1"/>
  <c r="H66" i="28"/>
  <c r="L66" i="28" s="1"/>
  <c r="H67" i="28"/>
  <c r="N67" i="28" s="1"/>
  <c r="H68" i="28"/>
  <c r="O68" i="28" s="1"/>
  <c r="H69" i="28"/>
  <c r="N69" i="28" s="1"/>
  <c r="H70" i="28"/>
  <c r="N70" i="28" s="1"/>
  <c r="H71" i="28"/>
  <c r="L71" i="28" s="1"/>
  <c r="H72" i="28"/>
  <c r="N72" i="28" s="1"/>
  <c r="H73" i="28"/>
  <c r="N73" i="28" s="1"/>
  <c r="H74" i="28"/>
  <c r="L74" i="28" s="1"/>
  <c r="H75" i="28"/>
  <c r="M75" i="28" s="1"/>
  <c r="H76" i="28"/>
  <c r="N76" i="28" s="1"/>
  <c r="H77" i="28"/>
  <c r="N77" i="28" s="1"/>
  <c r="H78" i="28"/>
  <c r="H79" i="28"/>
  <c r="L79" i="28" s="1"/>
  <c r="H80" i="28"/>
  <c r="N80" i="28" s="1"/>
  <c r="H81" i="28"/>
  <c r="H82" i="28"/>
  <c r="L82" i="28" s="1"/>
  <c r="H83" i="28"/>
  <c r="L83" i="28" s="1"/>
  <c r="H84" i="28"/>
  <c r="H85" i="28"/>
  <c r="M85" i="28" s="1"/>
  <c r="H86" i="28"/>
  <c r="I86" i="28" s="1"/>
  <c r="P86" i="28" s="1"/>
  <c r="H87" i="28"/>
  <c r="I87" i="28" s="1"/>
  <c r="P87" i="28" s="1"/>
  <c r="H88" i="28"/>
  <c r="N88" i="28" s="1"/>
  <c r="H89" i="28"/>
  <c r="M89" i="28" s="1"/>
  <c r="H90" i="28"/>
  <c r="L90" i="28" s="1"/>
  <c r="H91" i="28"/>
  <c r="I91" i="28" s="1"/>
  <c r="P91" i="28" s="1"/>
  <c r="H92" i="28"/>
  <c r="I92" i="28" s="1"/>
  <c r="P92" i="28" s="1"/>
  <c r="H93" i="28"/>
  <c r="N93" i="28" s="1"/>
  <c r="H94" i="28"/>
  <c r="O94" i="28" s="1"/>
  <c r="H95" i="28"/>
  <c r="L95" i="28" s="1"/>
  <c r="H96" i="28"/>
  <c r="H97" i="28"/>
  <c r="H98" i="28"/>
  <c r="M98" i="28" s="1"/>
  <c r="H99" i="28"/>
  <c r="N99" i="28" s="1"/>
  <c r="H100" i="28"/>
  <c r="I100" i="28" s="1"/>
  <c r="P100" i="28" s="1"/>
  <c r="H101" i="28"/>
  <c r="N101" i="28" s="1"/>
  <c r="H102" i="28"/>
  <c r="N102" i="28" s="1"/>
  <c r="H103" i="28"/>
  <c r="H104" i="28"/>
  <c r="L104" i="28" s="1"/>
  <c r="H105" i="28"/>
  <c r="O105" i="28" s="1"/>
  <c r="H106" i="28"/>
  <c r="L106" i="28" s="1"/>
  <c r="H107" i="28"/>
  <c r="M107" i="28" s="1"/>
  <c r="H108" i="28"/>
  <c r="I108" i="28" s="1"/>
  <c r="P108" i="28" s="1"/>
  <c r="H109" i="28"/>
  <c r="H110" i="28"/>
  <c r="N110" i="28" s="1"/>
  <c r="H111" i="28"/>
  <c r="L111" i="28" s="1"/>
  <c r="H112" i="28"/>
  <c r="M112" i="28" s="1"/>
  <c r="H113" i="28"/>
  <c r="H114" i="28"/>
  <c r="N114" i="28" s="1"/>
  <c r="H115" i="28"/>
  <c r="H116" i="28"/>
  <c r="N116" i="28" s="1"/>
  <c r="H117" i="28"/>
  <c r="O117" i="28" s="1"/>
  <c r="H118" i="28"/>
  <c r="L118" i="28" s="1"/>
  <c r="H119" i="28"/>
  <c r="M119" i="28" s="1"/>
  <c r="H120" i="28"/>
  <c r="N120" i="28" s="1"/>
  <c r="H121" i="28"/>
  <c r="I121" i="28" s="1"/>
  <c r="P121" i="28" s="1"/>
  <c r="H122" i="28"/>
  <c r="L122" i="28" s="1"/>
  <c r="H123" i="28"/>
  <c r="N123" i="28" s="1"/>
  <c r="H124" i="28"/>
  <c r="L124" i="28" s="1"/>
  <c r="H125" i="28"/>
  <c r="O125" i="28" s="1"/>
  <c r="H126" i="28"/>
  <c r="H127" i="28"/>
  <c r="N127" i="28" s="1"/>
  <c r="H128" i="28"/>
  <c r="N128" i="28" s="1"/>
  <c r="H129" i="28"/>
  <c r="O129" i="28" s="1"/>
  <c r="H130" i="28"/>
  <c r="L130" i="28" s="1"/>
  <c r="H131" i="28"/>
  <c r="L131" i="28" s="1"/>
  <c r="H132" i="28"/>
  <c r="L132" i="28" s="1"/>
  <c r="H133" i="28"/>
  <c r="O133" i="28" s="1"/>
  <c r="H134" i="28"/>
  <c r="H135" i="28"/>
  <c r="N135" i="28" s="1"/>
  <c r="H136" i="28"/>
  <c r="N136" i="28" s="1"/>
  <c r="H137" i="28"/>
  <c r="N137" i="28" s="1"/>
  <c r="H138" i="28"/>
  <c r="L138" i="28" s="1"/>
  <c r="H139" i="28"/>
  <c r="I139" i="28" s="1"/>
  <c r="P139" i="28" s="1"/>
  <c r="H140" i="28"/>
  <c r="H141" i="28"/>
  <c r="N141" i="28" s="1"/>
  <c r="H142" i="28"/>
  <c r="O142" i="28" s="1"/>
  <c r="H143" i="28"/>
  <c r="N143" i="28" s="1"/>
  <c r="H144" i="28"/>
  <c r="N144" i="28" s="1"/>
  <c r="H145" i="28"/>
  <c r="L145" i="28" s="1"/>
  <c r="H146" i="28"/>
  <c r="L146" i="28" s="1"/>
  <c r="H147" i="28"/>
  <c r="O147" i="28" s="1"/>
  <c r="H148" i="28"/>
  <c r="L148" i="28" s="1"/>
  <c r="H149" i="28"/>
  <c r="H150" i="28"/>
  <c r="H151" i="28"/>
  <c r="N151" i="28" s="1"/>
  <c r="H152" i="28"/>
  <c r="N152" i="28" s="1"/>
  <c r="H153" i="28"/>
  <c r="I153" i="28" s="1"/>
  <c r="P153" i="28" s="1"/>
  <c r="H154" i="28"/>
  <c r="L154" i="28" s="1"/>
  <c r="H155" i="28"/>
  <c r="N155" i="28" s="1"/>
  <c r="H156" i="28"/>
  <c r="L156" i="28" s="1"/>
  <c r="H157" i="28"/>
  <c r="O157" i="28" s="1"/>
  <c r="H158" i="28"/>
  <c r="H159" i="28"/>
  <c r="O159" i="28" s="1"/>
  <c r="H160" i="28"/>
  <c r="M160" i="28" s="1"/>
  <c r="H161" i="28"/>
  <c r="N161" i="28" s="1"/>
  <c r="H162" i="28"/>
  <c r="L162" i="28" s="1"/>
  <c r="H163" i="28"/>
  <c r="N163" i="28" s="1"/>
  <c r="H164" i="28"/>
  <c r="L164" i="28" s="1"/>
  <c r="H165" i="28"/>
  <c r="I165" i="28" s="1"/>
  <c r="P165" i="28" s="1"/>
  <c r="H166" i="28"/>
  <c r="O166" i="28" s="1"/>
  <c r="H167" i="28"/>
  <c r="N167" i="28" s="1"/>
  <c r="H168" i="28"/>
  <c r="N168" i="28" s="1"/>
  <c r="H169" i="28"/>
  <c r="L169" i="28" s="1"/>
  <c r="H170" i="28"/>
  <c r="L170" i="28" s="1"/>
  <c r="H171" i="28"/>
  <c r="N171" i="28" s="1"/>
  <c r="H172" i="28"/>
  <c r="L172" i="28" s="1"/>
  <c r="H173" i="28"/>
  <c r="I173" i="28" s="1"/>
  <c r="P173" i="28" s="1"/>
  <c r="H174" i="28"/>
  <c r="I174" i="28" s="1"/>
  <c r="P174" i="28" s="1"/>
  <c r="H175" i="28"/>
  <c r="N175" i="28" s="1"/>
  <c r="H176" i="28"/>
  <c r="L176" i="28" s="1"/>
  <c r="H177" i="28"/>
  <c r="L177" i="28" s="1"/>
  <c r="H178" i="28"/>
  <c r="L178" i="28" s="1"/>
  <c r="H179" i="28"/>
  <c r="L179" i="28" s="1"/>
  <c r="H180" i="28"/>
  <c r="L180" i="28" s="1"/>
  <c r="H181" i="28"/>
  <c r="I181" i="28" s="1"/>
  <c r="P181" i="28" s="1"/>
  <c r="H182" i="28"/>
  <c r="L182" i="28" s="1"/>
  <c r="H183" i="28"/>
  <c r="N183" i="28" s="1"/>
  <c r="H184" i="28"/>
  <c r="L184" i="28" s="1"/>
  <c r="H185" i="28"/>
  <c r="H186" i="28"/>
  <c r="I186" i="28" s="1"/>
  <c r="P186" i="28" s="1"/>
  <c r="H187" i="28"/>
  <c r="N187" i="28" s="1"/>
  <c r="H188" i="28"/>
  <c r="L188" i="28" s="1"/>
  <c r="H189" i="28"/>
  <c r="H190" i="28"/>
  <c r="M190" i="28" s="1"/>
  <c r="H191" i="28"/>
  <c r="N191" i="28" s="1"/>
  <c r="H192" i="28"/>
  <c r="O192" i="28" s="1"/>
  <c r="H193" i="28"/>
  <c r="H194" i="28"/>
  <c r="L194" i="28" s="1"/>
  <c r="H195" i="28"/>
  <c r="I195" i="28" s="1"/>
  <c r="P195" i="28" s="1"/>
  <c r="H196" i="28"/>
  <c r="N196" i="28" s="1"/>
  <c r="H197" i="28"/>
  <c r="N197" i="28" s="1"/>
  <c r="H198" i="28"/>
  <c r="I198" i="28" s="1"/>
  <c r="P198" i="28" s="1"/>
  <c r="H199" i="28"/>
  <c r="H200" i="28"/>
  <c r="H201" i="28"/>
  <c r="H202" i="28"/>
  <c r="L202" i="28" s="1"/>
  <c r="H203" i="28"/>
  <c r="I203" i="28" s="1"/>
  <c r="P203" i="28" s="1"/>
  <c r="H204" i="28"/>
  <c r="M204" i="28" s="1"/>
  <c r="H205" i="28"/>
  <c r="I205" i="28" s="1"/>
  <c r="P205" i="28" s="1"/>
  <c r="H206" i="28"/>
  <c r="H207" i="28"/>
  <c r="M207" i="28" s="1"/>
  <c r="H208" i="28"/>
  <c r="I208" i="28" s="1"/>
  <c r="P208" i="28" s="1"/>
  <c r="H209" i="28"/>
  <c r="H210" i="28"/>
  <c r="N210" i="28" s="1"/>
  <c r="H211" i="28"/>
  <c r="L211" i="28" s="1"/>
  <c r="H212" i="28"/>
  <c r="M212" i="28" s="1"/>
  <c r="H213" i="28"/>
  <c r="I213" i="28" s="1"/>
  <c r="P213" i="28" s="1"/>
  <c r="H214" i="28"/>
  <c r="I214" i="28" s="1"/>
  <c r="P214" i="28" s="1"/>
  <c r="H215" i="28"/>
  <c r="H216" i="28"/>
  <c r="H217" i="28"/>
  <c r="H218" i="28"/>
  <c r="O218" i="28" s="1"/>
  <c r="H219" i="28"/>
  <c r="I219" i="28" s="1"/>
  <c r="P219" i="28" s="1"/>
  <c r="H220" i="28"/>
  <c r="I220" i="28" s="1"/>
  <c r="P220" i="28" s="1"/>
  <c r="H221" i="28"/>
  <c r="I221" i="28" s="1"/>
  <c r="P221" i="28" s="1"/>
  <c r="H222" i="28"/>
  <c r="H223" i="28"/>
  <c r="L223" i="28" s="1"/>
  <c r="H224" i="28"/>
  <c r="I224" i="28" s="1"/>
  <c r="P224" i="28" s="1"/>
  <c r="H225" i="28"/>
  <c r="M225" i="28" s="1"/>
  <c r="H226" i="28"/>
  <c r="L226" i="28" s="1"/>
  <c r="H227" i="28"/>
  <c r="I227" i="28" s="1"/>
  <c r="P227" i="28" s="1"/>
  <c r="H228" i="28"/>
  <c r="N228" i="28" s="1"/>
  <c r="H229" i="28"/>
  <c r="N229" i="28" s="1"/>
  <c r="H230" i="28"/>
  <c r="O230" i="28" s="1"/>
  <c r="H231" i="28"/>
  <c r="H232" i="28"/>
  <c r="L232" i="28" s="1"/>
  <c r="H233" i="28"/>
  <c r="M233" i="28" s="1"/>
  <c r="H234" i="28"/>
  <c r="M234" i="28" s="1"/>
  <c r="H235" i="28"/>
  <c r="O235" i="28" s="1"/>
  <c r="H236" i="28"/>
  <c r="N236" i="28" s="1"/>
  <c r="H237" i="28"/>
  <c r="O237" i="28" s="1"/>
  <c r="H238" i="28"/>
  <c r="O238" i="28" s="1"/>
  <c r="H239" i="28"/>
  <c r="L239" i="28" s="1"/>
  <c r="H240" i="28"/>
  <c r="H241" i="28"/>
  <c r="I241" i="28" s="1"/>
  <c r="P241" i="28" s="1"/>
  <c r="H242" i="28"/>
  <c r="L242" i="28" s="1"/>
  <c r="H243" i="28"/>
  <c r="I243" i="28" s="1"/>
  <c r="P243" i="28" s="1"/>
  <c r="H244" i="28"/>
  <c r="H245" i="28"/>
  <c r="I245" i="28" s="1"/>
  <c r="P245" i="28" s="1"/>
  <c r="H246" i="28"/>
  <c r="O246" i="28" s="1"/>
  <c r="H247" i="28"/>
  <c r="L247" i="28" s="1"/>
  <c r="H248" i="28"/>
  <c r="I248" i="28" s="1"/>
  <c r="P248" i="28" s="1"/>
  <c r="H249" i="28"/>
  <c r="L249" i="28" s="1"/>
  <c r="H250" i="28"/>
  <c r="H251" i="28"/>
  <c r="N251" i="28" s="1"/>
  <c r="H252" i="28"/>
  <c r="M252" i="28" s="1"/>
  <c r="H253" i="28"/>
  <c r="O253" i="28" s="1"/>
  <c r="H254" i="28"/>
  <c r="O254" i="28" s="1"/>
  <c r="H255" i="28"/>
  <c r="L255" i="28" s="1"/>
  <c r="H256" i="28"/>
  <c r="I256" i="28" s="1"/>
  <c r="P256" i="28" s="1"/>
  <c r="H257" i="28"/>
  <c r="L257" i="28" s="1"/>
  <c r="H258" i="28"/>
  <c r="M258" i="28" s="1"/>
  <c r="H259" i="28"/>
  <c r="M259" i="28" s="1"/>
  <c r="H260" i="28"/>
  <c r="M260" i="28" s="1"/>
  <c r="H261" i="28"/>
  <c r="O261" i="28" s="1"/>
  <c r="H262" i="28"/>
  <c r="O262" i="28" s="1"/>
  <c r="H263" i="28"/>
  <c r="L263" i="28" s="1"/>
  <c r="H264" i="28"/>
  <c r="M264" i="28" s="1"/>
  <c r="H265" i="28"/>
  <c r="L265" i="28" s="1"/>
  <c r="H266" i="28"/>
  <c r="N266" i="28" s="1"/>
  <c r="H267" i="28"/>
  <c r="H268" i="28"/>
  <c r="H269" i="28"/>
  <c r="O269" i="28" s="1"/>
  <c r="H270" i="28"/>
  <c r="I270" i="28" s="1"/>
  <c r="P270" i="28" s="1"/>
  <c r="H271" i="28"/>
  <c r="L271" i="28" s="1"/>
  <c r="H272" i="28"/>
  <c r="L272" i="28" s="1"/>
  <c r="H273" i="28"/>
  <c r="L273" i="28" s="1"/>
  <c r="H274" i="28"/>
  <c r="L274" i="28" s="1"/>
  <c r="H275" i="28"/>
  <c r="I275" i="28" s="1"/>
  <c r="P275" i="28" s="1"/>
  <c r="H276" i="28"/>
  <c r="L276" i="28" s="1"/>
  <c r="H277" i="28"/>
  <c r="O277" i="28" s="1"/>
  <c r="H278" i="28"/>
  <c r="O278" i="28" s="1"/>
  <c r="H279" i="28"/>
  <c r="L279" i="28" s="1"/>
  <c r="H280" i="28"/>
  <c r="H281" i="28"/>
  <c r="L281" i="28" s="1"/>
  <c r="H282" i="28"/>
  <c r="L282" i="28" s="1"/>
  <c r="H283" i="28"/>
  <c r="M283" i="28" s="1"/>
  <c r="H284" i="28"/>
  <c r="O284" i="28" s="1"/>
  <c r="H285" i="28"/>
  <c r="O285" i="28" s="1"/>
  <c r="H286" i="28"/>
  <c r="I286" i="28" s="1"/>
  <c r="P286" i="28" s="1"/>
  <c r="H287" i="28"/>
  <c r="L287" i="28" s="1"/>
  <c r="H288" i="28"/>
  <c r="L288" i="28" s="1"/>
  <c r="H289" i="28"/>
  <c r="L289" i="28" s="1"/>
  <c r="H290" i="28"/>
  <c r="N290" i="28" s="1"/>
  <c r="H291" i="28"/>
  <c r="I291" i="28" s="1"/>
  <c r="P291" i="28" s="1"/>
  <c r="H292" i="28"/>
  <c r="I292" i="28" s="1"/>
  <c r="P292" i="28" s="1"/>
  <c r="H293" i="28"/>
  <c r="O293" i="28" s="1"/>
  <c r="H294" i="28"/>
  <c r="O294" i="28" s="1"/>
  <c r="H295" i="28"/>
  <c r="L295" i="28" s="1"/>
  <c r="H296" i="28"/>
  <c r="L296" i="28" s="1"/>
  <c r="H297" i="28"/>
  <c r="L297" i="28" s="1"/>
  <c r="H298" i="28"/>
  <c r="L298" i="28" s="1"/>
  <c r="H299" i="28"/>
  <c r="I299" i="28" s="1"/>
  <c r="P299" i="28" s="1"/>
  <c r="H300" i="28"/>
  <c r="N300" i="28" s="1"/>
  <c r="H301" i="28"/>
  <c r="O301" i="28" s="1"/>
  <c r="H302" i="28"/>
  <c r="H303" i="28"/>
  <c r="L303" i="28" s="1"/>
  <c r="H304" i="28"/>
  <c r="M304" i="28" s="1"/>
  <c r="H305" i="28"/>
  <c r="L305" i="28" s="1"/>
  <c r="H306" i="28"/>
  <c r="L306" i="28" s="1"/>
  <c r="H307" i="28"/>
  <c r="I307" i="28" s="1"/>
  <c r="P307" i="28" s="1"/>
  <c r="H308" i="28"/>
  <c r="L308" i="28" s="1"/>
  <c r="H309" i="28"/>
  <c r="H310" i="28"/>
  <c r="H311" i="28"/>
  <c r="I311" i="28" s="1"/>
  <c r="P311" i="28" s="1"/>
  <c r="H312" i="28"/>
  <c r="L312" i="28" s="1"/>
  <c r="H313" i="28"/>
  <c r="M313" i="28" s="1"/>
  <c r="H314" i="28"/>
  <c r="L314" i="28" s="1"/>
  <c r="H315" i="28"/>
  <c r="I315" i="28" s="1"/>
  <c r="P315" i="28" s="1"/>
  <c r="H316" i="28"/>
  <c r="L316" i="28" s="1"/>
  <c r="H317" i="28"/>
  <c r="L317" i="28" s="1"/>
  <c r="H318" i="28"/>
  <c r="H319" i="28"/>
  <c r="L319" i="28" s="1"/>
  <c r="H320" i="28"/>
  <c r="H321" i="28"/>
  <c r="H322" i="28"/>
  <c r="N322" i="28" s="1"/>
  <c r="H323" i="28"/>
  <c r="I323" i="28" s="1"/>
  <c r="P323" i="28" s="1"/>
  <c r="H324" i="28"/>
  <c r="M324" i="28" s="1"/>
  <c r="H325" i="28"/>
  <c r="H326" i="28"/>
  <c r="I326" i="28" s="1"/>
  <c r="P326" i="28" s="1"/>
  <c r="H327" i="28"/>
  <c r="N327" i="28" s="1"/>
  <c r="H328" i="28"/>
  <c r="H329" i="28"/>
  <c r="H330" i="28"/>
  <c r="L330" i="28" s="1"/>
  <c r="H331" i="28"/>
  <c r="O331" i="28" s="1"/>
  <c r="H332" i="28"/>
  <c r="L332" i="28" s="1"/>
  <c r="H333" i="28"/>
  <c r="L333" i="28" s="1"/>
  <c r="H334" i="28"/>
  <c r="M334" i="28" s="1"/>
  <c r="H335" i="28"/>
  <c r="L335" i="28" s="1"/>
  <c r="H336" i="28"/>
  <c r="L336" i="28" s="1"/>
  <c r="H337" i="28"/>
  <c r="O337" i="28" s="1"/>
  <c r="H338" i="28"/>
  <c r="M338" i="28" s="1"/>
  <c r="H339" i="28"/>
  <c r="I339" i="28" s="1"/>
  <c r="P339" i="28" s="1"/>
  <c r="H340" i="28"/>
  <c r="N340" i="28" s="1"/>
  <c r="H341" i="28"/>
  <c r="L341" i="28" s="1"/>
  <c r="H342" i="28"/>
  <c r="H343" i="28"/>
  <c r="H344" i="28"/>
  <c r="N344" i="28" s="1"/>
  <c r="H345" i="28"/>
  <c r="H346" i="28"/>
  <c r="L346" i="28" s="1"/>
  <c r="H347" i="28"/>
  <c r="I347" i="28" s="1"/>
  <c r="P347" i="28" s="1"/>
  <c r="H348" i="28"/>
  <c r="H349" i="28"/>
  <c r="N349" i="28" s="1"/>
  <c r="H350" i="28"/>
  <c r="M350" i="28" s="1"/>
  <c r="H351" i="28"/>
  <c r="I351" i="28" s="1"/>
  <c r="P351" i="28" s="1"/>
  <c r="H352" i="28"/>
  <c r="L352" i="28" s="1"/>
  <c r="H353" i="28"/>
  <c r="O353" i="28" s="1"/>
  <c r="H354" i="28"/>
  <c r="N354" i="28" s="1"/>
  <c r="H355" i="28"/>
  <c r="I355" i="28" s="1"/>
  <c r="P355" i="28" s="1"/>
  <c r="H356" i="28"/>
  <c r="M356" i="28" s="1"/>
  <c r="H357" i="28"/>
  <c r="L357" i="28" s="1"/>
  <c r="H358" i="28"/>
  <c r="H359" i="28"/>
  <c r="L359" i="28" s="1"/>
  <c r="H360" i="28"/>
  <c r="I360" i="28" s="1"/>
  <c r="P360" i="28" s="1"/>
  <c r="H361" i="28"/>
  <c r="H362" i="28"/>
  <c r="H363" i="28"/>
  <c r="L363" i="28" s="1"/>
  <c r="H364" i="28"/>
  <c r="L364" i="28" s="1"/>
  <c r="H365" i="28"/>
  <c r="N365" i="28" s="1"/>
  <c r="H366" i="28"/>
  <c r="O366" i="28" s="1"/>
  <c r="H367" i="28"/>
  <c r="I367" i="28" s="1"/>
  <c r="P367" i="28" s="1"/>
  <c r="H368" i="28"/>
  <c r="I368" i="28" s="1"/>
  <c r="P368" i="28" s="1"/>
  <c r="H369" i="28"/>
  <c r="H370" i="28"/>
  <c r="O370" i="28" s="1"/>
  <c r="H371" i="28"/>
  <c r="I371" i="28" s="1"/>
  <c r="P371" i="28" s="1"/>
  <c r="H372" i="28"/>
  <c r="I372" i="28" s="1"/>
  <c r="P372" i="28" s="1"/>
  <c r="H373" i="28"/>
  <c r="H374" i="28"/>
  <c r="M374" i="28" s="1"/>
  <c r="H375" i="28"/>
  <c r="N375" i="28" s="1"/>
  <c r="H376" i="28"/>
  <c r="M376" i="28" s="1"/>
  <c r="H377" i="28"/>
  <c r="N377" i="28" s="1"/>
  <c r="H378" i="28"/>
  <c r="H379" i="28"/>
  <c r="L379" i="28" s="1"/>
  <c r="H380" i="28"/>
  <c r="N380" i="28" s="1"/>
  <c r="H381" i="28"/>
  <c r="H382" i="28"/>
  <c r="M382" i="28" s="1"/>
  <c r="H383" i="28"/>
  <c r="M383" i="28" s="1"/>
  <c r="H384" i="28"/>
  <c r="L384" i="28" s="1"/>
  <c r="H385" i="28"/>
  <c r="I385" i="28" s="1"/>
  <c r="P385" i="28" s="1"/>
  <c r="H386" i="28"/>
  <c r="M386" i="28" s="1"/>
  <c r="H387" i="28"/>
  <c r="O387" i="28" s="1"/>
  <c r="H388" i="28"/>
  <c r="O388" i="28" s="1"/>
  <c r="H389" i="28"/>
  <c r="L389" i="28" s="1"/>
  <c r="H390" i="28"/>
  <c r="L390" i="28" s="1"/>
  <c r="H391" i="28"/>
  <c r="L391" i="28" s="1"/>
  <c r="H392" i="28"/>
  <c r="M392" i="28" s="1"/>
  <c r="H393" i="28"/>
  <c r="N393" i="28" s="1"/>
  <c r="H394" i="28"/>
  <c r="O394" i="28" s="1"/>
  <c r="H395" i="28"/>
  <c r="L395" i="28" s="1"/>
  <c r="H396" i="28"/>
  <c r="M396" i="28" s="1"/>
  <c r="H397" i="28"/>
  <c r="I397" i="28" s="1"/>
  <c r="P397" i="28" s="1"/>
  <c r="H398" i="28"/>
  <c r="M398" i="28" s="1"/>
  <c r="H399" i="28"/>
  <c r="M399" i="28" s="1"/>
  <c r="H400" i="28"/>
  <c r="H401" i="28"/>
  <c r="I401" i="28" s="1"/>
  <c r="P401" i="28" s="1"/>
  <c r="H402" i="28"/>
  <c r="I402" i="28" s="1"/>
  <c r="P402" i="28" s="1"/>
  <c r="H403" i="28"/>
  <c r="M403" i="28" s="1"/>
  <c r="H404" i="28"/>
  <c r="N404" i="28" s="1"/>
  <c r="H405" i="28"/>
  <c r="I405" i="28" s="1"/>
  <c r="P405" i="28" s="1"/>
  <c r="H406" i="28"/>
  <c r="M406" i="28" s="1"/>
  <c r="H407" i="28"/>
  <c r="L407" i="28" s="1"/>
  <c r="H408" i="28"/>
  <c r="H409" i="28"/>
  <c r="I409" i="28" s="1"/>
  <c r="P409" i="28" s="1"/>
  <c r="H410" i="28"/>
  <c r="O410" i="28" s="1"/>
  <c r="H411" i="28"/>
  <c r="I411" i="28" s="1"/>
  <c r="P411" i="28" s="1"/>
  <c r="H412" i="28"/>
  <c r="L412" i="28" s="1"/>
  <c r="H413" i="28"/>
  <c r="M413" i="28" s="1"/>
  <c r="H414" i="28"/>
  <c r="O414" i="28" s="1"/>
  <c r="H415" i="28"/>
  <c r="H416" i="28"/>
  <c r="L416" i="28" s="1"/>
  <c r="H417" i="28"/>
  <c r="I417" i="28" s="1"/>
  <c r="P417" i="28" s="1"/>
  <c r="H418" i="28"/>
  <c r="M418" i="28" s="1"/>
  <c r="H419" i="28"/>
  <c r="M419" i="28" s="1"/>
  <c r="H420" i="28"/>
  <c r="L420" i="28" s="1"/>
  <c r="H421" i="28"/>
  <c r="O421" i="28" s="1"/>
  <c r="H422" i="28"/>
  <c r="H423" i="28"/>
  <c r="M423" i="28" s="1"/>
  <c r="H424" i="28"/>
  <c r="L424" i="28" s="1"/>
  <c r="H425" i="28"/>
  <c r="M425" i="28" s="1"/>
  <c r="H426" i="28"/>
  <c r="I426" i="28" s="1"/>
  <c r="P426" i="28" s="1"/>
  <c r="H427" i="28"/>
  <c r="O427" i="28" s="1"/>
  <c r="H428" i="28"/>
  <c r="L428" i="28" s="1"/>
  <c r="H429" i="28"/>
  <c r="H430" i="28"/>
  <c r="H431" i="28"/>
  <c r="L431" i="28" s="1"/>
  <c r="H432" i="28"/>
  <c r="I432" i="28" s="1"/>
  <c r="P432" i="28" s="1"/>
  <c r="H433" i="28"/>
  <c r="N433" i="28" s="1"/>
  <c r="H434" i="28"/>
  <c r="I434" i="28" s="1"/>
  <c r="P434" i="28" s="1"/>
  <c r="H435" i="28"/>
  <c r="H436" i="28"/>
  <c r="L436" i="28" s="1"/>
  <c r="H437" i="28"/>
  <c r="I437" i="28" s="1"/>
  <c r="P437" i="28" s="1"/>
  <c r="H438" i="28"/>
  <c r="L438" i="28" s="1"/>
  <c r="H439" i="28"/>
  <c r="L439" i="28" s="1"/>
  <c r="H440" i="28"/>
  <c r="I440" i="28" s="1"/>
  <c r="P440" i="28" s="1"/>
  <c r="H441" i="28"/>
  <c r="N441" i="28" s="1"/>
  <c r="H442" i="28"/>
  <c r="I442" i="28" s="1"/>
  <c r="P442" i="28" s="1"/>
  <c r="H443" i="28"/>
  <c r="I443" i="28" s="1"/>
  <c r="P443" i="28" s="1"/>
  <c r="H444" i="28"/>
  <c r="I444" i="28" s="1"/>
  <c r="P444" i="28" s="1"/>
  <c r="H445" i="28"/>
  <c r="O445" i="28" s="1"/>
  <c r="H446" i="28"/>
  <c r="I446" i="28" s="1"/>
  <c r="P446" i="28" s="1"/>
  <c r="H447" i="28"/>
  <c r="N447" i="28" s="1"/>
  <c r="H448" i="28"/>
  <c r="O448" i="28" s="1"/>
  <c r="H449" i="28"/>
  <c r="H450" i="28"/>
  <c r="L450" i="28" s="1"/>
  <c r="H451" i="28"/>
  <c r="L451" i="28" s="1"/>
  <c r="H452" i="28"/>
  <c r="N452" i="28" s="1"/>
  <c r="H453" i="28"/>
  <c r="I453" i="28" s="1"/>
  <c r="P453" i="28" s="1"/>
  <c r="H454" i="28"/>
  <c r="N454" i="28" s="1"/>
  <c r="H455" i="28"/>
  <c r="I455" i="28" s="1"/>
  <c r="P455" i="28" s="1"/>
  <c r="H456" i="28"/>
  <c r="O456" i="28" s="1"/>
  <c r="H457" i="28"/>
  <c r="N457" i="28" s="1"/>
  <c r="H458" i="28"/>
  <c r="L458" i="28" s="1"/>
  <c r="H459" i="28"/>
  <c r="H460" i="28"/>
  <c r="O460" i="28" s="1"/>
  <c r="H461" i="28"/>
  <c r="H462" i="28"/>
  <c r="L462" i="28" s="1"/>
  <c r="H463" i="28"/>
  <c r="L463" i="28" s="1"/>
  <c r="H464" i="28"/>
  <c r="N464" i="28" s="1"/>
  <c r="H465" i="28"/>
  <c r="I465" i="28" s="1"/>
  <c r="P465" i="28" s="1"/>
  <c r="H466" i="28"/>
  <c r="I466" i="28" s="1"/>
  <c r="P466" i="28" s="1"/>
  <c r="H467" i="28"/>
  <c r="I467" i="28" s="1"/>
  <c r="P467" i="28" s="1"/>
  <c r="H468" i="28"/>
  <c r="H469" i="28"/>
  <c r="I469" i="28" s="1"/>
  <c r="P469" i="28" s="1"/>
  <c r="H470" i="28"/>
  <c r="L470" i="28" s="1"/>
  <c r="H471" i="28"/>
  <c r="I471" i="28" s="1"/>
  <c r="P471" i="28" s="1"/>
  <c r="H472" i="28"/>
  <c r="M472" i="28" s="1"/>
  <c r="H473" i="28"/>
  <c r="I473" i="28" s="1"/>
  <c r="P473" i="28" s="1"/>
  <c r="H474" i="28"/>
  <c r="M474" i="28" s="1"/>
  <c r="H475" i="28"/>
  <c r="L475" i="28" s="1"/>
  <c r="H476" i="28"/>
  <c r="O476" i="28" s="1"/>
  <c r="H477" i="28"/>
  <c r="L477" i="28" s="1"/>
  <c r="H478" i="28"/>
  <c r="I478" i="28" s="1"/>
  <c r="P478" i="28" s="1"/>
  <c r="H479" i="28"/>
  <c r="L479" i="28" s="1"/>
  <c r="H480" i="28"/>
  <c r="O480" i="28" s="1"/>
  <c r="H481" i="28"/>
  <c r="I481" i="28" s="1"/>
  <c r="P481" i="28" s="1"/>
  <c r="H482" i="28"/>
  <c r="M482" i="28" s="1"/>
  <c r="H483" i="28"/>
  <c r="N483" i="28" s="1"/>
  <c r="H484" i="28"/>
  <c r="O484" i="28" s="1"/>
  <c r="H485" i="28"/>
  <c r="O485" i="28" s="1"/>
  <c r="H486" i="28"/>
  <c r="L486" i="28" s="1"/>
  <c r="H487" i="28"/>
  <c r="I487" i="28" s="1"/>
  <c r="P487" i="28" s="1"/>
  <c r="H488" i="28"/>
  <c r="I488" i="28" s="1"/>
  <c r="P488" i="28" s="1"/>
  <c r="H489" i="28"/>
  <c r="L489" i="28" s="1"/>
  <c r="H490" i="28"/>
  <c r="O490" i="28" s="1"/>
  <c r="H491" i="28"/>
  <c r="O491" i="28" s="1"/>
  <c r="H492" i="28"/>
  <c r="L492" i="28" s="1"/>
  <c r="H493" i="28"/>
  <c r="O493" i="28" s="1"/>
  <c r="H494" i="28"/>
  <c r="I494" i="28" s="1"/>
  <c r="P494" i="28" s="1"/>
  <c r="H495" i="28"/>
  <c r="H496" i="28"/>
  <c r="M496" i="28" s="1"/>
  <c r="H497" i="28"/>
  <c r="M497" i="28" s="1"/>
  <c r="H498" i="28"/>
  <c r="O498" i="28" s="1"/>
  <c r="H499" i="28"/>
  <c r="O499" i="28" s="1"/>
  <c r="H500" i="28"/>
  <c r="L500" i="28" s="1"/>
  <c r="H501" i="28"/>
  <c r="M501" i="28" s="1"/>
  <c r="H502" i="28"/>
  <c r="I502" i="28" s="1"/>
  <c r="P502" i="28" s="1"/>
  <c r="H503" i="28"/>
  <c r="H504" i="28"/>
  <c r="M504" i="28" s="1"/>
  <c r="H505" i="28"/>
  <c r="M505" i="28" s="1"/>
  <c r="H506" i="28"/>
  <c r="D102" i="43" l="1"/>
  <c r="E102" i="43"/>
  <c r="E103" i="43"/>
  <c r="D103" i="43"/>
  <c r="D86" i="43"/>
  <c r="C69" i="43"/>
  <c r="C66" i="43" s="1"/>
  <c r="C97" i="43"/>
  <c r="C94" i="43" s="1"/>
  <c r="O506" i="28"/>
  <c r="I506" i="28"/>
  <c r="H40" i="43"/>
  <c r="G31" i="39"/>
  <c r="H46" i="43" s="1"/>
  <c r="C100" i="43" s="1"/>
  <c r="C99" i="43" s="1"/>
  <c r="I47" i="43"/>
  <c r="D74" i="43"/>
  <c r="J48" i="43"/>
  <c r="E74" i="43" s="1"/>
  <c r="J40" i="43"/>
  <c r="C58" i="43"/>
  <c r="N10" i="28"/>
  <c r="O9" i="28"/>
  <c r="N8" i="28"/>
  <c r="D18" i="39"/>
  <c r="D58" i="43"/>
  <c r="J49" i="43"/>
  <c r="D75" i="43"/>
  <c r="E66" i="43"/>
  <c r="Q507" i="42"/>
  <c r="N41" i="28"/>
  <c r="AD3" i="41"/>
  <c r="M202" i="28"/>
  <c r="L107" i="28"/>
  <c r="M275" i="28"/>
  <c r="O236" i="28"/>
  <c r="I107" i="28"/>
  <c r="P107" i="28" s="1"/>
  <c r="I447" i="28"/>
  <c r="P447" i="28" s="1"/>
  <c r="O314" i="28"/>
  <c r="M135" i="28"/>
  <c r="N383" i="28"/>
  <c r="O332" i="28"/>
  <c r="O447" i="28"/>
  <c r="L41" i="28"/>
  <c r="M447" i="28"/>
  <c r="O226" i="28"/>
  <c r="O453" i="28"/>
  <c r="L266" i="28"/>
  <c r="N68" i="28"/>
  <c r="O501" i="28"/>
  <c r="O423" i="28"/>
  <c r="N177" i="28"/>
  <c r="I155" i="28"/>
  <c r="P155" i="28" s="1"/>
  <c r="I423" i="28"/>
  <c r="P423" i="28" s="1"/>
  <c r="L208" i="28"/>
  <c r="I177" i="28"/>
  <c r="P177" i="28" s="1"/>
  <c r="M141" i="28"/>
  <c r="O462" i="28"/>
  <c r="I338" i="28"/>
  <c r="P338" i="28" s="1"/>
  <c r="L195" i="28"/>
  <c r="I304" i="28"/>
  <c r="P304" i="28" s="1"/>
  <c r="I258" i="28"/>
  <c r="P258" i="28" s="1"/>
  <c r="M116" i="28"/>
  <c r="I393" i="28"/>
  <c r="P393" i="28" s="1"/>
  <c r="L383" i="28"/>
  <c r="N353" i="28"/>
  <c r="M456" i="28"/>
  <c r="I383" i="28"/>
  <c r="P383" i="28" s="1"/>
  <c r="M353" i="28"/>
  <c r="L487" i="28"/>
  <c r="M288" i="28"/>
  <c r="M446" i="28"/>
  <c r="N186" i="28"/>
  <c r="M68" i="28"/>
  <c r="I194" i="28"/>
  <c r="P194" i="28" s="1"/>
  <c r="M176" i="28"/>
  <c r="I68" i="28"/>
  <c r="P68" i="28" s="1"/>
  <c r="M16" i="28"/>
  <c r="O367" i="28"/>
  <c r="L338" i="28"/>
  <c r="I306" i="28"/>
  <c r="P306" i="28" s="1"/>
  <c r="L275" i="28"/>
  <c r="O202" i="28"/>
  <c r="L16" i="28"/>
  <c r="M367" i="28"/>
  <c r="L55" i="28"/>
  <c r="M347" i="28"/>
  <c r="I294" i="28"/>
  <c r="P294" i="28" s="1"/>
  <c r="N221" i="28"/>
  <c r="I151" i="28"/>
  <c r="P151" i="28" s="1"/>
  <c r="N108" i="28"/>
  <c r="I55" i="28"/>
  <c r="P55" i="28" s="1"/>
  <c r="M35" i="28"/>
  <c r="I458" i="28"/>
  <c r="P458" i="28" s="1"/>
  <c r="M354" i="28"/>
  <c r="O190" i="28"/>
  <c r="O34" i="28"/>
  <c r="L466" i="28"/>
  <c r="I370" i="28"/>
  <c r="P370" i="28" s="1"/>
  <c r="I353" i="28"/>
  <c r="P353" i="28" s="1"/>
  <c r="O336" i="28"/>
  <c r="I327" i="28"/>
  <c r="P327" i="28" s="1"/>
  <c r="O308" i="28"/>
  <c r="L236" i="28"/>
  <c r="O123" i="28"/>
  <c r="I504" i="28"/>
  <c r="P504" i="28" s="1"/>
  <c r="M308" i="28"/>
  <c r="I272" i="28"/>
  <c r="P272" i="28" s="1"/>
  <c r="I236" i="28"/>
  <c r="P236" i="28" s="1"/>
  <c r="N227" i="28"/>
  <c r="N220" i="28"/>
  <c r="I183" i="28"/>
  <c r="P183" i="28" s="1"/>
  <c r="L123" i="28"/>
  <c r="O83" i="28"/>
  <c r="L47" i="28"/>
  <c r="M40" i="28"/>
  <c r="N493" i="28"/>
  <c r="N484" i="28"/>
  <c r="N465" i="28"/>
  <c r="N456" i="28"/>
  <c r="O397" i="28"/>
  <c r="I335" i="28"/>
  <c r="P335" i="28" s="1"/>
  <c r="O326" i="28"/>
  <c r="L227" i="28"/>
  <c r="I123" i="28"/>
  <c r="P123" i="28" s="1"/>
  <c r="N83" i="28"/>
  <c r="M73" i="28"/>
  <c r="I493" i="28"/>
  <c r="P493" i="28" s="1"/>
  <c r="L484" i="28"/>
  <c r="O299" i="28"/>
  <c r="M242" i="28"/>
  <c r="I484" i="28"/>
  <c r="P484" i="28" s="1"/>
  <c r="O406" i="28"/>
  <c r="I396" i="28"/>
  <c r="P396" i="28" s="1"/>
  <c r="N172" i="28"/>
  <c r="O12" i="28"/>
  <c r="L339" i="28"/>
  <c r="M314" i="28"/>
  <c r="I226" i="28"/>
  <c r="P226" i="28" s="1"/>
  <c r="O71" i="28"/>
  <c r="L44" i="28"/>
  <c r="N28" i="28"/>
  <c r="N18" i="28"/>
  <c r="N12" i="28"/>
  <c r="M454" i="28"/>
  <c r="M18" i="28"/>
  <c r="M12" i="28"/>
  <c r="I454" i="28"/>
  <c r="P454" i="28" s="1"/>
  <c r="O383" i="28"/>
  <c r="O347" i="28"/>
  <c r="O338" i="28"/>
  <c r="M322" i="28"/>
  <c r="L304" i="28"/>
  <c r="N275" i="28"/>
  <c r="N258" i="28"/>
  <c r="O195" i="28"/>
  <c r="N100" i="28"/>
  <c r="M61" i="28"/>
  <c r="L52" i="28"/>
  <c r="N35" i="28"/>
  <c r="L27" i="28"/>
  <c r="L18" i="28"/>
  <c r="L12" i="28"/>
  <c r="I479" i="28"/>
  <c r="P479" i="28" s="1"/>
  <c r="O471" i="28"/>
  <c r="L467" i="28"/>
  <c r="N390" i="28"/>
  <c r="L375" i="28"/>
  <c r="M360" i="28"/>
  <c r="M323" i="28"/>
  <c r="L315" i="28"/>
  <c r="L291" i="28"/>
  <c r="L284" i="28"/>
  <c r="I223" i="28"/>
  <c r="P223" i="28" s="1"/>
  <c r="I218" i="28"/>
  <c r="P218" i="28" s="1"/>
  <c r="L203" i="28"/>
  <c r="I166" i="28"/>
  <c r="P166" i="28" s="1"/>
  <c r="I131" i="28"/>
  <c r="P131" i="28" s="1"/>
  <c r="I48" i="28"/>
  <c r="P48" i="28" s="1"/>
  <c r="L24" i="28"/>
  <c r="O489" i="28"/>
  <c r="N471" i="28"/>
  <c r="M10" i="28"/>
  <c r="M471" i="28"/>
  <c r="M460" i="28"/>
  <c r="O432" i="28"/>
  <c r="O389" i="28"/>
  <c r="O374" i="28"/>
  <c r="N359" i="28"/>
  <c r="L135" i="28"/>
  <c r="L116" i="28"/>
  <c r="N94" i="28"/>
  <c r="M83" i="28"/>
  <c r="N74" i="28"/>
  <c r="L35" i="28"/>
  <c r="M28" i="28"/>
  <c r="M489" i="28"/>
  <c r="M494" i="28"/>
  <c r="I489" i="28"/>
  <c r="P489" i="28" s="1"/>
  <c r="L471" i="28"/>
  <c r="L460" i="28"/>
  <c r="M440" i="28"/>
  <c r="N432" i="28"/>
  <c r="N423" i="28"/>
  <c r="N389" i="28"/>
  <c r="I359" i="28"/>
  <c r="P359" i="28" s="1"/>
  <c r="N314" i="28"/>
  <c r="M307" i="28"/>
  <c r="N259" i="28"/>
  <c r="O221" i="28"/>
  <c r="N202" i="28"/>
  <c r="N195" i="28"/>
  <c r="I182" i="28"/>
  <c r="P182" i="28" s="1"/>
  <c r="M177" i="28"/>
  <c r="N164" i="28"/>
  <c r="I135" i="28"/>
  <c r="P135" i="28" s="1"/>
  <c r="I116" i="28"/>
  <c r="P116" i="28" s="1"/>
  <c r="O100" i="28"/>
  <c r="I94" i="28"/>
  <c r="P94" i="28" s="1"/>
  <c r="I88" i="28"/>
  <c r="P88" i="28" s="1"/>
  <c r="I83" i="28"/>
  <c r="P83" i="28" s="1"/>
  <c r="M74" i="28"/>
  <c r="L68" i="28"/>
  <c r="I35" i="28"/>
  <c r="P35" i="28" s="1"/>
  <c r="L28" i="28"/>
  <c r="O22" i="28"/>
  <c r="O470" i="28"/>
  <c r="L453" i="28"/>
  <c r="I439" i="28"/>
  <c r="P439" i="28" s="1"/>
  <c r="L404" i="28"/>
  <c r="M388" i="28"/>
  <c r="L327" i="28"/>
  <c r="I314" i="28"/>
  <c r="P314" i="28" s="1"/>
  <c r="O306" i="28"/>
  <c r="I288" i="28"/>
  <c r="P288" i="28" s="1"/>
  <c r="I266" i="28"/>
  <c r="P266" i="28" s="1"/>
  <c r="N226" i="28"/>
  <c r="I202" i="28"/>
  <c r="P202" i="28" s="1"/>
  <c r="M163" i="28"/>
  <c r="O155" i="28"/>
  <c r="M100" i="28"/>
  <c r="O87" i="28"/>
  <c r="L476" i="28"/>
  <c r="N501" i="28"/>
  <c r="M493" i="28"/>
  <c r="O487" i="28"/>
  <c r="N470" i="28"/>
  <c r="N445" i="28"/>
  <c r="N364" i="28"/>
  <c r="N306" i="28"/>
  <c r="M272" i="28"/>
  <c r="M226" i="28"/>
  <c r="O205" i="28"/>
  <c r="N180" i="28"/>
  <c r="M155" i="28"/>
  <c r="N148" i="28"/>
  <c r="L127" i="28"/>
  <c r="L100" i="28"/>
  <c r="L87" i="28"/>
  <c r="L67" i="28"/>
  <c r="N44" i="28"/>
  <c r="N34" i="28"/>
  <c r="I27" i="28"/>
  <c r="P27" i="28" s="1"/>
  <c r="L501" i="28"/>
  <c r="L493" i="28"/>
  <c r="N487" i="28"/>
  <c r="M464" i="28"/>
  <c r="I445" i="28"/>
  <c r="P445" i="28" s="1"/>
  <c r="N438" i="28"/>
  <c r="O412" i="28"/>
  <c r="O356" i="28"/>
  <c r="N339" i="28"/>
  <c r="M306" i="28"/>
  <c r="L292" i="28"/>
  <c r="M248" i="28"/>
  <c r="O220" i="28"/>
  <c r="N205" i="28"/>
  <c r="O186" i="28"/>
  <c r="M168" i="28"/>
  <c r="L155" i="28"/>
  <c r="O139" i="28"/>
  <c r="I127" i="28"/>
  <c r="P127" i="28" s="1"/>
  <c r="L120" i="28"/>
  <c r="O91" i="28"/>
  <c r="I67" i="28"/>
  <c r="P67" i="28" s="1"/>
  <c r="M44" i="28"/>
  <c r="O479" i="28"/>
  <c r="O161" i="28"/>
  <c r="O131" i="28"/>
  <c r="I112" i="28"/>
  <c r="P112" i="28" s="1"/>
  <c r="M105" i="28"/>
  <c r="N91" i="28"/>
  <c r="P506" i="28"/>
  <c r="N479" i="28"/>
  <c r="N473" i="28"/>
  <c r="M444" i="28"/>
  <c r="L419" i="28"/>
  <c r="N316" i="28"/>
  <c r="M299" i="28"/>
  <c r="L220" i="28"/>
  <c r="L204" i="28"/>
  <c r="I192" i="28"/>
  <c r="P192" i="28" s="1"/>
  <c r="O179" i="28"/>
  <c r="L174" i="28"/>
  <c r="L167" i="28"/>
  <c r="N131" i="28"/>
  <c r="N119" i="28"/>
  <c r="I105" i="28"/>
  <c r="P105" i="28" s="1"/>
  <c r="M91" i="28"/>
  <c r="I71" i="28"/>
  <c r="P71" i="28" s="1"/>
  <c r="N49" i="28"/>
  <c r="M479" i="28"/>
  <c r="O291" i="28"/>
  <c r="O210" i="28"/>
  <c r="M179" i="28"/>
  <c r="M145" i="28"/>
  <c r="M131" i="28"/>
  <c r="L91" i="28"/>
  <c r="L505" i="28"/>
  <c r="M467" i="28"/>
  <c r="N462" i="28"/>
  <c r="L443" i="28"/>
  <c r="I425" i="28"/>
  <c r="P425" i="28" s="1"/>
  <c r="I418" i="28"/>
  <c r="P418" i="28" s="1"/>
  <c r="M375" i="28"/>
  <c r="N338" i="28"/>
  <c r="I332" i="28"/>
  <c r="P332" i="28" s="1"/>
  <c r="N291" i="28"/>
  <c r="N284" i="28"/>
  <c r="M236" i="28"/>
  <c r="M210" i="28"/>
  <c r="M203" i="28"/>
  <c r="O191" i="28"/>
  <c r="M184" i="28"/>
  <c r="I179" i="28"/>
  <c r="P179" i="28" s="1"/>
  <c r="L166" i="28"/>
  <c r="N160" i="28"/>
  <c r="I145" i="28"/>
  <c r="P145" i="28" s="1"/>
  <c r="O110" i="28"/>
  <c r="I64" i="28"/>
  <c r="P64" i="28" s="1"/>
  <c r="L48" i="28"/>
  <c r="M24" i="28"/>
  <c r="L506" i="28"/>
  <c r="N476" i="28"/>
  <c r="L454" i="28"/>
  <c r="L445" i="28"/>
  <c r="L426" i="28"/>
  <c r="N420" i="28"/>
  <c r="L388" i="28"/>
  <c r="L354" i="28"/>
  <c r="L322" i="28"/>
  <c r="L10" i="28"/>
  <c r="L392" i="28"/>
  <c r="I388" i="28"/>
  <c r="P388" i="28" s="1"/>
  <c r="I354" i="28"/>
  <c r="P354" i="28" s="1"/>
  <c r="I322" i="28"/>
  <c r="P322" i="28" s="1"/>
  <c r="N412" i="28"/>
  <c r="N406" i="28"/>
  <c r="O402" i="28"/>
  <c r="N397" i="28"/>
  <c r="O376" i="28"/>
  <c r="O372" i="28"/>
  <c r="O368" i="28"/>
  <c r="O330" i="28"/>
  <c r="M326" i="28"/>
  <c r="I308" i="28"/>
  <c r="P308" i="28" s="1"/>
  <c r="N252" i="28"/>
  <c r="O245" i="28"/>
  <c r="L210" i="28"/>
  <c r="O194" i="28"/>
  <c r="O143" i="28"/>
  <c r="N139" i="28"/>
  <c r="O43" i="28"/>
  <c r="I500" i="28"/>
  <c r="P500" i="28" s="1"/>
  <c r="M483" i="28"/>
  <c r="O478" i="28"/>
  <c r="M453" i="28"/>
  <c r="L447" i="28"/>
  <c r="M432" i="28"/>
  <c r="O424" i="28"/>
  <c r="L418" i="28"/>
  <c r="O390" i="28"/>
  <c r="O386" i="28"/>
  <c r="N382" i="28"/>
  <c r="N372" i="28"/>
  <c r="M368" i="28"/>
  <c r="N330" i="28"/>
  <c r="O290" i="28"/>
  <c r="O286" i="28"/>
  <c r="I278" i="28"/>
  <c r="P278" i="28" s="1"/>
  <c r="I252" i="28"/>
  <c r="P252" i="28" s="1"/>
  <c r="N245" i="28"/>
  <c r="I239" i="28"/>
  <c r="P239" i="28" s="1"/>
  <c r="O234" i="28"/>
  <c r="O214" i="28"/>
  <c r="I210" i="28"/>
  <c r="P210" i="28" s="1"/>
  <c r="I204" i="28"/>
  <c r="P204" i="28" s="1"/>
  <c r="N194" i="28"/>
  <c r="L190" i="28"/>
  <c r="M143" i="28"/>
  <c r="M139" i="28"/>
  <c r="I119" i="28"/>
  <c r="P119" i="28" s="1"/>
  <c r="L105" i="28"/>
  <c r="L73" i="28"/>
  <c r="L64" i="28"/>
  <c r="N59" i="28"/>
  <c r="O47" i="28"/>
  <c r="N43" i="28"/>
  <c r="L40" i="28"/>
  <c r="M478" i="28"/>
  <c r="N474" i="28"/>
  <c r="O455" i="28"/>
  <c r="N386" i="28"/>
  <c r="M372" i="28"/>
  <c r="M330" i="28"/>
  <c r="O292" i="28"/>
  <c r="M290" i="28"/>
  <c r="O274" i="28"/>
  <c r="N234" i="28"/>
  <c r="M194" i="28"/>
  <c r="M183" i="28"/>
  <c r="L175" i="28"/>
  <c r="O169" i="28"/>
  <c r="L143" i="28"/>
  <c r="L139" i="28"/>
  <c r="O114" i="28"/>
  <c r="M99" i="28"/>
  <c r="O86" i="28"/>
  <c r="M76" i="28"/>
  <c r="M43" i="28"/>
  <c r="O11" i="28"/>
  <c r="N499" i="28"/>
  <c r="L478" i="28"/>
  <c r="L474" i="28"/>
  <c r="M455" i="28"/>
  <c r="N437" i="28"/>
  <c r="N431" i="28"/>
  <c r="M405" i="28"/>
  <c r="L386" i="28"/>
  <c r="O375" i="28"/>
  <c r="L372" i="28"/>
  <c r="M344" i="28"/>
  <c r="N333" i="28"/>
  <c r="I330" i="28"/>
  <c r="P330" i="28" s="1"/>
  <c r="O307" i="28"/>
  <c r="N292" i="28"/>
  <c r="L290" i="28"/>
  <c r="M274" i="28"/>
  <c r="L256" i="28"/>
  <c r="O251" i="28"/>
  <c r="L234" i="28"/>
  <c r="O227" i="28"/>
  <c r="L224" i="28"/>
  <c r="N213" i="28"/>
  <c r="N203" i="28"/>
  <c r="L183" i="28"/>
  <c r="N179" i="28"/>
  <c r="I175" i="28"/>
  <c r="P175" i="28" s="1"/>
  <c r="M169" i="28"/>
  <c r="M159" i="28"/>
  <c r="I147" i="28"/>
  <c r="P147" i="28" s="1"/>
  <c r="I143" i="28"/>
  <c r="P143" i="28" s="1"/>
  <c r="M123" i="28"/>
  <c r="O118" i="28"/>
  <c r="M114" i="28"/>
  <c r="L99" i="28"/>
  <c r="O92" i="28"/>
  <c r="L89" i="28"/>
  <c r="N86" i="28"/>
  <c r="L76" i="28"/>
  <c r="I58" i="28"/>
  <c r="P58" i="28" s="1"/>
  <c r="M52" i="28"/>
  <c r="L43" i="28"/>
  <c r="L39" i="28"/>
  <c r="N11" i="28"/>
  <c r="L499" i="28"/>
  <c r="M481" i="28"/>
  <c r="O446" i="28"/>
  <c r="M437" i="28"/>
  <c r="N417" i="28"/>
  <c r="L405" i="28"/>
  <c r="O399" i="28"/>
  <c r="M395" i="28"/>
  <c r="I386" i="28"/>
  <c r="P386" i="28" s="1"/>
  <c r="O380" i="28"/>
  <c r="L355" i="28"/>
  <c r="N307" i="28"/>
  <c r="N298" i="28"/>
  <c r="M292" i="28"/>
  <c r="I290" i="28"/>
  <c r="P290" i="28" s="1"/>
  <c r="O276" i="28"/>
  <c r="I274" i="28"/>
  <c r="P274" i="28" s="1"/>
  <c r="I262" i="28"/>
  <c r="P262" i="28" s="1"/>
  <c r="M251" i="28"/>
  <c r="O243" i="28"/>
  <c r="I234" i="28"/>
  <c r="P234" i="28" s="1"/>
  <c r="N219" i="28"/>
  <c r="N129" i="28"/>
  <c r="N118" i="28"/>
  <c r="I114" i="28"/>
  <c r="P114" i="28" s="1"/>
  <c r="I99" i="28"/>
  <c r="P99" i="28" s="1"/>
  <c r="N92" i="28"/>
  <c r="O82" i="28"/>
  <c r="I76" i="28"/>
  <c r="P76" i="28" s="1"/>
  <c r="M72" i="28"/>
  <c r="M11" i="28"/>
  <c r="M219" i="28"/>
  <c r="N212" i="28"/>
  <c r="O151" i="28"/>
  <c r="L142" i="28"/>
  <c r="N132" i="28"/>
  <c r="M118" i="28"/>
  <c r="O107" i="28"/>
  <c r="M92" i="28"/>
  <c r="M82" i="28"/>
  <c r="L72" i="28"/>
  <c r="L63" i="28"/>
  <c r="N57" i="28"/>
  <c r="N42" i="28"/>
  <c r="L11" i="28"/>
  <c r="O502" i="28"/>
  <c r="O477" i="28"/>
  <c r="N399" i="28"/>
  <c r="M380" i="28"/>
  <c r="N276" i="28"/>
  <c r="M502" i="28"/>
  <c r="I498" i="28"/>
  <c r="P498" i="28" s="1"/>
  <c r="M477" i="28"/>
  <c r="O454" i="28"/>
  <c r="I451" i="28"/>
  <c r="P451" i="28" s="1"/>
  <c r="O440" i="28"/>
  <c r="M436" i="28"/>
  <c r="N409" i="28"/>
  <c r="O404" i="28"/>
  <c r="L399" i="28"/>
  <c r="L380" i="28"/>
  <c r="I375" i="28"/>
  <c r="P375" i="28" s="1"/>
  <c r="L371" i="28"/>
  <c r="O354" i="28"/>
  <c r="N332" i="28"/>
  <c r="N311" i="28"/>
  <c r="L307" i="28"/>
  <c r="M276" i="28"/>
  <c r="O266" i="28"/>
  <c r="M243" i="28"/>
  <c r="I233" i="28"/>
  <c r="P233" i="28" s="1"/>
  <c r="L219" i="28"/>
  <c r="L207" i="28"/>
  <c r="N182" i="28"/>
  <c r="O162" i="28"/>
  <c r="M151" i="28"/>
  <c r="O145" i="28"/>
  <c r="I142" i="28"/>
  <c r="P142" i="28" s="1"/>
  <c r="I118" i="28"/>
  <c r="P118" i="28" s="1"/>
  <c r="N107" i="28"/>
  <c r="L92" i="28"/>
  <c r="M88" i="28"/>
  <c r="N85" i="28"/>
  <c r="I82" i="28"/>
  <c r="P82" i="28" s="1"/>
  <c r="L75" i="28"/>
  <c r="I72" i="28"/>
  <c r="P72" i="28" s="1"/>
  <c r="I63" i="28"/>
  <c r="P63" i="28" s="1"/>
  <c r="L57" i="28"/>
  <c r="M42" i="28"/>
  <c r="N37" i="28"/>
  <c r="O14" i="28"/>
  <c r="N243" i="28"/>
  <c r="L502" i="28"/>
  <c r="I477" i="28"/>
  <c r="P477" i="28" s="1"/>
  <c r="M469" i="28"/>
  <c r="O464" i="28"/>
  <c r="N440" i="28"/>
  <c r="I399" i="28"/>
  <c r="P399" i="28" s="1"/>
  <c r="N388" i="28"/>
  <c r="I380" i="28"/>
  <c r="P380" i="28" s="1"/>
  <c r="M366" i="28"/>
  <c r="L349" i="28"/>
  <c r="N341" i="28"/>
  <c r="M337" i="28"/>
  <c r="M332" i="28"/>
  <c r="O322" i="28"/>
  <c r="I276" i="28"/>
  <c r="P276" i="28" s="1"/>
  <c r="M266" i="28"/>
  <c r="O260" i="28"/>
  <c r="I254" i="28"/>
  <c r="P254" i="28" s="1"/>
  <c r="L243" i="28"/>
  <c r="L192" i="28"/>
  <c r="O167" i="28"/>
  <c r="L151" i="28"/>
  <c r="N145" i="28"/>
  <c r="O137" i="28"/>
  <c r="M127" i="28"/>
  <c r="L112" i="28"/>
  <c r="L88" i="28"/>
  <c r="I75" i="28"/>
  <c r="P75" i="28" s="1"/>
  <c r="M67" i="28"/>
  <c r="O44" i="28"/>
  <c r="O18" i="28"/>
  <c r="I501" i="28"/>
  <c r="P501" i="28" s="1"/>
  <c r="O496" i="28"/>
  <c r="L494" i="28"/>
  <c r="N490" i="28"/>
  <c r="M487" i="28"/>
  <c r="N485" i="28"/>
  <c r="N481" i="28"/>
  <c r="M476" i="28"/>
  <c r="I470" i="28"/>
  <c r="P470" i="28" s="1"/>
  <c r="M470" i="28"/>
  <c r="I462" i="28"/>
  <c r="P462" i="28" s="1"/>
  <c r="M462" i="28"/>
  <c r="L446" i="28"/>
  <c r="N446" i="28"/>
  <c r="I438" i="28"/>
  <c r="P438" i="28" s="1"/>
  <c r="M438" i="28"/>
  <c r="O438" i="28"/>
  <c r="O434" i="28"/>
  <c r="O431" i="28"/>
  <c r="M429" i="28"/>
  <c r="N429" i="28"/>
  <c r="I412" i="28"/>
  <c r="P412" i="28" s="1"/>
  <c r="M412" i="28"/>
  <c r="L406" i="28"/>
  <c r="I406" i="28"/>
  <c r="P406" i="28" s="1"/>
  <c r="I404" i="28"/>
  <c r="P404" i="28" s="1"/>
  <c r="M404" i="28"/>
  <c r="O384" i="28"/>
  <c r="N357" i="28"/>
  <c r="O357" i="28"/>
  <c r="I334" i="28"/>
  <c r="P334" i="28" s="1"/>
  <c r="O334" i="28"/>
  <c r="N328" i="28"/>
  <c r="I328" i="28"/>
  <c r="P328" i="28" s="1"/>
  <c r="I310" i="28"/>
  <c r="P310" i="28" s="1"/>
  <c r="M310" i="28"/>
  <c r="I280" i="28"/>
  <c r="P280" i="28" s="1"/>
  <c r="L280" i="28"/>
  <c r="M280" i="28"/>
  <c r="I267" i="28"/>
  <c r="P267" i="28" s="1"/>
  <c r="L267" i="28"/>
  <c r="M267" i="28"/>
  <c r="N267" i="28"/>
  <c r="O267" i="28"/>
  <c r="O504" i="28"/>
  <c r="N498" i="28"/>
  <c r="N496" i="28"/>
  <c r="O492" i="28"/>
  <c r="M490" i="28"/>
  <c r="M485" i="28"/>
  <c r="M461" i="28"/>
  <c r="L461" i="28"/>
  <c r="N428" i="28"/>
  <c r="M426" i="28"/>
  <c r="N426" i="28"/>
  <c r="I420" i="28"/>
  <c r="P420" i="28" s="1"/>
  <c r="M420" i="28"/>
  <c r="N391" i="28"/>
  <c r="I378" i="28"/>
  <c r="P378" i="28" s="1"/>
  <c r="O378" i="28"/>
  <c r="N309" i="28"/>
  <c r="L309" i="28"/>
  <c r="I302" i="28"/>
  <c r="P302" i="28" s="1"/>
  <c r="O302" i="28"/>
  <c r="L264" i="28"/>
  <c r="I264" i="28"/>
  <c r="P264" i="28" s="1"/>
  <c r="L400" i="28"/>
  <c r="O400" i="28"/>
  <c r="M268" i="28"/>
  <c r="N268" i="28"/>
  <c r="O268" i="28"/>
  <c r="I268" i="28"/>
  <c r="P268" i="28" s="1"/>
  <c r="I115" i="28"/>
  <c r="P115" i="28" s="1"/>
  <c r="L115" i="28"/>
  <c r="M115" i="28"/>
  <c r="N115" i="28"/>
  <c r="O115" i="28"/>
  <c r="N506" i="28"/>
  <c r="N504" i="28"/>
  <c r="O500" i="28"/>
  <c r="M498" i="28"/>
  <c r="L496" i="28"/>
  <c r="M492" i="28"/>
  <c r="L490" i="28"/>
  <c r="N488" i="28"/>
  <c r="L485" i="28"/>
  <c r="L483" i="28"/>
  <c r="I476" i="28"/>
  <c r="P476" i="28" s="1"/>
  <c r="N463" i="28"/>
  <c r="L455" i="28"/>
  <c r="N455" i="28"/>
  <c r="N439" i="28"/>
  <c r="M428" i="28"/>
  <c r="O419" i="28"/>
  <c r="O413" i="28"/>
  <c r="N411" i="28"/>
  <c r="L411" i="28"/>
  <c r="O407" i="28"/>
  <c r="N403" i="28"/>
  <c r="O403" i="28"/>
  <c r="M391" i="28"/>
  <c r="L381" i="28"/>
  <c r="N381" i="28"/>
  <c r="L367" i="28"/>
  <c r="N367" i="28"/>
  <c r="O364" i="28"/>
  <c r="I364" i="28"/>
  <c r="P364" i="28" s="1"/>
  <c r="M364" i="28"/>
  <c r="N360" i="28"/>
  <c r="L360" i="28"/>
  <c r="O360" i="28"/>
  <c r="M342" i="28"/>
  <c r="I342" i="28"/>
  <c r="P342" i="28" s="1"/>
  <c r="M316" i="28"/>
  <c r="O316" i="28"/>
  <c r="I316" i="28"/>
  <c r="P316" i="28" s="1"/>
  <c r="O283" i="28"/>
  <c r="M506" i="28"/>
  <c r="L504" i="28"/>
  <c r="M500" i="28"/>
  <c r="L498" i="28"/>
  <c r="I496" i="28"/>
  <c r="P496" i="28" s="1"/>
  <c r="I492" i="28"/>
  <c r="P492" i="28" s="1"/>
  <c r="I490" i="28"/>
  <c r="P490" i="28" s="1"/>
  <c r="M488" i="28"/>
  <c r="I485" i="28"/>
  <c r="P485" i="28" s="1"/>
  <c r="L481" i="28"/>
  <c r="O481" i="28"/>
  <c r="N472" i="28"/>
  <c r="L469" i="28"/>
  <c r="O469" i="28"/>
  <c r="I457" i="28"/>
  <c r="P457" i="28" s="1"/>
  <c r="O457" i="28"/>
  <c r="I450" i="28"/>
  <c r="P450" i="28" s="1"/>
  <c r="O450" i="28"/>
  <c r="O441" i="28"/>
  <c r="I431" i="28"/>
  <c r="P431" i="28" s="1"/>
  <c r="M431" i="28"/>
  <c r="O416" i="28"/>
  <c r="M393" i="28"/>
  <c r="I363" i="28"/>
  <c r="P363" i="28" s="1"/>
  <c r="L356" i="28"/>
  <c r="I356" i="28"/>
  <c r="P356" i="28" s="1"/>
  <c r="N356" i="28"/>
  <c r="N346" i="28"/>
  <c r="L324" i="28"/>
  <c r="I324" i="28"/>
  <c r="P324" i="28" s="1"/>
  <c r="N324" i="28"/>
  <c r="O324" i="28"/>
  <c r="M298" i="28"/>
  <c r="O298" i="28"/>
  <c r="I298" i="28"/>
  <c r="P298" i="28" s="1"/>
  <c r="O270" i="28"/>
  <c r="O430" i="28"/>
  <c r="I430" i="28"/>
  <c r="P430" i="28" s="1"/>
  <c r="O486" i="28"/>
  <c r="O468" i="28"/>
  <c r="L468" i="28"/>
  <c r="I463" i="28"/>
  <c r="P463" i="28" s="1"/>
  <c r="M463" i="28"/>
  <c r="O463" i="28"/>
  <c r="N449" i="28"/>
  <c r="O449" i="28"/>
  <c r="N430" i="28"/>
  <c r="O428" i="28"/>
  <c r="I428" i="28"/>
  <c r="P428" i="28" s="1"/>
  <c r="I413" i="28"/>
  <c r="P413" i="28" s="1"/>
  <c r="L413" i="28"/>
  <c r="N413" i="28"/>
  <c r="M410" i="28"/>
  <c r="N410" i="28"/>
  <c r="M407" i="28"/>
  <c r="I407" i="28"/>
  <c r="P407" i="28" s="1"/>
  <c r="N407" i="28"/>
  <c r="O391" i="28"/>
  <c r="I391" i="28"/>
  <c r="P391" i="28" s="1"/>
  <c r="N320" i="28"/>
  <c r="I320" i="28"/>
  <c r="P320" i="28" s="1"/>
  <c r="M320" i="28"/>
  <c r="O320" i="28"/>
  <c r="O313" i="28"/>
  <c r="I313" i="28"/>
  <c r="P313" i="28" s="1"/>
  <c r="N313" i="28"/>
  <c r="I283" i="28"/>
  <c r="P283" i="28" s="1"/>
  <c r="N283" i="28"/>
  <c r="L283" i="28"/>
  <c r="I185" i="28"/>
  <c r="P185" i="28" s="1"/>
  <c r="L185" i="28"/>
  <c r="M185" i="28"/>
  <c r="N185" i="28"/>
  <c r="O185" i="28"/>
  <c r="M415" i="28"/>
  <c r="L415" i="28"/>
  <c r="O415" i="28"/>
  <c r="I348" i="28"/>
  <c r="P348" i="28" s="1"/>
  <c r="L348" i="28"/>
  <c r="M348" i="28"/>
  <c r="O348" i="28"/>
  <c r="O150" i="28"/>
  <c r="I150" i="28"/>
  <c r="P150" i="28" s="1"/>
  <c r="L150" i="28"/>
  <c r="N150" i="28"/>
  <c r="I84" i="28"/>
  <c r="P84" i="28" s="1"/>
  <c r="L84" i="28"/>
  <c r="M84" i="28"/>
  <c r="N84" i="28"/>
  <c r="O84" i="28"/>
  <c r="L20" i="28"/>
  <c r="M20" i="28"/>
  <c r="N20" i="28"/>
  <c r="O20" i="28"/>
  <c r="N491" i="28"/>
  <c r="M486" i="28"/>
  <c r="N482" i="28"/>
  <c r="N475" i="28"/>
  <c r="I475" i="28"/>
  <c r="P475" i="28" s="1"/>
  <c r="O475" i="28"/>
  <c r="M439" i="28"/>
  <c r="O439" i="28"/>
  <c r="M430" i="28"/>
  <c r="N419" i="28"/>
  <c r="I419" i="28"/>
  <c r="P419" i="28" s="1"/>
  <c r="N415" i="28"/>
  <c r="O396" i="28"/>
  <c r="L396" i="28"/>
  <c r="N396" i="28"/>
  <c r="L366" i="28"/>
  <c r="I366" i="28"/>
  <c r="P366" i="28" s="1"/>
  <c r="N366" i="28"/>
  <c r="M346" i="28"/>
  <c r="O346" i="28"/>
  <c r="I346" i="28"/>
  <c r="P346" i="28" s="1"/>
  <c r="I300" i="28"/>
  <c r="P300" i="28" s="1"/>
  <c r="L300" i="28"/>
  <c r="M300" i="28"/>
  <c r="O300" i="28"/>
  <c r="I480" i="28"/>
  <c r="P480" i="28" s="1"/>
  <c r="L480" i="28"/>
  <c r="I448" i="28"/>
  <c r="P448" i="28" s="1"/>
  <c r="M448" i="28"/>
  <c r="M435" i="28"/>
  <c r="I435" i="28"/>
  <c r="P435" i="28" s="1"/>
  <c r="M340" i="28"/>
  <c r="O340" i="28"/>
  <c r="I340" i="28"/>
  <c r="P340" i="28" s="1"/>
  <c r="O329" i="28"/>
  <c r="L329" i="28"/>
  <c r="N329" i="28"/>
  <c r="M244" i="28"/>
  <c r="I244" i="28"/>
  <c r="P244" i="28" s="1"/>
  <c r="L244" i="28"/>
  <c r="N244" i="28"/>
  <c r="O244" i="28"/>
  <c r="L497" i="28"/>
  <c r="O494" i="28"/>
  <c r="L491" i="28"/>
  <c r="I486" i="28"/>
  <c r="P486" i="28" s="1"/>
  <c r="I482" i="28"/>
  <c r="P482" i="28" s="1"/>
  <c r="M480" i="28"/>
  <c r="I459" i="28"/>
  <c r="P459" i="28" s="1"/>
  <c r="L459" i="28"/>
  <c r="O452" i="28"/>
  <c r="L452" i="28"/>
  <c r="N448" i="28"/>
  <c r="L435" i="28"/>
  <c r="L430" i="28"/>
  <c r="O426" i="28"/>
  <c r="O420" i="28"/>
  <c r="I415" i="28"/>
  <c r="P415" i="28" s="1"/>
  <c r="M400" i="28"/>
  <c r="L398" i="28"/>
  <c r="I398" i="28"/>
  <c r="P398" i="28" s="1"/>
  <c r="M385" i="28"/>
  <c r="I376" i="28"/>
  <c r="P376" i="28" s="1"/>
  <c r="L376" i="28"/>
  <c r="L374" i="28"/>
  <c r="I374" i="28"/>
  <c r="P374" i="28" s="1"/>
  <c r="N374" i="28"/>
  <c r="L365" i="28"/>
  <c r="N348" i="28"/>
  <c r="L340" i="28"/>
  <c r="I318" i="28"/>
  <c r="P318" i="28" s="1"/>
  <c r="O318" i="28"/>
  <c r="I296" i="28"/>
  <c r="P296" i="28" s="1"/>
  <c r="M296" i="28"/>
  <c r="I282" i="28"/>
  <c r="P282" i="28" s="1"/>
  <c r="M282" i="28"/>
  <c r="N282" i="28"/>
  <c r="O282" i="28"/>
  <c r="L268" i="28"/>
  <c r="M250" i="28"/>
  <c r="I250" i="28"/>
  <c r="P250" i="28" s="1"/>
  <c r="L250" i="28"/>
  <c r="N250" i="28"/>
  <c r="O250" i="28"/>
  <c r="L423" i="28"/>
  <c r="N347" i="28"/>
  <c r="O341" i="28"/>
  <c r="O333" i="28"/>
  <c r="O323" i="28"/>
  <c r="N299" i="28"/>
  <c r="M291" i="28"/>
  <c r="M284" i="28"/>
  <c r="M256" i="28"/>
  <c r="I242" i="28"/>
  <c r="P242" i="28" s="1"/>
  <c r="I197" i="28"/>
  <c r="P197" i="28" s="1"/>
  <c r="O197" i="28"/>
  <c r="I188" i="28"/>
  <c r="P188" i="28" s="1"/>
  <c r="M188" i="28"/>
  <c r="N149" i="28"/>
  <c r="I149" i="28"/>
  <c r="P149" i="28" s="1"/>
  <c r="M149" i="28"/>
  <c r="O149" i="28"/>
  <c r="I51" i="28"/>
  <c r="P51" i="28" s="1"/>
  <c r="L51" i="28"/>
  <c r="M51" i="28"/>
  <c r="N51" i="28"/>
  <c r="O51" i="28"/>
  <c r="I259" i="28"/>
  <c r="P259" i="28" s="1"/>
  <c r="L259" i="28"/>
  <c r="I235" i="28"/>
  <c r="P235" i="28" s="1"/>
  <c r="L235" i="28"/>
  <c r="M235" i="28"/>
  <c r="N235" i="28"/>
  <c r="I228" i="28"/>
  <c r="P228" i="28" s="1"/>
  <c r="L228" i="28"/>
  <c r="M228" i="28"/>
  <c r="O228" i="28"/>
  <c r="I206" i="28"/>
  <c r="P206" i="28" s="1"/>
  <c r="O206" i="28"/>
  <c r="O126" i="28"/>
  <c r="I126" i="28"/>
  <c r="P126" i="28" s="1"/>
  <c r="L126" i="28"/>
  <c r="N126" i="28"/>
  <c r="I117" i="28"/>
  <c r="P117" i="28" s="1"/>
  <c r="L117" i="28"/>
  <c r="N117" i="28"/>
  <c r="N351" i="28"/>
  <c r="L347" i="28"/>
  <c r="O339" i="28"/>
  <c r="N317" i="28"/>
  <c r="N308" i="28"/>
  <c r="L299" i="28"/>
  <c r="I284" i="28"/>
  <c r="P284" i="28" s="1"/>
  <c r="N274" i="28"/>
  <c r="N260" i="28"/>
  <c r="O258" i="28"/>
  <c r="O252" i="28"/>
  <c r="I251" i="28"/>
  <c r="P251" i="28" s="1"/>
  <c r="L251" i="28"/>
  <c r="L248" i="28"/>
  <c r="M241" i="28"/>
  <c r="I237" i="28"/>
  <c r="P237" i="28" s="1"/>
  <c r="N237" i="28"/>
  <c r="L231" i="28"/>
  <c r="I231" i="28"/>
  <c r="P231" i="28" s="1"/>
  <c r="L218" i="28"/>
  <c r="M218" i="28"/>
  <c r="N218" i="28"/>
  <c r="I196" i="28"/>
  <c r="P196" i="28" s="1"/>
  <c r="L196" i="28"/>
  <c r="M196" i="28"/>
  <c r="O196" i="28"/>
  <c r="I187" i="28"/>
  <c r="P187" i="28" s="1"/>
  <c r="L187" i="28"/>
  <c r="M187" i="28"/>
  <c r="O187" i="28"/>
  <c r="N159" i="28"/>
  <c r="I159" i="28"/>
  <c r="P159" i="28" s="1"/>
  <c r="L159" i="28"/>
  <c r="O134" i="28"/>
  <c r="I134" i="28"/>
  <c r="P134" i="28" s="1"/>
  <c r="L134" i="28"/>
  <c r="N134" i="28"/>
  <c r="L129" i="28"/>
  <c r="I129" i="28"/>
  <c r="P129" i="28" s="1"/>
  <c r="M129" i="28"/>
  <c r="N96" i="28"/>
  <c r="I96" i="28"/>
  <c r="P96" i="28" s="1"/>
  <c r="L96" i="28"/>
  <c r="M96" i="28"/>
  <c r="N32" i="28"/>
  <c r="I32" i="28"/>
  <c r="P32" i="28" s="1"/>
  <c r="L32" i="28"/>
  <c r="M32" i="28"/>
  <c r="L260" i="28"/>
  <c r="I222" i="28"/>
  <c r="P222" i="28" s="1"/>
  <c r="O222" i="28"/>
  <c r="I200" i="28"/>
  <c r="P200" i="28" s="1"/>
  <c r="L200" i="28"/>
  <c r="O158" i="28"/>
  <c r="I158" i="28"/>
  <c r="P158" i="28" s="1"/>
  <c r="L158" i="28"/>
  <c r="N158" i="28"/>
  <c r="L137" i="28"/>
  <c r="I137" i="28"/>
  <c r="P137" i="28" s="1"/>
  <c r="M137" i="28"/>
  <c r="N125" i="28"/>
  <c r="I125" i="28"/>
  <c r="P125" i="28" s="1"/>
  <c r="M125" i="28"/>
  <c r="O109" i="28"/>
  <c r="M109" i="28"/>
  <c r="N109" i="28"/>
  <c r="L103" i="28"/>
  <c r="I103" i="28"/>
  <c r="P103" i="28" s="1"/>
  <c r="O103" i="28"/>
  <c r="I54" i="28"/>
  <c r="P54" i="28" s="1"/>
  <c r="N54" i="28"/>
  <c r="O54" i="28"/>
  <c r="I38" i="28"/>
  <c r="P38" i="28" s="1"/>
  <c r="O38" i="28"/>
  <c r="M339" i="28"/>
  <c r="O275" i="28"/>
  <c r="I260" i="28"/>
  <c r="P260" i="28" s="1"/>
  <c r="L258" i="28"/>
  <c r="L252" i="28"/>
  <c r="I216" i="28"/>
  <c r="P216" i="28" s="1"/>
  <c r="L216" i="28"/>
  <c r="O212" i="28"/>
  <c r="I212" i="28"/>
  <c r="P212" i="28" s="1"/>
  <c r="L212" i="28"/>
  <c r="I171" i="28"/>
  <c r="P171" i="28" s="1"/>
  <c r="L171" i="28"/>
  <c r="M171" i="28"/>
  <c r="O171" i="28"/>
  <c r="L161" i="28"/>
  <c r="I161" i="28"/>
  <c r="P161" i="28" s="1"/>
  <c r="M161" i="28"/>
  <c r="N133" i="28"/>
  <c r="I133" i="28"/>
  <c r="P133" i="28" s="1"/>
  <c r="M133" i="28"/>
  <c r="L121" i="28"/>
  <c r="M121" i="28"/>
  <c r="N121" i="28"/>
  <c r="O121" i="28"/>
  <c r="O242" i="28"/>
  <c r="M215" i="28"/>
  <c r="I215" i="28"/>
  <c r="P215" i="28" s="1"/>
  <c r="L215" i="28"/>
  <c r="M199" i="28"/>
  <c r="I199" i="28"/>
  <c r="P199" i="28" s="1"/>
  <c r="L199" i="28"/>
  <c r="N157" i="28"/>
  <c r="I157" i="28"/>
  <c r="P157" i="28" s="1"/>
  <c r="M157" i="28"/>
  <c r="O259" i="28"/>
  <c r="N242" i="28"/>
  <c r="I229" i="28"/>
  <c r="P229" i="28" s="1"/>
  <c r="O229" i="28"/>
  <c r="I211" i="28"/>
  <c r="P211" i="28" s="1"/>
  <c r="M211" i="28"/>
  <c r="N211" i="28"/>
  <c r="O211" i="28"/>
  <c r="O163" i="28"/>
  <c r="I163" i="28"/>
  <c r="P163" i="28" s="1"/>
  <c r="L163" i="28"/>
  <c r="L153" i="28"/>
  <c r="M153" i="28"/>
  <c r="N153" i="28"/>
  <c r="O153" i="28"/>
  <c r="L147" i="28"/>
  <c r="M147" i="28"/>
  <c r="N147" i="28"/>
  <c r="I60" i="28"/>
  <c r="P60" i="28" s="1"/>
  <c r="L60" i="28"/>
  <c r="M60" i="28"/>
  <c r="N60" i="28"/>
  <c r="O60" i="28"/>
  <c r="N56" i="28"/>
  <c r="I56" i="28"/>
  <c r="P56" i="28" s="1"/>
  <c r="L56" i="28"/>
  <c r="M56" i="28"/>
  <c r="O13" i="28"/>
  <c r="N13" i="28"/>
  <c r="O102" i="28"/>
  <c r="N53" i="28"/>
  <c r="I50" i="28"/>
  <c r="P50" i="28" s="1"/>
  <c r="I42" i="28"/>
  <c r="P42" i="28" s="1"/>
  <c r="I40" i="28"/>
  <c r="P40" i="28" s="1"/>
  <c r="M34" i="28"/>
  <c r="M227" i="28"/>
  <c r="M220" i="28"/>
  <c r="O213" i="28"/>
  <c r="O203" i="28"/>
  <c r="M195" i="28"/>
  <c r="N190" i="28"/>
  <c r="O183" i="28"/>
  <c r="N174" i="28"/>
  <c r="N169" i="28"/>
  <c r="M167" i="28"/>
  <c r="O141" i="28"/>
  <c r="M120" i="28"/>
  <c r="O108" i="28"/>
  <c r="I102" i="28"/>
  <c r="P102" i="28" s="1"/>
  <c r="I70" i="28"/>
  <c r="P70" i="28" s="1"/>
  <c r="O59" i="28"/>
  <c r="I34" i="28"/>
  <c r="P34" i="28" s="1"/>
  <c r="O30" i="28"/>
  <c r="O26" i="28"/>
  <c r="N21" i="28"/>
  <c r="O19" i="28"/>
  <c r="O36" i="28"/>
  <c r="N26" i="28"/>
  <c r="N19" i="28"/>
  <c r="I207" i="28"/>
  <c r="P207" i="28" s="1"/>
  <c r="O204" i="28"/>
  <c r="O198" i="28"/>
  <c r="I169" i="28"/>
  <c r="P169" i="28" s="1"/>
  <c r="I167" i="28"/>
  <c r="P167" i="28" s="1"/>
  <c r="I141" i="28"/>
  <c r="P141" i="28" s="1"/>
  <c r="I120" i="28"/>
  <c r="P120" i="28" s="1"/>
  <c r="I110" i="28"/>
  <c r="P110" i="28" s="1"/>
  <c r="M108" i="28"/>
  <c r="M101" i="28"/>
  <c r="M80" i="28"/>
  <c r="O75" i="28"/>
  <c r="I74" i="28"/>
  <c r="P74" i="28" s="1"/>
  <c r="M69" i="28"/>
  <c r="M65" i="28"/>
  <c r="M59" i="28"/>
  <c r="L49" i="28"/>
  <c r="N36" i="28"/>
  <c r="N29" i="28"/>
  <c r="O27" i="28"/>
  <c r="M26" i="28"/>
  <c r="I24" i="28"/>
  <c r="P24" i="28" s="1"/>
  <c r="M19" i="28"/>
  <c r="M8" i="28"/>
  <c r="N204" i="28"/>
  <c r="O175" i="28"/>
  <c r="O116" i="28"/>
  <c r="L108" i="28"/>
  <c r="O99" i="28"/>
  <c r="N90" i="28"/>
  <c r="L80" i="28"/>
  <c r="O76" i="28"/>
  <c r="N75" i="28"/>
  <c r="O67" i="28"/>
  <c r="L59" i="28"/>
  <c r="O52" i="28"/>
  <c r="M36" i="28"/>
  <c r="N27" i="28"/>
  <c r="L26" i="28"/>
  <c r="L19" i="28"/>
  <c r="O10" i="28"/>
  <c r="L8" i="28"/>
  <c r="O219" i="28"/>
  <c r="O177" i="28"/>
  <c r="M175" i="28"/>
  <c r="N166" i="28"/>
  <c r="N142" i="28"/>
  <c r="O135" i="28"/>
  <c r="O127" i="28"/>
  <c r="I90" i="28"/>
  <c r="P90" i="28" s="1"/>
  <c r="I80" i="28"/>
  <c r="P80" i="28" s="1"/>
  <c r="M64" i="28"/>
  <c r="N52" i="28"/>
  <c r="M48" i="28"/>
  <c r="O42" i="28"/>
  <c r="L36" i="28"/>
  <c r="O28" i="28"/>
  <c r="I408" i="28"/>
  <c r="P408" i="28" s="1"/>
  <c r="N408" i="28"/>
  <c r="M408" i="28"/>
  <c r="O408" i="28"/>
  <c r="L408" i="28"/>
  <c r="M343" i="28"/>
  <c r="O343" i="28"/>
  <c r="N343" i="28"/>
  <c r="I343" i="28"/>
  <c r="P343" i="28" s="1"/>
  <c r="L343" i="28"/>
  <c r="I495" i="28"/>
  <c r="P495" i="28" s="1"/>
  <c r="L495" i="28"/>
  <c r="M495" i="28"/>
  <c r="N495" i="28"/>
  <c r="O495" i="28"/>
  <c r="I503" i="28"/>
  <c r="P503" i="28" s="1"/>
  <c r="L503" i="28"/>
  <c r="M503" i="28"/>
  <c r="N503" i="28"/>
  <c r="O503" i="28"/>
  <c r="L422" i="28"/>
  <c r="O422" i="28"/>
  <c r="I422" i="28"/>
  <c r="P422" i="28" s="1"/>
  <c r="M422" i="28"/>
  <c r="N422" i="28"/>
  <c r="I505" i="28"/>
  <c r="P505" i="28" s="1"/>
  <c r="N500" i="28"/>
  <c r="M499" i="28"/>
  <c r="I497" i="28"/>
  <c r="P497" i="28" s="1"/>
  <c r="N492" i="28"/>
  <c r="M491" i="28"/>
  <c r="N486" i="28"/>
  <c r="O482" i="28"/>
  <c r="N477" i="28"/>
  <c r="O473" i="28"/>
  <c r="I472" i="28"/>
  <c r="P472" i="28" s="1"/>
  <c r="L472" i="28"/>
  <c r="N469" i="28"/>
  <c r="I468" i="28"/>
  <c r="P468" i="28" s="1"/>
  <c r="O466" i="28"/>
  <c r="L465" i="28"/>
  <c r="M465" i="28"/>
  <c r="I461" i="28"/>
  <c r="P461" i="28" s="1"/>
  <c r="M459" i="28"/>
  <c r="M458" i="28"/>
  <c r="N458" i="28"/>
  <c r="M452" i="28"/>
  <c r="N451" i="28"/>
  <c r="O451" i="28"/>
  <c r="M443" i="28"/>
  <c r="N443" i="28"/>
  <c r="O443" i="28"/>
  <c r="I441" i="28"/>
  <c r="P441" i="28" s="1"/>
  <c r="L441" i="28"/>
  <c r="M441" i="28"/>
  <c r="I416" i="28"/>
  <c r="P416" i="28" s="1"/>
  <c r="N416" i="28"/>
  <c r="M416" i="28"/>
  <c r="L414" i="28"/>
  <c r="I414" i="28"/>
  <c r="P414" i="28" s="1"/>
  <c r="M414" i="28"/>
  <c r="N414" i="28"/>
  <c r="M394" i="28"/>
  <c r="I394" i="28"/>
  <c r="P394" i="28" s="1"/>
  <c r="L394" i="28"/>
  <c r="N394" i="28"/>
  <c r="I361" i="28"/>
  <c r="P361" i="28" s="1"/>
  <c r="L361" i="28"/>
  <c r="M361" i="28"/>
  <c r="O361" i="28"/>
  <c r="N361" i="28"/>
  <c r="I449" i="28"/>
  <c r="P449" i="28" s="1"/>
  <c r="L449" i="28"/>
  <c r="M449" i="28"/>
  <c r="N436" i="28"/>
  <c r="O436" i="28"/>
  <c r="I436" i="28"/>
  <c r="P436" i="28" s="1"/>
  <c r="L434" i="28"/>
  <c r="M434" i="28"/>
  <c r="N434" i="28"/>
  <c r="I429" i="28"/>
  <c r="P429" i="28" s="1"/>
  <c r="O429" i="28"/>
  <c r="L429" i="28"/>
  <c r="I421" i="28"/>
  <c r="P421" i="28" s="1"/>
  <c r="L421" i="28"/>
  <c r="M421" i="28"/>
  <c r="N421" i="28"/>
  <c r="N502" i="28"/>
  <c r="I499" i="28"/>
  <c r="P499" i="28" s="1"/>
  <c r="N494" i="28"/>
  <c r="I491" i="28"/>
  <c r="P491" i="28" s="1"/>
  <c r="O488" i="28"/>
  <c r="O483" i="28"/>
  <c r="L482" i="28"/>
  <c r="N478" i="28"/>
  <c r="O474" i="28"/>
  <c r="N460" i="28"/>
  <c r="I456" i="28"/>
  <c r="P456" i="28" s="1"/>
  <c r="L456" i="28"/>
  <c r="N453" i="28"/>
  <c r="I452" i="28"/>
  <c r="P452" i="28" s="1"/>
  <c r="L444" i="28"/>
  <c r="O442" i="28"/>
  <c r="O433" i="28"/>
  <c r="N402" i="28"/>
  <c r="L382" i="28"/>
  <c r="O382" i="28"/>
  <c r="I382" i="28"/>
  <c r="P382" i="28" s="1"/>
  <c r="I369" i="28"/>
  <c r="P369" i="28" s="1"/>
  <c r="L369" i="28"/>
  <c r="M369" i="28"/>
  <c r="O369" i="28"/>
  <c r="N369" i="28"/>
  <c r="L473" i="28"/>
  <c r="M473" i="28"/>
  <c r="M466" i="28"/>
  <c r="N466" i="28"/>
  <c r="N459" i="28"/>
  <c r="O459" i="28"/>
  <c r="N427" i="28"/>
  <c r="I427" i="28"/>
  <c r="P427" i="28" s="1"/>
  <c r="L427" i="28"/>
  <c r="M427" i="28"/>
  <c r="I377" i="28"/>
  <c r="P377" i="28" s="1"/>
  <c r="L377" i="28"/>
  <c r="O377" i="28"/>
  <c r="M377" i="28"/>
  <c r="O505" i="28"/>
  <c r="O497" i="28"/>
  <c r="O461" i="28"/>
  <c r="N444" i="28"/>
  <c r="O444" i="28"/>
  <c r="L442" i="28"/>
  <c r="M442" i="28"/>
  <c r="N442" i="28"/>
  <c r="I433" i="28"/>
  <c r="P433" i="28" s="1"/>
  <c r="L433" i="28"/>
  <c r="M433" i="28"/>
  <c r="M402" i="28"/>
  <c r="L402" i="28"/>
  <c r="O379" i="28"/>
  <c r="O345" i="28"/>
  <c r="I345" i="28"/>
  <c r="P345" i="28" s="1"/>
  <c r="M345" i="28"/>
  <c r="N345" i="28"/>
  <c r="L345" i="28"/>
  <c r="N505" i="28"/>
  <c r="N497" i="28"/>
  <c r="N489" i="28"/>
  <c r="L488" i="28"/>
  <c r="M484" i="28"/>
  <c r="I483" i="28"/>
  <c r="P483" i="28" s="1"/>
  <c r="N480" i="28"/>
  <c r="M475" i="28"/>
  <c r="I474" i="28"/>
  <c r="P474" i="28" s="1"/>
  <c r="O472" i="28"/>
  <c r="N468" i="28"/>
  <c r="O465" i="28"/>
  <c r="I464" i="28"/>
  <c r="P464" i="28" s="1"/>
  <c r="L464" i="28"/>
  <c r="N461" i="28"/>
  <c r="I460" i="28"/>
  <c r="P460" i="28" s="1"/>
  <c r="O458" i="28"/>
  <c r="L457" i="28"/>
  <c r="M457" i="28"/>
  <c r="M451" i="28"/>
  <c r="M450" i="28"/>
  <c r="N450" i="28"/>
  <c r="M445" i="28"/>
  <c r="L409" i="28"/>
  <c r="O409" i="28"/>
  <c r="M409" i="28"/>
  <c r="O373" i="28"/>
  <c r="I373" i="28"/>
  <c r="P373" i="28" s="1"/>
  <c r="L373" i="28"/>
  <c r="M373" i="28"/>
  <c r="N373" i="28"/>
  <c r="O365" i="28"/>
  <c r="I365" i="28"/>
  <c r="P365" i="28" s="1"/>
  <c r="M365" i="28"/>
  <c r="M468" i="28"/>
  <c r="N467" i="28"/>
  <c r="O467" i="28"/>
  <c r="O437" i="28"/>
  <c r="L437" i="28"/>
  <c r="L401" i="28"/>
  <c r="O401" i="28"/>
  <c r="M401" i="28"/>
  <c r="N401" i="28"/>
  <c r="N395" i="28"/>
  <c r="O395" i="28"/>
  <c r="I395" i="28"/>
  <c r="P395" i="28" s="1"/>
  <c r="I389" i="28"/>
  <c r="P389" i="28" s="1"/>
  <c r="M389" i="28"/>
  <c r="N387" i="28"/>
  <c r="I387" i="28"/>
  <c r="P387" i="28" s="1"/>
  <c r="L387" i="28"/>
  <c r="M387" i="28"/>
  <c r="M379" i="28"/>
  <c r="N379" i="28"/>
  <c r="I379" i="28"/>
  <c r="P379" i="28" s="1"/>
  <c r="L362" i="28"/>
  <c r="M362" i="28"/>
  <c r="N362" i="28"/>
  <c r="I362" i="28"/>
  <c r="P362" i="28" s="1"/>
  <c r="O362" i="28"/>
  <c r="L350" i="28"/>
  <c r="N350" i="28"/>
  <c r="O350" i="28"/>
  <c r="I350" i="28"/>
  <c r="P350" i="28" s="1"/>
  <c r="L425" i="28"/>
  <c r="O425" i="28"/>
  <c r="I392" i="28"/>
  <c r="P392" i="28" s="1"/>
  <c r="N392" i="28"/>
  <c r="L385" i="28"/>
  <c r="O385" i="28"/>
  <c r="M371" i="28"/>
  <c r="N371" i="28"/>
  <c r="O371" i="28"/>
  <c r="I331" i="28"/>
  <c r="P331" i="28" s="1"/>
  <c r="L331" i="28"/>
  <c r="M331" i="28"/>
  <c r="N331" i="28"/>
  <c r="M303" i="28"/>
  <c r="N303" i="28"/>
  <c r="O303" i="28"/>
  <c r="I303" i="28"/>
  <c r="P303" i="28" s="1"/>
  <c r="M295" i="28"/>
  <c r="N295" i="28"/>
  <c r="O295" i="28"/>
  <c r="I295" i="28"/>
  <c r="P295" i="28" s="1"/>
  <c r="M287" i="28"/>
  <c r="N287" i="28"/>
  <c r="O287" i="28"/>
  <c r="I287" i="28"/>
  <c r="P287" i="28" s="1"/>
  <c r="M279" i="28"/>
  <c r="N279" i="28"/>
  <c r="O279" i="28"/>
  <c r="I279" i="28"/>
  <c r="P279" i="28" s="1"/>
  <c r="M271" i="28"/>
  <c r="N271" i="28"/>
  <c r="O271" i="28"/>
  <c r="I271" i="28"/>
  <c r="P271" i="28" s="1"/>
  <c r="M263" i="28"/>
  <c r="N263" i="28"/>
  <c r="O263" i="28"/>
  <c r="I263" i="28"/>
  <c r="P263" i="28" s="1"/>
  <c r="M255" i="28"/>
  <c r="N255" i="28"/>
  <c r="O255" i="28"/>
  <c r="I255" i="28"/>
  <c r="P255" i="28" s="1"/>
  <c r="M247" i="28"/>
  <c r="N247" i="28"/>
  <c r="O247" i="28"/>
  <c r="I247" i="28"/>
  <c r="P247" i="28" s="1"/>
  <c r="I217" i="28"/>
  <c r="P217" i="28" s="1"/>
  <c r="L217" i="28"/>
  <c r="M217" i="28"/>
  <c r="N217" i="28"/>
  <c r="O217" i="28"/>
  <c r="O305" i="28"/>
  <c r="I305" i="28"/>
  <c r="P305" i="28" s="1"/>
  <c r="M305" i="28"/>
  <c r="N305" i="28"/>
  <c r="O297" i="28"/>
  <c r="I297" i="28"/>
  <c r="P297" i="28" s="1"/>
  <c r="M297" i="28"/>
  <c r="N297" i="28"/>
  <c r="O289" i="28"/>
  <c r="I289" i="28"/>
  <c r="P289" i="28" s="1"/>
  <c r="M289" i="28"/>
  <c r="N289" i="28"/>
  <c r="O281" i="28"/>
  <c r="I281" i="28"/>
  <c r="P281" i="28" s="1"/>
  <c r="M281" i="28"/>
  <c r="N281" i="28"/>
  <c r="O273" i="28"/>
  <c r="I273" i="28"/>
  <c r="P273" i="28" s="1"/>
  <c r="M273" i="28"/>
  <c r="N273" i="28"/>
  <c r="O265" i="28"/>
  <c r="I265" i="28"/>
  <c r="P265" i="28" s="1"/>
  <c r="M265" i="28"/>
  <c r="N265" i="28"/>
  <c r="O257" i="28"/>
  <c r="I257" i="28"/>
  <c r="P257" i="28" s="1"/>
  <c r="M257" i="28"/>
  <c r="N257" i="28"/>
  <c r="O249" i="28"/>
  <c r="I249" i="28"/>
  <c r="P249" i="28" s="1"/>
  <c r="M249" i="28"/>
  <c r="N249" i="28"/>
  <c r="L448" i="28"/>
  <c r="L440" i="28"/>
  <c r="O435" i="28"/>
  <c r="L432" i="28"/>
  <c r="M424" i="28"/>
  <c r="M417" i="28"/>
  <c r="L410" i="28"/>
  <c r="L403" i="28"/>
  <c r="M397" i="28"/>
  <c r="L393" i="28"/>
  <c r="O393" i="28"/>
  <c r="M390" i="28"/>
  <c r="M384" i="28"/>
  <c r="M381" i="28"/>
  <c r="N378" i="28"/>
  <c r="L370" i="28"/>
  <c r="M370" i="28"/>
  <c r="N370" i="28"/>
  <c r="M363" i="28"/>
  <c r="N363" i="28"/>
  <c r="O363" i="28"/>
  <c r="M319" i="28"/>
  <c r="O319" i="28"/>
  <c r="I319" i="28"/>
  <c r="P319" i="28" s="1"/>
  <c r="N319" i="28"/>
  <c r="I240" i="28"/>
  <c r="P240" i="28" s="1"/>
  <c r="M240" i="28"/>
  <c r="N240" i="28"/>
  <c r="O240" i="28"/>
  <c r="L240" i="28"/>
  <c r="N435" i="28"/>
  <c r="O418" i="28"/>
  <c r="O411" i="28"/>
  <c r="I410" i="28"/>
  <c r="P410" i="28" s="1"/>
  <c r="O405" i="28"/>
  <c r="I403" i="28"/>
  <c r="P403" i="28" s="1"/>
  <c r="I400" i="28"/>
  <c r="P400" i="28" s="1"/>
  <c r="N400" i="28"/>
  <c r="O398" i="28"/>
  <c r="L397" i="28"/>
  <c r="I390" i="28"/>
  <c r="P390" i="28" s="1"/>
  <c r="N336" i="28"/>
  <c r="M336" i="28"/>
  <c r="I336" i="28"/>
  <c r="P336" i="28" s="1"/>
  <c r="N425" i="28"/>
  <c r="I424" i="28"/>
  <c r="P424" i="28" s="1"/>
  <c r="N424" i="28"/>
  <c r="N418" i="28"/>
  <c r="L417" i="28"/>
  <c r="O417" i="28"/>
  <c r="M411" i="28"/>
  <c r="N405" i="28"/>
  <c r="N398" i="28"/>
  <c r="O392" i="28"/>
  <c r="N385" i="28"/>
  <c r="I384" i="28"/>
  <c r="P384" i="28" s="1"/>
  <c r="N384" i="28"/>
  <c r="O381" i="28"/>
  <c r="I381" i="28"/>
  <c r="P381" i="28" s="1"/>
  <c r="L378" i="28"/>
  <c r="M378" i="28"/>
  <c r="L358" i="28"/>
  <c r="N358" i="28"/>
  <c r="I358" i="28"/>
  <c r="P358" i="28" s="1"/>
  <c r="M358" i="28"/>
  <c r="O358" i="28"/>
  <c r="N352" i="28"/>
  <c r="I352" i="28"/>
  <c r="P352" i="28" s="1"/>
  <c r="M352" i="28"/>
  <c r="O352" i="28"/>
  <c r="I325" i="28"/>
  <c r="P325" i="28" s="1"/>
  <c r="M325" i="28"/>
  <c r="L325" i="28"/>
  <c r="N325" i="28"/>
  <c r="O325" i="28"/>
  <c r="O321" i="28"/>
  <c r="I321" i="28"/>
  <c r="P321" i="28" s="1"/>
  <c r="L321" i="28"/>
  <c r="M321" i="28"/>
  <c r="N321" i="28"/>
  <c r="I301" i="28"/>
  <c r="P301" i="28" s="1"/>
  <c r="L301" i="28"/>
  <c r="M301" i="28"/>
  <c r="N301" i="28"/>
  <c r="I293" i="28"/>
  <c r="P293" i="28" s="1"/>
  <c r="L293" i="28"/>
  <c r="M293" i="28"/>
  <c r="N293" i="28"/>
  <c r="I285" i="28"/>
  <c r="P285" i="28" s="1"/>
  <c r="L285" i="28"/>
  <c r="M285" i="28"/>
  <c r="N285" i="28"/>
  <c r="I277" i="28"/>
  <c r="P277" i="28" s="1"/>
  <c r="L277" i="28"/>
  <c r="M277" i="28"/>
  <c r="N277" i="28"/>
  <c r="I269" i="28"/>
  <c r="P269" i="28" s="1"/>
  <c r="L269" i="28"/>
  <c r="M269" i="28"/>
  <c r="N269" i="28"/>
  <c r="I261" i="28"/>
  <c r="P261" i="28" s="1"/>
  <c r="L261" i="28"/>
  <c r="M261" i="28"/>
  <c r="N261" i="28"/>
  <c r="I253" i="28"/>
  <c r="P253" i="28" s="1"/>
  <c r="L253" i="28"/>
  <c r="M253" i="28"/>
  <c r="N253" i="28"/>
  <c r="N312" i="28"/>
  <c r="I312" i="28"/>
  <c r="P312" i="28" s="1"/>
  <c r="M312" i="28"/>
  <c r="O312" i="28"/>
  <c r="N376" i="28"/>
  <c r="N368" i="28"/>
  <c r="M359" i="28"/>
  <c r="O359" i="28"/>
  <c r="L353" i="28"/>
  <c r="O344" i="28"/>
  <c r="N337" i="28"/>
  <c r="I333" i="28"/>
  <c r="P333" i="28" s="1"/>
  <c r="M333" i="28"/>
  <c r="I329" i="28"/>
  <c r="P329" i="28" s="1"/>
  <c r="L326" i="28"/>
  <c r="N326" i="28"/>
  <c r="L323" i="28"/>
  <c r="L320" i="28"/>
  <c r="L313" i="28"/>
  <c r="I317" i="28"/>
  <c r="P317" i="28" s="1"/>
  <c r="M317" i="28"/>
  <c r="L310" i="28"/>
  <c r="N310" i="28"/>
  <c r="I193" i="28"/>
  <c r="P193" i="28" s="1"/>
  <c r="L193" i="28"/>
  <c r="M193" i="28"/>
  <c r="N193" i="28"/>
  <c r="O193" i="28"/>
  <c r="L78" i="28"/>
  <c r="M78" i="28"/>
  <c r="I78" i="28"/>
  <c r="P78" i="28" s="1"/>
  <c r="N78" i="28"/>
  <c r="O78" i="28"/>
  <c r="L368" i="28"/>
  <c r="I357" i="28"/>
  <c r="P357" i="28" s="1"/>
  <c r="M357" i="28"/>
  <c r="O355" i="28"/>
  <c r="L351" i="28"/>
  <c r="L344" i="28"/>
  <c r="L337" i="28"/>
  <c r="O328" i="28"/>
  <c r="M318" i="28"/>
  <c r="O315" i="28"/>
  <c r="L311" i="28"/>
  <c r="I246" i="28"/>
  <c r="P246" i="28" s="1"/>
  <c r="L246" i="28"/>
  <c r="M246" i="28"/>
  <c r="N246" i="28"/>
  <c r="I225" i="28"/>
  <c r="P225" i="28" s="1"/>
  <c r="L225" i="28"/>
  <c r="N225" i="28"/>
  <c r="O225" i="28"/>
  <c r="I81" i="28"/>
  <c r="P81" i="28" s="1"/>
  <c r="O81" i="28"/>
  <c r="L81" i="28"/>
  <c r="N81" i="28"/>
  <c r="M81" i="28"/>
  <c r="N355" i="28"/>
  <c r="O349" i="28"/>
  <c r="I344" i="28"/>
  <c r="P344" i="28" s="1"/>
  <c r="O342" i="28"/>
  <c r="I341" i="28"/>
  <c r="P341" i="28" s="1"/>
  <c r="M341" i="28"/>
  <c r="I337" i="28"/>
  <c r="P337" i="28" s="1"/>
  <c r="N335" i="28"/>
  <c r="L334" i="28"/>
  <c r="N334" i="28"/>
  <c r="M328" i="28"/>
  <c r="M327" i="28"/>
  <c r="O327" i="28"/>
  <c r="N315" i="28"/>
  <c r="O309" i="28"/>
  <c r="N304" i="28"/>
  <c r="O304" i="28"/>
  <c r="L302" i="28"/>
  <c r="M302" i="28"/>
  <c r="N302" i="28"/>
  <c r="N296" i="28"/>
  <c r="O296" i="28"/>
  <c r="L294" i="28"/>
  <c r="M294" i="28"/>
  <c r="N294" i="28"/>
  <c r="N288" i="28"/>
  <c r="O288" i="28"/>
  <c r="L286" i="28"/>
  <c r="M286" i="28"/>
  <c r="N286" i="28"/>
  <c r="N280" i="28"/>
  <c r="O280" i="28"/>
  <c r="L278" i="28"/>
  <c r="M278" i="28"/>
  <c r="N278" i="28"/>
  <c r="N272" i="28"/>
  <c r="O272" i="28"/>
  <c r="L270" i="28"/>
  <c r="M270" i="28"/>
  <c r="N270" i="28"/>
  <c r="N264" i="28"/>
  <c r="O264" i="28"/>
  <c r="L262" i="28"/>
  <c r="M262" i="28"/>
  <c r="N262" i="28"/>
  <c r="N256" i="28"/>
  <c r="O256" i="28"/>
  <c r="L254" i="28"/>
  <c r="M254" i="28"/>
  <c r="N254" i="28"/>
  <c r="N248" i="28"/>
  <c r="O248" i="28"/>
  <c r="L241" i="28"/>
  <c r="N241" i="28"/>
  <c r="O241" i="28"/>
  <c r="I238" i="28"/>
  <c r="P238" i="28" s="1"/>
  <c r="L238" i="28"/>
  <c r="M238" i="28"/>
  <c r="N238" i="28"/>
  <c r="L233" i="28"/>
  <c r="N233" i="28"/>
  <c r="O233" i="28"/>
  <c r="I230" i="28"/>
  <c r="P230" i="28" s="1"/>
  <c r="L230" i="28"/>
  <c r="M230" i="28"/>
  <c r="N230" i="28"/>
  <c r="I201" i="28"/>
  <c r="P201" i="28" s="1"/>
  <c r="L201" i="28"/>
  <c r="M201" i="28"/>
  <c r="N201" i="28"/>
  <c r="O201" i="28"/>
  <c r="L189" i="28"/>
  <c r="I189" i="28"/>
  <c r="P189" i="28" s="1"/>
  <c r="M189" i="28"/>
  <c r="N189" i="28"/>
  <c r="O189" i="28"/>
  <c r="M355" i="28"/>
  <c r="M351" i="28"/>
  <c r="O351" i="28"/>
  <c r="L328" i="28"/>
  <c r="L318" i="28"/>
  <c r="N318" i="28"/>
  <c r="M315" i="28"/>
  <c r="M311" i="28"/>
  <c r="O311" i="28"/>
  <c r="O113" i="28"/>
  <c r="I113" i="28"/>
  <c r="P113" i="28" s="1"/>
  <c r="M113" i="28"/>
  <c r="N113" i="28"/>
  <c r="L113" i="28"/>
  <c r="I232" i="28"/>
  <c r="P232" i="28" s="1"/>
  <c r="M232" i="28"/>
  <c r="N232" i="28"/>
  <c r="O232" i="28"/>
  <c r="I209" i="28"/>
  <c r="P209" i="28" s="1"/>
  <c r="L209" i="28"/>
  <c r="M209" i="28"/>
  <c r="N209" i="28"/>
  <c r="O209" i="28"/>
  <c r="M140" i="28"/>
  <c r="O140" i="28"/>
  <c r="I140" i="28"/>
  <c r="P140" i="28" s="1"/>
  <c r="L140" i="28"/>
  <c r="N140" i="28"/>
  <c r="I349" i="28"/>
  <c r="P349" i="28" s="1"/>
  <c r="M349" i="28"/>
  <c r="L342" i="28"/>
  <c r="N342" i="28"/>
  <c r="M335" i="28"/>
  <c r="O335" i="28"/>
  <c r="M329" i="28"/>
  <c r="N323" i="28"/>
  <c r="O317" i="28"/>
  <c r="O310" i="28"/>
  <c r="I309" i="28"/>
  <c r="P309" i="28" s="1"/>
  <c r="M309" i="28"/>
  <c r="M245" i="28"/>
  <c r="O239" i="28"/>
  <c r="M237" i="28"/>
  <c r="O231" i="28"/>
  <c r="M229" i="28"/>
  <c r="O223" i="28"/>
  <c r="N222" i="28"/>
  <c r="M221" i="28"/>
  <c r="O215" i="28"/>
  <c r="N214" i="28"/>
  <c r="M213" i="28"/>
  <c r="O207" i="28"/>
  <c r="N206" i="28"/>
  <c r="M205" i="28"/>
  <c r="O199" i="28"/>
  <c r="N198" i="28"/>
  <c r="M197" i="28"/>
  <c r="M191" i="28"/>
  <c r="I190" i="28"/>
  <c r="P190" i="28" s="1"/>
  <c r="M186" i="28"/>
  <c r="O182" i="28"/>
  <c r="M182" i="28"/>
  <c r="M180" i="28"/>
  <c r="O180" i="28"/>
  <c r="I180" i="28"/>
  <c r="P180" i="28" s="1"/>
  <c r="O174" i="28"/>
  <c r="M174" i="28"/>
  <c r="M172" i="28"/>
  <c r="O172" i="28"/>
  <c r="I172" i="28"/>
  <c r="P172" i="28" s="1"/>
  <c r="O165" i="28"/>
  <c r="I138" i="28"/>
  <c r="P138" i="28" s="1"/>
  <c r="M138" i="28"/>
  <c r="N138" i="28"/>
  <c r="O138" i="28"/>
  <c r="I136" i="28"/>
  <c r="P136" i="28" s="1"/>
  <c r="L136" i="28"/>
  <c r="M136" i="28"/>
  <c r="O136" i="28"/>
  <c r="O93" i="28"/>
  <c r="I93" i="28"/>
  <c r="P93" i="28" s="1"/>
  <c r="L93" i="28"/>
  <c r="M93" i="28"/>
  <c r="I31" i="28"/>
  <c r="P31" i="28" s="1"/>
  <c r="L31" i="28"/>
  <c r="M31" i="28"/>
  <c r="N31" i="28"/>
  <c r="O31" i="28"/>
  <c r="L245" i="28"/>
  <c r="N239" i="28"/>
  <c r="L237" i="28"/>
  <c r="N231" i="28"/>
  <c r="L229" i="28"/>
  <c r="O224" i="28"/>
  <c r="N223" i="28"/>
  <c r="M222" i="28"/>
  <c r="L221" i="28"/>
  <c r="O216" i="28"/>
  <c r="N215" i="28"/>
  <c r="M214" i="28"/>
  <c r="L213" i="28"/>
  <c r="O208" i="28"/>
  <c r="N207" i="28"/>
  <c r="M206" i="28"/>
  <c r="L205" i="28"/>
  <c r="O200" i="28"/>
  <c r="N199" i="28"/>
  <c r="M198" i="28"/>
  <c r="L197" i="28"/>
  <c r="N192" i="28"/>
  <c r="L191" i="28"/>
  <c r="O188" i="28"/>
  <c r="L186" i="28"/>
  <c r="O181" i="28"/>
  <c r="O178" i="28"/>
  <c r="O173" i="28"/>
  <c r="O170" i="28"/>
  <c r="M165" i="28"/>
  <c r="I162" i="28"/>
  <c r="P162" i="28" s="1"/>
  <c r="M162" i="28"/>
  <c r="N162" i="28"/>
  <c r="N156" i="28"/>
  <c r="M132" i="28"/>
  <c r="O132" i="28"/>
  <c r="I132" i="28"/>
  <c r="P132" i="28" s="1"/>
  <c r="N124" i="28"/>
  <c r="O77" i="28"/>
  <c r="I77" i="28"/>
  <c r="P77" i="28" s="1"/>
  <c r="L77" i="28"/>
  <c r="M77" i="28"/>
  <c r="M239" i="28"/>
  <c r="M231" i="28"/>
  <c r="N224" i="28"/>
  <c r="M223" i="28"/>
  <c r="L222" i="28"/>
  <c r="N216" i="28"/>
  <c r="L214" i="28"/>
  <c r="N208" i="28"/>
  <c r="L206" i="28"/>
  <c r="N200" i="28"/>
  <c r="L198" i="28"/>
  <c r="M192" i="28"/>
  <c r="I191" i="28"/>
  <c r="P191" i="28" s="1"/>
  <c r="N188" i="28"/>
  <c r="M181" i="28"/>
  <c r="N178" i="28"/>
  <c r="M173" i="28"/>
  <c r="N170" i="28"/>
  <c r="I160" i="28"/>
  <c r="P160" i="28" s="1"/>
  <c r="L160" i="28"/>
  <c r="O160" i="28"/>
  <c r="I130" i="28"/>
  <c r="P130" i="28" s="1"/>
  <c r="M130" i="28"/>
  <c r="N130" i="28"/>
  <c r="O130" i="28"/>
  <c r="I128" i="28"/>
  <c r="P128" i="28" s="1"/>
  <c r="L128" i="28"/>
  <c r="M128" i="28"/>
  <c r="O128" i="28"/>
  <c r="O98" i="28"/>
  <c r="M224" i="28"/>
  <c r="M216" i="28"/>
  <c r="M208" i="28"/>
  <c r="M200" i="28"/>
  <c r="N184" i="28"/>
  <c r="N176" i="28"/>
  <c r="N165" i="28"/>
  <c r="L165" i="28"/>
  <c r="M156" i="28"/>
  <c r="O156" i="28"/>
  <c r="I156" i="28"/>
  <c r="P156" i="28" s="1"/>
  <c r="M124" i="28"/>
  <c r="O124" i="28"/>
  <c r="I124" i="28"/>
  <c r="P124" i="28" s="1"/>
  <c r="M95" i="28"/>
  <c r="N95" i="28"/>
  <c r="I95" i="28"/>
  <c r="P95" i="28" s="1"/>
  <c r="O95" i="28"/>
  <c r="N181" i="28"/>
  <c r="L181" i="28"/>
  <c r="I178" i="28"/>
  <c r="P178" i="28" s="1"/>
  <c r="M178" i="28"/>
  <c r="N173" i="28"/>
  <c r="L173" i="28"/>
  <c r="I170" i="28"/>
  <c r="P170" i="28" s="1"/>
  <c r="M170" i="28"/>
  <c r="I154" i="28"/>
  <c r="P154" i="28" s="1"/>
  <c r="M154" i="28"/>
  <c r="N154" i="28"/>
  <c r="O154" i="28"/>
  <c r="I152" i="28"/>
  <c r="P152" i="28" s="1"/>
  <c r="L152" i="28"/>
  <c r="M152" i="28"/>
  <c r="O152" i="28"/>
  <c r="I122" i="28"/>
  <c r="P122" i="28" s="1"/>
  <c r="M122" i="28"/>
  <c r="N122" i="28"/>
  <c r="O122" i="28"/>
  <c r="N104" i="28"/>
  <c r="O104" i="28"/>
  <c r="M104" i="28"/>
  <c r="I104" i="28"/>
  <c r="P104" i="28" s="1"/>
  <c r="L98" i="28"/>
  <c r="N98" i="28"/>
  <c r="I98" i="28"/>
  <c r="P98" i="28" s="1"/>
  <c r="I168" i="28"/>
  <c r="P168" i="28" s="1"/>
  <c r="L168" i="28"/>
  <c r="O168" i="28"/>
  <c r="M148" i="28"/>
  <c r="O148" i="28"/>
  <c r="I148" i="28"/>
  <c r="P148" i="28" s="1"/>
  <c r="I106" i="28"/>
  <c r="P106" i="28" s="1"/>
  <c r="M106" i="28"/>
  <c r="N106" i="28"/>
  <c r="O106" i="28"/>
  <c r="I97" i="28"/>
  <c r="P97" i="28" s="1"/>
  <c r="O97" i="28"/>
  <c r="L97" i="28"/>
  <c r="M97" i="28"/>
  <c r="N97" i="28"/>
  <c r="L62" i="28"/>
  <c r="M62" i="28"/>
  <c r="I62" i="28"/>
  <c r="P62" i="28" s="1"/>
  <c r="N62" i="28"/>
  <c r="O62" i="28"/>
  <c r="L46" i="28"/>
  <c r="M46" i="28"/>
  <c r="N46" i="28"/>
  <c r="I46" i="28"/>
  <c r="P46" i="28" s="1"/>
  <c r="O46" i="28"/>
  <c r="I184" i="28"/>
  <c r="P184" i="28" s="1"/>
  <c r="O184" i="28"/>
  <c r="I176" i="28"/>
  <c r="P176" i="28" s="1"/>
  <c r="O176" i="28"/>
  <c r="M164" i="28"/>
  <c r="O164" i="28"/>
  <c r="I164" i="28"/>
  <c r="P164" i="28" s="1"/>
  <c r="I146" i="28"/>
  <c r="P146" i="28" s="1"/>
  <c r="M146" i="28"/>
  <c r="N146" i="28"/>
  <c r="O146" i="28"/>
  <c r="I144" i="28"/>
  <c r="P144" i="28" s="1"/>
  <c r="L144" i="28"/>
  <c r="M144" i="28"/>
  <c r="O144" i="28"/>
  <c r="M111" i="28"/>
  <c r="N111" i="28"/>
  <c r="O111" i="28"/>
  <c r="I111" i="28"/>
  <c r="P111" i="28" s="1"/>
  <c r="M79" i="28"/>
  <c r="N79" i="28"/>
  <c r="O79" i="28"/>
  <c r="I79" i="28"/>
  <c r="P79" i="28" s="1"/>
  <c r="M166" i="28"/>
  <c r="M158" i="28"/>
  <c r="L157" i="28"/>
  <c r="M150" i="28"/>
  <c r="L149" i="28"/>
  <c r="M142" i="28"/>
  <c r="L141" i="28"/>
  <c r="M134" i="28"/>
  <c r="L133" i="28"/>
  <c r="M126" i="28"/>
  <c r="L125" i="28"/>
  <c r="O120" i="28"/>
  <c r="L119" i="28"/>
  <c r="L114" i="28"/>
  <c r="N105" i="28"/>
  <c r="M90" i="28"/>
  <c r="M87" i="28"/>
  <c r="N87" i="28"/>
  <c r="O85" i="28"/>
  <c r="I85" i="28"/>
  <c r="P85" i="28" s="1"/>
  <c r="L85" i="28"/>
  <c r="N82" i="28"/>
  <c r="O74" i="28"/>
  <c r="I73" i="28"/>
  <c r="P73" i="28" s="1"/>
  <c r="O73" i="28"/>
  <c r="L54" i="28"/>
  <c r="M54" i="28"/>
  <c r="I41" i="28"/>
  <c r="P41" i="28" s="1"/>
  <c r="O41" i="28"/>
  <c r="M39" i="28"/>
  <c r="N39" i="28"/>
  <c r="O39" i="28"/>
  <c r="I25" i="28"/>
  <c r="P25" i="28" s="1"/>
  <c r="M25" i="28"/>
  <c r="N25" i="28"/>
  <c r="O25" i="28"/>
  <c r="O66" i="28"/>
  <c r="I65" i="28"/>
  <c r="P65" i="28" s="1"/>
  <c r="O65" i="28"/>
  <c r="I33" i="28"/>
  <c r="P33" i="28" s="1"/>
  <c r="M33" i="28"/>
  <c r="N33" i="28"/>
  <c r="O33" i="28"/>
  <c r="L102" i="28"/>
  <c r="M102" i="28"/>
  <c r="M71" i="28"/>
  <c r="N71" i="28"/>
  <c r="O69" i="28"/>
  <c r="I69" i="28"/>
  <c r="P69" i="28" s="1"/>
  <c r="L69" i="28"/>
  <c r="N66" i="28"/>
  <c r="O58" i="28"/>
  <c r="I57" i="28"/>
  <c r="P57" i="28" s="1"/>
  <c r="O57" i="28"/>
  <c r="O50" i="28"/>
  <c r="I49" i="28"/>
  <c r="P49" i="28" s="1"/>
  <c r="O49" i="28"/>
  <c r="O45" i="28"/>
  <c r="I45" i="28"/>
  <c r="P45" i="28" s="1"/>
  <c r="L45" i="28"/>
  <c r="M45" i="28"/>
  <c r="L9" i="28"/>
  <c r="M9" i="28"/>
  <c r="N9" i="28"/>
  <c r="I109" i="28"/>
  <c r="P109" i="28" s="1"/>
  <c r="L109" i="28"/>
  <c r="L94" i="28"/>
  <c r="M94" i="28"/>
  <c r="N89" i="28"/>
  <c r="O70" i="28"/>
  <c r="M66" i="28"/>
  <c r="M63" i="28"/>
  <c r="N63" i="28"/>
  <c r="O61" i="28"/>
  <c r="I61" i="28"/>
  <c r="P61" i="28" s="1"/>
  <c r="L61" i="28"/>
  <c r="N58" i="28"/>
  <c r="N50" i="28"/>
  <c r="L38" i="28"/>
  <c r="M38" i="28"/>
  <c r="N38" i="28"/>
  <c r="M117" i="28"/>
  <c r="N112" i="28"/>
  <c r="O112" i="28"/>
  <c r="L86" i="28"/>
  <c r="M86" i="28"/>
  <c r="I66" i="28"/>
  <c r="P66" i="28" s="1"/>
  <c r="M58" i="28"/>
  <c r="M55" i="28"/>
  <c r="N55" i="28"/>
  <c r="O53" i="28"/>
  <c r="I53" i="28"/>
  <c r="P53" i="28" s="1"/>
  <c r="L53" i="28"/>
  <c r="M50" i="28"/>
  <c r="M47" i="28"/>
  <c r="N47" i="28"/>
  <c r="L17" i="28"/>
  <c r="M17" i="28"/>
  <c r="N17" i="28"/>
  <c r="O17" i="28"/>
  <c r="O119" i="28"/>
  <c r="L110" i="28"/>
  <c r="M110" i="28"/>
  <c r="M103" i="28"/>
  <c r="N103" i="28"/>
  <c r="O101" i="28"/>
  <c r="I101" i="28"/>
  <c r="P101" i="28" s="1"/>
  <c r="L101" i="28"/>
  <c r="O90" i="28"/>
  <c r="I89" i="28"/>
  <c r="P89" i="28" s="1"/>
  <c r="O89" i="28"/>
  <c r="L70" i="28"/>
  <c r="M70" i="28"/>
  <c r="N65" i="28"/>
  <c r="M37" i="28"/>
  <c r="N30" i="28"/>
  <c r="M29" i="28"/>
  <c r="O23" i="28"/>
  <c r="N22" i="28"/>
  <c r="M21" i="28"/>
  <c r="O15" i="28"/>
  <c r="N14" i="28"/>
  <c r="M13" i="28"/>
  <c r="O96" i="28"/>
  <c r="O88" i="28"/>
  <c r="O80" i="28"/>
  <c r="O72" i="28"/>
  <c r="O64" i="28"/>
  <c r="O56" i="28"/>
  <c r="O48" i="28"/>
  <c r="O40" i="28"/>
  <c r="L37" i="28"/>
  <c r="O32" i="28"/>
  <c r="M30" i="28"/>
  <c r="L29" i="28"/>
  <c r="O24" i="28"/>
  <c r="N23" i="28"/>
  <c r="M22" i="28"/>
  <c r="L21" i="28"/>
  <c r="O16" i="28"/>
  <c r="N15" i="28"/>
  <c r="M14" i="28"/>
  <c r="L13" i="28"/>
  <c r="O8" i="28"/>
  <c r="I37" i="28"/>
  <c r="P37" i="28" s="1"/>
  <c r="L30" i="28"/>
  <c r="I29" i="28"/>
  <c r="P29" i="28" s="1"/>
  <c r="M23" i="28"/>
  <c r="L22" i="28"/>
  <c r="M15" i="28"/>
  <c r="L14" i="28"/>
  <c r="L23" i="28"/>
  <c r="L15" i="28"/>
  <c r="E101" i="43" l="1"/>
  <c r="P15" i="28"/>
  <c r="D73" i="43"/>
  <c r="D101" i="43"/>
  <c r="P19" i="28"/>
  <c r="P21" i="28"/>
  <c r="P16" i="28"/>
  <c r="P13" i="28"/>
  <c r="P20" i="28"/>
  <c r="P18" i="28"/>
  <c r="P14" i="28"/>
  <c r="P17" i="28"/>
  <c r="G30" i="39"/>
  <c r="D19" i="39" s="1"/>
  <c r="H45" i="43"/>
  <c r="C72" i="43"/>
  <c r="C71" i="43" s="1"/>
  <c r="I46" i="43"/>
  <c r="P22" i="28"/>
  <c r="P10" i="28"/>
  <c r="E75" i="43"/>
  <c r="E73" i="43" s="1"/>
  <c r="J47" i="43"/>
  <c r="P12" i="28"/>
  <c r="P11" i="28"/>
  <c r="P9" i="28"/>
  <c r="P8" i="28"/>
  <c r="D72" i="43" l="1"/>
  <c r="D71" i="43" s="1"/>
  <c r="E100" i="43"/>
  <c r="E99" i="43" s="1"/>
  <c r="D100" i="43"/>
  <c r="D99" i="43" s="1"/>
  <c r="J46" i="43"/>
  <c r="J45" i="43" s="1"/>
  <c r="I45" i="43"/>
  <c r="I7" i="28"/>
  <c r="E72" i="43" l="1"/>
  <c r="E71" i="43" s="1"/>
  <c r="G37" i="39"/>
  <c r="G38" i="39"/>
  <c r="O7" i="28"/>
  <c r="M7" i="28"/>
  <c r="N7" i="28"/>
  <c r="L7" i="28"/>
  <c r="H15" i="33"/>
  <c r="O9" i="33" l="1"/>
  <c r="O11" i="33"/>
  <c r="J6" i="2" l="1"/>
  <c r="B8" i="33" l="1"/>
  <c r="X8" i="33" s="1"/>
  <c r="C8" i="33"/>
  <c r="D8" i="33"/>
  <c r="E8" i="33"/>
  <c r="F8" i="33"/>
  <c r="H8" i="33"/>
  <c r="I8" i="33"/>
  <c r="B9" i="33"/>
  <c r="X9" i="33" s="1"/>
  <c r="C9" i="33"/>
  <c r="D9" i="33"/>
  <c r="E9" i="33"/>
  <c r="F9" i="33"/>
  <c r="H9" i="33"/>
  <c r="I9" i="33"/>
  <c r="B10" i="33"/>
  <c r="X10" i="33" s="1"/>
  <c r="C10" i="33"/>
  <c r="D10" i="33"/>
  <c r="E10" i="33"/>
  <c r="F10" i="33"/>
  <c r="H10" i="33"/>
  <c r="I10" i="33"/>
  <c r="B11" i="33"/>
  <c r="X11" i="33" s="1"/>
  <c r="C11" i="33"/>
  <c r="D11" i="33"/>
  <c r="E11" i="33"/>
  <c r="F11" i="33"/>
  <c r="H11" i="33"/>
  <c r="I11" i="33"/>
  <c r="B12" i="33"/>
  <c r="X12" i="33" s="1"/>
  <c r="C12" i="33"/>
  <c r="D12" i="33"/>
  <c r="E12" i="33"/>
  <c r="F12" i="33"/>
  <c r="H12" i="33"/>
  <c r="I12" i="33"/>
  <c r="B13" i="33"/>
  <c r="X13" i="33" s="1"/>
  <c r="C13" i="33"/>
  <c r="D13" i="33"/>
  <c r="E13" i="33"/>
  <c r="F13" i="33"/>
  <c r="H13" i="33"/>
  <c r="I13" i="33"/>
  <c r="B14" i="33"/>
  <c r="X14" i="33" s="1"/>
  <c r="C14" i="33"/>
  <c r="D14" i="33"/>
  <c r="E14" i="33"/>
  <c r="F14" i="33"/>
  <c r="H14" i="33"/>
  <c r="I14" i="33"/>
  <c r="B15" i="33"/>
  <c r="X15" i="33" s="1"/>
  <c r="C15" i="33"/>
  <c r="D15" i="33"/>
  <c r="E15" i="33"/>
  <c r="F15" i="33"/>
  <c r="I15" i="33"/>
  <c r="B16" i="33"/>
  <c r="X16" i="33" s="1"/>
  <c r="C16" i="33"/>
  <c r="D16" i="33"/>
  <c r="E16" i="33"/>
  <c r="F16" i="33"/>
  <c r="H16" i="33"/>
  <c r="I16" i="33"/>
  <c r="B17" i="33"/>
  <c r="X17" i="33" s="1"/>
  <c r="C17" i="33"/>
  <c r="D17" i="33"/>
  <c r="E17" i="33"/>
  <c r="F17" i="33"/>
  <c r="H17" i="33"/>
  <c r="I17" i="33"/>
  <c r="B18" i="33"/>
  <c r="X18" i="33" s="1"/>
  <c r="C18" i="33"/>
  <c r="D18" i="33"/>
  <c r="E18" i="33"/>
  <c r="F18" i="33"/>
  <c r="H18" i="33"/>
  <c r="I18" i="33"/>
  <c r="B19" i="33"/>
  <c r="X19" i="33" s="1"/>
  <c r="C19" i="33"/>
  <c r="D19" i="33"/>
  <c r="E19" i="33"/>
  <c r="F19" i="33"/>
  <c r="H19" i="33"/>
  <c r="I19" i="33"/>
  <c r="B20" i="33"/>
  <c r="X20" i="33" s="1"/>
  <c r="C20" i="33"/>
  <c r="D20" i="33"/>
  <c r="E20" i="33"/>
  <c r="F20" i="33"/>
  <c r="H20" i="33"/>
  <c r="I20" i="33"/>
  <c r="B21" i="33"/>
  <c r="X21" i="33" s="1"/>
  <c r="C21" i="33"/>
  <c r="D21" i="33"/>
  <c r="E21" i="33"/>
  <c r="F21" i="33"/>
  <c r="H21" i="33"/>
  <c r="I21" i="33"/>
  <c r="B22" i="33"/>
  <c r="X22" i="33" s="1"/>
  <c r="C22" i="33"/>
  <c r="D22" i="33"/>
  <c r="E22" i="33"/>
  <c r="F22" i="33"/>
  <c r="H22" i="33"/>
  <c r="I22" i="33"/>
  <c r="B23" i="33"/>
  <c r="X23" i="33" s="1"/>
  <c r="C23" i="33"/>
  <c r="D23" i="33"/>
  <c r="E23" i="33"/>
  <c r="F23" i="33"/>
  <c r="H23" i="33"/>
  <c r="I23" i="33"/>
  <c r="B24" i="33"/>
  <c r="X24" i="33" s="1"/>
  <c r="C24" i="33"/>
  <c r="D24" i="33"/>
  <c r="E24" i="33"/>
  <c r="F24" i="33"/>
  <c r="H24" i="33"/>
  <c r="I24" i="33"/>
  <c r="B25" i="33"/>
  <c r="X25" i="33" s="1"/>
  <c r="C25" i="33"/>
  <c r="D25" i="33"/>
  <c r="E25" i="33"/>
  <c r="F25" i="33"/>
  <c r="H25" i="33"/>
  <c r="I25" i="33"/>
  <c r="B26" i="33"/>
  <c r="X26" i="33" s="1"/>
  <c r="C26" i="33"/>
  <c r="D26" i="33"/>
  <c r="E26" i="33"/>
  <c r="F26" i="33"/>
  <c r="H26" i="33"/>
  <c r="I26" i="33"/>
  <c r="B27" i="33"/>
  <c r="X27" i="33" s="1"/>
  <c r="C27" i="33"/>
  <c r="D27" i="33"/>
  <c r="E27" i="33"/>
  <c r="F27" i="33"/>
  <c r="H27" i="33"/>
  <c r="I27" i="33"/>
  <c r="B28" i="33"/>
  <c r="X28" i="33" s="1"/>
  <c r="C28" i="33"/>
  <c r="D28" i="33"/>
  <c r="E28" i="33"/>
  <c r="F28" i="33"/>
  <c r="H28" i="33"/>
  <c r="I28" i="33"/>
  <c r="B29" i="33"/>
  <c r="X29" i="33" s="1"/>
  <c r="C29" i="33"/>
  <c r="D29" i="33"/>
  <c r="E29" i="33"/>
  <c r="F29" i="33"/>
  <c r="H29" i="33"/>
  <c r="I29" i="33"/>
  <c r="B30" i="33"/>
  <c r="X30" i="33" s="1"/>
  <c r="C30" i="33"/>
  <c r="D30" i="33"/>
  <c r="E30" i="33"/>
  <c r="F30" i="33"/>
  <c r="H30" i="33"/>
  <c r="I30" i="33"/>
  <c r="B31" i="33"/>
  <c r="X31" i="33" s="1"/>
  <c r="C31" i="33"/>
  <c r="D31" i="33"/>
  <c r="E31" i="33"/>
  <c r="F31" i="33"/>
  <c r="H31" i="33"/>
  <c r="I31" i="33"/>
  <c r="B32" i="33"/>
  <c r="X32" i="33" s="1"/>
  <c r="C32" i="33"/>
  <c r="D32" i="33"/>
  <c r="E32" i="33"/>
  <c r="F32" i="33"/>
  <c r="H32" i="33"/>
  <c r="I32" i="33"/>
  <c r="B33" i="33"/>
  <c r="X33" i="33" s="1"/>
  <c r="C33" i="33"/>
  <c r="D33" i="33"/>
  <c r="E33" i="33"/>
  <c r="F33" i="33"/>
  <c r="H33" i="33"/>
  <c r="I33" i="33"/>
  <c r="B34" i="33"/>
  <c r="X34" i="33" s="1"/>
  <c r="C34" i="33"/>
  <c r="D34" i="33"/>
  <c r="E34" i="33"/>
  <c r="F34" i="33"/>
  <c r="H34" i="33"/>
  <c r="I34" i="33"/>
  <c r="B35" i="33"/>
  <c r="X35" i="33" s="1"/>
  <c r="C35" i="33"/>
  <c r="D35" i="33"/>
  <c r="E35" i="33"/>
  <c r="F35" i="33"/>
  <c r="H35" i="33"/>
  <c r="I35" i="33"/>
  <c r="B36" i="33"/>
  <c r="X36" i="33" s="1"/>
  <c r="C36" i="33"/>
  <c r="D36" i="33"/>
  <c r="E36" i="33"/>
  <c r="F36" i="33"/>
  <c r="H36" i="33"/>
  <c r="I36" i="33"/>
  <c r="B37" i="33"/>
  <c r="X37" i="33" s="1"/>
  <c r="C37" i="33"/>
  <c r="D37" i="33"/>
  <c r="E37" i="33"/>
  <c r="F37" i="33"/>
  <c r="H37" i="33"/>
  <c r="I37" i="33"/>
  <c r="B38" i="33"/>
  <c r="X38" i="33" s="1"/>
  <c r="C38" i="33"/>
  <c r="D38" i="33"/>
  <c r="E38" i="33"/>
  <c r="F38" i="33"/>
  <c r="H38" i="33"/>
  <c r="I38" i="33"/>
  <c r="B39" i="33"/>
  <c r="X39" i="33" s="1"/>
  <c r="C39" i="33"/>
  <c r="D39" i="33"/>
  <c r="E39" i="33"/>
  <c r="F39" i="33"/>
  <c r="H39" i="33"/>
  <c r="I39" i="33"/>
  <c r="B40" i="33"/>
  <c r="X40" i="33" s="1"/>
  <c r="C40" i="33"/>
  <c r="D40" i="33"/>
  <c r="E40" i="33"/>
  <c r="F40" i="33"/>
  <c r="H40" i="33"/>
  <c r="I40" i="33"/>
  <c r="B41" i="33"/>
  <c r="X41" i="33" s="1"/>
  <c r="C41" i="33"/>
  <c r="D41" i="33"/>
  <c r="E41" i="33"/>
  <c r="F41" i="33"/>
  <c r="H41" i="33"/>
  <c r="I41" i="33"/>
  <c r="B42" i="33"/>
  <c r="X42" i="33" s="1"/>
  <c r="C42" i="33"/>
  <c r="D42" i="33"/>
  <c r="E42" i="33"/>
  <c r="F42" i="33"/>
  <c r="H42" i="33"/>
  <c r="I42" i="33"/>
  <c r="B43" i="33"/>
  <c r="X43" i="33" s="1"/>
  <c r="C43" i="33"/>
  <c r="D43" i="33"/>
  <c r="E43" i="33"/>
  <c r="F43" i="33"/>
  <c r="H43" i="33"/>
  <c r="I43" i="33"/>
  <c r="B44" i="33"/>
  <c r="X44" i="33" s="1"/>
  <c r="C44" i="33"/>
  <c r="D44" i="33"/>
  <c r="E44" i="33"/>
  <c r="F44" i="33"/>
  <c r="H44" i="33"/>
  <c r="I44" i="33"/>
  <c r="B45" i="33"/>
  <c r="X45" i="33" s="1"/>
  <c r="C45" i="33"/>
  <c r="D45" i="33"/>
  <c r="E45" i="33"/>
  <c r="F45" i="33"/>
  <c r="H45" i="33"/>
  <c r="I45" i="33"/>
  <c r="B46" i="33"/>
  <c r="X46" i="33" s="1"/>
  <c r="C46" i="33"/>
  <c r="D46" i="33"/>
  <c r="E46" i="33"/>
  <c r="F46" i="33"/>
  <c r="H46" i="33"/>
  <c r="I46" i="33"/>
  <c r="B47" i="33"/>
  <c r="X47" i="33" s="1"/>
  <c r="C47" i="33"/>
  <c r="D47" i="33"/>
  <c r="E47" i="33"/>
  <c r="F47" i="33"/>
  <c r="H47" i="33"/>
  <c r="I47" i="33"/>
  <c r="B48" i="33"/>
  <c r="X48" i="33" s="1"/>
  <c r="C48" i="33"/>
  <c r="D48" i="33"/>
  <c r="E48" i="33"/>
  <c r="F48" i="33"/>
  <c r="H48" i="33"/>
  <c r="I48" i="33"/>
  <c r="B49" i="33"/>
  <c r="X49" i="33" s="1"/>
  <c r="C49" i="33"/>
  <c r="D49" i="33"/>
  <c r="E49" i="33"/>
  <c r="F49" i="33"/>
  <c r="H49" i="33"/>
  <c r="I49" i="33"/>
  <c r="B50" i="33"/>
  <c r="X50" i="33" s="1"/>
  <c r="C50" i="33"/>
  <c r="D50" i="33"/>
  <c r="E50" i="33"/>
  <c r="F50" i="33"/>
  <c r="H50" i="33"/>
  <c r="I50" i="33"/>
  <c r="B51" i="33"/>
  <c r="X51" i="33" s="1"/>
  <c r="C51" i="33"/>
  <c r="D51" i="33"/>
  <c r="E51" i="33"/>
  <c r="F51" i="33"/>
  <c r="H51" i="33"/>
  <c r="I51" i="33"/>
  <c r="B52" i="33"/>
  <c r="X52" i="33" s="1"/>
  <c r="C52" i="33"/>
  <c r="D52" i="33"/>
  <c r="E52" i="33"/>
  <c r="F52" i="33"/>
  <c r="H52" i="33"/>
  <c r="I52" i="33"/>
  <c r="B53" i="33"/>
  <c r="X53" i="33" s="1"/>
  <c r="C53" i="33"/>
  <c r="D53" i="33"/>
  <c r="E53" i="33"/>
  <c r="F53" i="33"/>
  <c r="H53" i="33"/>
  <c r="I53" i="33"/>
  <c r="B54" i="33"/>
  <c r="X54" i="33" s="1"/>
  <c r="C54" i="33"/>
  <c r="D54" i="33"/>
  <c r="E54" i="33"/>
  <c r="F54" i="33"/>
  <c r="H54" i="33"/>
  <c r="I54" i="33"/>
  <c r="B55" i="33"/>
  <c r="X55" i="33" s="1"/>
  <c r="C55" i="33"/>
  <c r="D55" i="33"/>
  <c r="E55" i="33"/>
  <c r="F55" i="33"/>
  <c r="H55" i="33"/>
  <c r="I55" i="33"/>
  <c r="B56" i="33"/>
  <c r="X56" i="33" s="1"/>
  <c r="C56" i="33"/>
  <c r="D56" i="33"/>
  <c r="E56" i="33"/>
  <c r="F56" i="33"/>
  <c r="H56" i="33"/>
  <c r="I56" i="33"/>
  <c r="B57" i="33"/>
  <c r="X57" i="33" s="1"/>
  <c r="C57" i="33"/>
  <c r="D57" i="33"/>
  <c r="E57" i="33"/>
  <c r="F57" i="33"/>
  <c r="H57" i="33"/>
  <c r="I57" i="33"/>
  <c r="B58" i="33"/>
  <c r="X58" i="33" s="1"/>
  <c r="C58" i="33"/>
  <c r="D58" i="33"/>
  <c r="E58" i="33"/>
  <c r="F58" i="33"/>
  <c r="H58" i="33"/>
  <c r="I58" i="33"/>
  <c r="B59" i="33"/>
  <c r="X59" i="33" s="1"/>
  <c r="C59" i="33"/>
  <c r="D59" i="33"/>
  <c r="E59" i="33"/>
  <c r="F59" i="33"/>
  <c r="H59" i="33"/>
  <c r="I59" i="33"/>
  <c r="B60" i="33"/>
  <c r="X60" i="33" s="1"/>
  <c r="C60" i="33"/>
  <c r="D60" i="33"/>
  <c r="E60" i="33"/>
  <c r="F60" i="33"/>
  <c r="H60" i="33"/>
  <c r="I60" i="33"/>
  <c r="B61" i="33"/>
  <c r="X61" i="33" s="1"/>
  <c r="C61" i="33"/>
  <c r="D61" i="33"/>
  <c r="E61" i="33"/>
  <c r="F61" i="33"/>
  <c r="H61" i="33"/>
  <c r="I61" i="33"/>
  <c r="B62" i="33"/>
  <c r="X62" i="33" s="1"/>
  <c r="C62" i="33"/>
  <c r="D62" i="33"/>
  <c r="E62" i="33"/>
  <c r="F62" i="33"/>
  <c r="H62" i="33"/>
  <c r="I62" i="33"/>
  <c r="B63" i="33"/>
  <c r="X63" i="33" s="1"/>
  <c r="C63" i="33"/>
  <c r="D63" i="33"/>
  <c r="E63" i="33"/>
  <c r="F63" i="33"/>
  <c r="H63" i="33"/>
  <c r="I63" i="33"/>
  <c r="B64" i="33"/>
  <c r="X64" i="33" s="1"/>
  <c r="C64" i="33"/>
  <c r="D64" i="33"/>
  <c r="E64" i="33"/>
  <c r="F64" i="33"/>
  <c r="H64" i="33"/>
  <c r="I64" i="33"/>
  <c r="B65" i="33"/>
  <c r="X65" i="33" s="1"/>
  <c r="C65" i="33"/>
  <c r="D65" i="33"/>
  <c r="E65" i="33"/>
  <c r="F65" i="33"/>
  <c r="H65" i="33"/>
  <c r="I65" i="33"/>
  <c r="B66" i="33"/>
  <c r="X66" i="33" s="1"/>
  <c r="C66" i="33"/>
  <c r="D66" i="33"/>
  <c r="E66" i="33"/>
  <c r="F66" i="33"/>
  <c r="H66" i="33"/>
  <c r="I66" i="33"/>
  <c r="B67" i="33"/>
  <c r="X67" i="33" s="1"/>
  <c r="C67" i="33"/>
  <c r="D67" i="33"/>
  <c r="E67" i="33"/>
  <c r="F67" i="33"/>
  <c r="H67" i="33"/>
  <c r="I67" i="33"/>
  <c r="B68" i="33"/>
  <c r="X68" i="33" s="1"/>
  <c r="C68" i="33"/>
  <c r="D68" i="33"/>
  <c r="E68" i="33"/>
  <c r="F68" i="33"/>
  <c r="H68" i="33"/>
  <c r="I68" i="33"/>
  <c r="B69" i="33"/>
  <c r="X69" i="33" s="1"/>
  <c r="C69" i="33"/>
  <c r="D69" i="33"/>
  <c r="E69" i="33"/>
  <c r="F69" i="33"/>
  <c r="H69" i="33"/>
  <c r="I69" i="33"/>
  <c r="B70" i="33"/>
  <c r="X70" i="33" s="1"/>
  <c r="C70" i="33"/>
  <c r="D70" i="33"/>
  <c r="E70" i="33"/>
  <c r="F70" i="33"/>
  <c r="H70" i="33"/>
  <c r="I70" i="33"/>
  <c r="B71" i="33"/>
  <c r="X71" i="33" s="1"/>
  <c r="C71" i="33"/>
  <c r="D71" i="33"/>
  <c r="E71" i="33"/>
  <c r="F71" i="33"/>
  <c r="H71" i="33"/>
  <c r="I71" i="33"/>
  <c r="B72" i="33"/>
  <c r="X72" i="33" s="1"/>
  <c r="C72" i="33"/>
  <c r="D72" i="33"/>
  <c r="E72" i="33"/>
  <c r="F72" i="33"/>
  <c r="H72" i="33"/>
  <c r="I72" i="33"/>
  <c r="B73" i="33"/>
  <c r="X73" i="33" s="1"/>
  <c r="C73" i="33"/>
  <c r="D73" i="33"/>
  <c r="E73" i="33"/>
  <c r="F73" i="33"/>
  <c r="H73" i="33"/>
  <c r="I73" i="33"/>
  <c r="B74" i="33"/>
  <c r="X74" i="33" s="1"/>
  <c r="C74" i="33"/>
  <c r="D74" i="33"/>
  <c r="E74" i="33"/>
  <c r="F74" i="33"/>
  <c r="H74" i="33"/>
  <c r="I74" i="33"/>
  <c r="B75" i="33"/>
  <c r="X75" i="33" s="1"/>
  <c r="C75" i="33"/>
  <c r="D75" i="33"/>
  <c r="E75" i="33"/>
  <c r="F75" i="33"/>
  <c r="H75" i="33"/>
  <c r="I75" i="33"/>
  <c r="B76" i="33"/>
  <c r="X76" i="33" s="1"/>
  <c r="C76" i="33"/>
  <c r="D76" i="33"/>
  <c r="E76" i="33"/>
  <c r="F76" i="33"/>
  <c r="H76" i="33"/>
  <c r="I76" i="33"/>
  <c r="B77" i="33"/>
  <c r="X77" i="33" s="1"/>
  <c r="C77" i="33"/>
  <c r="D77" i="33"/>
  <c r="E77" i="33"/>
  <c r="F77" i="33"/>
  <c r="H77" i="33"/>
  <c r="I77" i="33"/>
  <c r="B78" i="33"/>
  <c r="X78" i="33" s="1"/>
  <c r="C78" i="33"/>
  <c r="D78" i="33"/>
  <c r="E78" i="33"/>
  <c r="F78" i="33"/>
  <c r="H78" i="33"/>
  <c r="I78" i="33"/>
  <c r="B79" i="33"/>
  <c r="X79" i="33" s="1"/>
  <c r="C79" i="33"/>
  <c r="D79" i="33"/>
  <c r="E79" i="33"/>
  <c r="F79" i="33"/>
  <c r="H79" i="33"/>
  <c r="I79" i="33"/>
  <c r="B80" i="33"/>
  <c r="X80" i="33" s="1"/>
  <c r="C80" i="33"/>
  <c r="D80" i="33"/>
  <c r="E80" i="33"/>
  <c r="F80" i="33"/>
  <c r="H80" i="33"/>
  <c r="I80" i="33"/>
  <c r="B81" i="33"/>
  <c r="X81" i="33" s="1"/>
  <c r="C81" i="33"/>
  <c r="D81" i="33"/>
  <c r="E81" i="33"/>
  <c r="F81" i="33"/>
  <c r="H81" i="33"/>
  <c r="I81" i="33"/>
  <c r="B82" i="33"/>
  <c r="X82" i="33" s="1"/>
  <c r="C82" i="33"/>
  <c r="D82" i="33"/>
  <c r="E82" i="33"/>
  <c r="F82" i="33"/>
  <c r="H82" i="33"/>
  <c r="I82" i="33"/>
  <c r="B83" i="33"/>
  <c r="X83" i="33" s="1"/>
  <c r="C83" i="33"/>
  <c r="D83" i="33"/>
  <c r="E83" i="33"/>
  <c r="F83" i="33"/>
  <c r="H83" i="33"/>
  <c r="I83" i="33"/>
  <c r="B84" i="33"/>
  <c r="X84" i="33" s="1"/>
  <c r="C84" i="33"/>
  <c r="D84" i="33"/>
  <c r="E84" i="33"/>
  <c r="F84" i="33"/>
  <c r="H84" i="33"/>
  <c r="I84" i="33"/>
  <c r="B85" i="33"/>
  <c r="X85" i="33" s="1"/>
  <c r="C85" i="33"/>
  <c r="D85" i="33"/>
  <c r="E85" i="33"/>
  <c r="F85" i="33"/>
  <c r="H85" i="33"/>
  <c r="I85" i="33"/>
  <c r="B86" i="33"/>
  <c r="X86" i="33" s="1"/>
  <c r="C86" i="33"/>
  <c r="D86" i="33"/>
  <c r="E86" i="33"/>
  <c r="F86" i="33"/>
  <c r="H86" i="33"/>
  <c r="I86" i="33"/>
  <c r="B87" i="33"/>
  <c r="X87" i="33" s="1"/>
  <c r="C87" i="33"/>
  <c r="D87" i="33"/>
  <c r="E87" i="33"/>
  <c r="F87" i="33"/>
  <c r="H87" i="33"/>
  <c r="I87" i="33"/>
  <c r="B88" i="33"/>
  <c r="X88" i="33" s="1"/>
  <c r="C88" i="33"/>
  <c r="D88" i="33"/>
  <c r="E88" i="33"/>
  <c r="F88" i="33"/>
  <c r="H88" i="33"/>
  <c r="I88" i="33"/>
  <c r="B89" i="33"/>
  <c r="X89" i="33" s="1"/>
  <c r="C89" i="33"/>
  <c r="D89" i="33"/>
  <c r="E89" i="33"/>
  <c r="F89" i="33"/>
  <c r="H89" i="33"/>
  <c r="I89" i="33"/>
  <c r="B90" i="33"/>
  <c r="X90" i="33" s="1"/>
  <c r="C90" i="33"/>
  <c r="D90" i="33"/>
  <c r="E90" i="33"/>
  <c r="F90" i="33"/>
  <c r="H90" i="33"/>
  <c r="I90" i="33"/>
  <c r="B91" i="33"/>
  <c r="X91" i="33" s="1"/>
  <c r="C91" i="33"/>
  <c r="D91" i="33"/>
  <c r="E91" i="33"/>
  <c r="F91" i="33"/>
  <c r="H91" i="33"/>
  <c r="I91" i="33"/>
  <c r="B92" i="33"/>
  <c r="X92" i="33" s="1"/>
  <c r="C92" i="33"/>
  <c r="D92" i="33"/>
  <c r="E92" i="33"/>
  <c r="F92" i="33"/>
  <c r="H92" i="33"/>
  <c r="I92" i="33"/>
  <c r="B93" i="33"/>
  <c r="X93" i="33" s="1"/>
  <c r="C93" i="33"/>
  <c r="D93" i="33"/>
  <c r="E93" i="33"/>
  <c r="F93" i="33"/>
  <c r="H93" i="33"/>
  <c r="I93" i="33"/>
  <c r="B94" i="33"/>
  <c r="X94" i="33" s="1"/>
  <c r="C94" i="33"/>
  <c r="D94" i="33"/>
  <c r="E94" i="33"/>
  <c r="F94" i="33"/>
  <c r="H94" i="33"/>
  <c r="I94" i="33"/>
  <c r="B95" i="33"/>
  <c r="X95" i="33" s="1"/>
  <c r="C95" i="33"/>
  <c r="D95" i="33"/>
  <c r="E95" i="33"/>
  <c r="F95" i="33"/>
  <c r="H95" i="33"/>
  <c r="I95" i="33"/>
  <c r="B96" i="33"/>
  <c r="X96" i="33" s="1"/>
  <c r="C96" i="33"/>
  <c r="D96" i="33"/>
  <c r="E96" i="33"/>
  <c r="F96" i="33"/>
  <c r="H96" i="33"/>
  <c r="I96" i="33"/>
  <c r="B97" i="33"/>
  <c r="X97" i="33" s="1"/>
  <c r="C97" i="33"/>
  <c r="D97" i="33"/>
  <c r="E97" i="33"/>
  <c r="F97" i="33"/>
  <c r="H97" i="33"/>
  <c r="I97" i="33"/>
  <c r="B98" i="33"/>
  <c r="X98" i="33" s="1"/>
  <c r="C98" i="33"/>
  <c r="D98" i="33"/>
  <c r="E98" i="33"/>
  <c r="F98" i="33"/>
  <c r="H98" i="33"/>
  <c r="I98" i="33"/>
  <c r="B99" i="33"/>
  <c r="X99" i="33" s="1"/>
  <c r="C99" i="33"/>
  <c r="D99" i="33"/>
  <c r="E99" i="33"/>
  <c r="F99" i="33"/>
  <c r="H99" i="33"/>
  <c r="I99" i="33"/>
  <c r="B100" i="33"/>
  <c r="X100" i="33" s="1"/>
  <c r="C100" i="33"/>
  <c r="D100" i="33"/>
  <c r="E100" i="33"/>
  <c r="F100" i="33"/>
  <c r="H100" i="33"/>
  <c r="I100" i="33"/>
  <c r="B101" i="33"/>
  <c r="X101" i="33" s="1"/>
  <c r="C101" i="33"/>
  <c r="D101" i="33"/>
  <c r="E101" i="33"/>
  <c r="F101" i="33"/>
  <c r="H101" i="33"/>
  <c r="I101" i="33"/>
  <c r="B102" i="33"/>
  <c r="X102" i="33" s="1"/>
  <c r="C102" i="33"/>
  <c r="D102" i="33"/>
  <c r="E102" i="33"/>
  <c r="F102" i="33"/>
  <c r="H102" i="33"/>
  <c r="I102" i="33"/>
  <c r="B103" i="33"/>
  <c r="X103" i="33" s="1"/>
  <c r="C103" i="33"/>
  <c r="D103" i="33"/>
  <c r="E103" i="33"/>
  <c r="F103" i="33"/>
  <c r="H103" i="33"/>
  <c r="I103" i="33"/>
  <c r="B104" i="33"/>
  <c r="X104" i="33" s="1"/>
  <c r="C104" i="33"/>
  <c r="D104" i="33"/>
  <c r="E104" i="33"/>
  <c r="F104" i="33"/>
  <c r="H104" i="33"/>
  <c r="I104" i="33"/>
  <c r="B105" i="33"/>
  <c r="X105" i="33" s="1"/>
  <c r="C105" i="33"/>
  <c r="D105" i="33"/>
  <c r="E105" i="33"/>
  <c r="F105" i="33"/>
  <c r="H105" i="33"/>
  <c r="I105" i="33"/>
  <c r="B106" i="33"/>
  <c r="X106" i="33" s="1"/>
  <c r="C106" i="33"/>
  <c r="D106" i="33"/>
  <c r="E106" i="33"/>
  <c r="F106" i="33"/>
  <c r="H106" i="33"/>
  <c r="I106" i="33"/>
  <c r="B107" i="33"/>
  <c r="X107" i="33" s="1"/>
  <c r="C107" i="33"/>
  <c r="D107" i="33"/>
  <c r="E107" i="33"/>
  <c r="F107" i="33"/>
  <c r="H107" i="33"/>
  <c r="I107" i="33"/>
  <c r="B108" i="33"/>
  <c r="X108" i="33" s="1"/>
  <c r="C108" i="33"/>
  <c r="D108" i="33"/>
  <c r="E108" i="33"/>
  <c r="F108" i="33"/>
  <c r="H108" i="33"/>
  <c r="I108" i="33"/>
  <c r="B109" i="33"/>
  <c r="X109" i="33" s="1"/>
  <c r="C109" i="33"/>
  <c r="D109" i="33"/>
  <c r="E109" i="33"/>
  <c r="F109" i="33"/>
  <c r="H109" i="33"/>
  <c r="I109" i="33"/>
  <c r="B110" i="33"/>
  <c r="X110" i="33" s="1"/>
  <c r="C110" i="33"/>
  <c r="D110" i="33"/>
  <c r="E110" i="33"/>
  <c r="F110" i="33"/>
  <c r="H110" i="33"/>
  <c r="I110" i="33"/>
  <c r="B111" i="33"/>
  <c r="X111" i="33" s="1"/>
  <c r="C111" i="33"/>
  <c r="D111" i="33"/>
  <c r="E111" i="33"/>
  <c r="F111" i="33"/>
  <c r="H111" i="33"/>
  <c r="I111" i="33"/>
  <c r="B112" i="33"/>
  <c r="X112" i="33" s="1"/>
  <c r="C112" i="33"/>
  <c r="D112" i="33"/>
  <c r="E112" i="33"/>
  <c r="F112" i="33"/>
  <c r="H112" i="33"/>
  <c r="I112" i="33"/>
  <c r="B113" i="33"/>
  <c r="X113" i="33" s="1"/>
  <c r="C113" i="33"/>
  <c r="D113" i="33"/>
  <c r="E113" i="33"/>
  <c r="F113" i="33"/>
  <c r="H113" i="33"/>
  <c r="I113" i="33"/>
  <c r="B114" i="33"/>
  <c r="X114" i="33" s="1"/>
  <c r="C114" i="33"/>
  <c r="D114" i="33"/>
  <c r="E114" i="33"/>
  <c r="F114" i="33"/>
  <c r="H114" i="33"/>
  <c r="I114" i="33"/>
  <c r="B115" i="33"/>
  <c r="X115" i="33" s="1"/>
  <c r="C115" i="33"/>
  <c r="D115" i="33"/>
  <c r="E115" i="33"/>
  <c r="F115" i="33"/>
  <c r="H115" i="33"/>
  <c r="I115" i="33"/>
  <c r="B116" i="33"/>
  <c r="X116" i="33" s="1"/>
  <c r="C116" i="33"/>
  <c r="D116" i="33"/>
  <c r="E116" i="33"/>
  <c r="F116" i="33"/>
  <c r="H116" i="33"/>
  <c r="I116" i="33"/>
  <c r="B117" i="33"/>
  <c r="X117" i="33" s="1"/>
  <c r="C117" i="33"/>
  <c r="D117" i="33"/>
  <c r="E117" i="33"/>
  <c r="F117" i="33"/>
  <c r="H117" i="33"/>
  <c r="I117" i="33"/>
  <c r="B118" i="33"/>
  <c r="X118" i="33" s="1"/>
  <c r="C118" i="33"/>
  <c r="D118" i="33"/>
  <c r="E118" i="33"/>
  <c r="F118" i="33"/>
  <c r="H118" i="33"/>
  <c r="I118" i="33"/>
  <c r="B119" i="33"/>
  <c r="X119" i="33" s="1"/>
  <c r="C119" i="33"/>
  <c r="D119" i="33"/>
  <c r="E119" i="33"/>
  <c r="F119" i="33"/>
  <c r="H119" i="33"/>
  <c r="I119" i="33"/>
  <c r="B120" i="33"/>
  <c r="X120" i="33" s="1"/>
  <c r="C120" i="33"/>
  <c r="D120" i="33"/>
  <c r="E120" i="33"/>
  <c r="F120" i="33"/>
  <c r="H120" i="33"/>
  <c r="I120" i="33"/>
  <c r="B121" i="33"/>
  <c r="X121" i="33" s="1"/>
  <c r="C121" i="33"/>
  <c r="D121" i="33"/>
  <c r="E121" i="33"/>
  <c r="F121" i="33"/>
  <c r="H121" i="33"/>
  <c r="I121" i="33"/>
  <c r="B122" i="33"/>
  <c r="X122" i="33" s="1"/>
  <c r="C122" i="33"/>
  <c r="D122" i="33"/>
  <c r="E122" i="33"/>
  <c r="F122" i="33"/>
  <c r="H122" i="33"/>
  <c r="I122" i="33"/>
  <c r="B123" i="33"/>
  <c r="X123" i="33" s="1"/>
  <c r="C123" i="33"/>
  <c r="D123" i="33"/>
  <c r="E123" i="33"/>
  <c r="F123" i="33"/>
  <c r="H123" i="33"/>
  <c r="I123" i="33"/>
  <c r="B124" i="33"/>
  <c r="X124" i="33" s="1"/>
  <c r="C124" i="33"/>
  <c r="D124" i="33"/>
  <c r="E124" i="33"/>
  <c r="F124" i="33"/>
  <c r="H124" i="33"/>
  <c r="I124" i="33"/>
  <c r="B125" i="33"/>
  <c r="X125" i="33" s="1"/>
  <c r="C125" i="33"/>
  <c r="D125" i="33"/>
  <c r="E125" i="33"/>
  <c r="F125" i="33"/>
  <c r="H125" i="33"/>
  <c r="I125" i="33"/>
  <c r="B126" i="33"/>
  <c r="X126" i="33" s="1"/>
  <c r="C126" i="33"/>
  <c r="D126" i="33"/>
  <c r="E126" i="33"/>
  <c r="F126" i="33"/>
  <c r="H126" i="33"/>
  <c r="I126" i="33"/>
  <c r="B127" i="33"/>
  <c r="X127" i="33" s="1"/>
  <c r="C127" i="33"/>
  <c r="D127" i="33"/>
  <c r="E127" i="33"/>
  <c r="F127" i="33"/>
  <c r="H127" i="33"/>
  <c r="I127" i="33"/>
  <c r="B128" i="33"/>
  <c r="X128" i="33" s="1"/>
  <c r="C128" i="33"/>
  <c r="D128" i="33"/>
  <c r="E128" i="33"/>
  <c r="F128" i="33"/>
  <c r="H128" i="33"/>
  <c r="I128" i="33"/>
  <c r="B129" i="33"/>
  <c r="X129" i="33" s="1"/>
  <c r="C129" i="33"/>
  <c r="D129" i="33"/>
  <c r="E129" i="33"/>
  <c r="F129" i="33"/>
  <c r="H129" i="33"/>
  <c r="I129" i="33"/>
  <c r="B130" i="33"/>
  <c r="X130" i="33" s="1"/>
  <c r="C130" i="33"/>
  <c r="D130" i="33"/>
  <c r="E130" i="33"/>
  <c r="F130" i="33"/>
  <c r="H130" i="33"/>
  <c r="I130" i="33"/>
  <c r="B131" i="33"/>
  <c r="X131" i="33" s="1"/>
  <c r="C131" i="33"/>
  <c r="D131" i="33"/>
  <c r="E131" i="33"/>
  <c r="F131" i="33"/>
  <c r="H131" i="33"/>
  <c r="I131" i="33"/>
  <c r="B132" i="33"/>
  <c r="X132" i="33" s="1"/>
  <c r="C132" i="33"/>
  <c r="D132" i="33"/>
  <c r="E132" i="33"/>
  <c r="F132" i="33"/>
  <c r="H132" i="33"/>
  <c r="I132" i="33"/>
  <c r="B133" i="33"/>
  <c r="X133" i="33" s="1"/>
  <c r="C133" i="33"/>
  <c r="D133" i="33"/>
  <c r="E133" i="33"/>
  <c r="F133" i="33"/>
  <c r="H133" i="33"/>
  <c r="I133" i="33"/>
  <c r="B134" i="33"/>
  <c r="X134" i="33" s="1"/>
  <c r="C134" i="33"/>
  <c r="D134" i="33"/>
  <c r="E134" i="33"/>
  <c r="F134" i="33"/>
  <c r="H134" i="33"/>
  <c r="I134" i="33"/>
  <c r="B135" i="33"/>
  <c r="X135" i="33" s="1"/>
  <c r="C135" i="33"/>
  <c r="D135" i="33"/>
  <c r="E135" i="33"/>
  <c r="F135" i="33"/>
  <c r="H135" i="33"/>
  <c r="I135" i="33"/>
  <c r="B136" i="33"/>
  <c r="X136" i="33" s="1"/>
  <c r="C136" i="33"/>
  <c r="D136" i="33"/>
  <c r="E136" i="33"/>
  <c r="F136" i="33"/>
  <c r="H136" i="33"/>
  <c r="I136" i="33"/>
  <c r="B137" i="33"/>
  <c r="X137" i="33" s="1"/>
  <c r="C137" i="33"/>
  <c r="D137" i="33"/>
  <c r="E137" i="33"/>
  <c r="F137" i="33"/>
  <c r="H137" i="33"/>
  <c r="I137" i="33"/>
  <c r="B138" i="33"/>
  <c r="X138" i="33" s="1"/>
  <c r="C138" i="33"/>
  <c r="D138" i="33"/>
  <c r="E138" i="33"/>
  <c r="F138" i="33"/>
  <c r="H138" i="33"/>
  <c r="I138" i="33"/>
  <c r="B139" i="33"/>
  <c r="X139" i="33" s="1"/>
  <c r="C139" i="33"/>
  <c r="D139" i="33"/>
  <c r="E139" i="33"/>
  <c r="F139" i="33"/>
  <c r="H139" i="33"/>
  <c r="I139" i="33"/>
  <c r="B140" i="33"/>
  <c r="X140" i="33" s="1"/>
  <c r="C140" i="33"/>
  <c r="D140" i="33"/>
  <c r="E140" i="33"/>
  <c r="F140" i="33"/>
  <c r="H140" i="33"/>
  <c r="I140" i="33"/>
  <c r="B141" i="33"/>
  <c r="X141" i="33" s="1"/>
  <c r="C141" i="33"/>
  <c r="D141" i="33"/>
  <c r="E141" i="33"/>
  <c r="F141" i="33"/>
  <c r="H141" i="33"/>
  <c r="I141" i="33"/>
  <c r="B142" i="33"/>
  <c r="X142" i="33" s="1"/>
  <c r="C142" i="33"/>
  <c r="D142" i="33"/>
  <c r="E142" i="33"/>
  <c r="F142" i="33"/>
  <c r="H142" i="33"/>
  <c r="I142" i="33"/>
  <c r="B143" i="33"/>
  <c r="X143" i="33" s="1"/>
  <c r="C143" i="33"/>
  <c r="D143" i="33"/>
  <c r="E143" i="33"/>
  <c r="F143" i="33"/>
  <c r="H143" i="33"/>
  <c r="I143" i="33"/>
  <c r="B144" i="33"/>
  <c r="X144" i="33" s="1"/>
  <c r="C144" i="33"/>
  <c r="D144" i="33"/>
  <c r="E144" i="33"/>
  <c r="F144" i="33"/>
  <c r="H144" i="33"/>
  <c r="I144" i="33"/>
  <c r="B145" i="33"/>
  <c r="X145" i="33" s="1"/>
  <c r="C145" i="33"/>
  <c r="D145" i="33"/>
  <c r="E145" i="33"/>
  <c r="F145" i="33"/>
  <c r="H145" i="33"/>
  <c r="I145" i="33"/>
  <c r="B146" i="33"/>
  <c r="X146" i="33" s="1"/>
  <c r="C146" i="33"/>
  <c r="D146" i="33"/>
  <c r="E146" i="33"/>
  <c r="F146" i="33"/>
  <c r="H146" i="33"/>
  <c r="I146" i="33"/>
  <c r="B147" i="33"/>
  <c r="X147" i="33" s="1"/>
  <c r="C147" i="33"/>
  <c r="D147" i="33"/>
  <c r="E147" i="33"/>
  <c r="F147" i="33"/>
  <c r="H147" i="33"/>
  <c r="I147" i="33"/>
  <c r="B148" i="33"/>
  <c r="X148" i="33" s="1"/>
  <c r="C148" i="33"/>
  <c r="D148" i="33"/>
  <c r="E148" i="33"/>
  <c r="F148" i="33"/>
  <c r="H148" i="33"/>
  <c r="I148" i="33"/>
  <c r="B149" i="33"/>
  <c r="X149" i="33" s="1"/>
  <c r="C149" i="33"/>
  <c r="D149" i="33"/>
  <c r="E149" i="33"/>
  <c r="F149" i="33"/>
  <c r="H149" i="33"/>
  <c r="I149" i="33"/>
  <c r="B150" i="33"/>
  <c r="X150" i="33" s="1"/>
  <c r="C150" i="33"/>
  <c r="D150" i="33"/>
  <c r="E150" i="33"/>
  <c r="F150" i="33"/>
  <c r="H150" i="33"/>
  <c r="I150" i="33"/>
  <c r="B151" i="33"/>
  <c r="X151" i="33" s="1"/>
  <c r="C151" i="33"/>
  <c r="D151" i="33"/>
  <c r="E151" i="33"/>
  <c r="F151" i="33"/>
  <c r="H151" i="33"/>
  <c r="I151" i="33"/>
  <c r="B152" i="33"/>
  <c r="X152" i="33" s="1"/>
  <c r="C152" i="33"/>
  <c r="D152" i="33"/>
  <c r="E152" i="33"/>
  <c r="F152" i="33"/>
  <c r="H152" i="33"/>
  <c r="I152" i="33"/>
  <c r="B153" i="33"/>
  <c r="X153" i="33" s="1"/>
  <c r="C153" i="33"/>
  <c r="D153" i="33"/>
  <c r="E153" i="33"/>
  <c r="F153" i="33"/>
  <c r="H153" i="33"/>
  <c r="I153" i="33"/>
  <c r="B154" i="33"/>
  <c r="X154" i="33" s="1"/>
  <c r="C154" i="33"/>
  <c r="D154" i="33"/>
  <c r="E154" i="33"/>
  <c r="F154" i="33"/>
  <c r="H154" i="33"/>
  <c r="I154" i="33"/>
  <c r="B155" i="33"/>
  <c r="X155" i="33" s="1"/>
  <c r="C155" i="33"/>
  <c r="D155" i="33"/>
  <c r="E155" i="33"/>
  <c r="F155" i="33"/>
  <c r="H155" i="33"/>
  <c r="I155" i="33"/>
  <c r="B156" i="33"/>
  <c r="X156" i="33" s="1"/>
  <c r="C156" i="33"/>
  <c r="D156" i="33"/>
  <c r="E156" i="33"/>
  <c r="F156" i="33"/>
  <c r="H156" i="33"/>
  <c r="I156" i="33"/>
  <c r="B157" i="33"/>
  <c r="X157" i="33" s="1"/>
  <c r="C157" i="33"/>
  <c r="D157" i="33"/>
  <c r="E157" i="33"/>
  <c r="F157" i="33"/>
  <c r="H157" i="33"/>
  <c r="I157" i="33"/>
  <c r="B158" i="33"/>
  <c r="X158" i="33" s="1"/>
  <c r="C158" i="33"/>
  <c r="D158" i="33"/>
  <c r="E158" i="33"/>
  <c r="F158" i="33"/>
  <c r="H158" i="33"/>
  <c r="I158" i="33"/>
  <c r="B159" i="33"/>
  <c r="X159" i="33" s="1"/>
  <c r="C159" i="33"/>
  <c r="D159" i="33"/>
  <c r="E159" i="33"/>
  <c r="F159" i="33"/>
  <c r="H159" i="33"/>
  <c r="I159" i="33"/>
  <c r="B160" i="33"/>
  <c r="X160" i="33" s="1"/>
  <c r="C160" i="33"/>
  <c r="D160" i="33"/>
  <c r="E160" i="33"/>
  <c r="F160" i="33"/>
  <c r="H160" i="33"/>
  <c r="I160" i="33"/>
  <c r="B161" i="33"/>
  <c r="X161" i="33" s="1"/>
  <c r="C161" i="33"/>
  <c r="D161" i="33"/>
  <c r="E161" i="33"/>
  <c r="F161" i="33"/>
  <c r="H161" i="33"/>
  <c r="I161" i="33"/>
  <c r="B162" i="33"/>
  <c r="X162" i="33" s="1"/>
  <c r="C162" i="33"/>
  <c r="D162" i="33"/>
  <c r="E162" i="33"/>
  <c r="F162" i="33"/>
  <c r="H162" i="33"/>
  <c r="I162" i="33"/>
  <c r="B163" i="33"/>
  <c r="X163" i="33" s="1"/>
  <c r="C163" i="33"/>
  <c r="D163" i="33"/>
  <c r="E163" i="33"/>
  <c r="F163" i="33"/>
  <c r="H163" i="33"/>
  <c r="I163" i="33"/>
  <c r="B164" i="33"/>
  <c r="X164" i="33" s="1"/>
  <c r="C164" i="33"/>
  <c r="D164" i="33"/>
  <c r="E164" i="33"/>
  <c r="F164" i="33"/>
  <c r="H164" i="33"/>
  <c r="I164" i="33"/>
  <c r="B165" i="33"/>
  <c r="X165" i="33" s="1"/>
  <c r="C165" i="33"/>
  <c r="D165" i="33"/>
  <c r="E165" i="33"/>
  <c r="F165" i="33"/>
  <c r="H165" i="33"/>
  <c r="I165" i="33"/>
  <c r="B166" i="33"/>
  <c r="X166" i="33" s="1"/>
  <c r="C166" i="33"/>
  <c r="D166" i="33"/>
  <c r="E166" i="33"/>
  <c r="F166" i="33"/>
  <c r="H166" i="33"/>
  <c r="I166" i="33"/>
  <c r="B167" i="33"/>
  <c r="X167" i="33" s="1"/>
  <c r="C167" i="33"/>
  <c r="D167" i="33"/>
  <c r="E167" i="33"/>
  <c r="F167" i="33"/>
  <c r="H167" i="33"/>
  <c r="I167" i="33"/>
  <c r="B168" i="33"/>
  <c r="X168" i="33" s="1"/>
  <c r="C168" i="33"/>
  <c r="D168" i="33"/>
  <c r="E168" i="33"/>
  <c r="F168" i="33"/>
  <c r="H168" i="33"/>
  <c r="I168" i="33"/>
  <c r="B169" i="33"/>
  <c r="X169" i="33" s="1"/>
  <c r="C169" i="33"/>
  <c r="D169" i="33"/>
  <c r="E169" i="33"/>
  <c r="F169" i="33"/>
  <c r="H169" i="33"/>
  <c r="I169" i="33"/>
  <c r="B170" i="33"/>
  <c r="X170" i="33" s="1"/>
  <c r="C170" i="33"/>
  <c r="D170" i="33"/>
  <c r="E170" i="33"/>
  <c r="F170" i="33"/>
  <c r="H170" i="33"/>
  <c r="I170" i="33"/>
  <c r="B171" i="33"/>
  <c r="X171" i="33" s="1"/>
  <c r="C171" i="33"/>
  <c r="D171" i="33"/>
  <c r="E171" i="33"/>
  <c r="F171" i="33"/>
  <c r="H171" i="33"/>
  <c r="I171" i="33"/>
  <c r="B172" i="33"/>
  <c r="X172" i="33" s="1"/>
  <c r="C172" i="33"/>
  <c r="D172" i="33"/>
  <c r="E172" i="33"/>
  <c r="F172" i="33"/>
  <c r="H172" i="33"/>
  <c r="I172" i="33"/>
  <c r="B173" i="33"/>
  <c r="X173" i="33" s="1"/>
  <c r="C173" i="33"/>
  <c r="D173" i="33"/>
  <c r="E173" i="33"/>
  <c r="F173" i="33"/>
  <c r="H173" i="33"/>
  <c r="I173" i="33"/>
  <c r="B174" i="33"/>
  <c r="X174" i="33" s="1"/>
  <c r="C174" i="33"/>
  <c r="D174" i="33"/>
  <c r="E174" i="33"/>
  <c r="F174" i="33"/>
  <c r="H174" i="33"/>
  <c r="I174" i="33"/>
  <c r="B175" i="33"/>
  <c r="X175" i="33" s="1"/>
  <c r="C175" i="33"/>
  <c r="D175" i="33"/>
  <c r="E175" i="33"/>
  <c r="F175" i="33"/>
  <c r="H175" i="33"/>
  <c r="I175" i="33"/>
  <c r="B176" i="33"/>
  <c r="X176" i="33" s="1"/>
  <c r="C176" i="33"/>
  <c r="D176" i="33"/>
  <c r="E176" i="33"/>
  <c r="F176" i="33"/>
  <c r="H176" i="33"/>
  <c r="I176" i="33"/>
  <c r="B177" i="33"/>
  <c r="X177" i="33" s="1"/>
  <c r="C177" i="33"/>
  <c r="D177" i="33"/>
  <c r="E177" i="33"/>
  <c r="F177" i="33"/>
  <c r="H177" i="33"/>
  <c r="I177" i="33"/>
  <c r="B178" i="33"/>
  <c r="X178" i="33" s="1"/>
  <c r="C178" i="33"/>
  <c r="D178" i="33"/>
  <c r="E178" i="33"/>
  <c r="F178" i="33"/>
  <c r="H178" i="33"/>
  <c r="I178" i="33"/>
  <c r="B179" i="33"/>
  <c r="X179" i="33" s="1"/>
  <c r="C179" i="33"/>
  <c r="D179" i="33"/>
  <c r="E179" i="33"/>
  <c r="F179" i="33"/>
  <c r="H179" i="33"/>
  <c r="I179" i="33"/>
  <c r="B180" i="33"/>
  <c r="X180" i="33" s="1"/>
  <c r="C180" i="33"/>
  <c r="D180" i="33"/>
  <c r="E180" i="33"/>
  <c r="F180" i="33"/>
  <c r="H180" i="33"/>
  <c r="I180" i="33"/>
  <c r="B181" i="33"/>
  <c r="X181" i="33" s="1"/>
  <c r="C181" i="33"/>
  <c r="D181" i="33"/>
  <c r="E181" i="33"/>
  <c r="F181" i="33"/>
  <c r="H181" i="33"/>
  <c r="I181" i="33"/>
  <c r="B182" i="33"/>
  <c r="X182" i="33" s="1"/>
  <c r="C182" i="33"/>
  <c r="D182" i="33"/>
  <c r="E182" i="33"/>
  <c r="F182" i="33"/>
  <c r="H182" i="33"/>
  <c r="I182" i="33"/>
  <c r="B183" i="33"/>
  <c r="X183" i="33" s="1"/>
  <c r="C183" i="33"/>
  <c r="D183" i="33"/>
  <c r="E183" i="33"/>
  <c r="F183" i="33"/>
  <c r="H183" i="33"/>
  <c r="I183" i="33"/>
  <c r="B184" i="33"/>
  <c r="X184" i="33" s="1"/>
  <c r="C184" i="33"/>
  <c r="D184" i="33"/>
  <c r="E184" i="33"/>
  <c r="F184" i="33"/>
  <c r="H184" i="33"/>
  <c r="I184" i="33"/>
  <c r="B185" i="33"/>
  <c r="X185" i="33" s="1"/>
  <c r="C185" i="33"/>
  <c r="D185" i="33"/>
  <c r="E185" i="33"/>
  <c r="F185" i="33"/>
  <c r="H185" i="33"/>
  <c r="I185" i="33"/>
  <c r="B186" i="33"/>
  <c r="X186" i="33" s="1"/>
  <c r="C186" i="33"/>
  <c r="D186" i="33"/>
  <c r="E186" i="33"/>
  <c r="F186" i="33"/>
  <c r="H186" i="33"/>
  <c r="I186" i="33"/>
  <c r="B187" i="33"/>
  <c r="X187" i="33" s="1"/>
  <c r="C187" i="33"/>
  <c r="D187" i="33"/>
  <c r="E187" i="33"/>
  <c r="F187" i="33"/>
  <c r="H187" i="33"/>
  <c r="I187" i="33"/>
  <c r="B188" i="33"/>
  <c r="X188" i="33" s="1"/>
  <c r="C188" i="33"/>
  <c r="D188" i="33"/>
  <c r="E188" i="33"/>
  <c r="F188" i="33"/>
  <c r="H188" i="33"/>
  <c r="I188" i="33"/>
  <c r="B189" i="33"/>
  <c r="X189" i="33" s="1"/>
  <c r="C189" i="33"/>
  <c r="D189" i="33"/>
  <c r="E189" i="33"/>
  <c r="F189" i="33"/>
  <c r="H189" i="33"/>
  <c r="I189" i="33"/>
  <c r="B190" i="33"/>
  <c r="X190" i="33" s="1"/>
  <c r="C190" i="33"/>
  <c r="D190" i="33"/>
  <c r="E190" i="33"/>
  <c r="F190" i="33"/>
  <c r="H190" i="33"/>
  <c r="I190" i="33"/>
  <c r="B191" i="33"/>
  <c r="X191" i="33" s="1"/>
  <c r="C191" i="33"/>
  <c r="D191" i="33"/>
  <c r="E191" i="33"/>
  <c r="F191" i="33"/>
  <c r="H191" i="33"/>
  <c r="I191" i="33"/>
  <c r="B192" i="33"/>
  <c r="X192" i="33" s="1"/>
  <c r="C192" i="33"/>
  <c r="D192" i="33"/>
  <c r="E192" i="33"/>
  <c r="F192" i="33"/>
  <c r="H192" i="33"/>
  <c r="I192" i="33"/>
  <c r="B193" i="33"/>
  <c r="X193" i="33" s="1"/>
  <c r="C193" i="33"/>
  <c r="D193" i="33"/>
  <c r="E193" i="33"/>
  <c r="F193" i="33"/>
  <c r="H193" i="33"/>
  <c r="I193" i="33"/>
  <c r="B194" i="33"/>
  <c r="X194" i="33" s="1"/>
  <c r="C194" i="33"/>
  <c r="D194" i="33"/>
  <c r="E194" i="33"/>
  <c r="F194" i="33"/>
  <c r="H194" i="33"/>
  <c r="I194" i="33"/>
  <c r="B195" i="33"/>
  <c r="X195" i="33" s="1"/>
  <c r="C195" i="33"/>
  <c r="D195" i="33"/>
  <c r="E195" i="33"/>
  <c r="F195" i="33"/>
  <c r="H195" i="33"/>
  <c r="I195" i="33"/>
  <c r="B196" i="33"/>
  <c r="X196" i="33" s="1"/>
  <c r="C196" i="33"/>
  <c r="D196" i="33"/>
  <c r="E196" i="33"/>
  <c r="F196" i="33"/>
  <c r="H196" i="33"/>
  <c r="I196" i="33"/>
  <c r="B197" i="33"/>
  <c r="X197" i="33" s="1"/>
  <c r="C197" i="33"/>
  <c r="D197" i="33"/>
  <c r="E197" i="33"/>
  <c r="F197" i="33"/>
  <c r="H197" i="33"/>
  <c r="I197" i="33"/>
  <c r="B198" i="33"/>
  <c r="X198" i="33" s="1"/>
  <c r="C198" i="33"/>
  <c r="D198" i="33"/>
  <c r="E198" i="33"/>
  <c r="F198" i="33"/>
  <c r="H198" i="33"/>
  <c r="I198" i="33"/>
  <c r="B199" i="33"/>
  <c r="X199" i="33" s="1"/>
  <c r="C199" i="33"/>
  <c r="D199" i="33"/>
  <c r="E199" i="33"/>
  <c r="F199" i="33"/>
  <c r="H199" i="33"/>
  <c r="I199" i="33"/>
  <c r="B200" i="33"/>
  <c r="X200" i="33" s="1"/>
  <c r="C200" i="33"/>
  <c r="D200" i="33"/>
  <c r="E200" i="33"/>
  <c r="F200" i="33"/>
  <c r="H200" i="33"/>
  <c r="I200" i="33"/>
  <c r="B201" i="33"/>
  <c r="X201" i="33" s="1"/>
  <c r="C201" i="33"/>
  <c r="D201" i="33"/>
  <c r="E201" i="33"/>
  <c r="F201" i="33"/>
  <c r="H201" i="33"/>
  <c r="I201" i="33"/>
  <c r="B202" i="33"/>
  <c r="X202" i="33" s="1"/>
  <c r="C202" i="33"/>
  <c r="D202" i="33"/>
  <c r="E202" i="33"/>
  <c r="F202" i="33"/>
  <c r="H202" i="33"/>
  <c r="I202" i="33"/>
  <c r="B203" i="33"/>
  <c r="X203" i="33" s="1"/>
  <c r="C203" i="33"/>
  <c r="D203" i="33"/>
  <c r="E203" i="33"/>
  <c r="F203" i="33"/>
  <c r="H203" i="33"/>
  <c r="I203" i="33"/>
  <c r="B204" i="33"/>
  <c r="X204" i="33" s="1"/>
  <c r="C204" i="33"/>
  <c r="D204" i="33"/>
  <c r="E204" i="33"/>
  <c r="F204" i="33"/>
  <c r="H204" i="33"/>
  <c r="I204" i="33"/>
  <c r="B205" i="33"/>
  <c r="X205" i="33" s="1"/>
  <c r="C205" i="33"/>
  <c r="D205" i="33"/>
  <c r="E205" i="33"/>
  <c r="F205" i="33"/>
  <c r="H205" i="33"/>
  <c r="I205" i="33"/>
  <c r="B206" i="33"/>
  <c r="X206" i="33" s="1"/>
  <c r="C206" i="33"/>
  <c r="D206" i="33"/>
  <c r="E206" i="33"/>
  <c r="F206" i="33"/>
  <c r="H206" i="33"/>
  <c r="I206" i="33"/>
  <c r="B207" i="33"/>
  <c r="X207" i="33" s="1"/>
  <c r="C207" i="33"/>
  <c r="D207" i="33"/>
  <c r="E207" i="33"/>
  <c r="F207" i="33"/>
  <c r="H207" i="33"/>
  <c r="I207" i="33"/>
  <c r="B208" i="33"/>
  <c r="X208" i="33" s="1"/>
  <c r="C208" i="33"/>
  <c r="D208" i="33"/>
  <c r="E208" i="33"/>
  <c r="F208" i="33"/>
  <c r="H208" i="33"/>
  <c r="I208" i="33"/>
  <c r="B209" i="33"/>
  <c r="X209" i="33" s="1"/>
  <c r="C209" i="33"/>
  <c r="D209" i="33"/>
  <c r="E209" i="33"/>
  <c r="F209" i="33"/>
  <c r="H209" i="33"/>
  <c r="I209" i="33"/>
  <c r="B210" i="33"/>
  <c r="X210" i="33" s="1"/>
  <c r="C210" i="33"/>
  <c r="D210" i="33"/>
  <c r="E210" i="33"/>
  <c r="F210" i="33"/>
  <c r="H210" i="33"/>
  <c r="I210" i="33"/>
  <c r="B211" i="33"/>
  <c r="X211" i="33" s="1"/>
  <c r="C211" i="33"/>
  <c r="D211" i="33"/>
  <c r="E211" i="33"/>
  <c r="F211" i="33"/>
  <c r="H211" i="33"/>
  <c r="I211" i="33"/>
  <c r="B212" i="33"/>
  <c r="X212" i="33" s="1"/>
  <c r="C212" i="33"/>
  <c r="D212" i="33"/>
  <c r="E212" i="33"/>
  <c r="F212" i="33"/>
  <c r="H212" i="33"/>
  <c r="I212" i="33"/>
  <c r="B213" i="33"/>
  <c r="X213" i="33" s="1"/>
  <c r="C213" i="33"/>
  <c r="D213" i="33"/>
  <c r="E213" i="33"/>
  <c r="F213" i="33"/>
  <c r="H213" i="33"/>
  <c r="I213" i="33"/>
  <c r="B214" i="33"/>
  <c r="X214" i="33" s="1"/>
  <c r="C214" i="33"/>
  <c r="D214" i="33"/>
  <c r="E214" i="33"/>
  <c r="F214" i="33"/>
  <c r="H214" i="33"/>
  <c r="I214" i="33"/>
  <c r="B215" i="33"/>
  <c r="X215" i="33" s="1"/>
  <c r="C215" i="33"/>
  <c r="D215" i="33"/>
  <c r="E215" i="33"/>
  <c r="F215" i="33"/>
  <c r="H215" i="33"/>
  <c r="I215" i="33"/>
  <c r="B216" i="33"/>
  <c r="X216" i="33" s="1"/>
  <c r="C216" i="33"/>
  <c r="D216" i="33"/>
  <c r="E216" i="33"/>
  <c r="F216" i="33"/>
  <c r="H216" i="33"/>
  <c r="I216" i="33"/>
  <c r="B217" i="33"/>
  <c r="X217" i="33" s="1"/>
  <c r="C217" i="33"/>
  <c r="D217" i="33"/>
  <c r="E217" i="33"/>
  <c r="F217" i="33"/>
  <c r="H217" i="33"/>
  <c r="I217" i="33"/>
  <c r="B218" i="33"/>
  <c r="X218" i="33" s="1"/>
  <c r="C218" i="33"/>
  <c r="D218" i="33"/>
  <c r="E218" i="33"/>
  <c r="F218" i="33"/>
  <c r="H218" i="33"/>
  <c r="I218" i="33"/>
  <c r="B219" i="33"/>
  <c r="X219" i="33" s="1"/>
  <c r="C219" i="33"/>
  <c r="D219" i="33"/>
  <c r="E219" i="33"/>
  <c r="F219" i="33"/>
  <c r="H219" i="33"/>
  <c r="I219" i="33"/>
  <c r="B220" i="33"/>
  <c r="X220" i="33" s="1"/>
  <c r="C220" i="33"/>
  <c r="D220" i="33"/>
  <c r="E220" i="33"/>
  <c r="F220" i="33"/>
  <c r="H220" i="33"/>
  <c r="I220" i="33"/>
  <c r="B221" i="33"/>
  <c r="X221" i="33" s="1"/>
  <c r="C221" i="33"/>
  <c r="D221" i="33"/>
  <c r="E221" i="33"/>
  <c r="F221" i="33"/>
  <c r="H221" i="33"/>
  <c r="I221" i="33"/>
  <c r="B222" i="33"/>
  <c r="X222" i="33" s="1"/>
  <c r="C222" i="33"/>
  <c r="D222" i="33"/>
  <c r="E222" i="33"/>
  <c r="F222" i="33"/>
  <c r="H222" i="33"/>
  <c r="I222" i="33"/>
  <c r="B223" i="33"/>
  <c r="X223" i="33" s="1"/>
  <c r="C223" i="33"/>
  <c r="D223" i="33"/>
  <c r="E223" i="33"/>
  <c r="F223" i="33"/>
  <c r="H223" i="33"/>
  <c r="I223" i="33"/>
  <c r="B224" i="33"/>
  <c r="X224" i="33" s="1"/>
  <c r="C224" i="33"/>
  <c r="D224" i="33"/>
  <c r="E224" i="33"/>
  <c r="F224" i="33"/>
  <c r="H224" i="33"/>
  <c r="I224" i="33"/>
  <c r="B225" i="33"/>
  <c r="X225" i="33" s="1"/>
  <c r="C225" i="33"/>
  <c r="D225" i="33"/>
  <c r="E225" i="33"/>
  <c r="F225" i="33"/>
  <c r="H225" i="33"/>
  <c r="I225" i="33"/>
  <c r="B226" i="33"/>
  <c r="X226" i="33" s="1"/>
  <c r="C226" i="33"/>
  <c r="D226" i="33"/>
  <c r="E226" i="33"/>
  <c r="F226" i="33"/>
  <c r="H226" i="33"/>
  <c r="I226" i="33"/>
  <c r="B227" i="33"/>
  <c r="X227" i="33" s="1"/>
  <c r="C227" i="33"/>
  <c r="D227" i="33"/>
  <c r="E227" i="33"/>
  <c r="F227" i="33"/>
  <c r="H227" i="33"/>
  <c r="I227" i="33"/>
  <c r="B228" i="33"/>
  <c r="X228" i="33" s="1"/>
  <c r="C228" i="33"/>
  <c r="D228" i="33"/>
  <c r="E228" i="33"/>
  <c r="F228" i="33"/>
  <c r="H228" i="33"/>
  <c r="I228" i="33"/>
  <c r="B229" i="33"/>
  <c r="X229" i="33" s="1"/>
  <c r="C229" i="33"/>
  <c r="D229" i="33"/>
  <c r="E229" i="33"/>
  <c r="F229" i="33"/>
  <c r="H229" i="33"/>
  <c r="I229" i="33"/>
  <c r="B230" i="33"/>
  <c r="X230" i="33" s="1"/>
  <c r="C230" i="33"/>
  <c r="D230" i="33"/>
  <c r="E230" i="33"/>
  <c r="F230" i="33"/>
  <c r="H230" i="33"/>
  <c r="I230" i="33"/>
  <c r="B231" i="33"/>
  <c r="X231" i="33" s="1"/>
  <c r="C231" i="33"/>
  <c r="D231" i="33"/>
  <c r="E231" i="33"/>
  <c r="F231" i="33"/>
  <c r="H231" i="33"/>
  <c r="I231" i="33"/>
  <c r="B232" i="33"/>
  <c r="X232" i="33" s="1"/>
  <c r="C232" i="33"/>
  <c r="D232" i="33"/>
  <c r="E232" i="33"/>
  <c r="F232" i="33"/>
  <c r="H232" i="33"/>
  <c r="I232" i="33"/>
  <c r="B233" i="33"/>
  <c r="X233" i="33" s="1"/>
  <c r="C233" i="33"/>
  <c r="D233" i="33"/>
  <c r="E233" i="33"/>
  <c r="F233" i="33"/>
  <c r="H233" i="33"/>
  <c r="I233" i="33"/>
  <c r="B234" i="33"/>
  <c r="X234" i="33" s="1"/>
  <c r="C234" i="33"/>
  <c r="D234" i="33"/>
  <c r="E234" i="33"/>
  <c r="F234" i="33"/>
  <c r="H234" i="33"/>
  <c r="I234" i="33"/>
  <c r="B235" i="33"/>
  <c r="X235" i="33" s="1"/>
  <c r="C235" i="33"/>
  <c r="D235" i="33"/>
  <c r="E235" i="33"/>
  <c r="F235" i="33"/>
  <c r="H235" i="33"/>
  <c r="I235" i="33"/>
  <c r="B236" i="33"/>
  <c r="X236" i="33" s="1"/>
  <c r="C236" i="33"/>
  <c r="D236" i="33"/>
  <c r="E236" i="33"/>
  <c r="F236" i="33"/>
  <c r="H236" i="33"/>
  <c r="I236" i="33"/>
  <c r="B237" i="33"/>
  <c r="X237" i="33" s="1"/>
  <c r="C237" i="33"/>
  <c r="D237" i="33"/>
  <c r="E237" i="33"/>
  <c r="F237" i="33"/>
  <c r="H237" i="33"/>
  <c r="I237" i="33"/>
  <c r="B238" i="33"/>
  <c r="X238" i="33" s="1"/>
  <c r="C238" i="33"/>
  <c r="D238" i="33"/>
  <c r="E238" i="33"/>
  <c r="F238" i="33"/>
  <c r="H238" i="33"/>
  <c r="I238" i="33"/>
  <c r="B239" i="33"/>
  <c r="X239" i="33" s="1"/>
  <c r="C239" i="33"/>
  <c r="D239" i="33"/>
  <c r="E239" i="33"/>
  <c r="F239" i="33"/>
  <c r="H239" i="33"/>
  <c r="I239" i="33"/>
  <c r="B240" i="33"/>
  <c r="X240" i="33" s="1"/>
  <c r="C240" i="33"/>
  <c r="D240" i="33"/>
  <c r="E240" i="33"/>
  <c r="F240" i="33"/>
  <c r="H240" i="33"/>
  <c r="I240" i="33"/>
  <c r="B241" i="33"/>
  <c r="X241" i="33" s="1"/>
  <c r="C241" i="33"/>
  <c r="D241" i="33"/>
  <c r="E241" i="33"/>
  <c r="F241" i="33"/>
  <c r="H241" i="33"/>
  <c r="I241" i="33"/>
  <c r="B242" i="33"/>
  <c r="X242" i="33" s="1"/>
  <c r="C242" i="33"/>
  <c r="D242" i="33"/>
  <c r="E242" i="33"/>
  <c r="F242" i="33"/>
  <c r="H242" i="33"/>
  <c r="I242" i="33"/>
  <c r="B243" i="33"/>
  <c r="X243" i="33" s="1"/>
  <c r="C243" i="33"/>
  <c r="D243" i="33"/>
  <c r="E243" i="33"/>
  <c r="F243" i="33"/>
  <c r="H243" i="33"/>
  <c r="I243" i="33"/>
  <c r="B244" i="33"/>
  <c r="X244" i="33" s="1"/>
  <c r="C244" i="33"/>
  <c r="D244" i="33"/>
  <c r="E244" i="33"/>
  <c r="F244" i="33"/>
  <c r="H244" i="33"/>
  <c r="I244" i="33"/>
  <c r="B245" i="33"/>
  <c r="X245" i="33" s="1"/>
  <c r="C245" i="33"/>
  <c r="D245" i="33"/>
  <c r="E245" i="33"/>
  <c r="F245" i="33"/>
  <c r="H245" i="33"/>
  <c r="I245" i="33"/>
  <c r="B246" i="33"/>
  <c r="X246" i="33" s="1"/>
  <c r="C246" i="33"/>
  <c r="D246" i="33"/>
  <c r="E246" i="33"/>
  <c r="F246" i="33"/>
  <c r="H246" i="33"/>
  <c r="I246" i="33"/>
  <c r="B247" i="33"/>
  <c r="X247" i="33" s="1"/>
  <c r="C247" i="33"/>
  <c r="D247" i="33"/>
  <c r="E247" i="33"/>
  <c r="F247" i="33"/>
  <c r="H247" i="33"/>
  <c r="I247" i="33"/>
  <c r="B248" i="33"/>
  <c r="X248" i="33" s="1"/>
  <c r="C248" i="33"/>
  <c r="D248" i="33"/>
  <c r="E248" i="33"/>
  <c r="F248" i="33"/>
  <c r="H248" i="33"/>
  <c r="I248" i="33"/>
  <c r="B249" i="33"/>
  <c r="X249" i="33" s="1"/>
  <c r="C249" i="33"/>
  <c r="D249" i="33"/>
  <c r="E249" i="33"/>
  <c r="F249" i="33"/>
  <c r="H249" i="33"/>
  <c r="I249" i="33"/>
  <c r="B250" i="33"/>
  <c r="X250" i="33" s="1"/>
  <c r="C250" i="33"/>
  <c r="D250" i="33"/>
  <c r="E250" i="33"/>
  <c r="F250" i="33"/>
  <c r="H250" i="33"/>
  <c r="I250" i="33"/>
  <c r="B251" i="33"/>
  <c r="X251" i="33" s="1"/>
  <c r="C251" i="33"/>
  <c r="D251" i="33"/>
  <c r="E251" i="33"/>
  <c r="F251" i="33"/>
  <c r="H251" i="33"/>
  <c r="I251" i="33"/>
  <c r="B252" i="33"/>
  <c r="X252" i="33" s="1"/>
  <c r="C252" i="33"/>
  <c r="D252" i="33"/>
  <c r="E252" i="33"/>
  <c r="F252" i="33"/>
  <c r="H252" i="33"/>
  <c r="I252" i="33"/>
  <c r="B253" i="33"/>
  <c r="X253" i="33" s="1"/>
  <c r="C253" i="33"/>
  <c r="D253" i="33"/>
  <c r="E253" i="33"/>
  <c r="F253" i="33"/>
  <c r="H253" i="33"/>
  <c r="I253" i="33"/>
  <c r="B254" i="33"/>
  <c r="X254" i="33" s="1"/>
  <c r="C254" i="33"/>
  <c r="D254" i="33"/>
  <c r="E254" i="33"/>
  <c r="F254" i="33"/>
  <c r="H254" i="33"/>
  <c r="I254" i="33"/>
  <c r="B255" i="33"/>
  <c r="X255" i="33" s="1"/>
  <c r="C255" i="33"/>
  <c r="D255" i="33"/>
  <c r="E255" i="33"/>
  <c r="F255" i="33"/>
  <c r="H255" i="33"/>
  <c r="I255" i="33"/>
  <c r="B256" i="33"/>
  <c r="X256" i="33" s="1"/>
  <c r="C256" i="33"/>
  <c r="D256" i="33"/>
  <c r="E256" i="33"/>
  <c r="F256" i="33"/>
  <c r="H256" i="33"/>
  <c r="I256" i="33"/>
  <c r="B257" i="33"/>
  <c r="X257" i="33" s="1"/>
  <c r="C257" i="33"/>
  <c r="D257" i="33"/>
  <c r="E257" i="33"/>
  <c r="F257" i="33"/>
  <c r="H257" i="33"/>
  <c r="I257" i="33"/>
  <c r="B258" i="33"/>
  <c r="X258" i="33" s="1"/>
  <c r="C258" i="33"/>
  <c r="D258" i="33"/>
  <c r="E258" i="33"/>
  <c r="F258" i="33"/>
  <c r="H258" i="33"/>
  <c r="I258" i="33"/>
  <c r="B259" i="33"/>
  <c r="X259" i="33" s="1"/>
  <c r="C259" i="33"/>
  <c r="D259" i="33"/>
  <c r="E259" i="33"/>
  <c r="F259" i="33"/>
  <c r="H259" i="33"/>
  <c r="I259" i="33"/>
  <c r="B260" i="33"/>
  <c r="X260" i="33" s="1"/>
  <c r="C260" i="33"/>
  <c r="D260" i="33"/>
  <c r="E260" i="33"/>
  <c r="F260" i="33"/>
  <c r="H260" i="33"/>
  <c r="I260" i="33"/>
  <c r="B261" i="33"/>
  <c r="X261" i="33" s="1"/>
  <c r="C261" i="33"/>
  <c r="D261" i="33"/>
  <c r="E261" i="33"/>
  <c r="F261" i="33"/>
  <c r="H261" i="33"/>
  <c r="I261" i="33"/>
  <c r="B262" i="33"/>
  <c r="X262" i="33" s="1"/>
  <c r="C262" i="33"/>
  <c r="D262" i="33"/>
  <c r="E262" i="33"/>
  <c r="F262" i="33"/>
  <c r="H262" i="33"/>
  <c r="I262" i="33"/>
  <c r="B263" i="33"/>
  <c r="X263" i="33" s="1"/>
  <c r="C263" i="33"/>
  <c r="D263" i="33"/>
  <c r="E263" i="33"/>
  <c r="F263" i="33"/>
  <c r="H263" i="33"/>
  <c r="I263" i="33"/>
  <c r="B264" i="33"/>
  <c r="X264" i="33" s="1"/>
  <c r="C264" i="33"/>
  <c r="D264" i="33"/>
  <c r="E264" i="33"/>
  <c r="F264" i="33"/>
  <c r="H264" i="33"/>
  <c r="I264" i="33"/>
  <c r="B265" i="33"/>
  <c r="X265" i="33" s="1"/>
  <c r="C265" i="33"/>
  <c r="D265" i="33"/>
  <c r="E265" i="33"/>
  <c r="F265" i="33"/>
  <c r="H265" i="33"/>
  <c r="I265" i="33"/>
  <c r="B266" i="33"/>
  <c r="X266" i="33" s="1"/>
  <c r="C266" i="33"/>
  <c r="D266" i="33"/>
  <c r="E266" i="33"/>
  <c r="F266" i="33"/>
  <c r="H266" i="33"/>
  <c r="I266" i="33"/>
  <c r="B267" i="33"/>
  <c r="X267" i="33" s="1"/>
  <c r="C267" i="33"/>
  <c r="D267" i="33"/>
  <c r="E267" i="33"/>
  <c r="F267" i="33"/>
  <c r="H267" i="33"/>
  <c r="I267" i="33"/>
  <c r="B268" i="33"/>
  <c r="X268" i="33" s="1"/>
  <c r="C268" i="33"/>
  <c r="D268" i="33"/>
  <c r="E268" i="33"/>
  <c r="F268" i="33"/>
  <c r="H268" i="33"/>
  <c r="I268" i="33"/>
  <c r="B269" i="33"/>
  <c r="X269" i="33" s="1"/>
  <c r="C269" i="33"/>
  <c r="D269" i="33"/>
  <c r="E269" i="33"/>
  <c r="F269" i="33"/>
  <c r="H269" i="33"/>
  <c r="I269" i="33"/>
  <c r="B270" i="33"/>
  <c r="X270" i="33" s="1"/>
  <c r="C270" i="33"/>
  <c r="D270" i="33"/>
  <c r="E270" i="33"/>
  <c r="F270" i="33"/>
  <c r="H270" i="33"/>
  <c r="I270" i="33"/>
  <c r="B271" i="33"/>
  <c r="X271" i="33" s="1"/>
  <c r="C271" i="33"/>
  <c r="D271" i="33"/>
  <c r="E271" i="33"/>
  <c r="F271" i="33"/>
  <c r="H271" i="33"/>
  <c r="I271" i="33"/>
  <c r="B272" i="33"/>
  <c r="X272" i="33" s="1"/>
  <c r="C272" i="33"/>
  <c r="D272" i="33"/>
  <c r="E272" i="33"/>
  <c r="F272" i="33"/>
  <c r="H272" i="33"/>
  <c r="I272" i="33"/>
  <c r="B273" i="33"/>
  <c r="X273" i="33" s="1"/>
  <c r="C273" i="33"/>
  <c r="D273" i="33"/>
  <c r="E273" i="33"/>
  <c r="F273" i="33"/>
  <c r="H273" i="33"/>
  <c r="I273" i="33"/>
  <c r="B274" i="33"/>
  <c r="X274" i="33" s="1"/>
  <c r="C274" i="33"/>
  <c r="D274" i="33"/>
  <c r="E274" i="33"/>
  <c r="F274" i="33"/>
  <c r="H274" i="33"/>
  <c r="I274" i="33"/>
  <c r="B275" i="33"/>
  <c r="X275" i="33" s="1"/>
  <c r="C275" i="33"/>
  <c r="D275" i="33"/>
  <c r="E275" i="33"/>
  <c r="F275" i="33"/>
  <c r="H275" i="33"/>
  <c r="I275" i="33"/>
  <c r="B276" i="33"/>
  <c r="X276" i="33" s="1"/>
  <c r="C276" i="33"/>
  <c r="D276" i="33"/>
  <c r="E276" i="33"/>
  <c r="F276" i="33"/>
  <c r="H276" i="33"/>
  <c r="I276" i="33"/>
  <c r="B277" i="33"/>
  <c r="X277" i="33" s="1"/>
  <c r="C277" i="33"/>
  <c r="D277" i="33"/>
  <c r="E277" i="33"/>
  <c r="F277" i="33"/>
  <c r="H277" i="33"/>
  <c r="I277" i="33"/>
  <c r="B278" i="33"/>
  <c r="X278" i="33" s="1"/>
  <c r="C278" i="33"/>
  <c r="D278" i="33"/>
  <c r="E278" i="33"/>
  <c r="F278" i="33"/>
  <c r="H278" i="33"/>
  <c r="I278" i="33"/>
  <c r="B279" i="33"/>
  <c r="X279" i="33" s="1"/>
  <c r="C279" i="33"/>
  <c r="D279" i="33"/>
  <c r="E279" i="33"/>
  <c r="F279" i="33"/>
  <c r="H279" i="33"/>
  <c r="I279" i="33"/>
  <c r="B280" i="33"/>
  <c r="X280" i="33" s="1"/>
  <c r="C280" i="33"/>
  <c r="D280" i="33"/>
  <c r="E280" i="33"/>
  <c r="F280" i="33"/>
  <c r="H280" i="33"/>
  <c r="I280" i="33"/>
  <c r="B281" i="33"/>
  <c r="X281" i="33" s="1"/>
  <c r="C281" i="33"/>
  <c r="D281" i="33"/>
  <c r="E281" i="33"/>
  <c r="F281" i="33"/>
  <c r="H281" i="33"/>
  <c r="I281" i="33"/>
  <c r="B282" i="33"/>
  <c r="X282" i="33" s="1"/>
  <c r="C282" i="33"/>
  <c r="D282" i="33"/>
  <c r="E282" i="33"/>
  <c r="F282" i="33"/>
  <c r="H282" i="33"/>
  <c r="I282" i="33"/>
  <c r="B283" i="33"/>
  <c r="X283" i="33" s="1"/>
  <c r="C283" i="33"/>
  <c r="D283" i="33"/>
  <c r="E283" i="33"/>
  <c r="F283" i="33"/>
  <c r="H283" i="33"/>
  <c r="I283" i="33"/>
  <c r="B284" i="33"/>
  <c r="X284" i="33" s="1"/>
  <c r="C284" i="33"/>
  <c r="D284" i="33"/>
  <c r="E284" i="33"/>
  <c r="F284" i="33"/>
  <c r="H284" i="33"/>
  <c r="I284" i="33"/>
  <c r="B285" i="33"/>
  <c r="X285" i="33" s="1"/>
  <c r="C285" i="33"/>
  <c r="D285" i="33"/>
  <c r="E285" i="33"/>
  <c r="F285" i="33"/>
  <c r="H285" i="33"/>
  <c r="I285" i="33"/>
  <c r="B286" i="33"/>
  <c r="X286" i="33" s="1"/>
  <c r="C286" i="33"/>
  <c r="D286" i="33"/>
  <c r="E286" i="33"/>
  <c r="F286" i="33"/>
  <c r="H286" i="33"/>
  <c r="I286" i="33"/>
  <c r="B287" i="33"/>
  <c r="X287" i="33" s="1"/>
  <c r="C287" i="33"/>
  <c r="D287" i="33"/>
  <c r="E287" i="33"/>
  <c r="F287" i="33"/>
  <c r="H287" i="33"/>
  <c r="I287" i="33"/>
  <c r="B288" i="33"/>
  <c r="X288" i="33" s="1"/>
  <c r="C288" i="33"/>
  <c r="D288" i="33"/>
  <c r="E288" i="33"/>
  <c r="F288" i="33"/>
  <c r="H288" i="33"/>
  <c r="I288" i="33"/>
  <c r="B289" i="33"/>
  <c r="X289" i="33" s="1"/>
  <c r="C289" i="33"/>
  <c r="D289" i="33"/>
  <c r="E289" i="33"/>
  <c r="F289" i="33"/>
  <c r="H289" i="33"/>
  <c r="I289" i="33"/>
  <c r="B290" i="33"/>
  <c r="X290" i="33" s="1"/>
  <c r="C290" i="33"/>
  <c r="D290" i="33"/>
  <c r="E290" i="33"/>
  <c r="F290" i="33"/>
  <c r="H290" i="33"/>
  <c r="I290" i="33"/>
  <c r="B291" i="33"/>
  <c r="X291" i="33" s="1"/>
  <c r="C291" i="33"/>
  <c r="D291" i="33"/>
  <c r="E291" i="33"/>
  <c r="F291" i="33"/>
  <c r="H291" i="33"/>
  <c r="I291" i="33"/>
  <c r="B292" i="33"/>
  <c r="X292" i="33" s="1"/>
  <c r="C292" i="33"/>
  <c r="D292" i="33"/>
  <c r="E292" i="33"/>
  <c r="F292" i="33"/>
  <c r="H292" i="33"/>
  <c r="I292" i="33"/>
  <c r="B293" i="33"/>
  <c r="X293" i="33" s="1"/>
  <c r="C293" i="33"/>
  <c r="D293" i="33"/>
  <c r="E293" i="33"/>
  <c r="F293" i="33"/>
  <c r="H293" i="33"/>
  <c r="I293" i="33"/>
  <c r="B294" i="33"/>
  <c r="X294" i="33" s="1"/>
  <c r="C294" i="33"/>
  <c r="D294" i="33"/>
  <c r="E294" i="33"/>
  <c r="F294" i="33"/>
  <c r="H294" i="33"/>
  <c r="I294" i="33"/>
  <c r="B295" i="33"/>
  <c r="X295" i="33" s="1"/>
  <c r="C295" i="33"/>
  <c r="D295" i="33"/>
  <c r="E295" i="33"/>
  <c r="F295" i="33"/>
  <c r="H295" i="33"/>
  <c r="I295" i="33"/>
  <c r="B296" i="33"/>
  <c r="X296" i="33" s="1"/>
  <c r="C296" i="33"/>
  <c r="D296" i="33"/>
  <c r="E296" i="33"/>
  <c r="F296" i="33"/>
  <c r="H296" i="33"/>
  <c r="I296" i="33"/>
  <c r="B297" i="33"/>
  <c r="X297" i="33" s="1"/>
  <c r="C297" i="33"/>
  <c r="D297" i="33"/>
  <c r="E297" i="33"/>
  <c r="F297" i="33"/>
  <c r="H297" i="33"/>
  <c r="I297" i="33"/>
  <c r="B298" i="33"/>
  <c r="X298" i="33" s="1"/>
  <c r="C298" i="33"/>
  <c r="D298" i="33"/>
  <c r="E298" i="33"/>
  <c r="F298" i="33"/>
  <c r="H298" i="33"/>
  <c r="I298" i="33"/>
  <c r="B299" i="33"/>
  <c r="X299" i="33" s="1"/>
  <c r="C299" i="33"/>
  <c r="D299" i="33"/>
  <c r="E299" i="33"/>
  <c r="F299" i="33"/>
  <c r="H299" i="33"/>
  <c r="I299" i="33"/>
  <c r="B300" i="33"/>
  <c r="X300" i="33" s="1"/>
  <c r="C300" i="33"/>
  <c r="D300" i="33"/>
  <c r="E300" i="33"/>
  <c r="F300" i="33"/>
  <c r="H300" i="33"/>
  <c r="I300" i="33"/>
  <c r="B301" i="33"/>
  <c r="X301" i="33" s="1"/>
  <c r="C301" i="33"/>
  <c r="D301" i="33"/>
  <c r="E301" i="33"/>
  <c r="F301" i="33"/>
  <c r="H301" i="33"/>
  <c r="I301" i="33"/>
  <c r="B302" i="33"/>
  <c r="X302" i="33" s="1"/>
  <c r="C302" i="33"/>
  <c r="D302" i="33"/>
  <c r="E302" i="33"/>
  <c r="F302" i="33"/>
  <c r="H302" i="33"/>
  <c r="I302" i="33"/>
  <c r="B303" i="33"/>
  <c r="X303" i="33" s="1"/>
  <c r="C303" i="33"/>
  <c r="D303" i="33"/>
  <c r="E303" i="33"/>
  <c r="F303" i="33"/>
  <c r="H303" i="33"/>
  <c r="I303" i="33"/>
  <c r="B304" i="33"/>
  <c r="X304" i="33" s="1"/>
  <c r="C304" i="33"/>
  <c r="D304" i="33"/>
  <c r="E304" i="33"/>
  <c r="F304" i="33"/>
  <c r="H304" i="33"/>
  <c r="I304" i="33"/>
  <c r="B305" i="33"/>
  <c r="X305" i="33" s="1"/>
  <c r="C305" i="33"/>
  <c r="D305" i="33"/>
  <c r="E305" i="33"/>
  <c r="F305" i="33"/>
  <c r="H305" i="33"/>
  <c r="I305" i="33"/>
  <c r="B306" i="33"/>
  <c r="X306" i="33" s="1"/>
  <c r="C306" i="33"/>
  <c r="D306" i="33"/>
  <c r="E306" i="33"/>
  <c r="F306" i="33"/>
  <c r="H306" i="33"/>
  <c r="I306" i="33"/>
  <c r="B307" i="33"/>
  <c r="X307" i="33" s="1"/>
  <c r="C307" i="33"/>
  <c r="D307" i="33"/>
  <c r="E307" i="33"/>
  <c r="F307" i="33"/>
  <c r="H307" i="33"/>
  <c r="I307" i="33"/>
  <c r="B308" i="33"/>
  <c r="X308" i="33" s="1"/>
  <c r="C308" i="33"/>
  <c r="D308" i="33"/>
  <c r="E308" i="33"/>
  <c r="F308" i="33"/>
  <c r="H308" i="33"/>
  <c r="I308" i="33"/>
  <c r="B309" i="33"/>
  <c r="X309" i="33" s="1"/>
  <c r="C309" i="33"/>
  <c r="D309" i="33"/>
  <c r="E309" i="33"/>
  <c r="F309" i="33"/>
  <c r="H309" i="33"/>
  <c r="I309" i="33"/>
  <c r="B310" i="33"/>
  <c r="X310" i="33" s="1"/>
  <c r="C310" i="33"/>
  <c r="D310" i="33"/>
  <c r="E310" i="33"/>
  <c r="F310" i="33"/>
  <c r="H310" i="33"/>
  <c r="I310" i="33"/>
  <c r="B311" i="33"/>
  <c r="X311" i="33" s="1"/>
  <c r="C311" i="33"/>
  <c r="D311" i="33"/>
  <c r="E311" i="33"/>
  <c r="F311" i="33"/>
  <c r="H311" i="33"/>
  <c r="I311" i="33"/>
  <c r="B312" i="33"/>
  <c r="X312" i="33" s="1"/>
  <c r="C312" i="33"/>
  <c r="D312" i="33"/>
  <c r="E312" i="33"/>
  <c r="F312" i="33"/>
  <c r="H312" i="33"/>
  <c r="I312" i="33"/>
  <c r="B313" i="33"/>
  <c r="X313" i="33" s="1"/>
  <c r="C313" i="33"/>
  <c r="D313" i="33"/>
  <c r="E313" i="33"/>
  <c r="F313" i="33"/>
  <c r="H313" i="33"/>
  <c r="I313" i="33"/>
  <c r="B314" i="33"/>
  <c r="X314" i="33" s="1"/>
  <c r="C314" i="33"/>
  <c r="D314" i="33"/>
  <c r="E314" i="33"/>
  <c r="F314" i="33"/>
  <c r="H314" i="33"/>
  <c r="I314" i="33"/>
  <c r="B315" i="33"/>
  <c r="X315" i="33" s="1"/>
  <c r="C315" i="33"/>
  <c r="D315" i="33"/>
  <c r="E315" i="33"/>
  <c r="F315" i="33"/>
  <c r="H315" i="33"/>
  <c r="I315" i="33"/>
  <c r="B316" i="33"/>
  <c r="X316" i="33" s="1"/>
  <c r="C316" i="33"/>
  <c r="D316" i="33"/>
  <c r="E316" i="33"/>
  <c r="F316" i="33"/>
  <c r="H316" i="33"/>
  <c r="I316" i="33"/>
  <c r="B317" i="33"/>
  <c r="X317" i="33" s="1"/>
  <c r="C317" i="33"/>
  <c r="D317" i="33"/>
  <c r="E317" i="33"/>
  <c r="F317" i="33"/>
  <c r="H317" i="33"/>
  <c r="I317" i="33"/>
  <c r="B318" i="33"/>
  <c r="X318" i="33" s="1"/>
  <c r="C318" i="33"/>
  <c r="D318" i="33"/>
  <c r="E318" i="33"/>
  <c r="F318" i="33"/>
  <c r="H318" i="33"/>
  <c r="I318" i="33"/>
  <c r="B319" i="33"/>
  <c r="X319" i="33" s="1"/>
  <c r="C319" i="33"/>
  <c r="D319" i="33"/>
  <c r="E319" i="33"/>
  <c r="F319" i="33"/>
  <c r="H319" i="33"/>
  <c r="I319" i="33"/>
  <c r="B320" i="33"/>
  <c r="X320" i="33" s="1"/>
  <c r="C320" i="33"/>
  <c r="D320" i="33"/>
  <c r="E320" i="33"/>
  <c r="F320" i="33"/>
  <c r="H320" i="33"/>
  <c r="I320" i="33"/>
  <c r="B321" i="33"/>
  <c r="X321" i="33" s="1"/>
  <c r="C321" i="33"/>
  <c r="D321" i="33"/>
  <c r="E321" i="33"/>
  <c r="F321" i="33"/>
  <c r="H321" i="33"/>
  <c r="I321" i="33"/>
  <c r="B322" i="33"/>
  <c r="X322" i="33" s="1"/>
  <c r="C322" i="33"/>
  <c r="D322" i="33"/>
  <c r="E322" i="33"/>
  <c r="F322" i="33"/>
  <c r="H322" i="33"/>
  <c r="I322" i="33"/>
  <c r="B323" i="33"/>
  <c r="X323" i="33" s="1"/>
  <c r="C323" i="33"/>
  <c r="D323" i="33"/>
  <c r="E323" i="33"/>
  <c r="F323" i="33"/>
  <c r="H323" i="33"/>
  <c r="I323" i="33"/>
  <c r="B324" i="33"/>
  <c r="X324" i="33" s="1"/>
  <c r="C324" i="33"/>
  <c r="D324" i="33"/>
  <c r="E324" i="33"/>
  <c r="F324" i="33"/>
  <c r="H324" i="33"/>
  <c r="I324" i="33"/>
  <c r="B325" i="33"/>
  <c r="X325" i="33" s="1"/>
  <c r="C325" i="33"/>
  <c r="D325" i="33"/>
  <c r="E325" i="33"/>
  <c r="F325" i="33"/>
  <c r="H325" i="33"/>
  <c r="I325" i="33"/>
  <c r="B326" i="33"/>
  <c r="X326" i="33" s="1"/>
  <c r="C326" i="33"/>
  <c r="D326" i="33"/>
  <c r="E326" i="33"/>
  <c r="F326" i="33"/>
  <c r="H326" i="33"/>
  <c r="I326" i="33"/>
  <c r="B327" i="33"/>
  <c r="X327" i="33" s="1"/>
  <c r="C327" i="33"/>
  <c r="D327" i="33"/>
  <c r="E327" i="33"/>
  <c r="F327" i="33"/>
  <c r="H327" i="33"/>
  <c r="I327" i="33"/>
  <c r="B328" i="33"/>
  <c r="X328" i="33" s="1"/>
  <c r="C328" i="33"/>
  <c r="D328" i="33"/>
  <c r="E328" i="33"/>
  <c r="F328" i="33"/>
  <c r="H328" i="33"/>
  <c r="I328" i="33"/>
  <c r="B329" i="33"/>
  <c r="X329" i="33" s="1"/>
  <c r="C329" i="33"/>
  <c r="D329" i="33"/>
  <c r="E329" i="33"/>
  <c r="F329" i="33"/>
  <c r="H329" i="33"/>
  <c r="I329" i="33"/>
  <c r="B330" i="33"/>
  <c r="X330" i="33" s="1"/>
  <c r="C330" i="33"/>
  <c r="D330" i="33"/>
  <c r="E330" i="33"/>
  <c r="F330" i="33"/>
  <c r="H330" i="33"/>
  <c r="I330" i="33"/>
  <c r="B331" i="33"/>
  <c r="X331" i="33" s="1"/>
  <c r="C331" i="33"/>
  <c r="D331" i="33"/>
  <c r="E331" i="33"/>
  <c r="F331" i="33"/>
  <c r="H331" i="33"/>
  <c r="I331" i="33"/>
  <c r="B332" i="33"/>
  <c r="X332" i="33" s="1"/>
  <c r="C332" i="33"/>
  <c r="D332" i="33"/>
  <c r="E332" i="33"/>
  <c r="F332" i="33"/>
  <c r="H332" i="33"/>
  <c r="I332" i="33"/>
  <c r="B333" i="33"/>
  <c r="X333" i="33" s="1"/>
  <c r="C333" i="33"/>
  <c r="D333" i="33"/>
  <c r="E333" i="33"/>
  <c r="F333" i="33"/>
  <c r="H333" i="33"/>
  <c r="I333" i="33"/>
  <c r="B334" i="33"/>
  <c r="X334" i="33" s="1"/>
  <c r="C334" i="33"/>
  <c r="D334" i="33"/>
  <c r="E334" i="33"/>
  <c r="F334" i="33"/>
  <c r="H334" i="33"/>
  <c r="I334" i="33"/>
  <c r="B335" i="33"/>
  <c r="X335" i="33" s="1"/>
  <c r="C335" i="33"/>
  <c r="D335" i="33"/>
  <c r="E335" i="33"/>
  <c r="F335" i="33"/>
  <c r="H335" i="33"/>
  <c r="I335" i="33"/>
  <c r="B336" i="33"/>
  <c r="X336" i="33" s="1"/>
  <c r="C336" i="33"/>
  <c r="D336" i="33"/>
  <c r="E336" i="33"/>
  <c r="F336" i="33"/>
  <c r="H336" i="33"/>
  <c r="I336" i="33"/>
  <c r="B337" i="33"/>
  <c r="X337" i="33" s="1"/>
  <c r="C337" i="33"/>
  <c r="D337" i="33"/>
  <c r="E337" i="33"/>
  <c r="F337" i="33"/>
  <c r="H337" i="33"/>
  <c r="I337" i="33"/>
  <c r="B338" i="33"/>
  <c r="X338" i="33" s="1"/>
  <c r="C338" i="33"/>
  <c r="D338" i="33"/>
  <c r="E338" i="33"/>
  <c r="F338" i="33"/>
  <c r="H338" i="33"/>
  <c r="I338" i="33"/>
  <c r="B339" i="33"/>
  <c r="X339" i="33" s="1"/>
  <c r="C339" i="33"/>
  <c r="D339" i="33"/>
  <c r="E339" i="33"/>
  <c r="F339" i="33"/>
  <c r="H339" i="33"/>
  <c r="I339" i="33"/>
  <c r="B340" i="33"/>
  <c r="X340" i="33" s="1"/>
  <c r="C340" i="33"/>
  <c r="D340" i="33"/>
  <c r="E340" i="33"/>
  <c r="F340" i="33"/>
  <c r="H340" i="33"/>
  <c r="I340" i="33"/>
  <c r="B341" i="33"/>
  <c r="X341" i="33" s="1"/>
  <c r="C341" i="33"/>
  <c r="D341" i="33"/>
  <c r="E341" i="33"/>
  <c r="F341" i="33"/>
  <c r="H341" i="33"/>
  <c r="I341" i="33"/>
  <c r="B342" i="33"/>
  <c r="X342" i="33" s="1"/>
  <c r="C342" i="33"/>
  <c r="D342" i="33"/>
  <c r="E342" i="33"/>
  <c r="F342" i="33"/>
  <c r="H342" i="33"/>
  <c r="I342" i="33"/>
  <c r="B343" i="33"/>
  <c r="X343" i="33" s="1"/>
  <c r="C343" i="33"/>
  <c r="D343" i="33"/>
  <c r="E343" i="33"/>
  <c r="F343" i="33"/>
  <c r="H343" i="33"/>
  <c r="I343" i="33"/>
  <c r="B344" i="33"/>
  <c r="X344" i="33" s="1"/>
  <c r="C344" i="33"/>
  <c r="D344" i="33"/>
  <c r="E344" i="33"/>
  <c r="F344" i="33"/>
  <c r="H344" i="33"/>
  <c r="I344" i="33"/>
  <c r="B345" i="33"/>
  <c r="X345" i="33" s="1"/>
  <c r="C345" i="33"/>
  <c r="D345" i="33"/>
  <c r="E345" i="33"/>
  <c r="F345" i="33"/>
  <c r="H345" i="33"/>
  <c r="I345" i="33"/>
  <c r="B346" i="33"/>
  <c r="X346" i="33" s="1"/>
  <c r="C346" i="33"/>
  <c r="D346" i="33"/>
  <c r="E346" i="33"/>
  <c r="F346" i="33"/>
  <c r="H346" i="33"/>
  <c r="I346" i="33"/>
  <c r="B347" i="33"/>
  <c r="X347" i="33" s="1"/>
  <c r="C347" i="33"/>
  <c r="D347" i="33"/>
  <c r="E347" i="33"/>
  <c r="F347" i="33"/>
  <c r="H347" i="33"/>
  <c r="I347" i="33"/>
  <c r="B348" i="33"/>
  <c r="X348" i="33" s="1"/>
  <c r="C348" i="33"/>
  <c r="D348" i="33"/>
  <c r="E348" i="33"/>
  <c r="F348" i="33"/>
  <c r="H348" i="33"/>
  <c r="I348" i="33"/>
  <c r="B349" i="33"/>
  <c r="X349" i="33" s="1"/>
  <c r="C349" i="33"/>
  <c r="D349" i="33"/>
  <c r="E349" i="33"/>
  <c r="F349" i="33"/>
  <c r="H349" i="33"/>
  <c r="I349" i="33"/>
  <c r="B350" i="33"/>
  <c r="X350" i="33" s="1"/>
  <c r="C350" i="33"/>
  <c r="D350" i="33"/>
  <c r="E350" i="33"/>
  <c r="F350" i="33"/>
  <c r="H350" i="33"/>
  <c r="I350" i="33"/>
  <c r="B351" i="33"/>
  <c r="X351" i="33" s="1"/>
  <c r="C351" i="33"/>
  <c r="D351" i="33"/>
  <c r="E351" i="33"/>
  <c r="F351" i="33"/>
  <c r="H351" i="33"/>
  <c r="I351" i="33"/>
  <c r="B352" i="33"/>
  <c r="X352" i="33" s="1"/>
  <c r="C352" i="33"/>
  <c r="D352" i="33"/>
  <c r="E352" i="33"/>
  <c r="F352" i="33"/>
  <c r="H352" i="33"/>
  <c r="I352" i="33"/>
  <c r="B353" i="33"/>
  <c r="X353" i="33" s="1"/>
  <c r="C353" i="33"/>
  <c r="D353" i="33"/>
  <c r="E353" i="33"/>
  <c r="F353" i="33"/>
  <c r="H353" i="33"/>
  <c r="I353" i="33"/>
  <c r="B354" i="33"/>
  <c r="X354" i="33" s="1"/>
  <c r="C354" i="33"/>
  <c r="D354" i="33"/>
  <c r="E354" i="33"/>
  <c r="F354" i="33"/>
  <c r="H354" i="33"/>
  <c r="I354" i="33"/>
  <c r="B355" i="33"/>
  <c r="X355" i="33" s="1"/>
  <c r="C355" i="33"/>
  <c r="D355" i="33"/>
  <c r="E355" i="33"/>
  <c r="F355" i="33"/>
  <c r="H355" i="33"/>
  <c r="I355" i="33"/>
  <c r="B356" i="33"/>
  <c r="X356" i="33" s="1"/>
  <c r="C356" i="33"/>
  <c r="D356" i="33"/>
  <c r="E356" i="33"/>
  <c r="F356" i="33"/>
  <c r="H356" i="33"/>
  <c r="I356" i="33"/>
  <c r="B357" i="33"/>
  <c r="X357" i="33" s="1"/>
  <c r="C357" i="33"/>
  <c r="D357" i="33"/>
  <c r="E357" i="33"/>
  <c r="F357" i="33"/>
  <c r="H357" i="33"/>
  <c r="I357" i="33"/>
  <c r="B358" i="33"/>
  <c r="X358" i="33" s="1"/>
  <c r="C358" i="33"/>
  <c r="D358" i="33"/>
  <c r="E358" i="33"/>
  <c r="F358" i="33"/>
  <c r="H358" i="33"/>
  <c r="I358" i="33"/>
  <c r="B359" i="33"/>
  <c r="X359" i="33" s="1"/>
  <c r="C359" i="33"/>
  <c r="D359" i="33"/>
  <c r="E359" i="33"/>
  <c r="F359" i="33"/>
  <c r="H359" i="33"/>
  <c r="I359" i="33"/>
  <c r="B360" i="33"/>
  <c r="X360" i="33" s="1"/>
  <c r="C360" i="33"/>
  <c r="D360" i="33"/>
  <c r="E360" i="33"/>
  <c r="F360" i="33"/>
  <c r="H360" i="33"/>
  <c r="I360" i="33"/>
  <c r="B361" i="33"/>
  <c r="X361" i="33" s="1"/>
  <c r="C361" i="33"/>
  <c r="D361" i="33"/>
  <c r="E361" i="33"/>
  <c r="F361" i="33"/>
  <c r="H361" i="33"/>
  <c r="I361" i="33"/>
  <c r="B362" i="33"/>
  <c r="X362" i="33" s="1"/>
  <c r="C362" i="33"/>
  <c r="D362" i="33"/>
  <c r="E362" i="33"/>
  <c r="F362" i="33"/>
  <c r="H362" i="33"/>
  <c r="I362" i="33"/>
  <c r="B363" i="33"/>
  <c r="X363" i="33" s="1"/>
  <c r="C363" i="33"/>
  <c r="D363" i="33"/>
  <c r="E363" i="33"/>
  <c r="F363" i="33"/>
  <c r="H363" i="33"/>
  <c r="I363" i="33"/>
  <c r="B364" i="33"/>
  <c r="X364" i="33" s="1"/>
  <c r="C364" i="33"/>
  <c r="D364" i="33"/>
  <c r="E364" i="33"/>
  <c r="F364" i="33"/>
  <c r="H364" i="33"/>
  <c r="I364" i="33"/>
  <c r="B365" i="33"/>
  <c r="X365" i="33" s="1"/>
  <c r="C365" i="33"/>
  <c r="D365" i="33"/>
  <c r="E365" i="33"/>
  <c r="F365" i="33"/>
  <c r="H365" i="33"/>
  <c r="I365" i="33"/>
  <c r="B366" i="33"/>
  <c r="X366" i="33" s="1"/>
  <c r="C366" i="33"/>
  <c r="D366" i="33"/>
  <c r="E366" i="33"/>
  <c r="F366" i="33"/>
  <c r="H366" i="33"/>
  <c r="I366" i="33"/>
  <c r="B367" i="33"/>
  <c r="X367" i="33" s="1"/>
  <c r="C367" i="33"/>
  <c r="D367" i="33"/>
  <c r="E367" i="33"/>
  <c r="F367" i="33"/>
  <c r="H367" i="33"/>
  <c r="I367" i="33"/>
  <c r="B368" i="33"/>
  <c r="X368" i="33" s="1"/>
  <c r="C368" i="33"/>
  <c r="D368" i="33"/>
  <c r="E368" i="33"/>
  <c r="F368" i="33"/>
  <c r="H368" i="33"/>
  <c r="I368" i="33"/>
  <c r="B369" i="33"/>
  <c r="X369" i="33" s="1"/>
  <c r="C369" i="33"/>
  <c r="D369" i="33"/>
  <c r="E369" i="33"/>
  <c r="F369" i="33"/>
  <c r="H369" i="33"/>
  <c r="I369" i="33"/>
  <c r="B370" i="33"/>
  <c r="X370" i="33" s="1"/>
  <c r="C370" i="33"/>
  <c r="D370" i="33"/>
  <c r="E370" i="33"/>
  <c r="F370" i="33"/>
  <c r="H370" i="33"/>
  <c r="I370" i="33"/>
  <c r="B371" i="33"/>
  <c r="X371" i="33" s="1"/>
  <c r="C371" i="33"/>
  <c r="D371" i="33"/>
  <c r="E371" i="33"/>
  <c r="F371" i="33"/>
  <c r="H371" i="33"/>
  <c r="I371" i="33"/>
  <c r="B372" i="33"/>
  <c r="X372" i="33" s="1"/>
  <c r="C372" i="33"/>
  <c r="D372" i="33"/>
  <c r="E372" i="33"/>
  <c r="F372" i="33"/>
  <c r="H372" i="33"/>
  <c r="I372" i="33"/>
  <c r="B373" i="33"/>
  <c r="X373" i="33" s="1"/>
  <c r="C373" i="33"/>
  <c r="D373" i="33"/>
  <c r="E373" i="33"/>
  <c r="F373" i="33"/>
  <c r="H373" i="33"/>
  <c r="I373" i="33"/>
  <c r="B374" i="33"/>
  <c r="X374" i="33" s="1"/>
  <c r="C374" i="33"/>
  <c r="D374" i="33"/>
  <c r="E374" i="33"/>
  <c r="F374" i="33"/>
  <c r="H374" i="33"/>
  <c r="I374" i="33"/>
  <c r="B375" i="33"/>
  <c r="X375" i="33" s="1"/>
  <c r="C375" i="33"/>
  <c r="D375" i="33"/>
  <c r="E375" i="33"/>
  <c r="F375" i="33"/>
  <c r="H375" i="33"/>
  <c r="I375" i="33"/>
  <c r="B376" i="33"/>
  <c r="X376" i="33" s="1"/>
  <c r="C376" i="33"/>
  <c r="D376" i="33"/>
  <c r="E376" i="33"/>
  <c r="F376" i="33"/>
  <c r="H376" i="33"/>
  <c r="I376" i="33"/>
  <c r="B377" i="33"/>
  <c r="X377" i="33" s="1"/>
  <c r="C377" i="33"/>
  <c r="D377" i="33"/>
  <c r="E377" i="33"/>
  <c r="F377" i="33"/>
  <c r="H377" i="33"/>
  <c r="I377" i="33"/>
  <c r="B378" i="33"/>
  <c r="X378" i="33" s="1"/>
  <c r="C378" i="33"/>
  <c r="D378" i="33"/>
  <c r="E378" i="33"/>
  <c r="F378" i="33"/>
  <c r="H378" i="33"/>
  <c r="I378" i="33"/>
  <c r="B379" i="33"/>
  <c r="X379" i="33" s="1"/>
  <c r="C379" i="33"/>
  <c r="D379" i="33"/>
  <c r="E379" i="33"/>
  <c r="F379" i="33"/>
  <c r="H379" i="33"/>
  <c r="I379" i="33"/>
  <c r="B380" i="33"/>
  <c r="X380" i="33" s="1"/>
  <c r="C380" i="33"/>
  <c r="D380" i="33"/>
  <c r="E380" i="33"/>
  <c r="F380" i="33"/>
  <c r="H380" i="33"/>
  <c r="I380" i="33"/>
  <c r="B381" i="33"/>
  <c r="X381" i="33" s="1"/>
  <c r="C381" i="33"/>
  <c r="D381" i="33"/>
  <c r="E381" i="33"/>
  <c r="F381" i="33"/>
  <c r="H381" i="33"/>
  <c r="I381" i="33"/>
  <c r="B382" i="33"/>
  <c r="X382" i="33" s="1"/>
  <c r="C382" i="33"/>
  <c r="D382" i="33"/>
  <c r="E382" i="33"/>
  <c r="F382" i="33"/>
  <c r="H382" i="33"/>
  <c r="I382" i="33"/>
  <c r="B383" i="33"/>
  <c r="X383" i="33" s="1"/>
  <c r="C383" i="33"/>
  <c r="D383" i="33"/>
  <c r="E383" i="33"/>
  <c r="F383" i="33"/>
  <c r="H383" i="33"/>
  <c r="I383" i="33"/>
  <c r="B384" i="33"/>
  <c r="X384" i="33" s="1"/>
  <c r="C384" i="33"/>
  <c r="D384" i="33"/>
  <c r="E384" i="33"/>
  <c r="F384" i="33"/>
  <c r="H384" i="33"/>
  <c r="I384" i="33"/>
  <c r="B385" i="33"/>
  <c r="X385" i="33" s="1"/>
  <c r="C385" i="33"/>
  <c r="D385" i="33"/>
  <c r="E385" i="33"/>
  <c r="F385" i="33"/>
  <c r="H385" i="33"/>
  <c r="I385" i="33"/>
  <c r="B386" i="33"/>
  <c r="X386" i="33" s="1"/>
  <c r="C386" i="33"/>
  <c r="D386" i="33"/>
  <c r="E386" i="33"/>
  <c r="F386" i="33"/>
  <c r="H386" i="33"/>
  <c r="I386" i="33"/>
  <c r="B387" i="33"/>
  <c r="X387" i="33" s="1"/>
  <c r="C387" i="33"/>
  <c r="D387" i="33"/>
  <c r="E387" i="33"/>
  <c r="F387" i="33"/>
  <c r="H387" i="33"/>
  <c r="I387" i="33"/>
  <c r="B388" i="33"/>
  <c r="X388" i="33" s="1"/>
  <c r="C388" i="33"/>
  <c r="D388" i="33"/>
  <c r="E388" i="33"/>
  <c r="F388" i="33"/>
  <c r="H388" i="33"/>
  <c r="I388" i="33"/>
  <c r="B389" i="33"/>
  <c r="X389" i="33" s="1"/>
  <c r="C389" i="33"/>
  <c r="D389" i="33"/>
  <c r="E389" i="33"/>
  <c r="F389" i="33"/>
  <c r="H389" i="33"/>
  <c r="I389" i="33"/>
  <c r="B390" i="33"/>
  <c r="X390" i="33" s="1"/>
  <c r="C390" i="33"/>
  <c r="D390" i="33"/>
  <c r="E390" i="33"/>
  <c r="F390" i="33"/>
  <c r="H390" i="33"/>
  <c r="I390" i="33"/>
  <c r="B391" i="33"/>
  <c r="X391" i="33" s="1"/>
  <c r="C391" i="33"/>
  <c r="D391" i="33"/>
  <c r="E391" i="33"/>
  <c r="F391" i="33"/>
  <c r="H391" i="33"/>
  <c r="I391" i="33"/>
  <c r="B392" i="33"/>
  <c r="X392" i="33" s="1"/>
  <c r="C392" i="33"/>
  <c r="D392" i="33"/>
  <c r="E392" i="33"/>
  <c r="F392" i="33"/>
  <c r="H392" i="33"/>
  <c r="I392" i="33"/>
  <c r="B393" i="33"/>
  <c r="X393" i="33" s="1"/>
  <c r="C393" i="33"/>
  <c r="D393" i="33"/>
  <c r="E393" i="33"/>
  <c r="F393" i="33"/>
  <c r="H393" i="33"/>
  <c r="I393" i="33"/>
  <c r="B394" i="33"/>
  <c r="X394" i="33" s="1"/>
  <c r="C394" i="33"/>
  <c r="D394" i="33"/>
  <c r="E394" i="33"/>
  <c r="F394" i="33"/>
  <c r="H394" i="33"/>
  <c r="I394" i="33"/>
  <c r="B395" i="33"/>
  <c r="X395" i="33" s="1"/>
  <c r="C395" i="33"/>
  <c r="D395" i="33"/>
  <c r="E395" i="33"/>
  <c r="F395" i="33"/>
  <c r="H395" i="33"/>
  <c r="I395" i="33"/>
  <c r="B396" i="33"/>
  <c r="X396" i="33" s="1"/>
  <c r="C396" i="33"/>
  <c r="D396" i="33"/>
  <c r="E396" i="33"/>
  <c r="F396" i="33"/>
  <c r="H396" i="33"/>
  <c r="I396" i="33"/>
  <c r="B397" i="33"/>
  <c r="X397" i="33" s="1"/>
  <c r="C397" i="33"/>
  <c r="D397" i="33"/>
  <c r="E397" i="33"/>
  <c r="F397" i="33"/>
  <c r="H397" i="33"/>
  <c r="I397" i="33"/>
  <c r="B398" i="33"/>
  <c r="X398" i="33" s="1"/>
  <c r="C398" i="33"/>
  <c r="D398" i="33"/>
  <c r="E398" i="33"/>
  <c r="F398" i="33"/>
  <c r="H398" i="33"/>
  <c r="I398" i="33"/>
  <c r="B399" i="33"/>
  <c r="X399" i="33" s="1"/>
  <c r="C399" i="33"/>
  <c r="D399" i="33"/>
  <c r="E399" i="33"/>
  <c r="F399" i="33"/>
  <c r="H399" i="33"/>
  <c r="I399" i="33"/>
  <c r="B400" i="33"/>
  <c r="X400" i="33" s="1"/>
  <c r="C400" i="33"/>
  <c r="D400" i="33"/>
  <c r="E400" i="33"/>
  <c r="F400" i="33"/>
  <c r="H400" i="33"/>
  <c r="I400" i="33"/>
  <c r="B401" i="33"/>
  <c r="X401" i="33" s="1"/>
  <c r="C401" i="33"/>
  <c r="D401" i="33"/>
  <c r="E401" i="33"/>
  <c r="F401" i="33"/>
  <c r="H401" i="33"/>
  <c r="I401" i="33"/>
  <c r="B402" i="33"/>
  <c r="X402" i="33" s="1"/>
  <c r="C402" i="33"/>
  <c r="D402" i="33"/>
  <c r="E402" i="33"/>
  <c r="F402" i="33"/>
  <c r="H402" i="33"/>
  <c r="I402" i="33"/>
  <c r="B403" i="33"/>
  <c r="X403" i="33" s="1"/>
  <c r="C403" i="33"/>
  <c r="D403" i="33"/>
  <c r="E403" i="33"/>
  <c r="F403" i="33"/>
  <c r="H403" i="33"/>
  <c r="I403" i="33"/>
  <c r="B404" i="33"/>
  <c r="X404" i="33" s="1"/>
  <c r="C404" i="33"/>
  <c r="D404" i="33"/>
  <c r="E404" i="33"/>
  <c r="F404" i="33"/>
  <c r="H404" i="33"/>
  <c r="I404" i="33"/>
  <c r="B405" i="33"/>
  <c r="X405" i="33" s="1"/>
  <c r="C405" i="33"/>
  <c r="D405" i="33"/>
  <c r="E405" i="33"/>
  <c r="F405" i="33"/>
  <c r="H405" i="33"/>
  <c r="I405" i="33"/>
  <c r="B406" i="33"/>
  <c r="X406" i="33" s="1"/>
  <c r="C406" i="33"/>
  <c r="D406" i="33"/>
  <c r="E406" i="33"/>
  <c r="F406" i="33"/>
  <c r="H406" i="33"/>
  <c r="I406" i="33"/>
  <c r="B407" i="33"/>
  <c r="X407" i="33" s="1"/>
  <c r="C407" i="33"/>
  <c r="D407" i="33"/>
  <c r="E407" i="33"/>
  <c r="F407" i="33"/>
  <c r="H407" i="33"/>
  <c r="I407" i="33"/>
  <c r="B408" i="33"/>
  <c r="X408" i="33" s="1"/>
  <c r="C408" i="33"/>
  <c r="D408" i="33"/>
  <c r="E408" i="33"/>
  <c r="F408" i="33"/>
  <c r="H408" i="33"/>
  <c r="I408" i="33"/>
  <c r="B409" i="33"/>
  <c r="X409" i="33" s="1"/>
  <c r="C409" i="33"/>
  <c r="D409" i="33"/>
  <c r="E409" i="33"/>
  <c r="F409" i="33"/>
  <c r="H409" i="33"/>
  <c r="I409" i="33"/>
  <c r="B410" i="33"/>
  <c r="X410" i="33" s="1"/>
  <c r="C410" i="33"/>
  <c r="D410" i="33"/>
  <c r="E410" i="33"/>
  <c r="F410" i="33"/>
  <c r="H410" i="33"/>
  <c r="I410" i="33"/>
  <c r="B411" i="33"/>
  <c r="X411" i="33" s="1"/>
  <c r="C411" i="33"/>
  <c r="D411" i="33"/>
  <c r="E411" i="33"/>
  <c r="F411" i="33"/>
  <c r="H411" i="33"/>
  <c r="I411" i="33"/>
  <c r="B412" i="33"/>
  <c r="X412" i="33" s="1"/>
  <c r="C412" i="33"/>
  <c r="D412" i="33"/>
  <c r="E412" i="33"/>
  <c r="F412" i="33"/>
  <c r="H412" i="33"/>
  <c r="I412" i="33"/>
  <c r="B413" i="33"/>
  <c r="X413" i="33" s="1"/>
  <c r="C413" i="33"/>
  <c r="D413" i="33"/>
  <c r="E413" i="33"/>
  <c r="F413" i="33"/>
  <c r="H413" i="33"/>
  <c r="I413" i="33"/>
  <c r="B414" i="33"/>
  <c r="X414" i="33" s="1"/>
  <c r="C414" i="33"/>
  <c r="D414" i="33"/>
  <c r="E414" i="33"/>
  <c r="F414" i="33"/>
  <c r="H414" i="33"/>
  <c r="I414" i="33"/>
  <c r="B415" i="33"/>
  <c r="X415" i="33" s="1"/>
  <c r="C415" i="33"/>
  <c r="D415" i="33"/>
  <c r="E415" i="33"/>
  <c r="F415" i="33"/>
  <c r="H415" i="33"/>
  <c r="I415" i="33"/>
  <c r="B416" i="33"/>
  <c r="X416" i="33" s="1"/>
  <c r="C416" i="33"/>
  <c r="D416" i="33"/>
  <c r="E416" i="33"/>
  <c r="F416" i="33"/>
  <c r="H416" i="33"/>
  <c r="I416" i="33"/>
  <c r="B417" i="33"/>
  <c r="X417" i="33" s="1"/>
  <c r="C417" i="33"/>
  <c r="D417" i="33"/>
  <c r="E417" i="33"/>
  <c r="F417" i="33"/>
  <c r="H417" i="33"/>
  <c r="I417" i="33"/>
  <c r="B418" i="33"/>
  <c r="X418" i="33" s="1"/>
  <c r="C418" i="33"/>
  <c r="D418" i="33"/>
  <c r="E418" i="33"/>
  <c r="F418" i="33"/>
  <c r="H418" i="33"/>
  <c r="I418" i="33"/>
  <c r="B419" i="33"/>
  <c r="X419" i="33" s="1"/>
  <c r="C419" i="33"/>
  <c r="D419" i="33"/>
  <c r="E419" i="33"/>
  <c r="F419" i="33"/>
  <c r="H419" i="33"/>
  <c r="I419" i="33"/>
  <c r="B420" i="33"/>
  <c r="X420" i="33" s="1"/>
  <c r="C420" i="33"/>
  <c r="D420" i="33"/>
  <c r="E420" i="33"/>
  <c r="F420" i="33"/>
  <c r="H420" i="33"/>
  <c r="I420" i="33"/>
  <c r="B421" i="33"/>
  <c r="X421" i="33" s="1"/>
  <c r="C421" i="33"/>
  <c r="D421" i="33"/>
  <c r="E421" i="33"/>
  <c r="F421" i="33"/>
  <c r="H421" i="33"/>
  <c r="I421" i="33"/>
  <c r="B422" i="33"/>
  <c r="X422" i="33" s="1"/>
  <c r="C422" i="33"/>
  <c r="D422" i="33"/>
  <c r="E422" i="33"/>
  <c r="F422" i="33"/>
  <c r="H422" i="33"/>
  <c r="I422" i="33"/>
  <c r="B423" i="33"/>
  <c r="X423" i="33" s="1"/>
  <c r="C423" i="33"/>
  <c r="D423" i="33"/>
  <c r="E423" i="33"/>
  <c r="F423" i="33"/>
  <c r="H423" i="33"/>
  <c r="I423" i="33"/>
  <c r="B424" i="33"/>
  <c r="X424" i="33" s="1"/>
  <c r="C424" i="33"/>
  <c r="D424" i="33"/>
  <c r="E424" i="33"/>
  <c r="F424" i="33"/>
  <c r="H424" i="33"/>
  <c r="I424" i="33"/>
  <c r="B425" i="33"/>
  <c r="X425" i="33" s="1"/>
  <c r="C425" i="33"/>
  <c r="D425" i="33"/>
  <c r="E425" i="33"/>
  <c r="F425" i="33"/>
  <c r="H425" i="33"/>
  <c r="I425" i="33"/>
  <c r="B426" i="33"/>
  <c r="X426" i="33" s="1"/>
  <c r="C426" i="33"/>
  <c r="D426" i="33"/>
  <c r="E426" i="33"/>
  <c r="F426" i="33"/>
  <c r="H426" i="33"/>
  <c r="I426" i="33"/>
  <c r="B427" i="33"/>
  <c r="X427" i="33" s="1"/>
  <c r="C427" i="33"/>
  <c r="D427" i="33"/>
  <c r="E427" i="33"/>
  <c r="F427" i="33"/>
  <c r="H427" i="33"/>
  <c r="I427" i="33"/>
  <c r="B428" i="33"/>
  <c r="X428" i="33" s="1"/>
  <c r="C428" i="33"/>
  <c r="D428" i="33"/>
  <c r="E428" i="33"/>
  <c r="F428" i="33"/>
  <c r="H428" i="33"/>
  <c r="I428" i="33"/>
  <c r="B429" i="33"/>
  <c r="X429" i="33" s="1"/>
  <c r="C429" i="33"/>
  <c r="D429" i="33"/>
  <c r="E429" i="33"/>
  <c r="F429" i="33"/>
  <c r="H429" i="33"/>
  <c r="I429" i="33"/>
  <c r="B430" i="33"/>
  <c r="X430" i="33" s="1"/>
  <c r="C430" i="33"/>
  <c r="D430" i="33"/>
  <c r="E430" i="33"/>
  <c r="F430" i="33"/>
  <c r="H430" i="33"/>
  <c r="I430" i="33"/>
  <c r="B431" i="33"/>
  <c r="X431" i="33" s="1"/>
  <c r="C431" i="33"/>
  <c r="D431" i="33"/>
  <c r="E431" i="33"/>
  <c r="F431" i="33"/>
  <c r="H431" i="33"/>
  <c r="I431" i="33"/>
  <c r="B432" i="33"/>
  <c r="X432" i="33" s="1"/>
  <c r="C432" i="33"/>
  <c r="D432" i="33"/>
  <c r="E432" i="33"/>
  <c r="F432" i="33"/>
  <c r="H432" i="33"/>
  <c r="I432" i="33"/>
  <c r="B433" i="33"/>
  <c r="X433" i="33" s="1"/>
  <c r="C433" i="33"/>
  <c r="D433" i="33"/>
  <c r="E433" i="33"/>
  <c r="F433" i="33"/>
  <c r="H433" i="33"/>
  <c r="I433" i="33"/>
  <c r="B434" i="33"/>
  <c r="X434" i="33" s="1"/>
  <c r="C434" i="33"/>
  <c r="D434" i="33"/>
  <c r="E434" i="33"/>
  <c r="F434" i="33"/>
  <c r="H434" i="33"/>
  <c r="I434" i="33"/>
  <c r="B435" i="33"/>
  <c r="X435" i="33" s="1"/>
  <c r="C435" i="33"/>
  <c r="D435" i="33"/>
  <c r="E435" i="33"/>
  <c r="F435" i="33"/>
  <c r="H435" i="33"/>
  <c r="I435" i="33"/>
  <c r="B436" i="33"/>
  <c r="X436" i="33" s="1"/>
  <c r="C436" i="33"/>
  <c r="D436" i="33"/>
  <c r="E436" i="33"/>
  <c r="F436" i="33"/>
  <c r="H436" i="33"/>
  <c r="I436" i="33"/>
  <c r="B437" i="33"/>
  <c r="X437" i="33" s="1"/>
  <c r="C437" i="33"/>
  <c r="D437" i="33"/>
  <c r="E437" i="33"/>
  <c r="F437" i="33"/>
  <c r="H437" i="33"/>
  <c r="I437" i="33"/>
  <c r="B438" i="33"/>
  <c r="X438" i="33" s="1"/>
  <c r="C438" i="33"/>
  <c r="D438" i="33"/>
  <c r="E438" i="33"/>
  <c r="F438" i="33"/>
  <c r="H438" i="33"/>
  <c r="I438" i="33"/>
  <c r="B439" i="33"/>
  <c r="X439" i="33" s="1"/>
  <c r="C439" i="33"/>
  <c r="D439" i="33"/>
  <c r="E439" i="33"/>
  <c r="F439" i="33"/>
  <c r="H439" i="33"/>
  <c r="I439" i="33"/>
  <c r="B440" i="33"/>
  <c r="X440" i="33" s="1"/>
  <c r="C440" i="33"/>
  <c r="D440" i="33"/>
  <c r="E440" i="33"/>
  <c r="F440" i="33"/>
  <c r="H440" i="33"/>
  <c r="I440" i="33"/>
  <c r="B441" i="33"/>
  <c r="X441" i="33" s="1"/>
  <c r="C441" i="33"/>
  <c r="D441" i="33"/>
  <c r="E441" i="33"/>
  <c r="F441" i="33"/>
  <c r="H441" i="33"/>
  <c r="I441" i="33"/>
  <c r="B442" i="33"/>
  <c r="X442" i="33" s="1"/>
  <c r="C442" i="33"/>
  <c r="D442" i="33"/>
  <c r="E442" i="33"/>
  <c r="F442" i="33"/>
  <c r="H442" i="33"/>
  <c r="I442" i="33"/>
  <c r="B443" i="33"/>
  <c r="X443" i="33" s="1"/>
  <c r="C443" i="33"/>
  <c r="D443" i="33"/>
  <c r="E443" i="33"/>
  <c r="F443" i="33"/>
  <c r="H443" i="33"/>
  <c r="I443" i="33"/>
  <c r="B444" i="33"/>
  <c r="X444" i="33" s="1"/>
  <c r="C444" i="33"/>
  <c r="D444" i="33"/>
  <c r="E444" i="33"/>
  <c r="F444" i="33"/>
  <c r="H444" i="33"/>
  <c r="I444" i="33"/>
  <c r="B445" i="33"/>
  <c r="X445" i="33" s="1"/>
  <c r="C445" i="33"/>
  <c r="D445" i="33"/>
  <c r="E445" i="33"/>
  <c r="F445" i="33"/>
  <c r="H445" i="33"/>
  <c r="I445" i="33"/>
  <c r="B446" i="33"/>
  <c r="X446" i="33" s="1"/>
  <c r="C446" i="33"/>
  <c r="D446" i="33"/>
  <c r="E446" i="33"/>
  <c r="F446" i="33"/>
  <c r="H446" i="33"/>
  <c r="I446" i="33"/>
  <c r="B447" i="33"/>
  <c r="X447" i="33" s="1"/>
  <c r="C447" i="33"/>
  <c r="D447" i="33"/>
  <c r="E447" i="33"/>
  <c r="F447" i="33"/>
  <c r="H447" i="33"/>
  <c r="I447" i="33"/>
  <c r="B448" i="33"/>
  <c r="X448" i="33" s="1"/>
  <c r="C448" i="33"/>
  <c r="D448" i="33"/>
  <c r="E448" i="33"/>
  <c r="F448" i="33"/>
  <c r="H448" i="33"/>
  <c r="I448" i="33"/>
  <c r="B449" i="33"/>
  <c r="X449" i="33" s="1"/>
  <c r="C449" i="33"/>
  <c r="D449" i="33"/>
  <c r="E449" i="33"/>
  <c r="F449" i="33"/>
  <c r="H449" i="33"/>
  <c r="I449" i="33"/>
  <c r="B450" i="33"/>
  <c r="X450" i="33" s="1"/>
  <c r="C450" i="33"/>
  <c r="D450" i="33"/>
  <c r="E450" i="33"/>
  <c r="F450" i="33"/>
  <c r="H450" i="33"/>
  <c r="I450" i="33"/>
  <c r="B451" i="33"/>
  <c r="X451" i="33" s="1"/>
  <c r="C451" i="33"/>
  <c r="D451" i="33"/>
  <c r="E451" i="33"/>
  <c r="F451" i="33"/>
  <c r="H451" i="33"/>
  <c r="I451" i="33"/>
  <c r="B452" i="33"/>
  <c r="X452" i="33" s="1"/>
  <c r="C452" i="33"/>
  <c r="D452" i="33"/>
  <c r="E452" i="33"/>
  <c r="F452" i="33"/>
  <c r="H452" i="33"/>
  <c r="I452" i="33"/>
  <c r="B453" i="33"/>
  <c r="X453" i="33" s="1"/>
  <c r="C453" i="33"/>
  <c r="D453" i="33"/>
  <c r="E453" i="33"/>
  <c r="F453" i="33"/>
  <c r="H453" i="33"/>
  <c r="I453" i="33"/>
  <c r="B454" i="33"/>
  <c r="X454" i="33" s="1"/>
  <c r="C454" i="33"/>
  <c r="D454" i="33"/>
  <c r="E454" i="33"/>
  <c r="F454" i="33"/>
  <c r="H454" i="33"/>
  <c r="I454" i="33"/>
  <c r="B455" i="33"/>
  <c r="X455" i="33" s="1"/>
  <c r="C455" i="33"/>
  <c r="D455" i="33"/>
  <c r="E455" i="33"/>
  <c r="F455" i="33"/>
  <c r="H455" i="33"/>
  <c r="I455" i="33"/>
  <c r="B456" i="33"/>
  <c r="X456" i="33" s="1"/>
  <c r="C456" i="33"/>
  <c r="D456" i="33"/>
  <c r="E456" i="33"/>
  <c r="F456" i="33"/>
  <c r="H456" i="33"/>
  <c r="I456" i="33"/>
  <c r="B457" i="33"/>
  <c r="X457" i="33" s="1"/>
  <c r="C457" i="33"/>
  <c r="D457" i="33"/>
  <c r="E457" i="33"/>
  <c r="F457" i="33"/>
  <c r="H457" i="33"/>
  <c r="I457" i="33"/>
  <c r="B458" i="33"/>
  <c r="X458" i="33" s="1"/>
  <c r="C458" i="33"/>
  <c r="D458" i="33"/>
  <c r="E458" i="33"/>
  <c r="F458" i="33"/>
  <c r="H458" i="33"/>
  <c r="I458" i="33"/>
  <c r="B459" i="33"/>
  <c r="X459" i="33" s="1"/>
  <c r="C459" i="33"/>
  <c r="D459" i="33"/>
  <c r="E459" i="33"/>
  <c r="F459" i="33"/>
  <c r="H459" i="33"/>
  <c r="I459" i="33"/>
  <c r="B460" i="33"/>
  <c r="X460" i="33" s="1"/>
  <c r="C460" i="33"/>
  <c r="D460" i="33"/>
  <c r="E460" i="33"/>
  <c r="F460" i="33"/>
  <c r="H460" i="33"/>
  <c r="I460" i="33"/>
  <c r="B461" i="33"/>
  <c r="X461" i="33" s="1"/>
  <c r="C461" i="33"/>
  <c r="D461" i="33"/>
  <c r="E461" i="33"/>
  <c r="F461" i="33"/>
  <c r="H461" i="33"/>
  <c r="I461" i="33"/>
  <c r="B462" i="33"/>
  <c r="X462" i="33" s="1"/>
  <c r="C462" i="33"/>
  <c r="D462" i="33"/>
  <c r="E462" i="33"/>
  <c r="F462" i="33"/>
  <c r="H462" i="33"/>
  <c r="I462" i="33"/>
  <c r="B463" i="33"/>
  <c r="X463" i="33" s="1"/>
  <c r="C463" i="33"/>
  <c r="D463" i="33"/>
  <c r="E463" i="33"/>
  <c r="F463" i="33"/>
  <c r="H463" i="33"/>
  <c r="I463" i="33"/>
  <c r="B464" i="33"/>
  <c r="X464" i="33" s="1"/>
  <c r="C464" i="33"/>
  <c r="D464" i="33"/>
  <c r="E464" i="33"/>
  <c r="F464" i="33"/>
  <c r="H464" i="33"/>
  <c r="I464" i="33"/>
  <c r="B465" i="33"/>
  <c r="X465" i="33" s="1"/>
  <c r="C465" i="33"/>
  <c r="D465" i="33"/>
  <c r="E465" i="33"/>
  <c r="F465" i="33"/>
  <c r="H465" i="33"/>
  <c r="I465" i="33"/>
  <c r="B466" i="33"/>
  <c r="X466" i="33" s="1"/>
  <c r="C466" i="33"/>
  <c r="D466" i="33"/>
  <c r="E466" i="33"/>
  <c r="F466" i="33"/>
  <c r="H466" i="33"/>
  <c r="I466" i="33"/>
  <c r="B467" i="33"/>
  <c r="X467" i="33" s="1"/>
  <c r="C467" i="33"/>
  <c r="D467" i="33"/>
  <c r="E467" i="33"/>
  <c r="F467" i="33"/>
  <c r="H467" i="33"/>
  <c r="I467" i="33"/>
  <c r="B468" i="33"/>
  <c r="X468" i="33" s="1"/>
  <c r="C468" i="33"/>
  <c r="D468" i="33"/>
  <c r="E468" i="33"/>
  <c r="F468" i="33"/>
  <c r="H468" i="33"/>
  <c r="I468" i="33"/>
  <c r="B469" i="33"/>
  <c r="X469" i="33" s="1"/>
  <c r="C469" i="33"/>
  <c r="D469" i="33"/>
  <c r="E469" i="33"/>
  <c r="F469" i="33"/>
  <c r="H469" i="33"/>
  <c r="I469" i="33"/>
  <c r="B470" i="33"/>
  <c r="X470" i="33" s="1"/>
  <c r="C470" i="33"/>
  <c r="D470" i="33"/>
  <c r="E470" i="33"/>
  <c r="F470" i="33"/>
  <c r="H470" i="33"/>
  <c r="I470" i="33"/>
  <c r="B471" i="33"/>
  <c r="X471" i="33" s="1"/>
  <c r="C471" i="33"/>
  <c r="D471" i="33"/>
  <c r="E471" i="33"/>
  <c r="F471" i="33"/>
  <c r="H471" i="33"/>
  <c r="I471" i="33"/>
  <c r="B472" i="33"/>
  <c r="X472" i="33" s="1"/>
  <c r="C472" i="33"/>
  <c r="D472" i="33"/>
  <c r="E472" i="33"/>
  <c r="F472" i="33"/>
  <c r="H472" i="33"/>
  <c r="I472" i="33"/>
  <c r="B473" i="33"/>
  <c r="X473" i="33" s="1"/>
  <c r="C473" i="33"/>
  <c r="D473" i="33"/>
  <c r="E473" i="33"/>
  <c r="F473" i="33"/>
  <c r="H473" i="33"/>
  <c r="I473" i="33"/>
  <c r="B474" i="33"/>
  <c r="X474" i="33" s="1"/>
  <c r="C474" i="33"/>
  <c r="D474" i="33"/>
  <c r="E474" i="33"/>
  <c r="F474" i="33"/>
  <c r="H474" i="33"/>
  <c r="I474" i="33"/>
  <c r="B475" i="33"/>
  <c r="X475" i="33" s="1"/>
  <c r="C475" i="33"/>
  <c r="D475" i="33"/>
  <c r="E475" i="33"/>
  <c r="F475" i="33"/>
  <c r="H475" i="33"/>
  <c r="I475" i="33"/>
  <c r="B476" i="33"/>
  <c r="X476" i="33" s="1"/>
  <c r="C476" i="33"/>
  <c r="D476" i="33"/>
  <c r="E476" i="33"/>
  <c r="F476" i="33"/>
  <c r="H476" i="33"/>
  <c r="I476" i="33"/>
  <c r="B477" i="33"/>
  <c r="X477" i="33" s="1"/>
  <c r="C477" i="33"/>
  <c r="D477" i="33"/>
  <c r="E477" i="33"/>
  <c r="F477" i="33"/>
  <c r="H477" i="33"/>
  <c r="I477" i="33"/>
  <c r="B478" i="33"/>
  <c r="X478" i="33" s="1"/>
  <c r="C478" i="33"/>
  <c r="D478" i="33"/>
  <c r="E478" i="33"/>
  <c r="F478" i="33"/>
  <c r="H478" i="33"/>
  <c r="I478" i="33"/>
  <c r="B479" i="33"/>
  <c r="X479" i="33" s="1"/>
  <c r="C479" i="33"/>
  <c r="D479" i="33"/>
  <c r="E479" i="33"/>
  <c r="F479" i="33"/>
  <c r="H479" i="33"/>
  <c r="I479" i="33"/>
  <c r="B480" i="33"/>
  <c r="X480" i="33" s="1"/>
  <c r="C480" i="33"/>
  <c r="D480" i="33"/>
  <c r="E480" i="33"/>
  <c r="F480" i="33"/>
  <c r="H480" i="33"/>
  <c r="I480" i="33"/>
  <c r="B481" i="33"/>
  <c r="X481" i="33" s="1"/>
  <c r="C481" i="33"/>
  <c r="D481" i="33"/>
  <c r="E481" i="33"/>
  <c r="F481" i="33"/>
  <c r="H481" i="33"/>
  <c r="I481" i="33"/>
  <c r="B482" i="33"/>
  <c r="X482" i="33" s="1"/>
  <c r="C482" i="33"/>
  <c r="D482" i="33"/>
  <c r="E482" i="33"/>
  <c r="F482" i="33"/>
  <c r="H482" i="33"/>
  <c r="I482" i="33"/>
  <c r="B483" i="33"/>
  <c r="X483" i="33" s="1"/>
  <c r="C483" i="33"/>
  <c r="D483" i="33"/>
  <c r="E483" i="33"/>
  <c r="F483" i="33"/>
  <c r="H483" i="33"/>
  <c r="I483" i="33"/>
  <c r="B484" i="33"/>
  <c r="X484" i="33" s="1"/>
  <c r="C484" i="33"/>
  <c r="D484" i="33"/>
  <c r="E484" i="33"/>
  <c r="F484" i="33"/>
  <c r="H484" i="33"/>
  <c r="I484" i="33"/>
  <c r="B485" i="33"/>
  <c r="X485" i="33" s="1"/>
  <c r="C485" i="33"/>
  <c r="D485" i="33"/>
  <c r="E485" i="33"/>
  <c r="F485" i="33"/>
  <c r="H485" i="33"/>
  <c r="I485" i="33"/>
  <c r="B486" i="33"/>
  <c r="X486" i="33" s="1"/>
  <c r="C486" i="33"/>
  <c r="D486" i="33"/>
  <c r="E486" i="33"/>
  <c r="F486" i="33"/>
  <c r="H486" i="33"/>
  <c r="I486" i="33"/>
  <c r="B487" i="33"/>
  <c r="X487" i="33" s="1"/>
  <c r="C487" i="33"/>
  <c r="D487" i="33"/>
  <c r="E487" i="33"/>
  <c r="F487" i="33"/>
  <c r="H487" i="33"/>
  <c r="I487" i="33"/>
  <c r="B488" i="33"/>
  <c r="X488" i="33" s="1"/>
  <c r="C488" i="33"/>
  <c r="D488" i="33"/>
  <c r="E488" i="33"/>
  <c r="F488" i="33"/>
  <c r="H488" i="33"/>
  <c r="I488" i="33"/>
  <c r="B489" i="33"/>
  <c r="X489" i="33" s="1"/>
  <c r="C489" i="33"/>
  <c r="D489" i="33"/>
  <c r="E489" i="33"/>
  <c r="F489" i="33"/>
  <c r="H489" i="33"/>
  <c r="I489" i="33"/>
  <c r="B490" i="33"/>
  <c r="X490" i="33" s="1"/>
  <c r="C490" i="33"/>
  <c r="D490" i="33"/>
  <c r="E490" i="33"/>
  <c r="F490" i="33"/>
  <c r="H490" i="33"/>
  <c r="I490" i="33"/>
  <c r="B491" i="33"/>
  <c r="X491" i="33" s="1"/>
  <c r="C491" i="33"/>
  <c r="D491" i="33"/>
  <c r="E491" i="33"/>
  <c r="F491" i="33"/>
  <c r="H491" i="33"/>
  <c r="I491" i="33"/>
  <c r="B492" i="33"/>
  <c r="X492" i="33" s="1"/>
  <c r="C492" i="33"/>
  <c r="D492" i="33"/>
  <c r="E492" i="33"/>
  <c r="F492" i="33"/>
  <c r="H492" i="33"/>
  <c r="I492" i="33"/>
  <c r="B493" i="33"/>
  <c r="X493" i="33" s="1"/>
  <c r="C493" i="33"/>
  <c r="D493" i="33"/>
  <c r="E493" i="33"/>
  <c r="F493" i="33"/>
  <c r="H493" i="33"/>
  <c r="I493" i="33"/>
  <c r="B494" i="33"/>
  <c r="X494" i="33" s="1"/>
  <c r="C494" i="33"/>
  <c r="D494" i="33"/>
  <c r="E494" i="33"/>
  <c r="F494" i="33"/>
  <c r="H494" i="33"/>
  <c r="I494" i="33"/>
  <c r="B495" i="33"/>
  <c r="X495" i="33" s="1"/>
  <c r="C495" i="33"/>
  <c r="D495" i="33"/>
  <c r="E495" i="33"/>
  <c r="F495" i="33"/>
  <c r="H495" i="33"/>
  <c r="I495" i="33"/>
  <c r="B496" i="33"/>
  <c r="X496" i="33" s="1"/>
  <c r="C496" i="33"/>
  <c r="D496" i="33"/>
  <c r="E496" i="33"/>
  <c r="F496" i="33"/>
  <c r="H496" i="33"/>
  <c r="I496" i="33"/>
  <c r="B497" i="33"/>
  <c r="X497" i="33" s="1"/>
  <c r="C497" i="33"/>
  <c r="D497" i="33"/>
  <c r="E497" i="33"/>
  <c r="F497" i="33"/>
  <c r="H497" i="33"/>
  <c r="I497" i="33"/>
  <c r="B498" i="33"/>
  <c r="X498" i="33" s="1"/>
  <c r="C498" i="33"/>
  <c r="D498" i="33"/>
  <c r="E498" i="33"/>
  <c r="F498" i="33"/>
  <c r="H498" i="33"/>
  <c r="I498" i="33"/>
  <c r="B499" i="33"/>
  <c r="X499" i="33" s="1"/>
  <c r="C499" i="33"/>
  <c r="D499" i="33"/>
  <c r="E499" i="33"/>
  <c r="F499" i="33"/>
  <c r="H499" i="33"/>
  <c r="I499" i="33"/>
  <c r="B500" i="33"/>
  <c r="X500" i="33" s="1"/>
  <c r="C500" i="33"/>
  <c r="D500" i="33"/>
  <c r="E500" i="33"/>
  <c r="F500" i="33"/>
  <c r="H500" i="33"/>
  <c r="I500" i="33"/>
  <c r="B501" i="33"/>
  <c r="X501" i="33" s="1"/>
  <c r="C501" i="33"/>
  <c r="D501" i="33"/>
  <c r="E501" i="33"/>
  <c r="F501" i="33"/>
  <c r="H501" i="33"/>
  <c r="I501" i="33"/>
  <c r="B502" i="33"/>
  <c r="X502" i="33" s="1"/>
  <c r="C502" i="33"/>
  <c r="D502" i="33"/>
  <c r="E502" i="33"/>
  <c r="F502" i="33"/>
  <c r="H502" i="33"/>
  <c r="I502" i="33"/>
  <c r="B503" i="33"/>
  <c r="X503" i="33" s="1"/>
  <c r="C503" i="33"/>
  <c r="D503" i="33"/>
  <c r="E503" i="33"/>
  <c r="F503" i="33"/>
  <c r="H503" i="33"/>
  <c r="I503" i="33"/>
  <c r="B504" i="33"/>
  <c r="X504" i="33" s="1"/>
  <c r="C504" i="33"/>
  <c r="D504" i="33"/>
  <c r="E504" i="33"/>
  <c r="F504" i="33"/>
  <c r="H504" i="33"/>
  <c r="I504" i="33"/>
  <c r="B505" i="33"/>
  <c r="X505" i="33" s="1"/>
  <c r="C505" i="33"/>
  <c r="D505" i="33"/>
  <c r="E505" i="33"/>
  <c r="F505" i="33"/>
  <c r="H505" i="33"/>
  <c r="I505" i="33"/>
  <c r="B506" i="33"/>
  <c r="X506" i="33" s="1"/>
  <c r="C506" i="33"/>
  <c r="D506" i="33"/>
  <c r="E506" i="33"/>
  <c r="F506" i="33"/>
  <c r="H506" i="33"/>
  <c r="I506" i="33"/>
  <c r="B7" i="33"/>
  <c r="X7" i="33" s="1"/>
  <c r="C7" i="33"/>
  <c r="D7" i="33"/>
  <c r="E7" i="33"/>
  <c r="F7" i="33"/>
  <c r="I7" i="33"/>
  <c r="X6" i="33" l="1"/>
  <c r="T4" i="33" s="1"/>
  <c r="B20" i="43" s="1"/>
  <c r="D24" i="43" s="1"/>
  <c r="L9" i="33"/>
  <c r="E24" i="43" l="1"/>
  <c r="C26" i="43"/>
  <c r="C25" i="43"/>
  <c r="C24" i="43"/>
  <c r="E26" i="43"/>
  <c r="D25" i="43"/>
  <c r="D26" i="43"/>
  <c r="E25" i="43"/>
  <c r="D23" i="43"/>
  <c r="C23" i="43"/>
  <c r="N506" i="33"/>
  <c r="M506" i="33"/>
  <c r="L506" i="33"/>
  <c r="N505" i="33"/>
  <c r="M505" i="33"/>
  <c r="L505" i="33"/>
  <c r="N504" i="33"/>
  <c r="M504" i="33"/>
  <c r="L504" i="33"/>
  <c r="N503" i="33"/>
  <c r="M503" i="33"/>
  <c r="L503" i="33"/>
  <c r="N502" i="33"/>
  <c r="M502" i="33"/>
  <c r="L502" i="33"/>
  <c r="N501" i="33"/>
  <c r="M501" i="33"/>
  <c r="L501" i="33"/>
  <c r="N500" i="33"/>
  <c r="M500" i="33"/>
  <c r="L500" i="33"/>
  <c r="N499" i="33"/>
  <c r="M499" i="33"/>
  <c r="L499" i="33"/>
  <c r="N498" i="33"/>
  <c r="M498" i="33"/>
  <c r="L498" i="33"/>
  <c r="N497" i="33"/>
  <c r="M497" i="33"/>
  <c r="L497" i="33"/>
  <c r="N496" i="33"/>
  <c r="M496" i="33"/>
  <c r="L496" i="33"/>
  <c r="N495" i="33"/>
  <c r="M495" i="33"/>
  <c r="L495" i="33"/>
  <c r="N494" i="33"/>
  <c r="M494" i="33"/>
  <c r="L494" i="33"/>
  <c r="N493" i="33"/>
  <c r="M493" i="33"/>
  <c r="L493" i="33"/>
  <c r="N492" i="33"/>
  <c r="M492" i="33"/>
  <c r="L492" i="33"/>
  <c r="N491" i="33"/>
  <c r="M491" i="33"/>
  <c r="L491" i="33"/>
  <c r="N490" i="33"/>
  <c r="M490" i="33"/>
  <c r="L490" i="33"/>
  <c r="N489" i="33"/>
  <c r="M489" i="33"/>
  <c r="L489" i="33"/>
  <c r="N488" i="33"/>
  <c r="M488" i="33"/>
  <c r="L488" i="33"/>
  <c r="N487" i="33"/>
  <c r="M487" i="33"/>
  <c r="L487" i="33"/>
  <c r="N486" i="33"/>
  <c r="M486" i="33"/>
  <c r="L486" i="33"/>
  <c r="N485" i="33"/>
  <c r="M485" i="33"/>
  <c r="L485" i="33"/>
  <c r="N484" i="33"/>
  <c r="M484" i="33"/>
  <c r="L484" i="33"/>
  <c r="N483" i="33"/>
  <c r="M483" i="33"/>
  <c r="L483" i="33"/>
  <c r="N482" i="33"/>
  <c r="M482" i="33"/>
  <c r="L482" i="33"/>
  <c r="N481" i="33"/>
  <c r="M481" i="33"/>
  <c r="L481" i="33"/>
  <c r="N480" i="33"/>
  <c r="M480" i="33"/>
  <c r="L480" i="33"/>
  <c r="N479" i="33"/>
  <c r="M479" i="33"/>
  <c r="L479" i="33"/>
  <c r="N478" i="33"/>
  <c r="M478" i="33"/>
  <c r="L478" i="33"/>
  <c r="N477" i="33"/>
  <c r="M477" i="33"/>
  <c r="L477" i="33"/>
  <c r="N476" i="33"/>
  <c r="M476" i="33"/>
  <c r="L476" i="33"/>
  <c r="N475" i="33"/>
  <c r="M475" i="33"/>
  <c r="L475" i="33"/>
  <c r="N474" i="33"/>
  <c r="M474" i="33"/>
  <c r="L474" i="33"/>
  <c r="N473" i="33"/>
  <c r="M473" i="33"/>
  <c r="L473" i="33"/>
  <c r="N472" i="33"/>
  <c r="M472" i="33"/>
  <c r="L472" i="33"/>
  <c r="N471" i="33"/>
  <c r="M471" i="33"/>
  <c r="L471" i="33"/>
  <c r="N470" i="33"/>
  <c r="M470" i="33"/>
  <c r="L470" i="33"/>
  <c r="N469" i="33"/>
  <c r="M469" i="33"/>
  <c r="L469" i="33"/>
  <c r="N468" i="33"/>
  <c r="M468" i="33"/>
  <c r="L468" i="33"/>
  <c r="N467" i="33"/>
  <c r="M467" i="33"/>
  <c r="L467" i="33"/>
  <c r="N466" i="33"/>
  <c r="M466" i="33"/>
  <c r="L466" i="33"/>
  <c r="N465" i="33"/>
  <c r="M465" i="33"/>
  <c r="L465" i="33"/>
  <c r="N464" i="33"/>
  <c r="M464" i="33"/>
  <c r="L464" i="33"/>
  <c r="N463" i="33"/>
  <c r="M463" i="33"/>
  <c r="L463" i="33"/>
  <c r="N462" i="33"/>
  <c r="M462" i="33"/>
  <c r="L462" i="33"/>
  <c r="N461" i="33"/>
  <c r="M461" i="33"/>
  <c r="L461" i="33"/>
  <c r="N460" i="33"/>
  <c r="M460" i="33"/>
  <c r="L460" i="33"/>
  <c r="N459" i="33"/>
  <c r="M459" i="33"/>
  <c r="L459" i="33"/>
  <c r="N458" i="33"/>
  <c r="M458" i="33"/>
  <c r="L458" i="33"/>
  <c r="N457" i="33"/>
  <c r="M457" i="33"/>
  <c r="L457" i="33"/>
  <c r="N456" i="33"/>
  <c r="M456" i="33"/>
  <c r="L456" i="33"/>
  <c r="N455" i="33"/>
  <c r="M455" i="33"/>
  <c r="L455" i="33"/>
  <c r="N454" i="33"/>
  <c r="M454" i="33"/>
  <c r="L454" i="33"/>
  <c r="N453" i="33"/>
  <c r="M453" i="33"/>
  <c r="L453" i="33"/>
  <c r="N452" i="33"/>
  <c r="M452" i="33"/>
  <c r="L452" i="33"/>
  <c r="N451" i="33"/>
  <c r="M451" i="33"/>
  <c r="L451" i="33"/>
  <c r="N450" i="33"/>
  <c r="M450" i="33"/>
  <c r="L450" i="33"/>
  <c r="N449" i="33"/>
  <c r="M449" i="33"/>
  <c r="L449" i="33"/>
  <c r="N448" i="33"/>
  <c r="M448" i="33"/>
  <c r="L448" i="33"/>
  <c r="N447" i="33"/>
  <c r="M447" i="33"/>
  <c r="L447" i="33"/>
  <c r="N446" i="33"/>
  <c r="M446" i="33"/>
  <c r="L446" i="33"/>
  <c r="N445" i="33"/>
  <c r="M445" i="33"/>
  <c r="L445" i="33"/>
  <c r="N444" i="33"/>
  <c r="M444" i="33"/>
  <c r="L444" i="33"/>
  <c r="N443" i="33"/>
  <c r="M443" i="33"/>
  <c r="L443" i="33"/>
  <c r="N442" i="33"/>
  <c r="M442" i="33"/>
  <c r="L442" i="33"/>
  <c r="N441" i="33"/>
  <c r="M441" i="33"/>
  <c r="L441" i="33"/>
  <c r="N440" i="33"/>
  <c r="M440" i="33"/>
  <c r="L440" i="33"/>
  <c r="N439" i="33"/>
  <c r="M439" i="33"/>
  <c r="L439" i="33"/>
  <c r="N438" i="33"/>
  <c r="M438" i="33"/>
  <c r="L438" i="33"/>
  <c r="N437" i="33"/>
  <c r="M437" i="33"/>
  <c r="L437" i="33"/>
  <c r="N436" i="33"/>
  <c r="M436" i="33"/>
  <c r="L436" i="33"/>
  <c r="N435" i="33"/>
  <c r="M435" i="33"/>
  <c r="L435" i="33"/>
  <c r="N434" i="33"/>
  <c r="M434" i="33"/>
  <c r="L434" i="33"/>
  <c r="N433" i="33"/>
  <c r="M433" i="33"/>
  <c r="L433" i="33"/>
  <c r="N432" i="33"/>
  <c r="M432" i="33"/>
  <c r="L432" i="33"/>
  <c r="N431" i="33"/>
  <c r="M431" i="33"/>
  <c r="L431" i="33"/>
  <c r="N430" i="33"/>
  <c r="M430" i="33"/>
  <c r="L430" i="33"/>
  <c r="N429" i="33"/>
  <c r="M429" i="33"/>
  <c r="L429" i="33"/>
  <c r="N428" i="33"/>
  <c r="M428" i="33"/>
  <c r="L428" i="33"/>
  <c r="N427" i="33"/>
  <c r="M427" i="33"/>
  <c r="L427" i="33"/>
  <c r="N426" i="33"/>
  <c r="M426" i="33"/>
  <c r="L426" i="33"/>
  <c r="N425" i="33"/>
  <c r="M425" i="33"/>
  <c r="L425" i="33"/>
  <c r="N424" i="33"/>
  <c r="M424" i="33"/>
  <c r="L424" i="33"/>
  <c r="N423" i="33"/>
  <c r="M423" i="33"/>
  <c r="L423" i="33"/>
  <c r="N422" i="33"/>
  <c r="M422" i="33"/>
  <c r="L422" i="33"/>
  <c r="N421" i="33"/>
  <c r="M421" i="33"/>
  <c r="L421" i="33"/>
  <c r="N420" i="33"/>
  <c r="M420" i="33"/>
  <c r="L420" i="33"/>
  <c r="N419" i="33"/>
  <c r="M419" i="33"/>
  <c r="L419" i="33"/>
  <c r="N418" i="33"/>
  <c r="M418" i="33"/>
  <c r="L418" i="33"/>
  <c r="N417" i="33"/>
  <c r="M417" i="33"/>
  <c r="L417" i="33"/>
  <c r="N416" i="33"/>
  <c r="M416" i="33"/>
  <c r="L416" i="33"/>
  <c r="N415" i="33"/>
  <c r="M415" i="33"/>
  <c r="L415" i="33"/>
  <c r="N414" i="33"/>
  <c r="M414" i="33"/>
  <c r="L414" i="33"/>
  <c r="N413" i="33"/>
  <c r="M413" i="33"/>
  <c r="L413" i="33"/>
  <c r="N412" i="33"/>
  <c r="M412" i="33"/>
  <c r="L412" i="33"/>
  <c r="N411" i="33"/>
  <c r="M411" i="33"/>
  <c r="L411" i="33"/>
  <c r="N410" i="33"/>
  <c r="M410" i="33"/>
  <c r="L410" i="33"/>
  <c r="N409" i="33"/>
  <c r="M409" i="33"/>
  <c r="L409" i="33"/>
  <c r="N408" i="33"/>
  <c r="M408" i="33"/>
  <c r="L408" i="33"/>
  <c r="N407" i="33"/>
  <c r="M407" i="33"/>
  <c r="L407" i="33"/>
  <c r="N406" i="33"/>
  <c r="M406" i="33"/>
  <c r="L406" i="33"/>
  <c r="N405" i="33"/>
  <c r="M405" i="33"/>
  <c r="L405" i="33"/>
  <c r="N404" i="33"/>
  <c r="M404" i="33"/>
  <c r="L404" i="33"/>
  <c r="N403" i="33"/>
  <c r="M403" i="33"/>
  <c r="L403" i="33"/>
  <c r="N402" i="33"/>
  <c r="M402" i="33"/>
  <c r="L402" i="33"/>
  <c r="N401" i="33"/>
  <c r="M401" i="33"/>
  <c r="L401" i="33"/>
  <c r="N400" i="33"/>
  <c r="M400" i="33"/>
  <c r="L400" i="33"/>
  <c r="N399" i="33"/>
  <c r="M399" i="33"/>
  <c r="L399" i="33"/>
  <c r="N398" i="33"/>
  <c r="M398" i="33"/>
  <c r="L398" i="33"/>
  <c r="N397" i="33"/>
  <c r="M397" i="33"/>
  <c r="L397" i="33"/>
  <c r="N396" i="33"/>
  <c r="M396" i="33"/>
  <c r="L396" i="33"/>
  <c r="N395" i="33"/>
  <c r="M395" i="33"/>
  <c r="L395" i="33"/>
  <c r="N394" i="33"/>
  <c r="M394" i="33"/>
  <c r="L394" i="33"/>
  <c r="N393" i="33"/>
  <c r="M393" i="33"/>
  <c r="L393" i="33"/>
  <c r="N392" i="33"/>
  <c r="M392" i="33"/>
  <c r="L392" i="33"/>
  <c r="N391" i="33"/>
  <c r="M391" i="33"/>
  <c r="L391" i="33"/>
  <c r="N390" i="33"/>
  <c r="M390" i="33"/>
  <c r="L390" i="33"/>
  <c r="N389" i="33"/>
  <c r="M389" i="33"/>
  <c r="L389" i="33"/>
  <c r="N388" i="33"/>
  <c r="M388" i="33"/>
  <c r="L388" i="33"/>
  <c r="N387" i="33"/>
  <c r="M387" i="33"/>
  <c r="L387" i="33"/>
  <c r="N386" i="33"/>
  <c r="M386" i="33"/>
  <c r="L386" i="33"/>
  <c r="N385" i="33"/>
  <c r="M385" i="33"/>
  <c r="L385" i="33"/>
  <c r="N384" i="33"/>
  <c r="M384" i="33"/>
  <c r="L384" i="33"/>
  <c r="N383" i="33"/>
  <c r="M383" i="33"/>
  <c r="L383" i="33"/>
  <c r="N382" i="33"/>
  <c r="M382" i="33"/>
  <c r="L382" i="33"/>
  <c r="N381" i="33"/>
  <c r="M381" i="33"/>
  <c r="L381" i="33"/>
  <c r="N380" i="33"/>
  <c r="M380" i="33"/>
  <c r="L380" i="33"/>
  <c r="N379" i="33"/>
  <c r="M379" i="33"/>
  <c r="L379" i="33"/>
  <c r="N378" i="33"/>
  <c r="M378" i="33"/>
  <c r="L378" i="33"/>
  <c r="N377" i="33"/>
  <c r="M377" i="33"/>
  <c r="L377" i="33"/>
  <c r="N376" i="33"/>
  <c r="M376" i="33"/>
  <c r="L376" i="33"/>
  <c r="N375" i="33"/>
  <c r="M375" i="33"/>
  <c r="L375" i="33"/>
  <c r="N374" i="33"/>
  <c r="M374" i="33"/>
  <c r="L374" i="33"/>
  <c r="N373" i="33"/>
  <c r="M373" i="33"/>
  <c r="L373" i="33"/>
  <c r="N372" i="33"/>
  <c r="M372" i="33"/>
  <c r="L372" i="33"/>
  <c r="N371" i="33"/>
  <c r="M371" i="33"/>
  <c r="L371" i="33"/>
  <c r="N370" i="33"/>
  <c r="M370" i="33"/>
  <c r="L370" i="33"/>
  <c r="N369" i="33"/>
  <c r="M369" i="33"/>
  <c r="L369" i="33"/>
  <c r="N368" i="33"/>
  <c r="M368" i="33"/>
  <c r="L368" i="33"/>
  <c r="N367" i="33"/>
  <c r="M367" i="33"/>
  <c r="L367" i="33"/>
  <c r="N366" i="33"/>
  <c r="M366" i="33"/>
  <c r="L366" i="33"/>
  <c r="N365" i="33"/>
  <c r="M365" i="33"/>
  <c r="L365" i="33"/>
  <c r="N364" i="33"/>
  <c r="M364" i="33"/>
  <c r="L364" i="33"/>
  <c r="N363" i="33"/>
  <c r="M363" i="33"/>
  <c r="L363" i="33"/>
  <c r="N362" i="33"/>
  <c r="M362" i="33"/>
  <c r="L362" i="33"/>
  <c r="N361" i="33"/>
  <c r="M361" i="33"/>
  <c r="L361" i="33"/>
  <c r="N360" i="33"/>
  <c r="M360" i="33"/>
  <c r="L360" i="33"/>
  <c r="N359" i="33"/>
  <c r="M359" i="33"/>
  <c r="L359" i="33"/>
  <c r="N358" i="33"/>
  <c r="M358" i="33"/>
  <c r="L358" i="33"/>
  <c r="N357" i="33"/>
  <c r="M357" i="33"/>
  <c r="L357" i="33"/>
  <c r="N356" i="33"/>
  <c r="M356" i="33"/>
  <c r="L356" i="33"/>
  <c r="N355" i="33"/>
  <c r="M355" i="33"/>
  <c r="L355" i="33"/>
  <c r="N354" i="33"/>
  <c r="M354" i="33"/>
  <c r="L354" i="33"/>
  <c r="N353" i="33"/>
  <c r="M353" i="33"/>
  <c r="L353" i="33"/>
  <c r="N352" i="33"/>
  <c r="M352" i="33"/>
  <c r="L352" i="33"/>
  <c r="N351" i="33"/>
  <c r="M351" i="33"/>
  <c r="L351" i="33"/>
  <c r="N350" i="33"/>
  <c r="M350" i="33"/>
  <c r="L350" i="33"/>
  <c r="N349" i="33"/>
  <c r="M349" i="33"/>
  <c r="L349" i="33"/>
  <c r="N348" i="33"/>
  <c r="M348" i="33"/>
  <c r="L348" i="33"/>
  <c r="N347" i="33"/>
  <c r="M347" i="33"/>
  <c r="L347" i="33"/>
  <c r="N346" i="33"/>
  <c r="M346" i="33"/>
  <c r="L346" i="33"/>
  <c r="N345" i="33"/>
  <c r="M345" i="33"/>
  <c r="L345" i="33"/>
  <c r="N344" i="33"/>
  <c r="M344" i="33"/>
  <c r="L344" i="33"/>
  <c r="N343" i="33"/>
  <c r="M343" i="33"/>
  <c r="L343" i="33"/>
  <c r="N342" i="33"/>
  <c r="M342" i="33"/>
  <c r="L342" i="33"/>
  <c r="N341" i="33"/>
  <c r="M341" i="33"/>
  <c r="L341" i="33"/>
  <c r="N340" i="33"/>
  <c r="M340" i="33"/>
  <c r="L340" i="33"/>
  <c r="N339" i="33"/>
  <c r="M339" i="33"/>
  <c r="L339" i="33"/>
  <c r="N338" i="33"/>
  <c r="M338" i="33"/>
  <c r="L338" i="33"/>
  <c r="N337" i="33"/>
  <c r="M337" i="33"/>
  <c r="L337" i="33"/>
  <c r="N336" i="33"/>
  <c r="M336" i="33"/>
  <c r="L336" i="33"/>
  <c r="N335" i="33"/>
  <c r="M335" i="33"/>
  <c r="L335" i="33"/>
  <c r="N334" i="33"/>
  <c r="M334" i="33"/>
  <c r="L334" i="33"/>
  <c r="N333" i="33"/>
  <c r="M333" i="33"/>
  <c r="L333" i="33"/>
  <c r="N332" i="33"/>
  <c r="M332" i="33"/>
  <c r="L332" i="33"/>
  <c r="N331" i="33"/>
  <c r="M331" i="33"/>
  <c r="L331" i="33"/>
  <c r="N330" i="33"/>
  <c r="M330" i="33"/>
  <c r="L330" i="33"/>
  <c r="N329" i="33"/>
  <c r="M329" i="33"/>
  <c r="L329" i="33"/>
  <c r="N328" i="33"/>
  <c r="M328" i="33"/>
  <c r="L328" i="33"/>
  <c r="N327" i="33"/>
  <c r="M327" i="33"/>
  <c r="L327" i="33"/>
  <c r="N326" i="33"/>
  <c r="M326" i="33"/>
  <c r="L326" i="33"/>
  <c r="N325" i="33"/>
  <c r="M325" i="33"/>
  <c r="L325" i="33"/>
  <c r="N324" i="33"/>
  <c r="M324" i="33"/>
  <c r="L324" i="33"/>
  <c r="N323" i="33"/>
  <c r="M323" i="33"/>
  <c r="L323" i="33"/>
  <c r="N322" i="33"/>
  <c r="M322" i="33"/>
  <c r="L322" i="33"/>
  <c r="N321" i="33"/>
  <c r="M321" i="33"/>
  <c r="L321" i="33"/>
  <c r="N320" i="33"/>
  <c r="M320" i="33"/>
  <c r="L320" i="33"/>
  <c r="N319" i="33"/>
  <c r="M319" i="33"/>
  <c r="L319" i="33"/>
  <c r="N318" i="33"/>
  <c r="M318" i="33"/>
  <c r="L318" i="33"/>
  <c r="N317" i="33"/>
  <c r="M317" i="33"/>
  <c r="L317" i="33"/>
  <c r="N316" i="33"/>
  <c r="M316" i="33"/>
  <c r="L316" i="33"/>
  <c r="N315" i="33"/>
  <c r="M315" i="33"/>
  <c r="L315" i="33"/>
  <c r="N314" i="33"/>
  <c r="M314" i="33"/>
  <c r="L314" i="33"/>
  <c r="N313" i="33"/>
  <c r="M313" i="33"/>
  <c r="L313" i="33"/>
  <c r="N312" i="33"/>
  <c r="M312" i="33"/>
  <c r="L312" i="33"/>
  <c r="N311" i="33"/>
  <c r="M311" i="33"/>
  <c r="L311" i="33"/>
  <c r="N310" i="33"/>
  <c r="M310" i="33"/>
  <c r="L310" i="33"/>
  <c r="N309" i="33"/>
  <c r="M309" i="33"/>
  <c r="L309" i="33"/>
  <c r="N308" i="33"/>
  <c r="M308" i="33"/>
  <c r="L308" i="33"/>
  <c r="N307" i="33"/>
  <c r="M307" i="33"/>
  <c r="L307" i="33"/>
  <c r="N306" i="33"/>
  <c r="M306" i="33"/>
  <c r="L306" i="33"/>
  <c r="N305" i="33"/>
  <c r="M305" i="33"/>
  <c r="L305" i="33"/>
  <c r="N304" i="33"/>
  <c r="M304" i="33"/>
  <c r="L304" i="33"/>
  <c r="N303" i="33"/>
  <c r="M303" i="33"/>
  <c r="L303" i="33"/>
  <c r="N302" i="33"/>
  <c r="M302" i="33"/>
  <c r="L302" i="33"/>
  <c r="N301" i="33"/>
  <c r="M301" i="33"/>
  <c r="L301" i="33"/>
  <c r="N300" i="33"/>
  <c r="M300" i="33"/>
  <c r="L300" i="33"/>
  <c r="N299" i="33"/>
  <c r="M299" i="33"/>
  <c r="L299" i="33"/>
  <c r="N298" i="33"/>
  <c r="M298" i="33"/>
  <c r="L298" i="33"/>
  <c r="N297" i="33"/>
  <c r="M297" i="33"/>
  <c r="L297" i="33"/>
  <c r="N296" i="33"/>
  <c r="M296" i="33"/>
  <c r="L296" i="33"/>
  <c r="N295" i="33"/>
  <c r="M295" i="33"/>
  <c r="L295" i="33"/>
  <c r="N294" i="33"/>
  <c r="M294" i="33"/>
  <c r="L294" i="33"/>
  <c r="N293" i="33"/>
  <c r="M293" i="33"/>
  <c r="L293" i="33"/>
  <c r="N292" i="33"/>
  <c r="M292" i="33"/>
  <c r="L292" i="33"/>
  <c r="N291" i="33"/>
  <c r="M291" i="33"/>
  <c r="L291" i="33"/>
  <c r="N290" i="33"/>
  <c r="M290" i="33"/>
  <c r="L290" i="33"/>
  <c r="N289" i="33"/>
  <c r="M289" i="33"/>
  <c r="L289" i="33"/>
  <c r="N288" i="33"/>
  <c r="M288" i="33"/>
  <c r="L288" i="33"/>
  <c r="N287" i="33"/>
  <c r="M287" i="33"/>
  <c r="L287" i="33"/>
  <c r="N286" i="33"/>
  <c r="M286" i="33"/>
  <c r="L286" i="33"/>
  <c r="N285" i="33"/>
  <c r="M285" i="33"/>
  <c r="L285" i="33"/>
  <c r="N284" i="33"/>
  <c r="M284" i="33"/>
  <c r="L284" i="33"/>
  <c r="N283" i="33"/>
  <c r="M283" i="33"/>
  <c r="L283" i="33"/>
  <c r="N282" i="33"/>
  <c r="M282" i="33"/>
  <c r="L282" i="33"/>
  <c r="N281" i="33"/>
  <c r="M281" i="33"/>
  <c r="L281" i="33"/>
  <c r="N280" i="33"/>
  <c r="M280" i="33"/>
  <c r="L280" i="33"/>
  <c r="N279" i="33"/>
  <c r="M279" i="33"/>
  <c r="L279" i="33"/>
  <c r="N278" i="33"/>
  <c r="M278" i="33"/>
  <c r="L278" i="33"/>
  <c r="N277" i="33"/>
  <c r="M277" i="33"/>
  <c r="L277" i="33"/>
  <c r="N276" i="33"/>
  <c r="M276" i="33"/>
  <c r="L276" i="33"/>
  <c r="N275" i="33"/>
  <c r="M275" i="33"/>
  <c r="L275" i="33"/>
  <c r="N274" i="33"/>
  <c r="M274" i="33"/>
  <c r="L274" i="33"/>
  <c r="N273" i="33"/>
  <c r="M273" i="33"/>
  <c r="L273" i="33"/>
  <c r="N272" i="33"/>
  <c r="M272" i="33"/>
  <c r="L272" i="33"/>
  <c r="N271" i="33"/>
  <c r="M271" i="33"/>
  <c r="L271" i="33"/>
  <c r="N270" i="33"/>
  <c r="M270" i="33"/>
  <c r="L270" i="33"/>
  <c r="N269" i="33"/>
  <c r="M269" i="33"/>
  <c r="L269" i="33"/>
  <c r="N268" i="33"/>
  <c r="M268" i="33"/>
  <c r="L268" i="33"/>
  <c r="N267" i="33"/>
  <c r="M267" i="33"/>
  <c r="L267" i="33"/>
  <c r="N266" i="33"/>
  <c r="M266" i="33"/>
  <c r="L266" i="33"/>
  <c r="N265" i="33"/>
  <c r="M265" i="33"/>
  <c r="L265" i="33"/>
  <c r="N264" i="33"/>
  <c r="M264" i="33"/>
  <c r="L264" i="33"/>
  <c r="N263" i="33"/>
  <c r="M263" i="33"/>
  <c r="L263" i="33"/>
  <c r="N262" i="33"/>
  <c r="M262" i="33"/>
  <c r="L262" i="33"/>
  <c r="N261" i="33"/>
  <c r="M261" i="33"/>
  <c r="L261" i="33"/>
  <c r="N260" i="33"/>
  <c r="M260" i="33"/>
  <c r="L260" i="33"/>
  <c r="N259" i="33"/>
  <c r="M259" i="33"/>
  <c r="L259" i="33"/>
  <c r="N258" i="33"/>
  <c r="M258" i="33"/>
  <c r="L258" i="33"/>
  <c r="N257" i="33"/>
  <c r="M257" i="33"/>
  <c r="L257" i="33"/>
  <c r="N256" i="33"/>
  <c r="M256" i="33"/>
  <c r="L256" i="33"/>
  <c r="N255" i="33"/>
  <c r="M255" i="33"/>
  <c r="L255" i="33"/>
  <c r="N254" i="33"/>
  <c r="M254" i="33"/>
  <c r="L254" i="33"/>
  <c r="N253" i="33"/>
  <c r="M253" i="33"/>
  <c r="L253" i="33"/>
  <c r="N252" i="33"/>
  <c r="M252" i="33"/>
  <c r="L252" i="33"/>
  <c r="N251" i="33"/>
  <c r="M251" i="33"/>
  <c r="L251" i="33"/>
  <c r="N250" i="33"/>
  <c r="M250" i="33"/>
  <c r="L250" i="33"/>
  <c r="N249" i="33"/>
  <c r="M249" i="33"/>
  <c r="L249" i="33"/>
  <c r="N248" i="33"/>
  <c r="M248" i="33"/>
  <c r="L248" i="33"/>
  <c r="N247" i="33"/>
  <c r="M247" i="33"/>
  <c r="L247" i="33"/>
  <c r="N246" i="33"/>
  <c r="M246" i="33"/>
  <c r="L246" i="33"/>
  <c r="N245" i="33"/>
  <c r="M245" i="33"/>
  <c r="L245" i="33"/>
  <c r="N244" i="33"/>
  <c r="M244" i="33"/>
  <c r="L244" i="33"/>
  <c r="N243" i="33"/>
  <c r="M243" i="33"/>
  <c r="L243" i="33"/>
  <c r="N242" i="33"/>
  <c r="M242" i="33"/>
  <c r="L242" i="33"/>
  <c r="N241" i="33"/>
  <c r="M241" i="33"/>
  <c r="L241" i="33"/>
  <c r="N240" i="33"/>
  <c r="M240" i="33"/>
  <c r="L240" i="33"/>
  <c r="N239" i="33"/>
  <c r="M239" i="33"/>
  <c r="L239" i="33"/>
  <c r="N238" i="33"/>
  <c r="M238" i="33"/>
  <c r="L238" i="33"/>
  <c r="N237" i="33"/>
  <c r="M237" i="33"/>
  <c r="L237" i="33"/>
  <c r="N236" i="33"/>
  <c r="M236" i="33"/>
  <c r="L236" i="33"/>
  <c r="N235" i="33"/>
  <c r="M235" i="33"/>
  <c r="L235" i="33"/>
  <c r="N234" i="33"/>
  <c r="M234" i="33"/>
  <c r="L234" i="33"/>
  <c r="N233" i="33"/>
  <c r="M233" i="33"/>
  <c r="L233" i="33"/>
  <c r="N232" i="33"/>
  <c r="M232" i="33"/>
  <c r="L232" i="33"/>
  <c r="N231" i="33"/>
  <c r="M231" i="33"/>
  <c r="L231" i="33"/>
  <c r="N230" i="33"/>
  <c r="M230" i="33"/>
  <c r="L230" i="33"/>
  <c r="N229" i="33"/>
  <c r="M229" i="33"/>
  <c r="L229" i="33"/>
  <c r="N228" i="33"/>
  <c r="M228" i="33"/>
  <c r="L228" i="33"/>
  <c r="N227" i="33"/>
  <c r="M227" i="33"/>
  <c r="L227" i="33"/>
  <c r="N226" i="33"/>
  <c r="M226" i="33"/>
  <c r="L226" i="33"/>
  <c r="N225" i="33"/>
  <c r="M225" i="33"/>
  <c r="L225" i="33"/>
  <c r="N224" i="33"/>
  <c r="M224" i="33"/>
  <c r="L224" i="33"/>
  <c r="N223" i="33"/>
  <c r="M223" i="33"/>
  <c r="L223" i="33"/>
  <c r="N222" i="33"/>
  <c r="M222" i="33"/>
  <c r="L222" i="33"/>
  <c r="N221" i="33"/>
  <c r="M221" i="33"/>
  <c r="L221" i="33"/>
  <c r="N220" i="33"/>
  <c r="M220" i="33"/>
  <c r="L220" i="33"/>
  <c r="N219" i="33"/>
  <c r="M219" i="33"/>
  <c r="L219" i="33"/>
  <c r="N218" i="33"/>
  <c r="M218" i="33"/>
  <c r="L218" i="33"/>
  <c r="N217" i="33"/>
  <c r="M217" i="33"/>
  <c r="L217" i="33"/>
  <c r="N216" i="33"/>
  <c r="M216" i="33"/>
  <c r="L216" i="33"/>
  <c r="N215" i="33"/>
  <c r="M215" i="33"/>
  <c r="L215" i="33"/>
  <c r="N214" i="33"/>
  <c r="M214" i="33"/>
  <c r="L214" i="33"/>
  <c r="N213" i="33"/>
  <c r="M213" i="33"/>
  <c r="L213" i="33"/>
  <c r="N212" i="33"/>
  <c r="M212" i="33"/>
  <c r="L212" i="33"/>
  <c r="N211" i="33"/>
  <c r="M211" i="33"/>
  <c r="L211" i="33"/>
  <c r="N210" i="33"/>
  <c r="M210" i="33"/>
  <c r="L210" i="33"/>
  <c r="N209" i="33"/>
  <c r="M209" i="33"/>
  <c r="L209" i="33"/>
  <c r="N208" i="33"/>
  <c r="M208" i="33"/>
  <c r="L208" i="33"/>
  <c r="N207" i="33"/>
  <c r="M207" i="33"/>
  <c r="L207" i="33"/>
  <c r="N206" i="33"/>
  <c r="M206" i="33"/>
  <c r="L206" i="33"/>
  <c r="N205" i="33"/>
  <c r="M205" i="33"/>
  <c r="L205" i="33"/>
  <c r="N204" i="33"/>
  <c r="M204" i="33"/>
  <c r="L204" i="33"/>
  <c r="N203" i="33"/>
  <c r="M203" i="33"/>
  <c r="L203" i="33"/>
  <c r="N202" i="33"/>
  <c r="M202" i="33"/>
  <c r="L202" i="33"/>
  <c r="N201" i="33"/>
  <c r="M201" i="33"/>
  <c r="L201" i="33"/>
  <c r="N200" i="33"/>
  <c r="M200" i="33"/>
  <c r="L200" i="33"/>
  <c r="N199" i="33"/>
  <c r="M199" i="33"/>
  <c r="L199" i="33"/>
  <c r="N198" i="33"/>
  <c r="M198" i="33"/>
  <c r="L198" i="33"/>
  <c r="N197" i="33"/>
  <c r="M197" i="33"/>
  <c r="L197" i="33"/>
  <c r="N196" i="33"/>
  <c r="M196" i="33"/>
  <c r="L196" i="33"/>
  <c r="N195" i="33"/>
  <c r="M195" i="33"/>
  <c r="L195" i="33"/>
  <c r="N194" i="33"/>
  <c r="M194" i="33"/>
  <c r="L194" i="33"/>
  <c r="N193" i="33"/>
  <c r="M193" i="33"/>
  <c r="L193" i="33"/>
  <c r="N192" i="33"/>
  <c r="M192" i="33"/>
  <c r="L192" i="33"/>
  <c r="N191" i="33"/>
  <c r="M191" i="33"/>
  <c r="L191" i="33"/>
  <c r="N190" i="33"/>
  <c r="M190" i="33"/>
  <c r="L190" i="33"/>
  <c r="N189" i="33"/>
  <c r="M189" i="33"/>
  <c r="L189" i="33"/>
  <c r="N188" i="33"/>
  <c r="M188" i="33"/>
  <c r="L188" i="33"/>
  <c r="N187" i="33"/>
  <c r="M187" i="33"/>
  <c r="L187" i="33"/>
  <c r="N186" i="33"/>
  <c r="M186" i="33"/>
  <c r="L186" i="33"/>
  <c r="N185" i="33"/>
  <c r="M185" i="33"/>
  <c r="L185" i="33"/>
  <c r="N184" i="33"/>
  <c r="M184" i="33"/>
  <c r="L184" i="33"/>
  <c r="N183" i="33"/>
  <c r="M183" i="33"/>
  <c r="L183" i="33"/>
  <c r="N182" i="33"/>
  <c r="M182" i="33"/>
  <c r="L182" i="33"/>
  <c r="N181" i="33"/>
  <c r="M181" i="33"/>
  <c r="L181" i="33"/>
  <c r="N180" i="33"/>
  <c r="M180" i="33"/>
  <c r="L180" i="33"/>
  <c r="N179" i="33"/>
  <c r="M179" i="33"/>
  <c r="L179" i="33"/>
  <c r="N178" i="33"/>
  <c r="M178" i="33"/>
  <c r="L178" i="33"/>
  <c r="N177" i="33"/>
  <c r="M177" i="33"/>
  <c r="L177" i="33"/>
  <c r="N176" i="33"/>
  <c r="M176" i="33"/>
  <c r="L176" i="33"/>
  <c r="N175" i="33"/>
  <c r="M175" i="33"/>
  <c r="L175" i="33"/>
  <c r="N174" i="33"/>
  <c r="M174" i="33"/>
  <c r="L174" i="33"/>
  <c r="N173" i="33"/>
  <c r="M173" i="33"/>
  <c r="L173" i="33"/>
  <c r="N172" i="33"/>
  <c r="M172" i="33"/>
  <c r="L172" i="33"/>
  <c r="N171" i="33"/>
  <c r="M171" i="33"/>
  <c r="L171" i="33"/>
  <c r="N170" i="33"/>
  <c r="M170" i="33"/>
  <c r="L170" i="33"/>
  <c r="N169" i="33"/>
  <c r="M169" i="33"/>
  <c r="L169" i="33"/>
  <c r="N168" i="33"/>
  <c r="M168" i="33"/>
  <c r="L168" i="33"/>
  <c r="N167" i="33"/>
  <c r="M167" i="33"/>
  <c r="L167" i="33"/>
  <c r="N166" i="33"/>
  <c r="M166" i="33"/>
  <c r="L166" i="33"/>
  <c r="N165" i="33"/>
  <c r="M165" i="33"/>
  <c r="L165" i="33"/>
  <c r="N164" i="33"/>
  <c r="M164" i="33"/>
  <c r="L164" i="33"/>
  <c r="N163" i="33"/>
  <c r="M163" i="33"/>
  <c r="L163" i="33"/>
  <c r="N162" i="33"/>
  <c r="M162" i="33"/>
  <c r="L162" i="33"/>
  <c r="N161" i="33"/>
  <c r="M161" i="33"/>
  <c r="L161" i="33"/>
  <c r="N160" i="33"/>
  <c r="M160" i="33"/>
  <c r="L160" i="33"/>
  <c r="N159" i="33"/>
  <c r="M159" i="33"/>
  <c r="L159" i="33"/>
  <c r="N158" i="33"/>
  <c r="M158" i="33"/>
  <c r="L158" i="33"/>
  <c r="N157" i="33"/>
  <c r="M157" i="33"/>
  <c r="L157" i="33"/>
  <c r="N156" i="33"/>
  <c r="M156" i="33"/>
  <c r="L156" i="33"/>
  <c r="N155" i="33"/>
  <c r="M155" i="33"/>
  <c r="L155" i="33"/>
  <c r="N154" i="33"/>
  <c r="M154" i="33"/>
  <c r="L154" i="33"/>
  <c r="N153" i="33"/>
  <c r="M153" i="33"/>
  <c r="L153" i="33"/>
  <c r="N152" i="33"/>
  <c r="M152" i="33"/>
  <c r="L152" i="33"/>
  <c r="N151" i="33"/>
  <c r="M151" i="33"/>
  <c r="L151" i="33"/>
  <c r="N150" i="33"/>
  <c r="M150" i="33"/>
  <c r="L150" i="33"/>
  <c r="N149" i="33"/>
  <c r="M149" i="33"/>
  <c r="L149" i="33"/>
  <c r="N148" i="33"/>
  <c r="M148" i="33"/>
  <c r="L148" i="33"/>
  <c r="N147" i="33"/>
  <c r="M147" i="33"/>
  <c r="L147" i="33"/>
  <c r="N146" i="33"/>
  <c r="M146" i="33"/>
  <c r="L146" i="33"/>
  <c r="N145" i="33"/>
  <c r="M145" i="33"/>
  <c r="L145" i="33"/>
  <c r="N144" i="33"/>
  <c r="M144" i="33"/>
  <c r="L144" i="33"/>
  <c r="N143" i="33"/>
  <c r="M143" i="33"/>
  <c r="L143" i="33"/>
  <c r="N142" i="33"/>
  <c r="M142" i="33"/>
  <c r="L142" i="33"/>
  <c r="N141" i="33"/>
  <c r="M141" i="33"/>
  <c r="L141" i="33"/>
  <c r="N140" i="33"/>
  <c r="M140" i="33"/>
  <c r="L140" i="33"/>
  <c r="N139" i="33"/>
  <c r="M139" i="33"/>
  <c r="L139" i="33"/>
  <c r="N138" i="33"/>
  <c r="M138" i="33"/>
  <c r="L138" i="33"/>
  <c r="N137" i="33"/>
  <c r="M137" i="33"/>
  <c r="L137" i="33"/>
  <c r="N136" i="33"/>
  <c r="M136" i="33"/>
  <c r="L136" i="33"/>
  <c r="N135" i="33"/>
  <c r="M135" i="33"/>
  <c r="L135" i="33"/>
  <c r="N134" i="33"/>
  <c r="M134" i="33"/>
  <c r="L134" i="33"/>
  <c r="N133" i="33"/>
  <c r="M133" i="33"/>
  <c r="L133" i="33"/>
  <c r="N132" i="33"/>
  <c r="M132" i="33"/>
  <c r="L132" i="33"/>
  <c r="N131" i="33"/>
  <c r="M131" i="33"/>
  <c r="L131" i="33"/>
  <c r="N130" i="33"/>
  <c r="M130" i="33"/>
  <c r="L130" i="33"/>
  <c r="N129" i="33"/>
  <c r="M129" i="33"/>
  <c r="L129" i="33"/>
  <c r="N128" i="33"/>
  <c r="M128" i="33"/>
  <c r="L128" i="33"/>
  <c r="N127" i="33"/>
  <c r="M127" i="33"/>
  <c r="L127" i="33"/>
  <c r="N126" i="33"/>
  <c r="M126" i="33"/>
  <c r="L126" i="33"/>
  <c r="N125" i="33"/>
  <c r="M125" i="33"/>
  <c r="L125" i="33"/>
  <c r="N124" i="33"/>
  <c r="M124" i="33"/>
  <c r="L124" i="33"/>
  <c r="N123" i="33"/>
  <c r="M123" i="33"/>
  <c r="L123" i="33"/>
  <c r="N122" i="33"/>
  <c r="M122" i="33"/>
  <c r="L122" i="33"/>
  <c r="N121" i="33"/>
  <c r="M121" i="33"/>
  <c r="L121" i="33"/>
  <c r="N120" i="33"/>
  <c r="M120" i="33"/>
  <c r="L120" i="33"/>
  <c r="N119" i="33"/>
  <c r="M119" i="33"/>
  <c r="L119" i="33"/>
  <c r="N118" i="33"/>
  <c r="M118" i="33"/>
  <c r="L118" i="33"/>
  <c r="N117" i="33"/>
  <c r="M117" i="33"/>
  <c r="L117" i="33"/>
  <c r="N116" i="33"/>
  <c r="M116" i="33"/>
  <c r="L116" i="33"/>
  <c r="N115" i="33"/>
  <c r="M115" i="33"/>
  <c r="L115" i="33"/>
  <c r="N114" i="33"/>
  <c r="M114" i="33"/>
  <c r="L114" i="33"/>
  <c r="N113" i="33"/>
  <c r="M113" i="33"/>
  <c r="L113" i="33"/>
  <c r="N112" i="33"/>
  <c r="M112" i="33"/>
  <c r="L112" i="33"/>
  <c r="N111" i="33"/>
  <c r="M111" i="33"/>
  <c r="L111" i="33"/>
  <c r="N110" i="33"/>
  <c r="M110" i="33"/>
  <c r="L110" i="33"/>
  <c r="N109" i="33"/>
  <c r="M109" i="33"/>
  <c r="L109" i="33"/>
  <c r="N108" i="33"/>
  <c r="M108" i="33"/>
  <c r="L108" i="33"/>
  <c r="N107" i="33"/>
  <c r="M107" i="33"/>
  <c r="L107" i="33"/>
  <c r="N106" i="33"/>
  <c r="M106" i="33"/>
  <c r="L106" i="33"/>
  <c r="N105" i="33"/>
  <c r="M105" i="33"/>
  <c r="L105" i="33"/>
  <c r="N104" i="33"/>
  <c r="M104" i="33"/>
  <c r="L104" i="33"/>
  <c r="N103" i="33"/>
  <c r="M103" i="33"/>
  <c r="L103" i="33"/>
  <c r="N102" i="33"/>
  <c r="M102" i="33"/>
  <c r="L102" i="33"/>
  <c r="N101" i="33"/>
  <c r="M101" i="33"/>
  <c r="L101" i="33"/>
  <c r="N100" i="33"/>
  <c r="M100" i="33"/>
  <c r="L100" i="33"/>
  <c r="N99" i="33"/>
  <c r="M99" i="33"/>
  <c r="L99" i="33"/>
  <c r="N98" i="33"/>
  <c r="M98" i="33"/>
  <c r="L98" i="33"/>
  <c r="N97" i="33"/>
  <c r="M97" i="33"/>
  <c r="L97" i="33"/>
  <c r="N96" i="33"/>
  <c r="M96" i="33"/>
  <c r="L96" i="33"/>
  <c r="N95" i="33"/>
  <c r="M95" i="33"/>
  <c r="L95" i="33"/>
  <c r="N94" i="33"/>
  <c r="M94" i="33"/>
  <c r="L94" i="33"/>
  <c r="N93" i="33"/>
  <c r="M93" i="33"/>
  <c r="L93" i="33"/>
  <c r="N92" i="33"/>
  <c r="M92" i="33"/>
  <c r="L92" i="33"/>
  <c r="N91" i="33"/>
  <c r="M91" i="33"/>
  <c r="L91" i="33"/>
  <c r="N90" i="33"/>
  <c r="M90" i="33"/>
  <c r="L90" i="33"/>
  <c r="N89" i="33"/>
  <c r="M89" i="33"/>
  <c r="L89" i="33"/>
  <c r="N88" i="33"/>
  <c r="M88" i="33"/>
  <c r="L88" i="33"/>
  <c r="N87" i="33"/>
  <c r="M87" i="33"/>
  <c r="L87" i="33"/>
  <c r="N86" i="33"/>
  <c r="M86" i="33"/>
  <c r="L86" i="33"/>
  <c r="N85" i="33"/>
  <c r="M85" i="33"/>
  <c r="L85" i="33"/>
  <c r="N84" i="33"/>
  <c r="M84" i="33"/>
  <c r="L84" i="33"/>
  <c r="N83" i="33"/>
  <c r="M83" i="33"/>
  <c r="L83" i="33"/>
  <c r="N82" i="33"/>
  <c r="M82" i="33"/>
  <c r="L82" i="33"/>
  <c r="N81" i="33"/>
  <c r="M81" i="33"/>
  <c r="L81" i="33"/>
  <c r="N80" i="33"/>
  <c r="M80" i="33"/>
  <c r="L80" i="33"/>
  <c r="N79" i="33"/>
  <c r="M79" i="33"/>
  <c r="L79" i="33"/>
  <c r="N78" i="33"/>
  <c r="M78" i="33"/>
  <c r="L78" i="33"/>
  <c r="N77" i="33"/>
  <c r="M77" i="33"/>
  <c r="L77" i="33"/>
  <c r="N76" i="33"/>
  <c r="M76" i="33"/>
  <c r="L76" i="33"/>
  <c r="N75" i="33"/>
  <c r="M75" i="33"/>
  <c r="L75" i="33"/>
  <c r="N74" i="33"/>
  <c r="M74" i="33"/>
  <c r="L74" i="33"/>
  <c r="N73" i="33"/>
  <c r="M73" i="33"/>
  <c r="L73" i="33"/>
  <c r="N72" i="33"/>
  <c r="M72" i="33"/>
  <c r="L72" i="33"/>
  <c r="N71" i="33"/>
  <c r="M71" i="33"/>
  <c r="L71" i="33"/>
  <c r="N70" i="33"/>
  <c r="M70" i="33"/>
  <c r="L70" i="33"/>
  <c r="N69" i="33"/>
  <c r="M69" i="33"/>
  <c r="L69" i="33"/>
  <c r="N68" i="33"/>
  <c r="M68" i="33"/>
  <c r="L68" i="33"/>
  <c r="N67" i="33"/>
  <c r="M67" i="33"/>
  <c r="L67" i="33"/>
  <c r="N66" i="33"/>
  <c r="M66" i="33"/>
  <c r="L66" i="33"/>
  <c r="N65" i="33"/>
  <c r="M65" i="33"/>
  <c r="L65" i="33"/>
  <c r="N64" i="33"/>
  <c r="M64" i="33"/>
  <c r="L64" i="33"/>
  <c r="N63" i="33"/>
  <c r="M63" i="33"/>
  <c r="L63" i="33"/>
  <c r="N62" i="33"/>
  <c r="M62" i="33"/>
  <c r="L62" i="33"/>
  <c r="N61" i="33"/>
  <c r="M61" i="33"/>
  <c r="L61" i="33"/>
  <c r="N60" i="33"/>
  <c r="M60" i="33"/>
  <c r="L60" i="33"/>
  <c r="N59" i="33"/>
  <c r="M59" i="33"/>
  <c r="L59" i="33"/>
  <c r="N58" i="33"/>
  <c r="M58" i="33"/>
  <c r="L58" i="33"/>
  <c r="N57" i="33"/>
  <c r="M57" i="33"/>
  <c r="L57" i="33"/>
  <c r="N56" i="33"/>
  <c r="M56" i="33"/>
  <c r="L56" i="33"/>
  <c r="N55" i="33"/>
  <c r="M55" i="33"/>
  <c r="L55" i="33"/>
  <c r="N54" i="33"/>
  <c r="M54" i="33"/>
  <c r="L54" i="33"/>
  <c r="N53" i="33"/>
  <c r="M53" i="33"/>
  <c r="L53" i="33"/>
  <c r="N52" i="33"/>
  <c r="M52" i="33"/>
  <c r="L52" i="33"/>
  <c r="N51" i="33"/>
  <c r="M51" i="33"/>
  <c r="L51" i="33"/>
  <c r="N50" i="33"/>
  <c r="M50" i="33"/>
  <c r="L50" i="33"/>
  <c r="N49" i="33"/>
  <c r="M49" i="33"/>
  <c r="L49" i="33"/>
  <c r="N48" i="33"/>
  <c r="M48" i="33"/>
  <c r="L48" i="33"/>
  <c r="N47" i="33"/>
  <c r="M47" i="33"/>
  <c r="L47" i="33"/>
  <c r="N46" i="33"/>
  <c r="M46" i="33"/>
  <c r="L46" i="33"/>
  <c r="N45" i="33"/>
  <c r="M45" i="33"/>
  <c r="L45" i="33"/>
  <c r="N44" i="33"/>
  <c r="M44" i="33"/>
  <c r="L44" i="33"/>
  <c r="N43" i="33"/>
  <c r="M43" i="33"/>
  <c r="L43" i="33"/>
  <c r="N42" i="33"/>
  <c r="M42" i="33"/>
  <c r="L42" i="33"/>
  <c r="N41" i="33"/>
  <c r="M41" i="33"/>
  <c r="L41" i="33"/>
  <c r="N40" i="33"/>
  <c r="M40" i="33"/>
  <c r="L40" i="33"/>
  <c r="N39" i="33"/>
  <c r="M39" i="33"/>
  <c r="L39" i="33"/>
  <c r="N38" i="33"/>
  <c r="M38" i="33"/>
  <c r="L38" i="33"/>
  <c r="N37" i="33"/>
  <c r="M37" i="33"/>
  <c r="L37" i="33"/>
  <c r="N36" i="33"/>
  <c r="M36" i="33"/>
  <c r="L36" i="33"/>
  <c r="N35" i="33"/>
  <c r="M35" i="33"/>
  <c r="L35" i="33"/>
  <c r="N34" i="33"/>
  <c r="M34" i="33"/>
  <c r="L34" i="33"/>
  <c r="N33" i="33"/>
  <c r="M33" i="33"/>
  <c r="L33" i="33"/>
  <c r="N32" i="33"/>
  <c r="M32" i="33"/>
  <c r="L32" i="33"/>
  <c r="N31" i="33"/>
  <c r="M31" i="33"/>
  <c r="L31" i="33"/>
  <c r="N30" i="33"/>
  <c r="M30" i="33"/>
  <c r="L30" i="33"/>
  <c r="N29" i="33"/>
  <c r="M29" i="33"/>
  <c r="L29" i="33"/>
  <c r="N28" i="33"/>
  <c r="M28" i="33"/>
  <c r="L28" i="33"/>
  <c r="N27" i="33"/>
  <c r="M27" i="33"/>
  <c r="L27" i="33"/>
  <c r="N26" i="33"/>
  <c r="M26" i="33"/>
  <c r="L26" i="33"/>
  <c r="N25" i="33"/>
  <c r="M25" i="33"/>
  <c r="L25" i="33"/>
  <c r="N24" i="33"/>
  <c r="M24" i="33"/>
  <c r="L24" i="33"/>
  <c r="N23" i="33"/>
  <c r="M23" i="33"/>
  <c r="L23" i="33"/>
  <c r="N22" i="33"/>
  <c r="M22" i="33"/>
  <c r="L22" i="33"/>
  <c r="N21" i="33"/>
  <c r="M21" i="33"/>
  <c r="L21" i="33"/>
  <c r="N20" i="33"/>
  <c r="M20" i="33"/>
  <c r="L20" i="33"/>
  <c r="N19" i="33"/>
  <c r="M19" i="33"/>
  <c r="L19" i="33"/>
  <c r="N18" i="33"/>
  <c r="M18" i="33"/>
  <c r="L18" i="33"/>
  <c r="N17" i="33"/>
  <c r="M17" i="33"/>
  <c r="L17" i="33"/>
  <c r="N16" i="33"/>
  <c r="M16" i="33"/>
  <c r="L16" i="33"/>
  <c r="N15" i="33"/>
  <c r="M15" i="33"/>
  <c r="L15" i="33"/>
  <c r="N14" i="33"/>
  <c r="M14" i="33"/>
  <c r="L14" i="33"/>
  <c r="N13" i="33"/>
  <c r="M13" i="33"/>
  <c r="L13" i="33"/>
  <c r="N12" i="33"/>
  <c r="M12" i="33"/>
  <c r="L12" i="33"/>
  <c r="N11" i="33"/>
  <c r="M11" i="33"/>
  <c r="L11" i="33"/>
  <c r="N10" i="33"/>
  <c r="M10" i="33"/>
  <c r="L10" i="33"/>
  <c r="N9" i="33"/>
  <c r="M9" i="33"/>
  <c r="N8" i="33"/>
  <c r="M8" i="33"/>
  <c r="L8" i="33"/>
  <c r="F25" i="43" l="1"/>
  <c r="F26" i="43"/>
  <c r="F24" i="43"/>
  <c r="V11" i="33"/>
  <c r="V9" i="33"/>
  <c r="O8" i="33" l="1"/>
  <c r="V8" i="33" s="1"/>
  <c r="O17" i="33"/>
  <c r="V17" i="33" s="1"/>
  <c r="O10" i="33"/>
  <c r="V10" i="33" s="1"/>
  <c r="O506" i="33"/>
  <c r="V506" i="33" s="1"/>
  <c r="O498" i="33"/>
  <c r="V498" i="33" s="1"/>
  <c r="O490" i="33"/>
  <c r="V490" i="33" s="1"/>
  <c r="O482" i="33"/>
  <c r="V482" i="33" s="1"/>
  <c r="O474" i="33"/>
  <c r="V474" i="33" s="1"/>
  <c r="O466" i="33"/>
  <c r="V466" i="33" s="1"/>
  <c r="O458" i="33"/>
  <c r="V458" i="33" s="1"/>
  <c r="O450" i="33"/>
  <c r="V450" i="33" s="1"/>
  <c r="O442" i="33"/>
  <c r="V442" i="33" s="1"/>
  <c r="O434" i="33"/>
  <c r="V434" i="33" s="1"/>
  <c r="O426" i="33"/>
  <c r="V426" i="33" s="1"/>
  <c r="O418" i="33"/>
  <c r="V418" i="33" s="1"/>
  <c r="O410" i="33"/>
  <c r="V410" i="33" s="1"/>
  <c r="O402" i="33"/>
  <c r="V402" i="33" s="1"/>
  <c r="O394" i="33"/>
  <c r="V394" i="33" s="1"/>
  <c r="O386" i="33"/>
  <c r="V386" i="33" s="1"/>
  <c r="O378" i="33"/>
  <c r="V378" i="33" s="1"/>
  <c r="O370" i="33"/>
  <c r="V370" i="33" s="1"/>
  <c r="O362" i="33"/>
  <c r="V362" i="33" s="1"/>
  <c r="O354" i="33"/>
  <c r="V354" i="33" s="1"/>
  <c r="O346" i="33"/>
  <c r="V346" i="33" s="1"/>
  <c r="O338" i="33"/>
  <c r="V338" i="33" s="1"/>
  <c r="O330" i="33"/>
  <c r="V330" i="33" s="1"/>
  <c r="O322" i="33"/>
  <c r="V322" i="33" s="1"/>
  <c r="O314" i="33"/>
  <c r="V314" i="33" s="1"/>
  <c r="O306" i="33"/>
  <c r="V306" i="33" s="1"/>
  <c r="O298" i="33"/>
  <c r="V298" i="33" s="1"/>
  <c r="O290" i="33"/>
  <c r="V290" i="33" s="1"/>
  <c r="O282" i="33"/>
  <c r="V282" i="33" s="1"/>
  <c r="O274" i="33"/>
  <c r="V274" i="33" s="1"/>
  <c r="O266" i="33"/>
  <c r="V266" i="33" s="1"/>
  <c r="O258" i="33"/>
  <c r="V258" i="33" s="1"/>
  <c r="O250" i="33"/>
  <c r="V250" i="33" s="1"/>
  <c r="O242" i="33"/>
  <c r="V242" i="33" s="1"/>
  <c r="O234" i="33"/>
  <c r="V234" i="33" s="1"/>
  <c r="O226" i="33"/>
  <c r="V226" i="33" s="1"/>
  <c r="O218" i="33"/>
  <c r="V218" i="33" s="1"/>
  <c r="O210" i="33"/>
  <c r="V210" i="33" s="1"/>
  <c r="O202" i="33"/>
  <c r="V202" i="33" s="1"/>
  <c r="O194" i="33"/>
  <c r="V194" i="33" s="1"/>
  <c r="O186" i="33"/>
  <c r="V186" i="33" s="1"/>
  <c r="O178" i="33"/>
  <c r="V178" i="33" s="1"/>
  <c r="O170" i="33"/>
  <c r="V170" i="33" s="1"/>
  <c r="O162" i="33"/>
  <c r="V162" i="33" s="1"/>
  <c r="O154" i="33"/>
  <c r="V154" i="33" s="1"/>
  <c r="O146" i="33"/>
  <c r="V146" i="33" s="1"/>
  <c r="O138" i="33"/>
  <c r="V138" i="33" s="1"/>
  <c r="O130" i="33"/>
  <c r="V130" i="33" s="1"/>
  <c r="O122" i="33"/>
  <c r="V122" i="33" s="1"/>
  <c r="O114" i="33"/>
  <c r="V114" i="33" s="1"/>
  <c r="O106" i="33"/>
  <c r="V106" i="33" s="1"/>
  <c r="O98" i="33"/>
  <c r="V98" i="33" s="1"/>
  <c r="O90" i="33"/>
  <c r="V90" i="33" s="1"/>
  <c r="O82" i="33"/>
  <c r="V82" i="33" s="1"/>
  <c r="O74" i="33"/>
  <c r="V74" i="33" s="1"/>
  <c r="O66" i="33"/>
  <c r="V66" i="33" s="1"/>
  <c r="O58" i="33"/>
  <c r="V58" i="33" s="1"/>
  <c r="O50" i="33"/>
  <c r="V50" i="33" s="1"/>
  <c r="O42" i="33"/>
  <c r="V42" i="33" s="1"/>
  <c r="O34" i="33"/>
  <c r="V34" i="33" s="1"/>
  <c r="O26" i="33"/>
  <c r="V26" i="33" s="1"/>
  <c r="O16" i="33"/>
  <c r="V16" i="33" s="1"/>
  <c r="O497" i="33"/>
  <c r="V497" i="33" s="1"/>
  <c r="O457" i="33"/>
  <c r="V457" i="33" s="1"/>
  <c r="O417" i="33"/>
  <c r="V417" i="33" s="1"/>
  <c r="O385" i="33"/>
  <c r="V385" i="33" s="1"/>
  <c r="O353" i="33"/>
  <c r="V353" i="33" s="1"/>
  <c r="O345" i="33"/>
  <c r="V345" i="33" s="1"/>
  <c r="O329" i="33"/>
  <c r="V329" i="33" s="1"/>
  <c r="O321" i="33"/>
  <c r="V321" i="33" s="1"/>
  <c r="O313" i="33"/>
  <c r="V313" i="33" s="1"/>
  <c r="O305" i="33"/>
  <c r="V305" i="33" s="1"/>
  <c r="O297" i="33"/>
  <c r="V297" i="33" s="1"/>
  <c r="O289" i="33"/>
  <c r="V289" i="33" s="1"/>
  <c r="O281" i="33"/>
  <c r="V281" i="33" s="1"/>
  <c r="O273" i="33"/>
  <c r="V273" i="33" s="1"/>
  <c r="O265" i="33"/>
  <c r="V265" i="33" s="1"/>
  <c r="O257" i="33"/>
  <c r="V257" i="33" s="1"/>
  <c r="O249" i="33"/>
  <c r="V249" i="33" s="1"/>
  <c r="O241" i="33"/>
  <c r="V241" i="33" s="1"/>
  <c r="O233" i="33"/>
  <c r="V233" i="33" s="1"/>
  <c r="O225" i="33"/>
  <c r="V225" i="33" s="1"/>
  <c r="O217" i="33"/>
  <c r="V217" i="33" s="1"/>
  <c r="O209" i="33"/>
  <c r="V209" i="33" s="1"/>
  <c r="O201" i="33"/>
  <c r="V201" i="33" s="1"/>
  <c r="O193" i="33"/>
  <c r="V193" i="33" s="1"/>
  <c r="O185" i="33"/>
  <c r="V185" i="33" s="1"/>
  <c r="O177" i="33"/>
  <c r="V177" i="33" s="1"/>
  <c r="O169" i="33"/>
  <c r="V169" i="33" s="1"/>
  <c r="O161" i="33"/>
  <c r="V161" i="33" s="1"/>
  <c r="O153" i="33"/>
  <c r="V153" i="33" s="1"/>
  <c r="O145" i="33"/>
  <c r="V145" i="33" s="1"/>
  <c r="O137" i="33"/>
  <c r="V137" i="33" s="1"/>
  <c r="O129" i="33"/>
  <c r="V129" i="33" s="1"/>
  <c r="O121" i="33"/>
  <c r="V121" i="33" s="1"/>
  <c r="O113" i="33"/>
  <c r="V113" i="33" s="1"/>
  <c r="O105" i="33"/>
  <c r="V105" i="33" s="1"/>
  <c r="O97" i="33"/>
  <c r="V97" i="33" s="1"/>
  <c r="O89" i="33"/>
  <c r="V89" i="33" s="1"/>
  <c r="O81" i="33"/>
  <c r="V81" i="33" s="1"/>
  <c r="O73" i="33"/>
  <c r="V73" i="33" s="1"/>
  <c r="O65" i="33"/>
  <c r="V65" i="33" s="1"/>
  <c r="O57" i="33"/>
  <c r="V57" i="33" s="1"/>
  <c r="O49" i="33"/>
  <c r="V49" i="33" s="1"/>
  <c r="O41" i="33"/>
  <c r="V41" i="33" s="1"/>
  <c r="O33" i="33"/>
  <c r="V33" i="33" s="1"/>
  <c r="O25" i="33"/>
  <c r="V25" i="33" s="1"/>
  <c r="O481" i="33"/>
  <c r="V481" i="33" s="1"/>
  <c r="O441" i="33"/>
  <c r="V441" i="33" s="1"/>
  <c r="O401" i="33"/>
  <c r="V401" i="33" s="1"/>
  <c r="O337" i="33"/>
  <c r="V337" i="33" s="1"/>
  <c r="O504" i="33"/>
  <c r="V504" i="33" s="1"/>
  <c r="O496" i="33"/>
  <c r="V496" i="33" s="1"/>
  <c r="O488" i="33"/>
  <c r="V488" i="33" s="1"/>
  <c r="O480" i="33"/>
  <c r="V480" i="33" s="1"/>
  <c r="O472" i="33"/>
  <c r="V472" i="33" s="1"/>
  <c r="O464" i="33"/>
  <c r="V464" i="33" s="1"/>
  <c r="O456" i="33"/>
  <c r="V456" i="33" s="1"/>
  <c r="O448" i="33"/>
  <c r="V448" i="33" s="1"/>
  <c r="O440" i="33"/>
  <c r="V440" i="33" s="1"/>
  <c r="O432" i="33"/>
  <c r="V432" i="33" s="1"/>
  <c r="O424" i="33"/>
  <c r="V424" i="33" s="1"/>
  <c r="O416" i="33"/>
  <c r="V416" i="33" s="1"/>
  <c r="O408" i="33"/>
  <c r="V408" i="33" s="1"/>
  <c r="O400" i="33"/>
  <c r="V400" i="33" s="1"/>
  <c r="O392" i="33"/>
  <c r="V392" i="33" s="1"/>
  <c r="O384" i="33"/>
  <c r="V384" i="33" s="1"/>
  <c r="O376" i="33"/>
  <c r="V376" i="33" s="1"/>
  <c r="O368" i="33"/>
  <c r="V368" i="33" s="1"/>
  <c r="O360" i="33"/>
  <c r="V360" i="33" s="1"/>
  <c r="O352" i="33"/>
  <c r="V352" i="33" s="1"/>
  <c r="O344" i="33"/>
  <c r="V344" i="33" s="1"/>
  <c r="O336" i="33"/>
  <c r="V336" i="33" s="1"/>
  <c r="O328" i="33"/>
  <c r="V328" i="33" s="1"/>
  <c r="O320" i="33"/>
  <c r="V320" i="33" s="1"/>
  <c r="O312" i="33"/>
  <c r="V312" i="33" s="1"/>
  <c r="O304" i="33"/>
  <c r="V304" i="33" s="1"/>
  <c r="O296" i="33"/>
  <c r="V296" i="33" s="1"/>
  <c r="O288" i="33"/>
  <c r="V288" i="33" s="1"/>
  <c r="O280" i="33"/>
  <c r="V280" i="33" s="1"/>
  <c r="O272" i="33"/>
  <c r="V272" i="33" s="1"/>
  <c r="O264" i="33"/>
  <c r="V264" i="33" s="1"/>
  <c r="O256" i="33"/>
  <c r="V256" i="33" s="1"/>
  <c r="O248" i="33"/>
  <c r="V248" i="33" s="1"/>
  <c r="O240" i="33"/>
  <c r="V240" i="33" s="1"/>
  <c r="O232" i="33"/>
  <c r="V232" i="33" s="1"/>
  <c r="O224" i="33"/>
  <c r="V224" i="33" s="1"/>
  <c r="O216" i="33"/>
  <c r="V216" i="33" s="1"/>
  <c r="O208" i="33"/>
  <c r="V208" i="33" s="1"/>
  <c r="O200" i="33"/>
  <c r="V200" i="33" s="1"/>
  <c r="O192" i="33"/>
  <c r="V192" i="33" s="1"/>
  <c r="O184" i="33"/>
  <c r="V184" i="33" s="1"/>
  <c r="O176" i="33"/>
  <c r="V176" i="33" s="1"/>
  <c r="O168" i="33"/>
  <c r="V168" i="33" s="1"/>
  <c r="O160" i="33"/>
  <c r="V160" i="33" s="1"/>
  <c r="O152" i="33"/>
  <c r="V152" i="33" s="1"/>
  <c r="O144" i="33"/>
  <c r="V144" i="33" s="1"/>
  <c r="O136" i="33"/>
  <c r="V136" i="33" s="1"/>
  <c r="O128" i="33"/>
  <c r="V128" i="33" s="1"/>
  <c r="O120" i="33"/>
  <c r="V120" i="33" s="1"/>
  <c r="O112" i="33"/>
  <c r="V112" i="33" s="1"/>
  <c r="O104" i="33"/>
  <c r="V104" i="33" s="1"/>
  <c r="O96" i="33"/>
  <c r="V96" i="33" s="1"/>
  <c r="O88" i="33"/>
  <c r="V88" i="33" s="1"/>
  <c r="O80" i="33"/>
  <c r="V80" i="33" s="1"/>
  <c r="O72" i="33"/>
  <c r="V72" i="33" s="1"/>
  <c r="O64" i="33"/>
  <c r="V64" i="33" s="1"/>
  <c r="O56" i="33"/>
  <c r="V56" i="33" s="1"/>
  <c r="O48" i="33"/>
  <c r="V48" i="33" s="1"/>
  <c r="O40" i="33"/>
  <c r="V40" i="33" s="1"/>
  <c r="O32" i="33"/>
  <c r="V32" i="33" s="1"/>
  <c r="O24" i="33"/>
  <c r="V24" i="33" s="1"/>
  <c r="O505" i="33"/>
  <c r="V505" i="33" s="1"/>
  <c r="O433" i="33"/>
  <c r="V433" i="33" s="1"/>
  <c r="O377" i="33"/>
  <c r="V377" i="33" s="1"/>
  <c r="O495" i="33"/>
  <c r="V495" i="33" s="1"/>
  <c r="O479" i="33"/>
  <c r="V479" i="33" s="1"/>
  <c r="O471" i="33"/>
  <c r="V471" i="33" s="1"/>
  <c r="O463" i="33"/>
  <c r="V463" i="33" s="1"/>
  <c r="O455" i="33"/>
  <c r="V455" i="33" s="1"/>
  <c r="O447" i="33"/>
  <c r="V447" i="33" s="1"/>
  <c r="O439" i="33"/>
  <c r="V439" i="33" s="1"/>
  <c r="O431" i="33"/>
  <c r="V431" i="33" s="1"/>
  <c r="O423" i="33"/>
  <c r="V423" i="33" s="1"/>
  <c r="O415" i="33"/>
  <c r="V415" i="33" s="1"/>
  <c r="O407" i="33"/>
  <c r="V407" i="33" s="1"/>
  <c r="O399" i="33"/>
  <c r="V399" i="33" s="1"/>
  <c r="O391" i="33"/>
  <c r="V391" i="33" s="1"/>
  <c r="O383" i="33"/>
  <c r="V383" i="33" s="1"/>
  <c r="O375" i="33"/>
  <c r="V375" i="33" s="1"/>
  <c r="O367" i="33"/>
  <c r="V367" i="33" s="1"/>
  <c r="O359" i="33"/>
  <c r="V359" i="33" s="1"/>
  <c r="O351" i="33"/>
  <c r="V351" i="33" s="1"/>
  <c r="O343" i="33"/>
  <c r="V343" i="33" s="1"/>
  <c r="O335" i="33"/>
  <c r="V335" i="33" s="1"/>
  <c r="O327" i="33"/>
  <c r="V327" i="33" s="1"/>
  <c r="O319" i="33"/>
  <c r="V319" i="33" s="1"/>
  <c r="O311" i="33"/>
  <c r="V311" i="33" s="1"/>
  <c r="O303" i="33"/>
  <c r="V303" i="33" s="1"/>
  <c r="O295" i="33"/>
  <c r="V295" i="33" s="1"/>
  <c r="O287" i="33"/>
  <c r="V287" i="33" s="1"/>
  <c r="O279" i="33"/>
  <c r="V279" i="33" s="1"/>
  <c r="O271" i="33"/>
  <c r="V271" i="33" s="1"/>
  <c r="O263" i="33"/>
  <c r="V263" i="33" s="1"/>
  <c r="O255" i="33"/>
  <c r="V255" i="33" s="1"/>
  <c r="O247" i="33"/>
  <c r="V247" i="33" s="1"/>
  <c r="O239" i="33"/>
  <c r="V239" i="33" s="1"/>
  <c r="O231" i="33"/>
  <c r="V231" i="33" s="1"/>
  <c r="O223" i="33"/>
  <c r="V223" i="33" s="1"/>
  <c r="O215" i="33"/>
  <c r="V215" i="33" s="1"/>
  <c r="O207" i="33"/>
  <c r="V207" i="33" s="1"/>
  <c r="O199" i="33"/>
  <c r="V199" i="33" s="1"/>
  <c r="O191" i="33"/>
  <c r="V191" i="33" s="1"/>
  <c r="O183" i="33"/>
  <c r="V183" i="33" s="1"/>
  <c r="O175" i="33"/>
  <c r="V175" i="33" s="1"/>
  <c r="O167" i="33"/>
  <c r="V167" i="33" s="1"/>
  <c r="O159" i="33"/>
  <c r="V159" i="33" s="1"/>
  <c r="O151" i="33"/>
  <c r="V151" i="33" s="1"/>
  <c r="O143" i="33"/>
  <c r="V143" i="33" s="1"/>
  <c r="O135" i="33"/>
  <c r="V135" i="33" s="1"/>
  <c r="O127" i="33"/>
  <c r="V127" i="33" s="1"/>
  <c r="O119" i="33"/>
  <c r="V119" i="33" s="1"/>
  <c r="O111" i="33"/>
  <c r="V111" i="33" s="1"/>
  <c r="O103" i="33"/>
  <c r="V103" i="33" s="1"/>
  <c r="O95" i="33"/>
  <c r="V95" i="33" s="1"/>
  <c r="O87" i="33"/>
  <c r="V87" i="33" s="1"/>
  <c r="O79" i="33"/>
  <c r="V79" i="33" s="1"/>
  <c r="O71" i="33"/>
  <c r="V71" i="33" s="1"/>
  <c r="O63" i="33"/>
  <c r="V63" i="33" s="1"/>
  <c r="O55" i="33"/>
  <c r="V55" i="33" s="1"/>
  <c r="O47" i="33"/>
  <c r="V47" i="33" s="1"/>
  <c r="O39" i="33"/>
  <c r="V39" i="33" s="1"/>
  <c r="O31" i="33"/>
  <c r="V31" i="33" s="1"/>
  <c r="O23" i="33"/>
  <c r="V23" i="33" s="1"/>
  <c r="O473" i="33"/>
  <c r="V473" i="33" s="1"/>
  <c r="O425" i="33"/>
  <c r="V425" i="33" s="1"/>
  <c r="O393" i="33"/>
  <c r="V393" i="33" s="1"/>
  <c r="O503" i="33"/>
  <c r="V503" i="33" s="1"/>
  <c r="O494" i="33"/>
  <c r="V494" i="33" s="1"/>
  <c r="O486" i="33"/>
  <c r="V486" i="33" s="1"/>
  <c r="O478" i="33"/>
  <c r="V478" i="33" s="1"/>
  <c r="O470" i="33"/>
  <c r="V470" i="33" s="1"/>
  <c r="O462" i="33"/>
  <c r="V462" i="33" s="1"/>
  <c r="O454" i="33"/>
  <c r="V454" i="33" s="1"/>
  <c r="O446" i="33"/>
  <c r="V446" i="33" s="1"/>
  <c r="O438" i="33"/>
  <c r="V438" i="33" s="1"/>
  <c r="O430" i="33"/>
  <c r="V430" i="33" s="1"/>
  <c r="O422" i="33"/>
  <c r="V422" i="33" s="1"/>
  <c r="O414" i="33"/>
  <c r="V414" i="33" s="1"/>
  <c r="O406" i="33"/>
  <c r="V406" i="33" s="1"/>
  <c r="O398" i="33"/>
  <c r="V398" i="33" s="1"/>
  <c r="O390" i="33"/>
  <c r="V390" i="33" s="1"/>
  <c r="O382" i="33"/>
  <c r="V382" i="33" s="1"/>
  <c r="O374" i="33"/>
  <c r="V374" i="33" s="1"/>
  <c r="O366" i="33"/>
  <c r="V366" i="33" s="1"/>
  <c r="O358" i="33"/>
  <c r="V358" i="33" s="1"/>
  <c r="O350" i="33"/>
  <c r="V350" i="33" s="1"/>
  <c r="O342" i="33"/>
  <c r="V342" i="33" s="1"/>
  <c r="O334" i="33"/>
  <c r="V334" i="33" s="1"/>
  <c r="O326" i="33"/>
  <c r="V326" i="33" s="1"/>
  <c r="O318" i="33"/>
  <c r="V318" i="33" s="1"/>
  <c r="O310" i="33"/>
  <c r="V310" i="33" s="1"/>
  <c r="O302" i="33"/>
  <c r="V302" i="33" s="1"/>
  <c r="O294" i="33"/>
  <c r="V294" i="33" s="1"/>
  <c r="O286" i="33"/>
  <c r="V286" i="33" s="1"/>
  <c r="O278" i="33"/>
  <c r="V278" i="33" s="1"/>
  <c r="O270" i="33"/>
  <c r="V270" i="33" s="1"/>
  <c r="O262" i="33"/>
  <c r="V262" i="33" s="1"/>
  <c r="O254" i="33"/>
  <c r="V254" i="33" s="1"/>
  <c r="O246" i="33"/>
  <c r="V246" i="33" s="1"/>
  <c r="O238" i="33"/>
  <c r="V238" i="33" s="1"/>
  <c r="O230" i="33"/>
  <c r="V230" i="33" s="1"/>
  <c r="O222" i="33"/>
  <c r="V222" i="33" s="1"/>
  <c r="O214" i="33"/>
  <c r="V214" i="33" s="1"/>
  <c r="O206" i="33"/>
  <c r="V206" i="33" s="1"/>
  <c r="O198" i="33"/>
  <c r="V198" i="33" s="1"/>
  <c r="O190" i="33"/>
  <c r="V190" i="33" s="1"/>
  <c r="O182" i="33"/>
  <c r="V182" i="33" s="1"/>
  <c r="O174" i="33"/>
  <c r="V174" i="33" s="1"/>
  <c r="O166" i="33"/>
  <c r="V166" i="33" s="1"/>
  <c r="O158" i="33"/>
  <c r="V158" i="33" s="1"/>
  <c r="O150" i="33"/>
  <c r="V150" i="33" s="1"/>
  <c r="O142" i="33"/>
  <c r="V142" i="33" s="1"/>
  <c r="O134" i="33"/>
  <c r="V134" i="33" s="1"/>
  <c r="O126" i="33"/>
  <c r="V126" i="33" s="1"/>
  <c r="O118" i="33"/>
  <c r="V118" i="33" s="1"/>
  <c r="O110" i="33"/>
  <c r="V110" i="33" s="1"/>
  <c r="O102" i="33"/>
  <c r="V102" i="33" s="1"/>
  <c r="O94" i="33"/>
  <c r="V94" i="33" s="1"/>
  <c r="O86" i="33"/>
  <c r="V86" i="33" s="1"/>
  <c r="O78" i="33"/>
  <c r="V78" i="33" s="1"/>
  <c r="O70" i="33"/>
  <c r="V70" i="33" s="1"/>
  <c r="O62" i="33"/>
  <c r="V62" i="33" s="1"/>
  <c r="O54" i="33"/>
  <c r="V54" i="33" s="1"/>
  <c r="O46" i="33"/>
  <c r="V46" i="33" s="1"/>
  <c r="O38" i="33"/>
  <c r="V38" i="33" s="1"/>
  <c r="O30" i="33"/>
  <c r="V30" i="33" s="1"/>
  <c r="O22" i="33"/>
  <c r="V22" i="33" s="1"/>
  <c r="O449" i="33"/>
  <c r="V449" i="33" s="1"/>
  <c r="O369" i="33"/>
  <c r="V369" i="33" s="1"/>
  <c r="O487" i="33"/>
  <c r="V487" i="33" s="1"/>
  <c r="O493" i="33"/>
  <c r="V493" i="33" s="1"/>
  <c r="O477" i="33"/>
  <c r="V477" i="33" s="1"/>
  <c r="O469" i="33"/>
  <c r="V469" i="33" s="1"/>
  <c r="O461" i="33"/>
  <c r="V461" i="33" s="1"/>
  <c r="O453" i="33"/>
  <c r="V453" i="33" s="1"/>
  <c r="O445" i="33"/>
  <c r="V445" i="33" s="1"/>
  <c r="O437" i="33"/>
  <c r="V437" i="33" s="1"/>
  <c r="O429" i="33"/>
  <c r="V429" i="33" s="1"/>
  <c r="O421" i="33"/>
  <c r="V421" i="33" s="1"/>
  <c r="O413" i="33"/>
  <c r="V413" i="33" s="1"/>
  <c r="O405" i="33"/>
  <c r="V405" i="33" s="1"/>
  <c r="O397" i="33"/>
  <c r="V397" i="33" s="1"/>
  <c r="O389" i="33"/>
  <c r="V389" i="33" s="1"/>
  <c r="O381" i="33"/>
  <c r="V381" i="33" s="1"/>
  <c r="O373" i="33"/>
  <c r="V373" i="33" s="1"/>
  <c r="O365" i="33"/>
  <c r="V365" i="33" s="1"/>
  <c r="O357" i="33"/>
  <c r="V357" i="33" s="1"/>
  <c r="O349" i="33"/>
  <c r="V349" i="33" s="1"/>
  <c r="O341" i="33"/>
  <c r="V341" i="33" s="1"/>
  <c r="O333" i="33"/>
  <c r="V333" i="33" s="1"/>
  <c r="O325" i="33"/>
  <c r="V325" i="33" s="1"/>
  <c r="O317" i="33"/>
  <c r="V317" i="33" s="1"/>
  <c r="O309" i="33"/>
  <c r="V309" i="33" s="1"/>
  <c r="O301" i="33"/>
  <c r="V301" i="33" s="1"/>
  <c r="O293" i="33"/>
  <c r="V293" i="33" s="1"/>
  <c r="O285" i="33"/>
  <c r="V285" i="33" s="1"/>
  <c r="O277" i="33"/>
  <c r="V277" i="33" s="1"/>
  <c r="O269" i="33"/>
  <c r="V269" i="33" s="1"/>
  <c r="O261" i="33"/>
  <c r="V261" i="33" s="1"/>
  <c r="O253" i="33"/>
  <c r="V253" i="33" s="1"/>
  <c r="O245" i="33"/>
  <c r="V245" i="33" s="1"/>
  <c r="O237" i="33"/>
  <c r="V237" i="33" s="1"/>
  <c r="O229" i="33"/>
  <c r="V229" i="33" s="1"/>
  <c r="O221" i="33"/>
  <c r="V221" i="33" s="1"/>
  <c r="O213" i="33"/>
  <c r="V213" i="33" s="1"/>
  <c r="O205" i="33"/>
  <c r="V205" i="33" s="1"/>
  <c r="O197" i="33"/>
  <c r="V197" i="33" s="1"/>
  <c r="O189" i="33"/>
  <c r="V189" i="33" s="1"/>
  <c r="O181" i="33"/>
  <c r="V181" i="33" s="1"/>
  <c r="O173" i="33"/>
  <c r="V173" i="33" s="1"/>
  <c r="O165" i="33"/>
  <c r="V165" i="33" s="1"/>
  <c r="O157" i="33"/>
  <c r="V157" i="33" s="1"/>
  <c r="O149" i="33"/>
  <c r="V149" i="33" s="1"/>
  <c r="O141" i="33"/>
  <c r="V141" i="33" s="1"/>
  <c r="O133" i="33"/>
  <c r="V133" i="33" s="1"/>
  <c r="O125" i="33"/>
  <c r="V125" i="33" s="1"/>
  <c r="O117" i="33"/>
  <c r="V117" i="33" s="1"/>
  <c r="O109" i="33"/>
  <c r="V109" i="33" s="1"/>
  <c r="O101" i="33"/>
  <c r="V101" i="33" s="1"/>
  <c r="O93" i="33"/>
  <c r="V93" i="33" s="1"/>
  <c r="O85" i="33"/>
  <c r="V85" i="33" s="1"/>
  <c r="O77" i="33"/>
  <c r="V77" i="33" s="1"/>
  <c r="O69" i="33"/>
  <c r="V69" i="33" s="1"/>
  <c r="O61" i="33"/>
  <c r="V61" i="33" s="1"/>
  <c r="O53" i="33"/>
  <c r="V53" i="33" s="1"/>
  <c r="O45" i="33"/>
  <c r="V45" i="33" s="1"/>
  <c r="O37" i="33"/>
  <c r="V37" i="33" s="1"/>
  <c r="O29" i="33"/>
  <c r="V29" i="33" s="1"/>
  <c r="O21" i="33"/>
  <c r="V21" i="33" s="1"/>
  <c r="O18" i="33"/>
  <c r="V18" i="33" s="1"/>
  <c r="O465" i="33"/>
  <c r="V465" i="33" s="1"/>
  <c r="O409" i="33"/>
  <c r="V409" i="33" s="1"/>
  <c r="O361" i="33"/>
  <c r="V361" i="33" s="1"/>
  <c r="O502" i="33"/>
  <c r="V502" i="33" s="1"/>
  <c r="O501" i="33"/>
  <c r="V501" i="33" s="1"/>
  <c r="O485" i="33"/>
  <c r="V485" i="33" s="1"/>
  <c r="O500" i="33"/>
  <c r="V500" i="33" s="1"/>
  <c r="O492" i="33"/>
  <c r="V492" i="33" s="1"/>
  <c r="O484" i="33"/>
  <c r="V484" i="33" s="1"/>
  <c r="O476" i="33"/>
  <c r="V476" i="33" s="1"/>
  <c r="O468" i="33"/>
  <c r="V468" i="33" s="1"/>
  <c r="O460" i="33"/>
  <c r="V460" i="33" s="1"/>
  <c r="O452" i="33"/>
  <c r="V452" i="33" s="1"/>
  <c r="O444" i="33"/>
  <c r="V444" i="33" s="1"/>
  <c r="O436" i="33"/>
  <c r="V436" i="33" s="1"/>
  <c r="O428" i="33"/>
  <c r="V428" i="33" s="1"/>
  <c r="O420" i="33"/>
  <c r="V420" i="33" s="1"/>
  <c r="O412" i="33"/>
  <c r="V412" i="33" s="1"/>
  <c r="O404" i="33"/>
  <c r="V404" i="33" s="1"/>
  <c r="O396" i="33"/>
  <c r="V396" i="33" s="1"/>
  <c r="O388" i="33"/>
  <c r="V388" i="33" s="1"/>
  <c r="O380" i="33"/>
  <c r="V380" i="33" s="1"/>
  <c r="O372" i="33"/>
  <c r="V372" i="33" s="1"/>
  <c r="O364" i="33"/>
  <c r="V364" i="33" s="1"/>
  <c r="O356" i="33"/>
  <c r="V356" i="33" s="1"/>
  <c r="O348" i="33"/>
  <c r="V348" i="33" s="1"/>
  <c r="O340" i="33"/>
  <c r="V340" i="33" s="1"/>
  <c r="O332" i="33"/>
  <c r="V332" i="33" s="1"/>
  <c r="O324" i="33"/>
  <c r="V324" i="33" s="1"/>
  <c r="O316" i="33"/>
  <c r="V316" i="33" s="1"/>
  <c r="O308" i="33"/>
  <c r="V308" i="33" s="1"/>
  <c r="O300" i="33"/>
  <c r="V300" i="33" s="1"/>
  <c r="O292" i="33"/>
  <c r="V292" i="33" s="1"/>
  <c r="O284" i="33"/>
  <c r="V284" i="33" s="1"/>
  <c r="O276" i="33"/>
  <c r="V276" i="33" s="1"/>
  <c r="O268" i="33"/>
  <c r="V268" i="33" s="1"/>
  <c r="O260" i="33"/>
  <c r="V260" i="33" s="1"/>
  <c r="O252" i="33"/>
  <c r="V252" i="33" s="1"/>
  <c r="O244" i="33"/>
  <c r="V244" i="33" s="1"/>
  <c r="O236" i="33"/>
  <c r="V236" i="33" s="1"/>
  <c r="O228" i="33"/>
  <c r="V228" i="33" s="1"/>
  <c r="O220" i="33"/>
  <c r="V220" i="33" s="1"/>
  <c r="O212" i="33"/>
  <c r="V212" i="33" s="1"/>
  <c r="O204" i="33"/>
  <c r="V204" i="33" s="1"/>
  <c r="O196" i="33"/>
  <c r="V196" i="33" s="1"/>
  <c r="O188" i="33"/>
  <c r="V188" i="33" s="1"/>
  <c r="O180" i="33"/>
  <c r="V180" i="33" s="1"/>
  <c r="O172" i="33"/>
  <c r="V172" i="33" s="1"/>
  <c r="O164" i="33"/>
  <c r="V164" i="33" s="1"/>
  <c r="O156" i="33"/>
  <c r="V156" i="33" s="1"/>
  <c r="O148" i="33"/>
  <c r="V148" i="33" s="1"/>
  <c r="O140" i="33"/>
  <c r="V140" i="33" s="1"/>
  <c r="O132" i="33"/>
  <c r="V132" i="33" s="1"/>
  <c r="O124" i="33"/>
  <c r="V124" i="33" s="1"/>
  <c r="O116" i="33"/>
  <c r="V116" i="33" s="1"/>
  <c r="O108" i="33"/>
  <c r="V108" i="33" s="1"/>
  <c r="O100" i="33"/>
  <c r="V100" i="33" s="1"/>
  <c r="O92" i="33"/>
  <c r="V92" i="33" s="1"/>
  <c r="O84" i="33"/>
  <c r="V84" i="33" s="1"/>
  <c r="O76" i="33"/>
  <c r="V76" i="33" s="1"/>
  <c r="O68" i="33"/>
  <c r="V68" i="33" s="1"/>
  <c r="O60" i="33"/>
  <c r="V60" i="33" s="1"/>
  <c r="O52" i="33"/>
  <c r="V52" i="33" s="1"/>
  <c r="O44" i="33"/>
  <c r="V44" i="33" s="1"/>
  <c r="O36" i="33"/>
  <c r="V36" i="33" s="1"/>
  <c r="O28" i="33"/>
  <c r="V28" i="33" s="1"/>
  <c r="O20" i="33"/>
  <c r="V20" i="33" s="1"/>
  <c r="O489" i="33"/>
  <c r="V489" i="33" s="1"/>
  <c r="O499" i="33"/>
  <c r="V499" i="33" s="1"/>
  <c r="O491" i="33"/>
  <c r="V491" i="33" s="1"/>
  <c r="O483" i="33"/>
  <c r="V483" i="33" s="1"/>
  <c r="O475" i="33"/>
  <c r="V475" i="33" s="1"/>
  <c r="O467" i="33"/>
  <c r="V467" i="33" s="1"/>
  <c r="O459" i="33"/>
  <c r="V459" i="33" s="1"/>
  <c r="O451" i="33"/>
  <c r="V451" i="33" s="1"/>
  <c r="O443" i="33"/>
  <c r="V443" i="33" s="1"/>
  <c r="O435" i="33"/>
  <c r="V435" i="33" s="1"/>
  <c r="O427" i="33"/>
  <c r="V427" i="33" s="1"/>
  <c r="O419" i="33"/>
  <c r="V419" i="33" s="1"/>
  <c r="O411" i="33"/>
  <c r="V411" i="33" s="1"/>
  <c r="O403" i="33"/>
  <c r="V403" i="33" s="1"/>
  <c r="O395" i="33"/>
  <c r="V395" i="33" s="1"/>
  <c r="O387" i="33"/>
  <c r="V387" i="33" s="1"/>
  <c r="O379" i="33"/>
  <c r="V379" i="33" s="1"/>
  <c r="O371" i="33"/>
  <c r="V371" i="33" s="1"/>
  <c r="O363" i="33"/>
  <c r="V363" i="33" s="1"/>
  <c r="O355" i="33"/>
  <c r="V355" i="33" s="1"/>
  <c r="O347" i="33"/>
  <c r="V347" i="33" s="1"/>
  <c r="O339" i="33"/>
  <c r="V339" i="33" s="1"/>
  <c r="O331" i="33"/>
  <c r="V331" i="33" s="1"/>
  <c r="O323" i="33"/>
  <c r="V323" i="33" s="1"/>
  <c r="O315" i="33"/>
  <c r="V315" i="33" s="1"/>
  <c r="O307" i="33"/>
  <c r="V307" i="33" s="1"/>
  <c r="O299" i="33"/>
  <c r="V299" i="33" s="1"/>
  <c r="O291" i="33"/>
  <c r="V291" i="33" s="1"/>
  <c r="O283" i="33"/>
  <c r="V283" i="33" s="1"/>
  <c r="O275" i="33"/>
  <c r="V275" i="33" s="1"/>
  <c r="O267" i="33"/>
  <c r="V267" i="33" s="1"/>
  <c r="O259" i="33"/>
  <c r="V259" i="33" s="1"/>
  <c r="O251" i="33"/>
  <c r="V251" i="33" s="1"/>
  <c r="O243" i="33"/>
  <c r="V243" i="33" s="1"/>
  <c r="O235" i="33"/>
  <c r="V235" i="33" s="1"/>
  <c r="O227" i="33"/>
  <c r="V227" i="33" s="1"/>
  <c r="O219" i="33"/>
  <c r="V219" i="33" s="1"/>
  <c r="O211" i="33"/>
  <c r="V211" i="33" s="1"/>
  <c r="O203" i="33"/>
  <c r="V203" i="33" s="1"/>
  <c r="O195" i="33"/>
  <c r="V195" i="33" s="1"/>
  <c r="O187" i="33"/>
  <c r="V187" i="33" s="1"/>
  <c r="O179" i="33"/>
  <c r="V179" i="33" s="1"/>
  <c r="O171" i="33"/>
  <c r="V171" i="33" s="1"/>
  <c r="O163" i="33"/>
  <c r="V163" i="33" s="1"/>
  <c r="O155" i="33"/>
  <c r="V155" i="33" s="1"/>
  <c r="O147" i="33"/>
  <c r="V147" i="33" s="1"/>
  <c r="O139" i="33"/>
  <c r="V139" i="33" s="1"/>
  <c r="O131" i="33"/>
  <c r="V131" i="33" s="1"/>
  <c r="O123" i="33"/>
  <c r="V123" i="33" s="1"/>
  <c r="O115" i="33"/>
  <c r="V115" i="33" s="1"/>
  <c r="O107" i="33"/>
  <c r="V107" i="33" s="1"/>
  <c r="O99" i="33"/>
  <c r="V99" i="33" s="1"/>
  <c r="O91" i="33"/>
  <c r="V91" i="33" s="1"/>
  <c r="O83" i="33"/>
  <c r="V83" i="33" s="1"/>
  <c r="O75" i="33"/>
  <c r="V75" i="33" s="1"/>
  <c r="O67" i="33"/>
  <c r="V67" i="33" s="1"/>
  <c r="O59" i="33"/>
  <c r="V59" i="33" s="1"/>
  <c r="O51" i="33"/>
  <c r="V51" i="33" s="1"/>
  <c r="O43" i="33"/>
  <c r="V43" i="33" s="1"/>
  <c r="O35" i="33"/>
  <c r="V35" i="33" s="1"/>
  <c r="O27" i="33"/>
  <c r="V27" i="33" s="1"/>
  <c r="O19" i="33"/>
  <c r="V19" i="33" s="1"/>
  <c r="O12" i="33" l="1"/>
  <c r="V12" i="33" s="1"/>
  <c r="O15" i="33"/>
  <c r="V15" i="33" s="1"/>
  <c r="O13" i="33"/>
  <c r="V13" i="33" s="1"/>
  <c r="O14" i="33"/>
  <c r="V14" i="33" s="1"/>
  <c r="H7" i="33" l="1"/>
  <c r="M7" i="33" l="1"/>
  <c r="H52" i="43"/>
  <c r="C106" i="43" s="1"/>
  <c r="H53" i="43"/>
  <c r="C107" i="43" s="1"/>
  <c r="I53" i="43"/>
  <c r="I52" i="43"/>
  <c r="P7" i="28"/>
  <c r="L7" i="33"/>
  <c r="N7" i="33"/>
  <c r="E106" i="43" l="1"/>
  <c r="D106" i="43"/>
  <c r="D107" i="43"/>
  <c r="E107" i="43"/>
  <c r="C79" i="43"/>
  <c r="D79" i="43"/>
  <c r="J53" i="43"/>
  <c r="E79" i="43" s="1"/>
  <c r="D78" i="43"/>
  <c r="J52" i="43"/>
  <c r="E78" i="43" s="1"/>
  <c r="C78" i="43"/>
  <c r="P5" i="28"/>
  <c r="G36" i="39"/>
  <c r="G35" i="39" s="1"/>
  <c r="S7" i="33"/>
  <c r="V7" i="33" s="1"/>
  <c r="O7" i="33"/>
  <c r="H51" i="43" s="1"/>
  <c r="C105" i="43" s="1"/>
  <c r="C104" i="43" s="1"/>
  <c r="C108" i="43" s="1"/>
  <c r="P507" i="28"/>
  <c r="I51" i="43" l="1"/>
  <c r="C77" i="43"/>
  <c r="C76" i="43" s="1"/>
  <c r="C80" i="43" s="1"/>
  <c r="H50" i="43"/>
  <c r="D21" i="39"/>
  <c r="D22" i="39" s="1"/>
  <c r="G39" i="39"/>
  <c r="S6" i="33"/>
  <c r="S507" i="33"/>
  <c r="D105" i="43" l="1"/>
  <c r="D104" i="43" s="1"/>
  <c r="D108" i="43" s="1"/>
  <c r="E105" i="43"/>
  <c r="E104" i="43" s="1"/>
  <c r="H54" i="43"/>
  <c r="C27" i="43"/>
  <c r="J51" i="43"/>
  <c r="D77" i="43"/>
  <c r="D76" i="43" s="1"/>
  <c r="D80" i="43" s="1"/>
  <c r="H58" i="43" s="1"/>
  <c r="H59" i="43" s="1"/>
  <c r="E60" i="43" s="1"/>
  <c r="E88" i="43" s="1"/>
  <c r="E86" i="43" s="1"/>
  <c r="I50" i="43"/>
  <c r="S6" i="41"/>
  <c r="S507" i="41"/>
  <c r="H60" i="43" l="1"/>
  <c r="E65" i="43" s="1"/>
  <c r="E93" i="43" s="1"/>
  <c r="E92" i="43" s="1"/>
  <c r="E108" i="43" s="1"/>
  <c r="I54" i="43"/>
  <c r="N32" i="43" s="1"/>
  <c r="D27" i="43"/>
  <c r="D28" i="43" s="1"/>
  <c r="E77" i="43"/>
  <c r="E76" i="43" s="1"/>
  <c r="J50" i="43"/>
  <c r="E27" i="43" s="1"/>
  <c r="F27" i="43" s="1"/>
  <c r="C28" i="43"/>
  <c r="N33" i="43" l="1"/>
  <c r="J34" i="43" s="1"/>
  <c r="J32" i="43" s="1"/>
  <c r="N34" i="43"/>
  <c r="J39" i="43" s="1"/>
  <c r="J38" i="43" s="1"/>
  <c r="E58" i="43"/>
  <c r="E64" i="43"/>
  <c r="J54" i="43" l="1"/>
  <c r="E23" i="43"/>
  <c r="E80" i="43"/>
  <c r="E28" i="43" l="1"/>
  <c r="F23" i="43"/>
  <c r="F28" i="43" s="1"/>
</calcChain>
</file>

<file path=xl/sharedStrings.xml><?xml version="1.0" encoding="utf-8"?>
<sst xmlns="http://schemas.openxmlformats.org/spreadsheetml/2006/main" count="676" uniqueCount="287">
  <si>
    <t>N°</t>
  </si>
  <si>
    <t>Dépense sur devis</t>
  </si>
  <si>
    <t>Total</t>
  </si>
  <si>
    <r>
      <t xml:space="preserve">Description de la dépense </t>
    </r>
    <r>
      <rPr>
        <b/>
        <sz val="11"/>
        <color rgb="FFFF0000"/>
        <rFont val="Calibri"/>
        <family val="2"/>
        <scheme val="minor"/>
      </rPr>
      <t>*</t>
    </r>
  </si>
  <si>
    <t>DEMANDEUR</t>
  </si>
  <si>
    <t>Motif inéligibilité</t>
  </si>
  <si>
    <t>Justificatif absent</t>
  </si>
  <si>
    <t>Nature de dépense inéligible</t>
  </si>
  <si>
    <t>Dépense non liée à l'opération</t>
  </si>
  <si>
    <t>Incohérence entre montant présenté et montant justifié</t>
  </si>
  <si>
    <t>Intervenant non qualifié</t>
  </si>
  <si>
    <t>TVA inéligible</t>
  </si>
  <si>
    <t>Auto-facturation</t>
  </si>
  <si>
    <t>Dépense retenue dans un autre dossier</t>
  </si>
  <si>
    <t>Motif d'inégibilité</t>
  </si>
  <si>
    <t>Commentaire instructeur</t>
  </si>
  <si>
    <t>Synthèse des dépenses liées au projet présenté</t>
  </si>
  <si>
    <t>Dépenses sur devis</t>
  </si>
  <si>
    <t>Type de dépenses</t>
  </si>
  <si>
    <t>Montant présenté</t>
  </si>
  <si>
    <t>Equipement bureau</t>
  </si>
  <si>
    <t>Montant éligible retenu</t>
  </si>
  <si>
    <t>Montant éligible</t>
  </si>
  <si>
    <t>Montant écarté</t>
  </si>
  <si>
    <t>Consignes d'utilisation</t>
  </si>
  <si>
    <t>Rappels réglementaires</t>
  </si>
  <si>
    <t>Règles de plafond de dépenses</t>
  </si>
  <si>
    <t>Commentaires</t>
  </si>
  <si>
    <t>(le cas échéant, pour préciser un point saillant au Service Instructeur)</t>
  </si>
  <si>
    <t>Exemple</t>
  </si>
  <si>
    <t>Design Print</t>
  </si>
  <si>
    <t>Catégories de dépenses</t>
  </si>
  <si>
    <t>Sous-catégorie de dépenses</t>
  </si>
  <si>
    <r>
      <t xml:space="preserve">Dénomination du fournisseur du devis choisi </t>
    </r>
    <r>
      <rPr>
        <b/>
        <sz val="11"/>
        <color rgb="FFFF0000"/>
        <rFont val="Calibri"/>
        <family val="2"/>
        <scheme val="minor"/>
      </rPr>
      <t>*</t>
    </r>
  </si>
  <si>
    <r>
      <t xml:space="preserve">Sous catégories de dépenses </t>
    </r>
    <r>
      <rPr>
        <b/>
        <sz val="11"/>
        <color rgb="FFFF0000"/>
        <rFont val="Calibri"/>
        <family val="2"/>
        <scheme val="minor"/>
      </rPr>
      <t>*</t>
    </r>
  </si>
  <si>
    <t>TOTAL</t>
  </si>
  <si>
    <t>Imprimante</t>
  </si>
  <si>
    <t>20240223-0001</t>
  </si>
  <si>
    <t>Sous-catégories de dépenses</t>
  </si>
  <si>
    <t>Règles de plafond</t>
  </si>
  <si>
    <r>
      <t xml:space="preserve">Identifiant du justificatif </t>
    </r>
    <r>
      <rPr>
        <b/>
        <sz val="11"/>
        <color rgb="FFFF0000"/>
        <rFont val="Calibri"/>
        <family val="2"/>
        <scheme val="minor"/>
      </rPr>
      <t>*</t>
    </r>
  </si>
  <si>
    <r>
      <t xml:space="preserve">Dépenses sur Devis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</si>
  <si>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</si>
  <si>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</si>
  <si>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</si>
  <si>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</si>
  <si>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</si>
  <si>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</si>
  <si>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</si>
  <si>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</si>
  <si>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Ligne Instruite</t>
  </si>
  <si>
    <t>Oui</t>
  </si>
  <si>
    <t>La TVA est inéligible sur le PSN à Mayotte</t>
  </si>
  <si>
    <r>
      <rPr>
        <b/>
        <u/>
        <sz val="12"/>
        <color theme="1"/>
        <rFont val="Calibri"/>
        <family val="2"/>
        <scheme val="minor"/>
      </rPr>
      <t>Attention :</t>
    </r>
    <r>
      <rPr>
        <sz val="12"/>
        <color theme="1"/>
        <rFont val="Calibri"/>
        <family val="2"/>
        <scheme val="minor"/>
      </rPr>
      <t xml:space="preserve"> Les dossiers ne seront pas retenus s’ils présentent moins de 30 000 € de dépenses éligibles après instruction.</t>
    </r>
  </si>
  <si>
    <t>Frais de personnel</t>
  </si>
  <si>
    <t>Déplacements sur frais réels</t>
  </si>
  <si>
    <t>Dépenses sur barèmes</t>
  </si>
  <si>
    <t>Publicité européenne</t>
  </si>
  <si>
    <t xml:space="preserve">Achat de prestation </t>
  </si>
  <si>
    <t>Achat de matériel</t>
  </si>
  <si>
    <t>Communication et promotion</t>
  </si>
  <si>
    <t>Etude préalable</t>
  </si>
  <si>
    <t>Investissements physiques pour la collecte, la transformation et la vente de produits</t>
  </si>
  <si>
    <t>Salaire chercheur</t>
  </si>
  <si>
    <t>Salaire directeur</t>
  </si>
  <si>
    <t>Salaire ingénieur</t>
  </si>
  <si>
    <t>Salaire technicien</t>
  </si>
  <si>
    <t>Billets d'avion</t>
  </si>
  <si>
    <t>Billets de train</t>
  </si>
  <si>
    <t xml:space="preserve">Frais de déplacement (barèmes kilométriques) </t>
  </si>
  <si>
    <t>Frais d'hébergement</t>
  </si>
  <si>
    <t>Frais de restauration</t>
  </si>
  <si>
    <t>Dépenses sur devis - autres</t>
  </si>
  <si>
    <t xml:space="preserve">Dépenses sur devis - investissements physiques </t>
  </si>
  <si>
    <t>Frais de structure</t>
  </si>
  <si>
    <t>15% des frais de personnel</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</si>
  <si>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</si>
  <si>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</si>
  <si>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</si>
  <si>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</si>
  <si>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</si>
  <si>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</si>
  <si>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Montant HT demandé</t>
  </si>
  <si>
    <t>Sélectionner la sous-catégorie de dépense</t>
  </si>
  <si>
    <t>Technicien</t>
  </si>
  <si>
    <t>Chercheur</t>
  </si>
  <si>
    <t>Directeur</t>
  </si>
  <si>
    <t>Ingénieur</t>
  </si>
  <si>
    <t xml:space="preserve"> Les frais de personnel (salaire brut chargé) sont remboursés au réel. Les salaires sont plafonnés de la manière suivante :  </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</si>
  <si>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</si>
  <si>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</si>
  <si>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</si>
  <si>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</si>
  <si>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</si>
  <si>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</si>
  <si>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</si>
  <si>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</si>
  <si>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</si>
  <si>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</si>
  <si>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</si>
  <si>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</si>
  <si>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</si>
  <si>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</si>
  <si>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</si>
  <si>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</si>
  <si>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</si>
  <si>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</si>
  <si>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</si>
  <si>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</si>
  <si>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</si>
  <si>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</si>
  <si>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</si>
  <si>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</si>
  <si>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</si>
  <si>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</si>
  <si>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</si>
  <si>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</si>
  <si>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Travailleur handicapé en situation de mobilité réduite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</si>
  <si>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</si>
  <si>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</si>
  <si>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</si>
  <si>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</si>
  <si>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</si>
  <si>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</si>
  <si>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</si>
  <si>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</si>
  <si>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</si>
  <si>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</si>
  <si>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</si>
  <si>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</si>
  <si>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</si>
  <si>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</si>
  <si>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</si>
  <si>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</si>
  <si>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</si>
  <si>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</si>
  <si>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</si>
  <si>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</si>
  <si>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La Réunion</t>
  </si>
  <si>
    <t>Aller - Retour Mayotte - Caraïbes</t>
  </si>
  <si>
    <t>Nature du billet d'avion</t>
  </si>
  <si>
    <t>(Demandé uniquement pour les billets d'avion)</t>
  </si>
  <si>
    <t>M. Avion</t>
  </si>
  <si>
    <t xml:space="preserve">Déplacement dans le cadre de la formation lié au projet </t>
  </si>
  <si>
    <t>M. Salaire</t>
  </si>
  <si>
    <t>Salaire du chargée de mission</t>
  </si>
  <si>
    <t xml:space="preserve">Les dépenses sur rémunérations sont calculées sur une base unique de 1607 heures par an. </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</si>
  <si>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</si>
  <si>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</si>
  <si>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</si>
  <si>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</si>
  <si>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</si>
  <si>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</si>
  <si>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</si>
  <si>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</si>
  <si>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</si>
  <si>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</si>
  <si>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20% du montant éligible</t>
  </si>
  <si>
    <t>Plafond 60 000 € par technicien</t>
  </si>
  <si>
    <t>Plafond 110 000 € par directeur</t>
  </si>
  <si>
    <t>Plafond 80 000 € par ingénieur</t>
  </si>
  <si>
    <t>Plafond 140 000 € par chercheur</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</si>
  <si>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</si>
  <si>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</si>
  <si>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</si>
  <si>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</si>
  <si>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L'achat de matériel et les investissements physiques pour la collecte, la transformation et la vente de produits sont plafonnés à 20% du montant total éligible retenu. Par ailleurs, les investissements physiques pour la collecte, la transformation et la vente de produits bénéficient d'un taux de financement de 75%.</t>
  </si>
  <si>
    <t>Montant éligible retenu pour Achat de matériel</t>
  </si>
  <si>
    <t>Montant éligible retenu pour Investissements physiques</t>
  </si>
  <si>
    <t>Calcul de la règle de plafond des dépenses sur achats de matériels et investissements</t>
  </si>
  <si>
    <t>Plafond des achats de matériels et investissements (20% des dépenses éligible retenu)</t>
  </si>
  <si>
    <t>Pour les dépenses &lt; 1000 € HT, le bénéficiaire présente un seul devis ;
Pour les dépenses entre 1000 et 90 000 € HT, le bénéficiaire transmet deux devis ;
Pour les dépenses &gt; 90 000 € HT, le bénéficiaire adresse trois devis.</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</si>
  <si>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</si>
  <si>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</si>
  <si>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Dépenses forfaitaires</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</si>
  <si>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</si>
  <si>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FEADER 2023-2027 MAYOTTE
Fiche Intervention 77.06 - AUTRES PROJETS DE COOPERATION REPONDANT AUX OBJECTIFS DE LA PAC</t>
  </si>
  <si>
    <t>Dépenses sur frais de personnel</t>
  </si>
  <si>
    <t>Dépenses sur frais de structure</t>
  </si>
  <si>
    <t>Dépenses sur frais de structures</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</si>
  <si>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</si>
  <si>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</si>
  <si>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</si>
  <si>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Montant du plafond</t>
  </si>
  <si>
    <t>Plafond billet d'avion</t>
  </si>
  <si>
    <t>(Rappel du plafond en vigueur pour ce type de dépenses)</t>
  </si>
  <si>
    <t>Unité</t>
  </si>
  <si>
    <t>Kilomètres</t>
  </si>
  <si>
    <t>Repas</t>
  </si>
  <si>
    <t>Nuit(s)</t>
  </si>
  <si>
    <t>Unités de l'intervention</t>
  </si>
  <si>
    <t>Service Instructeur</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</si>
  <si>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</si>
  <si>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</si>
  <si>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</si>
  <si>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t>Montant du plafonds pour les billets d'avion</t>
  </si>
  <si>
    <t>Non</t>
  </si>
  <si>
    <t>Boléen</t>
  </si>
  <si>
    <t>Montant éligible retenu après règle de plafond</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</si>
  <si>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</si>
  <si>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</si>
  <si>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</si>
  <si>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(Demandé uniquement pour les frais de déplacement)
Merci de renseigner le nombre de kilomètre total de l'intervention</t>
  </si>
  <si>
    <t>Pour les Frais de déplacement (barèmes kilométriques) merci de saisir 1 intervention</t>
  </si>
  <si>
    <t>Version 2 de la fiche de synthèse des dépenses 77.06 (08/10/2024)</t>
  </si>
  <si>
    <t>N°dossier SAFRAN</t>
  </si>
  <si>
    <t xml:space="preserve">Objet Demande de Paiement </t>
  </si>
  <si>
    <t>Acompte 1</t>
  </si>
  <si>
    <t xml:space="preserve">Objet demande de paiement </t>
  </si>
  <si>
    <t>Acompte 2</t>
  </si>
  <si>
    <t>Acompte 3</t>
  </si>
  <si>
    <t>Acompte 4</t>
  </si>
  <si>
    <t>Acompte 5</t>
  </si>
  <si>
    <t>Acompte 6</t>
  </si>
  <si>
    <t>Acompte 7</t>
  </si>
  <si>
    <t>Acompte 8</t>
  </si>
  <si>
    <t>Acompte 9</t>
  </si>
  <si>
    <t>Acompte 10</t>
  </si>
  <si>
    <t xml:space="preserve">Solde </t>
  </si>
  <si>
    <r>
      <t xml:space="preserve">Dépenses sur Factures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</si>
  <si>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Date d'émission</t>
    </r>
    <r>
      <rPr>
        <b/>
        <sz val="11"/>
        <color rgb="FFFF0000"/>
        <rFont val="Calibri"/>
        <family val="2"/>
        <scheme val="minor"/>
      </rPr>
      <t>*</t>
    </r>
  </si>
  <si>
    <r>
      <t xml:space="preserve">Date d'acquittement </t>
    </r>
    <r>
      <rPr>
        <b/>
        <sz val="11"/>
        <color rgb="FFFF0000"/>
        <rFont val="Calibri"/>
        <family val="2"/>
        <scheme val="minor"/>
      </rPr>
      <t>*</t>
    </r>
  </si>
  <si>
    <r>
      <t xml:space="preserve">Montant HT
présenté </t>
    </r>
    <r>
      <rPr>
        <b/>
        <sz val="11"/>
        <color rgb="FFFF0000"/>
        <rFont val="Calibri"/>
        <family val="2"/>
        <scheme val="minor"/>
      </rPr>
      <t>*</t>
    </r>
  </si>
  <si>
    <t>(nature de la dépense indiquée sur le justificatif de dépense.
Ex : désignation de l'article, de l'objet…)</t>
  </si>
  <si>
    <t>(nom de l'entreprise, de la structure émettrice du justificatif)</t>
  </si>
  <si>
    <t>(information présente sur le justificatif joint.
Ex: numéro de facture,...)</t>
  </si>
  <si>
    <t>Sélectionner la sous-catégorie de dépenses</t>
  </si>
  <si>
    <t>Date d'émission du justificatif</t>
  </si>
  <si>
    <t>Date d'acquittement du justificatif</t>
  </si>
  <si>
    <t>(montant hors taxes de la facture, en euros)</t>
  </si>
  <si>
    <r>
      <t xml:space="preserve">Dépenses de rémunération au réel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</si>
  <si>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Date de début </t>
    </r>
    <r>
      <rPr>
        <b/>
        <sz val="11"/>
        <color rgb="FFFF0000"/>
        <rFont val="Calibri"/>
        <family val="2"/>
        <scheme val="minor"/>
      </rPr>
      <t>*</t>
    </r>
  </si>
  <si>
    <r>
      <t xml:space="preserve">Date de fin </t>
    </r>
    <r>
      <rPr>
        <b/>
        <sz val="11"/>
        <color rgb="FFFF0000"/>
        <rFont val="Calibri"/>
        <family val="2"/>
        <scheme val="minor"/>
      </rPr>
      <t>*</t>
    </r>
  </si>
  <si>
    <t>Ex: Bulletin de paie,...</t>
  </si>
  <si>
    <t>Date de début de l'intervention</t>
  </si>
  <si>
    <t>Date de fin de l'intervention</t>
  </si>
  <si>
    <t>Synthèse des montants présentées à la demande de paiement</t>
  </si>
  <si>
    <t>Dépenses sur factures</t>
  </si>
  <si>
    <t>Dépenses sur factures - autres</t>
  </si>
  <si>
    <t xml:space="preserve">Dépenses sur factures - investissements physiques </t>
  </si>
  <si>
    <t>Dépenses de rémunération au réel</t>
  </si>
  <si>
    <t>(information présente sur le justificatif joint.
Ex: note de frais,...)</t>
  </si>
  <si>
    <t>note de frais 1</t>
  </si>
  <si>
    <r>
      <t xml:space="preserve">Date d'émission </t>
    </r>
    <r>
      <rPr>
        <b/>
        <sz val="11"/>
        <color rgb="FFFF0000"/>
        <rFont val="Calibri"/>
        <family val="2"/>
        <scheme val="minor"/>
      </rPr>
      <t>*</t>
    </r>
  </si>
  <si>
    <t>Sélectionner la sous catégorie de dépenses</t>
  </si>
  <si>
    <r>
      <t xml:space="preserve">Contrôle
Date </t>
    </r>
    <r>
      <rPr>
        <b/>
        <sz val="11"/>
        <color rgb="FFFF0000"/>
        <rFont val="Calibri"/>
        <family val="2"/>
        <scheme val="minor"/>
      </rPr>
      <t>*</t>
    </r>
  </si>
  <si>
    <t xml:space="preserve">Vérification date </t>
  </si>
  <si>
    <t>OK</t>
  </si>
  <si>
    <t>KO</t>
  </si>
  <si>
    <t>Date acquittement non conforme DJ</t>
  </si>
  <si>
    <t>Défaut d'acquittement</t>
  </si>
  <si>
    <t>Justificatif non conforme</t>
  </si>
  <si>
    <t>Matériel et équipement d'occasion</t>
  </si>
  <si>
    <t>Investissements de simple remplacement</t>
  </si>
  <si>
    <t>Maître d'oeuvre non agrée</t>
  </si>
  <si>
    <t>Dépense non conforme à la DJ</t>
  </si>
  <si>
    <t>Date antérieure au début d'éligibilité</t>
  </si>
  <si>
    <t xml:space="preserve">Message informatif </t>
  </si>
  <si>
    <t>Veuillez saisir les dates</t>
  </si>
  <si>
    <t>Veuillez saisir le Montant éligible</t>
  </si>
  <si>
    <t>Montant éligible est supérieur au Montant présenté, veuillez préciser le motif en commentaire</t>
  </si>
  <si>
    <t>La date d'acquittement est antérieur à la date d'émission</t>
  </si>
  <si>
    <t>Le Montant éligible est inférieur au Montant présenté, veuillez préciser le motif d'inéligibilité</t>
  </si>
  <si>
    <t>Message informatif DP_Instruction factures SI</t>
  </si>
  <si>
    <r>
      <t xml:space="preserve">Dénomination du fournisseur </t>
    </r>
    <r>
      <rPr>
        <b/>
        <sz val="11"/>
        <color rgb="FFFF0000"/>
        <rFont val="Calibri"/>
        <family val="2"/>
        <scheme val="minor"/>
      </rPr>
      <t>*</t>
    </r>
  </si>
  <si>
    <t>CRTL</t>
  </si>
  <si>
    <t>Ex: Bulletin de paie,…</t>
  </si>
  <si>
    <t xml:space="preserve">Date de début </t>
  </si>
  <si>
    <t xml:space="preserve">Date de fin </t>
  </si>
  <si>
    <t>Valider l'instruction de la ligne de dépense</t>
  </si>
  <si>
    <t>Salaire brut c (1607 heures annuelles)</t>
  </si>
  <si>
    <r>
      <t xml:space="preserve">Montant éligible
(€ HT) </t>
    </r>
    <r>
      <rPr>
        <b/>
        <sz val="11"/>
        <color rgb="FFFF0000"/>
        <rFont val="Calibri"/>
        <family val="2"/>
        <scheme val="minor"/>
      </rPr>
      <t>*</t>
    </r>
  </si>
  <si>
    <t>Montant éligible retenu
(€ HT) *</t>
  </si>
  <si>
    <t>Message informatif</t>
  </si>
  <si>
    <t>note de frais 2</t>
  </si>
  <si>
    <t xml:space="preserve">Demande de Paiement </t>
  </si>
  <si>
    <t xml:space="preserve">Contrôle Bloquant </t>
  </si>
  <si>
    <t>Tableau synthèse des dépenses de la DP précédente</t>
  </si>
  <si>
    <t xml:space="preserve">Montant présenté cumulé </t>
  </si>
  <si>
    <t>Montant éligible retenu cumulé</t>
  </si>
  <si>
    <t>Synthèse dépenses en cumulé (tableau à copier dans la DP suivante)</t>
  </si>
  <si>
    <t>Montant de la DP en cours</t>
  </si>
  <si>
    <t>Si aucune donnée voir le message bloquant en B16</t>
  </si>
  <si>
    <t xml:space="preserve">Montant éligible </t>
  </si>
  <si>
    <t>Nombre de kilomètres total réalisés</t>
  </si>
  <si>
    <t xml:space="preserve"> </t>
  </si>
  <si>
    <t>Calcul de la règle de plafond des dépenses sur achats de matériels et investissements Cumul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</si>
</sst>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s>
  <fonts count="57"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i/>
      <sz val="8"/>
      <color rgb="FF0070C0"/>
      <name val="Calibri"/>
      <family val="2"/>
      <scheme val="minor"/>
    </font>
    <font>
      <sz val="8"/>
      <name val="Calibri"/>
      <family val="2"/>
      <scheme val="minor"/>
    </font>
    <font>
      <b/>
      <sz val="11"/>
      <color theme="1"/>
      <name val="Calibri"/>
      <family val="2"/>
    </font>
    <font>
      <sz val="11"/>
      <color theme="1"/>
      <name val="Calibri"/>
      <family val="2"/>
    </font>
    <font>
      <b/>
      <sz val="11"/>
      <color theme="5" tint="-0.249977111117893"/>
      <name val="Calibri"/>
      <family val="2"/>
      <scheme val="minor"/>
    </font>
    <font>
      <i/>
      <sz val="10"/>
      <name val="Calibri"/>
      <family val="2"/>
      <scheme val="minor"/>
    </font>
    <font>
      <b/>
      <i/>
      <sz val="10"/>
      <color theme="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b/>
      <u/>
      <sz val="12"/>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sz val="10"/>
      <color theme="1"/>
      <name val="Calibri"/>
      <family val="2"/>
      <scheme val="minor"/>
    </font>
    <font>
      <sz val="11"/>
      <color theme="0"/>
      <name val="Calibri"/>
      <family val="2"/>
      <scheme val="minor"/>
    </font>
    <font>
      <i/>
      <sz val="8"/>
      <name val="Calibri"/>
      <family val="2"/>
      <scheme val="minor"/>
    </font>
    <font>
      <sz val="14"/>
      <name val="Calibri"/>
      <family val="2"/>
      <scheme val="minor"/>
    </font>
    <font>
      <b/>
      <sz val="14"/>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0.49998474074526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91">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40"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620">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0" xfId="0" applyProtection="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2" xfId="0" applyBorder="1" applyAlignment="1" applyProtection="1">
      <alignment horizontal="left" wrapText="1"/>
      <protection hidden="1"/>
    </xf>
    <xf numFmtId="0" fontId="0" fillId="2" borderId="0" xfId="0"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0" fontId="0" fillId="2" borderId="0"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Border="1" applyAlignment="1" applyProtection="1">
      <alignment vertical="center" wrapText="1"/>
      <protection hidden="1"/>
    </xf>
    <xf numFmtId="0" fontId="36" fillId="2" borderId="0" xfId="0" applyFont="1" applyFill="1" applyBorder="1" applyAlignment="1" applyProtection="1">
      <alignment vertical="center" wrapText="1"/>
      <protection hidden="1"/>
    </xf>
    <xf numFmtId="0" fontId="0" fillId="2" borderId="40" xfId="0" applyFill="1" applyBorder="1" applyAlignment="1" applyProtection="1">
      <alignment horizontal="center" vertical="center" wrapText="1"/>
      <protection locked="0"/>
    </xf>
    <xf numFmtId="0" fontId="0" fillId="2" borderId="16" xfId="0" applyFill="1" applyBorder="1" applyAlignment="1" applyProtection="1">
      <alignment horizontal="left" vertical="center" wrapText="1"/>
      <protection locked="0"/>
    </xf>
    <xf numFmtId="0" fontId="0" fillId="2" borderId="16" xfId="0" applyFill="1" applyBorder="1" applyAlignment="1" applyProtection="1">
      <alignment horizontal="center" vertical="center" wrapText="1"/>
      <protection locked="0"/>
    </xf>
    <xf numFmtId="44" fontId="0" fillId="2" borderId="16" xfId="51" applyFont="1" applyFill="1" applyBorder="1" applyAlignment="1" applyProtection="1">
      <alignment horizontal="center" vertical="center"/>
      <protection locked="0"/>
    </xf>
    <xf numFmtId="44" fontId="0" fillId="2" borderId="16" xfId="51" applyFont="1" applyFill="1" applyBorder="1" applyAlignment="1" applyProtection="1">
      <alignment horizontal="center" vertical="center" wrapText="1"/>
      <protection locked="0"/>
    </xf>
    <xf numFmtId="0" fontId="0" fillId="2" borderId="22" xfId="0" applyFill="1" applyBorder="1" applyAlignment="1" applyProtection="1">
      <alignment horizontal="left" vertical="center" wrapText="1"/>
      <protection locked="0"/>
    </xf>
    <xf numFmtId="0" fontId="0" fillId="2" borderId="22" xfId="0" applyFill="1" applyBorder="1" applyAlignment="1" applyProtection="1">
      <alignment horizontal="center" vertical="center" wrapText="1"/>
      <protection locked="0"/>
    </xf>
    <xf numFmtId="44" fontId="0" fillId="2" borderId="22" xfId="51" applyFont="1" applyFill="1" applyBorder="1" applyAlignment="1" applyProtection="1">
      <alignment horizontal="center" vertical="center"/>
      <protection locked="0"/>
    </xf>
    <xf numFmtId="44" fontId="0" fillId="2" borderId="22" xfId="51" applyFont="1" applyFill="1" applyBorder="1" applyAlignment="1" applyProtection="1">
      <alignment horizontal="center" vertical="center" wrapText="1"/>
      <protection locked="0"/>
    </xf>
    <xf numFmtId="0" fontId="0" fillId="2" borderId="0" xfId="0" applyFill="1" applyBorder="1" applyAlignment="1" applyProtection="1">
      <alignment vertical="center"/>
      <protection hidden="1"/>
    </xf>
    <xf numFmtId="0" fontId="35" fillId="2" borderId="0" xfId="0" applyFont="1" applyFill="1" applyBorder="1" applyAlignment="1" applyProtection="1">
      <alignment horizontal="center" vertical="center"/>
      <protection hidden="1"/>
    </xf>
    <xf numFmtId="0" fontId="2" fillId="11" borderId="32" xfId="0" applyFont="1" applyFill="1" applyBorder="1" applyAlignment="1" applyProtection="1">
      <alignment horizontal="center" vertical="center" wrapText="1"/>
      <protection hidden="1"/>
    </xf>
    <xf numFmtId="0" fontId="0" fillId="2" borderId="0" xfId="0" applyFill="1" applyBorder="1" applyProtection="1">
      <protection hidden="1"/>
    </xf>
    <xf numFmtId="0" fontId="0" fillId="2" borderId="0" xfId="0" applyFill="1" applyProtection="1">
      <protection hidden="1"/>
    </xf>
    <xf numFmtId="0" fontId="26" fillId="2" borderId="8" xfId="0" applyFont="1" applyFill="1" applyBorder="1" applyAlignment="1" applyProtection="1">
      <alignment horizontal="center" vertical="center" wrapText="1"/>
      <protection hidden="1"/>
    </xf>
    <xf numFmtId="0" fontId="26" fillId="2" borderId="0" xfId="0" applyFont="1" applyFill="1" applyBorder="1" applyAlignment="1" applyProtection="1">
      <alignment horizontal="center" vertical="center"/>
      <protection hidden="1"/>
    </xf>
    <xf numFmtId="0" fontId="26" fillId="2" borderId="9" xfId="0" applyFont="1" applyFill="1" applyBorder="1" applyAlignment="1" applyProtection="1">
      <alignment horizontal="center" vertical="center"/>
      <protection hidden="1"/>
    </xf>
    <xf numFmtId="0" fontId="0" fillId="2" borderId="8" xfId="0" applyFill="1" applyBorder="1" applyProtection="1">
      <protection hidden="1"/>
    </xf>
    <xf numFmtId="0" fontId="0" fillId="2" borderId="9" xfId="0" applyFill="1" applyBorder="1" applyProtection="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left"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9"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44" fontId="37" fillId="9" borderId="19" xfId="0" applyNumberFormat="1" applyFont="1" applyFill="1" applyBorder="1" applyAlignment="1" applyProtection="1">
      <alignment horizontal="center" vertical="center"/>
      <protection hidden="1"/>
    </xf>
    <xf numFmtId="0" fontId="24" fillId="2" borderId="0" xfId="0" applyFont="1" applyFill="1" applyBorder="1" applyProtection="1">
      <protection hidden="1"/>
    </xf>
    <xf numFmtId="0" fontId="24" fillId="2" borderId="7" xfId="0" applyFont="1" applyFill="1" applyBorder="1" applyProtection="1">
      <protection hidden="1"/>
    </xf>
    <xf numFmtId="0" fontId="43" fillId="2" borderId="0" xfId="0" applyFont="1" applyFill="1" applyAlignment="1" applyProtection="1">
      <alignment horizontal="center" vertical="center"/>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0" fontId="0" fillId="2" borderId="7" xfId="0" applyFill="1" applyBorder="1" applyProtection="1">
      <protection hidden="1"/>
    </xf>
    <xf numFmtId="44" fontId="15" fillId="4" borderId="53" xfId="51" applyFont="1" applyFill="1" applyBorder="1" applyAlignment="1" applyProtection="1">
      <alignment horizontal="center" vertical="center" wrapText="1"/>
      <protection hidden="1"/>
    </xf>
    <xf numFmtId="0" fontId="37" fillId="2" borderId="7" xfId="0" applyFont="1" applyFill="1" applyBorder="1" applyAlignment="1" applyProtection="1">
      <alignment vertical="center"/>
      <protection hidden="1"/>
    </xf>
    <xf numFmtId="0" fontId="2" fillId="7" borderId="2" xfId="0" applyFont="1" applyFill="1" applyBorder="1" applyAlignment="1" applyProtection="1">
      <alignment horizontal="center" wrapText="1"/>
      <protection hidden="1"/>
    </xf>
    <xf numFmtId="0" fontId="44" fillId="16" borderId="8" xfId="0" applyFont="1" applyFill="1" applyBorder="1" applyAlignment="1" applyProtection="1">
      <alignment vertical="center" wrapText="1"/>
      <protection hidden="1"/>
    </xf>
    <xf numFmtId="0" fontId="44" fillId="16" borderId="0" xfId="0" applyFont="1" applyFill="1" applyBorder="1" applyAlignment="1" applyProtection="1">
      <alignment vertical="center" wrapText="1"/>
      <protection hidden="1"/>
    </xf>
    <xf numFmtId="0" fontId="44" fillId="16" borderId="9" xfId="0" applyFont="1" applyFill="1" applyBorder="1" applyAlignment="1" applyProtection="1">
      <alignment vertical="center" wrapText="1"/>
      <protection hidden="1"/>
    </xf>
    <xf numFmtId="0" fontId="37" fillId="2" borderId="44" xfId="0" applyFont="1" applyFill="1" applyBorder="1" applyAlignment="1" applyProtection="1">
      <alignment vertical="center"/>
      <protection hidden="1"/>
    </xf>
    <xf numFmtId="0" fontId="0" fillId="0" borderId="10" xfId="0" applyBorder="1" applyProtection="1">
      <protection hidden="1"/>
    </xf>
    <xf numFmtId="0" fontId="0" fillId="0" borderId="14" xfId="0" applyBorder="1" applyProtection="1">
      <protection hidden="1"/>
    </xf>
    <xf numFmtId="0" fontId="0" fillId="0" borderId="12" xfId="0" applyBorder="1" applyProtection="1">
      <protection hidden="1"/>
    </xf>
    <xf numFmtId="0" fontId="2" fillId="14" borderId="2" xfId="0" applyFont="1" applyFill="1" applyBorder="1" applyAlignment="1" applyProtection="1">
      <alignment horizontal="center" vertical="center"/>
      <protection hidden="1"/>
    </xf>
    <xf numFmtId="0" fontId="0" fillId="0" borderId="14" xfId="0" applyFill="1" applyBorder="1"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4" xfId="0" applyFill="1" applyBorder="1" applyAlignment="1" applyProtection="1">
      <alignment horizontal="left" vertical="center" wrapText="1"/>
      <protection hidden="1"/>
    </xf>
    <xf numFmtId="0" fontId="2" fillId="14" borderId="2" xfId="0" applyFont="1" applyFill="1" applyBorder="1" applyAlignment="1" applyProtection="1">
      <alignment horizontal="center" vertical="center" wrapText="1"/>
      <protection hidden="1"/>
    </xf>
    <xf numFmtId="0" fontId="0" fillId="0" borderId="43" xfId="0" applyBorder="1" applyProtection="1">
      <protection hidden="1"/>
    </xf>
    <xf numFmtId="2" fontId="0" fillId="0" borderId="68" xfId="0" applyNumberFormat="1" applyBorder="1" applyAlignment="1" applyProtection="1">
      <alignment horizontal="center" vertical="center"/>
      <protection hidden="1"/>
    </xf>
    <xf numFmtId="0" fontId="0" fillId="0" borderId="79" xfId="0" applyBorder="1" applyProtection="1">
      <protection hidden="1"/>
    </xf>
    <xf numFmtId="2" fontId="0" fillId="0" borderId="17" xfId="0" applyNumberFormat="1" applyBorder="1" applyAlignment="1" applyProtection="1">
      <alignment horizontal="center" vertical="center"/>
      <protection hidden="1"/>
    </xf>
    <xf numFmtId="2" fontId="0" fillId="0" borderId="42" xfId="0" applyNumberFormat="1" applyBorder="1" applyAlignment="1" applyProtection="1">
      <alignment horizontal="center" vertical="center"/>
      <protection hidden="1"/>
    </xf>
    <xf numFmtId="0" fontId="0" fillId="0" borderId="10" xfId="0" applyFont="1" applyBorder="1" applyProtection="1">
      <protection hidden="1"/>
    </xf>
    <xf numFmtId="0" fontId="0" fillId="0" borderId="14" xfId="0" applyFont="1" applyBorder="1" applyProtection="1">
      <protection hidden="1"/>
    </xf>
    <xf numFmtId="0" fontId="0" fillId="0" borderId="12" xfId="0" applyFont="1" applyBorder="1" applyProtection="1">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23" fillId="0" borderId="69" xfId="0" applyFont="1" applyBorder="1" applyAlignment="1" applyProtection="1">
      <alignment horizontal="center" vertical="center"/>
      <protection hidden="1"/>
    </xf>
    <xf numFmtId="0" fontId="23" fillId="5" borderId="70"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23" fillId="5" borderId="25" xfId="0" applyFont="1" applyFill="1" applyBorder="1" applyProtection="1">
      <protection hidden="1"/>
    </xf>
    <xf numFmtId="0" fontId="23" fillId="5" borderId="15" xfId="0" applyFont="1" applyFill="1" applyBorder="1" applyProtection="1">
      <protection hidden="1"/>
    </xf>
    <xf numFmtId="0" fontId="23" fillId="5" borderId="21" xfId="0" applyFont="1" applyFill="1" applyBorder="1" applyProtection="1">
      <protection hidden="1"/>
    </xf>
    <xf numFmtId="0" fontId="23" fillId="5" borderId="39" xfId="0" applyFont="1" applyFill="1" applyBorder="1" applyProtection="1">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69"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37" fillId="9" borderId="3" xfId="0" applyFont="1" applyFill="1" applyBorder="1" applyAlignment="1" applyProtection="1">
      <alignment horizontal="center" vertical="center"/>
      <protection hidden="1"/>
    </xf>
    <xf numFmtId="49" fontId="46" fillId="2" borderId="41" xfId="0" applyNumberFormat="1" applyFont="1" applyFill="1" applyBorder="1" applyAlignment="1" applyProtection="1">
      <alignment horizontal="center" vertical="center" wrapText="1"/>
      <protection locked="0"/>
    </xf>
    <xf numFmtId="49" fontId="46" fillId="2" borderId="17" xfId="0" applyNumberFormat="1" applyFont="1" applyFill="1" applyBorder="1" applyAlignment="1" applyProtection="1">
      <alignment horizontal="center" vertical="center" wrapText="1"/>
      <protection locked="0"/>
    </xf>
    <xf numFmtId="49" fontId="46" fillId="2" borderId="42" xfId="0" applyNumberFormat="1" applyFont="1" applyFill="1" applyBorder="1" applyAlignment="1" applyProtection="1">
      <alignment horizontal="center" vertical="center" wrapText="1"/>
      <protection locked="0"/>
    </xf>
    <xf numFmtId="2" fontId="15" fillId="4" borderId="1" xfId="51" applyNumberFormat="1" applyFont="1" applyFill="1" applyBorder="1" applyAlignment="1" applyProtection="1">
      <alignment horizontal="center" vertical="center" wrapText="1"/>
      <protection hidden="1"/>
    </xf>
    <xf numFmtId="164" fontId="0" fillId="0" borderId="2" xfId="0" applyNumberFormat="1" applyBorder="1" applyAlignment="1" applyProtection="1">
      <alignment horizontal="center" vertical="center"/>
      <protection hidden="1"/>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0" fillId="2" borderId="16" xfId="51" applyFont="1" applyFill="1" applyBorder="1" applyAlignment="1" applyProtection="1">
      <alignment horizontal="right" vertical="center"/>
      <protection locked="0"/>
    </xf>
    <xf numFmtId="0" fontId="2" fillId="11" borderId="1" xfId="0" applyFont="1" applyFill="1" applyBorder="1" applyProtection="1">
      <protection hidden="1"/>
    </xf>
    <xf numFmtId="0" fontId="2" fillId="14" borderId="3" xfId="0" applyFont="1" applyFill="1" applyBorder="1" applyAlignment="1" applyProtection="1">
      <alignment horizontal="center" vertical="center" wrapText="1"/>
      <protection hidden="1"/>
    </xf>
    <xf numFmtId="0" fontId="4" fillId="2" borderId="0" xfId="0" applyFont="1" applyFill="1" applyBorder="1" applyAlignment="1" applyProtection="1">
      <alignment vertical="center"/>
      <protection hidden="1"/>
    </xf>
    <xf numFmtId="44" fontId="0" fillId="8" borderId="87" xfId="51" applyFont="1" applyFill="1" applyBorder="1" applyAlignment="1" applyProtection="1">
      <alignment horizontal="center" vertical="center" wrapText="1"/>
      <protection hidden="1"/>
    </xf>
    <xf numFmtId="0" fontId="0" fillId="8" borderId="16" xfId="0" applyFill="1" applyBorder="1" applyAlignment="1" applyProtection="1">
      <alignment horizontal="center" vertical="center" wrapText="1"/>
      <protection hidden="1"/>
    </xf>
    <xf numFmtId="0" fontId="27"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52" fillId="11" borderId="1" xfId="0" applyFont="1" applyFill="1" applyBorder="1" applyProtection="1"/>
    <xf numFmtId="0" fontId="33" fillId="11" borderId="1" xfId="0" applyFont="1" applyFill="1" applyBorder="1" applyAlignment="1" applyProtection="1">
      <alignment horizontal="center" vertical="center" wrapText="1"/>
    </xf>
    <xf numFmtId="0" fontId="52" fillId="11" borderId="35" xfId="0" applyFont="1" applyFill="1" applyBorder="1" applyAlignment="1" applyProtection="1">
      <alignment wrapText="1"/>
    </xf>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0" fontId="42" fillId="4" borderId="1" xfId="0" applyFont="1" applyFill="1" applyBorder="1" applyAlignment="1" applyProtection="1">
      <alignment horizontal="center" vertical="center" wrapText="1"/>
    </xf>
    <xf numFmtId="0" fontId="42"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17" borderId="40" xfId="0" applyFill="1" applyBorder="1" applyAlignment="1" applyProtection="1">
      <alignment horizontal="center" vertical="center" wrapText="1"/>
    </xf>
    <xf numFmtId="44" fontId="0" fillId="17" borderId="16" xfId="51" applyFont="1" applyFill="1" applyBorder="1" applyAlignment="1" applyProtection="1">
      <alignment horizontal="right" vertical="center" wrapText="1"/>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17" borderId="22" xfId="0" applyFill="1" applyBorder="1" applyAlignment="1" applyProtection="1">
      <alignment horizontal="center" vertical="center" wrapText="1"/>
    </xf>
    <xf numFmtId="0" fontId="24" fillId="2" borderId="0" xfId="0" applyFont="1" applyFill="1" applyProtection="1"/>
    <xf numFmtId="44" fontId="39" fillId="11" borderId="86" xfId="51" applyFont="1" applyFill="1" applyBorder="1" applyProtection="1"/>
    <xf numFmtId="0" fontId="24" fillId="2" borderId="8" xfId="0" applyFont="1" applyFill="1" applyBorder="1" applyProtection="1"/>
    <xf numFmtId="0" fontId="24" fillId="2" borderId="0" xfId="0" applyFont="1" applyFill="1" applyBorder="1" applyProtection="1"/>
    <xf numFmtId="164" fontId="39" fillId="0" borderId="0" xfId="0" applyNumberFormat="1" applyFont="1" applyFill="1" applyBorder="1" applyProtection="1"/>
    <xf numFmtId="0" fontId="51" fillId="11" borderId="27" xfId="0" applyFont="1" applyFill="1" applyBorder="1" applyAlignment="1" applyProtection="1">
      <alignment horizontal="center" vertical="center" wrapText="1"/>
    </xf>
    <xf numFmtId="0" fontId="51" fillId="11" borderId="61" xfId="0" applyFont="1" applyFill="1" applyBorder="1" applyAlignment="1" applyProtection="1">
      <alignment horizontal="center" vertical="center" wrapText="1"/>
    </xf>
    <xf numFmtId="2" fontId="15" fillId="4" borderId="1" xfId="51" applyNumberFormat="1" applyFont="1" applyFill="1" applyBorder="1" applyAlignment="1" applyProtection="1">
      <alignment horizontal="center" vertical="center" wrapText="1"/>
    </xf>
    <xf numFmtId="44" fontId="15" fillId="4" borderId="53"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164" fontId="0" fillId="4" borderId="1" xfId="0" applyNumberFormat="1" applyFill="1" applyBorder="1" applyAlignment="1" applyProtection="1">
      <alignment vertical="center"/>
    </xf>
    <xf numFmtId="44" fontId="0" fillId="17" borderId="16" xfId="51" applyFont="1" applyFill="1" applyBorder="1" applyAlignment="1" applyProtection="1">
      <alignment horizontal="center" vertical="center" wrapText="1"/>
    </xf>
    <xf numFmtId="44" fontId="0" fillId="17" borderId="16" xfId="51" applyFont="1" applyFill="1" applyBorder="1" applyAlignment="1" applyProtection="1">
      <alignment horizontal="right" vertical="center"/>
    </xf>
    <xf numFmtId="0" fontId="37" fillId="2" borderId="0" xfId="0" applyFont="1" applyFill="1" applyBorder="1" applyAlignment="1" applyProtection="1">
      <alignment vertical="center"/>
    </xf>
    <xf numFmtId="44" fontId="37" fillId="2" borderId="0" xfId="0" applyNumberFormat="1" applyFont="1" applyFill="1" applyBorder="1" applyAlignment="1" applyProtection="1">
      <alignment vertical="center"/>
    </xf>
    <xf numFmtId="0" fontId="47" fillId="11" borderId="27" xfId="0" applyFont="1" applyFill="1" applyBorder="1" applyAlignment="1" applyProtection="1">
      <alignment horizontal="center" vertical="center" wrapText="1"/>
    </xf>
    <xf numFmtId="0" fontId="0" fillId="11" borderId="1" xfId="0" applyFont="1" applyFill="1" applyBorder="1" applyProtection="1"/>
    <xf numFmtId="0" fontId="0" fillId="11" borderId="35" xfId="0" applyFont="1" applyFill="1" applyBorder="1" applyAlignment="1" applyProtection="1">
      <alignment wrapText="1"/>
    </xf>
    <xf numFmtId="164" fontId="0" fillId="17" borderId="23" xfId="0" applyNumberFormat="1" applyFill="1" applyBorder="1" applyAlignment="1" applyProtection="1">
      <alignment vertical="center"/>
    </xf>
    <xf numFmtId="0" fontId="24" fillId="2" borderId="7" xfId="0" applyFont="1" applyFill="1" applyBorder="1" applyProtection="1"/>
    <xf numFmtId="0" fontId="37" fillId="2" borderId="7" xfId="0" applyFont="1" applyFill="1" applyBorder="1" applyAlignment="1" applyProtection="1">
      <alignment vertical="center"/>
    </xf>
    <xf numFmtId="0" fontId="37" fillId="2" borderId="7" xfId="0" applyFont="1" applyFill="1" applyBorder="1" applyAlignment="1" applyProtection="1">
      <alignment horizontal="center" vertical="center"/>
    </xf>
    <xf numFmtId="0" fontId="37" fillId="11" borderId="3" xfId="0" applyFont="1" applyFill="1" applyBorder="1" applyAlignment="1" applyProtection="1">
      <alignment horizontal="center" vertical="center"/>
    </xf>
    <xf numFmtId="164" fontId="39" fillId="11" borderId="19" xfId="51" applyNumberFormat="1" applyFont="1" applyFill="1" applyBorder="1" applyProtection="1"/>
    <xf numFmtId="0" fontId="24" fillId="2" borderId="43" xfId="0" applyFont="1" applyFill="1" applyBorder="1" applyProtection="1"/>
    <xf numFmtId="164" fontId="39" fillId="0" borderId="7" xfId="0" applyNumberFormat="1" applyFont="1" applyFill="1" applyBorder="1" applyProtection="1"/>
    <xf numFmtId="0" fontId="0" fillId="2" borderId="0" xfId="0" applyFill="1" applyProtection="1"/>
    <xf numFmtId="0" fontId="0" fillId="2" borderId="84" xfId="0" applyFill="1" applyBorder="1" applyProtection="1"/>
    <xf numFmtId="44" fontId="0" fillId="2" borderId="84" xfId="51" applyFont="1" applyFill="1" applyBorder="1" applyProtection="1"/>
    <xf numFmtId="0" fontId="0" fillId="2" borderId="82" xfId="0" applyFill="1" applyBorder="1" applyProtection="1"/>
    <xf numFmtId="44" fontId="0" fillId="2" borderId="82" xfId="51" applyFont="1" applyFill="1" applyBorder="1" applyProtection="1"/>
    <xf numFmtId="0" fontId="0" fillId="2" borderId="83" xfId="0" applyFill="1" applyBorder="1" applyProtection="1"/>
    <xf numFmtId="44" fontId="0" fillId="2" borderId="83" xfId="51" applyFont="1" applyFill="1" applyBorder="1" applyProtection="1"/>
    <xf numFmtId="0" fontId="0" fillId="2" borderId="0" xfId="0" applyFill="1" applyBorder="1" applyProtection="1"/>
    <xf numFmtId="0" fontId="0" fillId="2" borderId="0"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16" fillId="2" borderId="0"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15" fillId="11" borderId="15" xfId="0" applyFont="1" applyFill="1" applyBorder="1" applyAlignment="1" applyProtection="1">
      <alignment horizontal="left" vertical="center"/>
    </xf>
    <xf numFmtId="164" fontId="0" fillId="11" borderId="23" xfId="0" applyNumberFormat="1" applyFon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wrapText="1"/>
    </xf>
    <xf numFmtId="164" fontId="34" fillId="15" borderId="19" xfId="0" applyNumberFormat="1" applyFont="1" applyFill="1" applyBorder="1" applyAlignment="1" applyProtection="1">
      <alignment horizontal="center" vertical="center" wrapText="1"/>
    </xf>
    <xf numFmtId="0" fontId="0" fillId="2" borderId="0" xfId="0" applyFill="1" applyAlignment="1" applyProtection="1">
      <alignment vertical="center"/>
    </xf>
    <xf numFmtId="0" fontId="2" fillId="2" borderId="0" xfId="0" applyFont="1" applyFill="1" applyAlignment="1" applyProtection="1">
      <alignment horizontal="center" vertical="center" wrapText="1"/>
    </xf>
    <xf numFmtId="0" fontId="28"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15" fillId="4" borderId="1" xfId="0" applyFont="1" applyFill="1" applyBorder="1" applyAlignment="1" applyProtection="1">
      <alignment horizontal="left" vertical="center" wrapText="1"/>
    </xf>
    <xf numFmtId="0" fontId="0" fillId="17" borderId="26" xfId="0" applyFill="1" applyBorder="1" applyAlignment="1" applyProtection="1">
      <alignment horizontal="center" vertical="center" wrapText="1"/>
    </xf>
    <xf numFmtId="0" fontId="15" fillId="17" borderId="40" xfId="0" applyFont="1" applyFill="1" applyBorder="1" applyAlignment="1" applyProtection="1">
      <alignment horizontal="center" vertical="center" wrapText="1"/>
    </xf>
    <xf numFmtId="0" fontId="15" fillId="17" borderId="16" xfId="0" applyFont="1" applyFill="1" applyBorder="1" applyAlignment="1" applyProtection="1">
      <alignment horizontal="center" vertical="center" wrapText="1"/>
    </xf>
    <xf numFmtId="0" fontId="15" fillId="17" borderId="22" xfId="0" applyFont="1" applyFill="1" applyBorder="1" applyAlignment="1" applyProtection="1">
      <alignment horizontal="center" vertical="center" wrapText="1"/>
    </xf>
    <xf numFmtId="164" fontId="37" fillId="2" borderId="7" xfId="0" applyNumberFormat="1" applyFont="1" applyFill="1" applyBorder="1" applyAlignment="1" applyProtection="1">
      <alignment horizontal="center" vertical="center"/>
    </xf>
    <xf numFmtId="164" fontId="37" fillId="11" borderId="20" xfId="0" applyNumberFormat="1" applyFont="1" applyFill="1" applyBorder="1" applyAlignment="1" applyProtection="1">
      <alignment horizontal="center" vertical="center"/>
    </xf>
    <xf numFmtId="44" fontId="37" fillId="11" borderId="12" xfId="0" applyNumberFormat="1" applyFont="1" applyFill="1" applyBorder="1" applyAlignment="1" applyProtection="1">
      <alignment horizontal="center" vertical="center"/>
    </xf>
    <xf numFmtId="44" fontId="15" fillId="2" borderId="16" xfId="51" applyFont="1" applyFill="1" applyBorder="1" applyAlignment="1" applyProtection="1">
      <alignment horizontal="center" vertical="center"/>
      <protection locked="0"/>
    </xf>
    <xf numFmtId="2" fontId="0" fillId="17" borderId="16" xfId="51" applyNumberFormat="1" applyFont="1" applyFill="1" applyBorder="1" applyAlignment="1" applyProtection="1">
      <alignment horizontal="center" vertical="center" wrapText="1"/>
      <protection locked="0"/>
    </xf>
    <xf numFmtId="0" fontId="35" fillId="2" borderId="16" xfId="0" applyFont="1" applyFill="1" applyBorder="1" applyAlignment="1" applyProtection="1">
      <alignment horizontal="center" vertical="center"/>
      <protection locked="0" hidden="1"/>
    </xf>
    <xf numFmtId="0" fontId="42" fillId="2" borderId="16" xfId="0" applyFont="1" applyFill="1" applyBorder="1" applyAlignment="1" applyProtection="1">
      <alignment horizontal="left" vertical="center" wrapText="1"/>
      <protection locked="0" hidden="1"/>
    </xf>
    <xf numFmtId="164" fontId="0" fillId="2" borderId="23" xfId="0" applyNumberFormat="1" applyFill="1" applyBorder="1" applyAlignment="1" applyProtection="1">
      <alignment vertical="center"/>
      <protection locked="0" hidden="1"/>
    </xf>
    <xf numFmtId="44" fontId="0" fillId="2" borderId="16" xfId="51" applyFont="1" applyFill="1" applyBorder="1" applyAlignment="1" applyProtection="1">
      <alignment horizontal="right" vertical="center"/>
      <protection locked="0" hidden="1"/>
    </xf>
    <xf numFmtId="0" fontId="0" fillId="17" borderId="23" xfId="0" applyFill="1" applyBorder="1" applyAlignment="1" applyProtection="1">
      <alignment horizontal="center" vertical="center" wrapText="1"/>
    </xf>
    <xf numFmtId="0" fontId="42" fillId="2" borderId="23" xfId="0" applyFont="1" applyFill="1" applyBorder="1" applyAlignment="1" applyProtection="1">
      <alignment horizontal="left" vertical="center" wrapText="1"/>
      <protection locked="0" hidden="1"/>
    </xf>
    <xf numFmtId="164" fontId="0" fillId="2" borderId="69" xfId="0" applyNumberFormat="1" applyFill="1" applyBorder="1" applyAlignment="1" applyProtection="1">
      <alignment horizontal="center" vertical="center"/>
      <protection locked="0"/>
    </xf>
    <xf numFmtId="0" fontId="0" fillId="17" borderId="51" xfId="0" applyFill="1" applyBorder="1" applyAlignment="1" applyProtection="1">
      <alignment horizontal="center" vertical="center" wrapText="1"/>
    </xf>
    <xf numFmtId="44" fontId="39" fillId="11" borderId="20" xfId="51" applyFont="1" applyFill="1" applyBorder="1" applyAlignment="1" applyProtection="1">
      <alignment horizontal="center"/>
    </xf>
    <xf numFmtId="44" fontId="39" fillId="11" borderId="19" xfId="51" applyFont="1" applyFill="1" applyBorder="1" applyProtection="1"/>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17" borderId="39" xfId="0" applyFill="1" applyBorder="1" applyAlignment="1" applyProtection="1">
      <alignment horizontal="center" vertical="center" wrapText="1"/>
    </xf>
    <xf numFmtId="44" fontId="0" fillId="17" borderId="23" xfId="51" applyFont="1" applyFill="1" applyBorder="1" applyAlignment="1" applyProtection="1">
      <alignment horizontal="center" vertical="center"/>
    </xf>
    <xf numFmtId="0" fontId="0" fillId="17" borderId="23" xfId="51" applyNumberFormat="1" applyFont="1" applyFill="1" applyBorder="1" applyAlignment="1" applyProtection="1">
      <alignment horizontal="center" vertical="center"/>
    </xf>
    <xf numFmtId="0" fontId="15" fillId="4" borderId="26" xfId="0" applyFont="1" applyFill="1" applyBorder="1" applyAlignment="1" applyProtection="1">
      <alignment horizontal="left" vertical="center" wrapText="1"/>
    </xf>
    <xf numFmtId="44" fontId="15" fillId="2" borderId="16" xfId="0" applyNumberFormat="1" applyFont="1" applyFill="1" applyBorder="1" applyAlignment="1" applyProtection="1">
      <alignment horizontal="center" vertical="center"/>
      <protection locked="0" hidden="1"/>
    </xf>
    <xf numFmtId="0" fontId="15" fillId="4" borderId="57" xfId="0" applyFont="1" applyFill="1" applyBorder="1" applyAlignment="1" applyProtection="1">
      <alignment horizontal="left" vertical="center" wrapText="1"/>
    </xf>
    <xf numFmtId="0" fontId="0" fillId="17" borderId="54" xfId="0" applyFill="1" applyBorder="1" applyAlignment="1" applyProtection="1">
      <alignment horizontal="center" vertical="center" wrapText="1"/>
    </xf>
    <xf numFmtId="0" fontId="15" fillId="4" borderId="35" xfId="0" applyFont="1" applyFill="1" applyBorder="1" applyAlignment="1" applyProtection="1">
      <alignment horizontal="left" vertical="center" wrapText="1"/>
      <protection hidden="1"/>
    </xf>
    <xf numFmtId="0" fontId="0" fillId="2" borderId="23" xfId="0" applyFill="1" applyBorder="1" applyAlignment="1" applyProtection="1">
      <alignment horizontal="center" vertical="center" wrapText="1"/>
      <protection locked="0"/>
    </xf>
    <xf numFmtId="8" fontId="0" fillId="2" borderId="16" xfId="51" applyNumberFormat="1" applyFont="1" applyFill="1" applyBorder="1" applyAlignment="1" applyProtection="1">
      <alignment horizontal="center" vertical="center"/>
      <protection locked="0"/>
    </xf>
    <xf numFmtId="44" fontId="0" fillId="17" borderId="51" xfId="51" applyFont="1" applyFill="1" applyBorder="1" applyAlignment="1" applyProtection="1">
      <alignment horizontal="center" vertical="center" wrapText="1"/>
    </xf>
    <xf numFmtId="166" fontId="0" fillId="2" borderId="16" xfId="51" applyNumberFormat="1" applyFont="1" applyFill="1" applyBorder="1" applyAlignment="1" applyProtection="1">
      <alignment horizontal="center" vertical="center"/>
      <protection locked="0"/>
    </xf>
    <xf numFmtId="0" fontId="37" fillId="9" borderId="3" xfId="0" applyFont="1" applyFill="1" applyBorder="1" applyAlignment="1" applyProtection="1">
      <alignment vertical="center"/>
      <protection hidden="1"/>
    </xf>
    <xf numFmtId="164" fontId="37" fillId="9" borderId="90" xfId="0" applyNumberFormat="1" applyFont="1" applyFill="1" applyBorder="1" applyAlignment="1" applyProtection="1">
      <alignment horizontal="center" vertical="center"/>
      <protection hidden="1"/>
    </xf>
    <xf numFmtId="0" fontId="24" fillId="2" borderId="59" xfId="0" applyFont="1" applyFill="1" applyBorder="1" applyProtection="1">
      <protection hidden="1"/>
    </xf>
    <xf numFmtId="44" fontId="37" fillId="9" borderId="86" xfId="51" applyFont="1" applyFill="1" applyBorder="1" applyAlignment="1" applyProtection="1">
      <alignment horizontal="center" vertical="center"/>
      <protection hidden="1"/>
    </xf>
    <xf numFmtId="0" fontId="0" fillId="2" borderId="16" xfId="0" applyFill="1" applyBorder="1" applyAlignment="1" applyProtection="1">
      <alignment horizontal="center" vertical="center" wrapText="1"/>
      <protection locked="0" hidden="1"/>
    </xf>
    <xf numFmtId="0" fontId="0" fillId="0" borderId="14" xfId="0" applyBorder="1" applyProtection="1">
      <protection hidden="1"/>
    </xf>
    <xf numFmtId="0" fontId="0" fillId="0" borderId="12" xfId="0" applyBorder="1" applyProtection="1">
      <protection hidden="1"/>
    </xf>
    <xf numFmtId="0" fontId="0" fillId="7" borderId="2" xfId="0" applyFill="1" applyBorder="1" applyAlignment="1" applyProtection="1">
      <alignment horizontal="center" wrapText="1"/>
      <protection hidden="1"/>
    </xf>
    <xf numFmtId="0" fontId="33" fillId="11" borderId="53" xfId="0" applyFont="1" applyFill="1" applyBorder="1" applyAlignment="1" applyProtection="1">
      <alignment horizontal="center" vertical="center" wrapText="1"/>
    </xf>
    <xf numFmtId="0" fontId="27" fillId="11" borderId="52" xfId="0" applyFont="1" applyFill="1" applyBorder="1" applyAlignment="1" applyProtection="1">
      <alignment horizontal="center" vertical="center" wrapText="1"/>
    </xf>
    <xf numFmtId="0" fontId="27" fillId="21" borderId="32" xfId="0" applyFont="1" applyFill="1" applyBorder="1" applyAlignment="1" applyProtection="1">
      <alignment horizontal="center" vertical="center" wrapText="1"/>
      <protection hidden="1"/>
    </xf>
    <xf numFmtId="0" fontId="27" fillId="21" borderId="33" xfId="0" applyFont="1" applyFill="1" applyBorder="1" applyAlignment="1" applyProtection="1">
      <alignment horizontal="center" vertical="center" wrapText="1"/>
      <protection hidden="1"/>
    </xf>
    <xf numFmtId="0" fontId="51" fillId="21" borderId="27" xfId="0" applyFont="1" applyFill="1" applyBorder="1" applyAlignment="1" applyProtection="1">
      <alignment horizontal="center" vertical="center" wrapText="1"/>
      <protection hidden="1"/>
    </xf>
    <xf numFmtId="0" fontId="51" fillId="21" borderId="35" xfId="0" applyFont="1" applyFill="1" applyBorder="1" applyAlignment="1" applyProtection="1">
      <alignment horizontal="center" vertical="center" wrapText="1"/>
      <protection hidden="1"/>
    </xf>
    <xf numFmtId="14" fontId="15" fillId="4" borderId="1" xfId="0" applyNumberFormat="1" applyFont="1" applyFill="1" applyBorder="1" applyAlignment="1" applyProtection="1">
      <alignment horizontal="left" vertical="center" wrapText="1"/>
      <protection hidden="1"/>
    </xf>
    <xf numFmtId="0" fontId="15" fillId="21" borderId="1" xfId="0" applyFont="1" applyFill="1" applyBorder="1" applyAlignment="1" applyProtection="1">
      <alignment horizontal="center" vertical="center" wrapText="1"/>
      <protection hidden="1"/>
    </xf>
    <xf numFmtId="0" fontId="15" fillId="21" borderId="1" xfId="0" applyFont="1" applyFill="1" applyBorder="1" applyAlignment="1" applyProtection="1">
      <alignment horizontal="left" vertical="center" wrapText="1"/>
      <protection hidden="1"/>
    </xf>
    <xf numFmtId="14" fontId="15" fillId="21" borderId="1" xfId="0" applyNumberFormat="1" applyFont="1" applyFill="1" applyBorder="1" applyAlignment="1" applyProtection="1">
      <alignment horizontal="left" vertical="center" wrapText="1"/>
      <protection hidden="1"/>
    </xf>
    <xf numFmtId="0" fontId="13" fillId="20" borderId="20" xfId="0" applyFont="1" applyFill="1" applyBorder="1" applyAlignment="1" applyProtection="1">
      <alignment horizontal="center" vertical="center" wrapText="1"/>
      <protection hidden="1"/>
    </xf>
    <xf numFmtId="44" fontId="13" fillId="20" borderId="19" xfId="0" applyNumberFormat="1" applyFont="1" applyFill="1" applyBorder="1" applyAlignment="1" applyProtection="1">
      <alignment horizontal="center" vertical="center" wrapText="1"/>
      <protection hidden="1"/>
    </xf>
    <xf numFmtId="14" fontId="0" fillId="2" borderId="23" xfId="0" applyNumberFormat="1" applyFill="1" applyBorder="1" applyAlignment="1" applyProtection="1">
      <alignment horizontal="center" vertical="center" wrapText="1"/>
      <protection locked="0"/>
    </xf>
    <xf numFmtId="44" fontId="0" fillId="2" borderId="23" xfId="51" applyFont="1" applyFill="1" applyBorder="1" applyAlignment="1" applyProtection="1">
      <alignment horizontal="center" vertical="center"/>
      <protection locked="0"/>
    </xf>
    <xf numFmtId="49" fontId="46" fillId="2" borderId="69" xfId="0" applyNumberFormat="1" applyFont="1" applyFill="1" applyBorder="1" applyAlignment="1" applyProtection="1">
      <alignment horizontal="center" vertical="center" wrapText="1"/>
      <protection locked="0"/>
    </xf>
    <xf numFmtId="14" fontId="0" fillId="2" borderId="16" xfId="0" applyNumberFormat="1" applyFill="1" applyBorder="1" applyAlignment="1" applyProtection="1">
      <alignment horizontal="center" vertical="center" wrapText="1"/>
      <protection locked="0"/>
    </xf>
    <xf numFmtId="14" fontId="0" fillId="2" borderId="22" xfId="0" applyNumberFormat="1" applyFill="1" applyBorder="1" applyAlignment="1" applyProtection="1">
      <alignment horizontal="center" vertical="center" wrapText="1"/>
      <protection locked="0"/>
    </xf>
    <xf numFmtId="0" fontId="37" fillId="9" borderId="5" xfId="0" applyFont="1" applyFill="1" applyBorder="1" applyAlignment="1" applyProtection="1">
      <alignment vertical="center"/>
      <protection hidden="1"/>
    </xf>
    <xf numFmtId="0" fontId="27" fillId="21" borderId="52" xfId="0" applyFont="1" applyFill="1" applyBorder="1" applyAlignment="1" applyProtection="1">
      <alignment horizontal="center" vertical="center" wrapText="1"/>
      <protection hidden="1"/>
    </xf>
    <xf numFmtId="0" fontId="51" fillId="21" borderId="61" xfId="0" applyFont="1" applyFill="1" applyBorder="1" applyAlignment="1" applyProtection="1">
      <alignment horizontal="center" vertical="center" wrapText="1"/>
      <protection hidden="1"/>
    </xf>
    <xf numFmtId="14" fontId="15" fillId="4" borderId="1" xfId="0" applyNumberFormat="1" applyFont="1" applyFill="1" applyBorder="1" applyAlignment="1" applyProtection="1">
      <alignment horizontal="center" vertical="center" wrapText="1"/>
      <protection hidden="1"/>
    </xf>
    <xf numFmtId="0" fontId="15" fillId="21" borderId="26" xfId="0" applyFont="1" applyFill="1" applyBorder="1" applyAlignment="1" applyProtection="1">
      <alignment horizontal="center" vertical="center" wrapText="1"/>
      <protection hidden="1"/>
    </xf>
    <xf numFmtId="0" fontId="15" fillId="21" borderId="24" xfId="0" applyFont="1" applyFill="1" applyBorder="1" applyAlignment="1" applyProtection="1">
      <alignment horizontal="center" vertical="center" wrapText="1"/>
      <protection hidden="1"/>
    </xf>
    <xf numFmtId="14" fontId="15" fillId="21" borderId="24" xfId="0" applyNumberFormat="1" applyFont="1" applyFill="1" applyBorder="1" applyAlignment="1" applyProtection="1">
      <alignment horizontal="center" vertical="center" wrapText="1"/>
      <protection hidden="1"/>
    </xf>
    <xf numFmtId="44" fontId="15" fillId="21" borderId="24" xfId="51" applyFont="1" applyFill="1" applyBorder="1" applyAlignment="1" applyProtection="1">
      <alignment horizontal="center" vertical="center"/>
      <protection hidden="1"/>
    </xf>
    <xf numFmtId="2" fontId="15" fillId="21" borderId="24" xfId="51" applyNumberFormat="1" applyFont="1" applyFill="1" applyBorder="1" applyAlignment="1" applyProtection="1">
      <alignment horizontal="center" vertical="center" wrapText="1"/>
      <protection hidden="1"/>
    </xf>
    <xf numFmtId="49" fontId="29" fillId="21" borderId="91" xfId="0" applyNumberFormat="1" applyFont="1" applyFill="1" applyBorder="1" applyAlignment="1" applyProtection="1">
      <alignment horizontal="center" vertical="center" wrapText="1"/>
      <protection hidden="1"/>
    </xf>
    <xf numFmtId="0" fontId="0" fillId="0" borderId="40" xfId="0" applyFill="1" applyBorder="1" applyAlignment="1" applyProtection="1">
      <alignment horizontal="center" vertical="center" wrapText="1"/>
      <protection locked="0"/>
    </xf>
    <xf numFmtId="44" fontId="0" fillId="0" borderId="16" xfId="51" applyFont="1" applyFill="1" applyBorder="1" applyAlignment="1" applyProtection="1">
      <alignment horizontal="center" vertical="center"/>
      <protection locked="0"/>
    </xf>
    <xf numFmtId="14" fontId="0" fillId="0" borderId="16" xfId="51" applyNumberFormat="1" applyFont="1" applyFill="1" applyBorder="1" applyAlignment="1" applyProtection="1">
      <alignment horizontal="center" vertical="center"/>
      <protection locked="0"/>
    </xf>
    <xf numFmtId="166" fontId="0" fillId="0" borderId="16" xfId="51" applyNumberFormat="1" applyFont="1" applyFill="1" applyBorder="1" applyAlignment="1" applyProtection="1">
      <alignment horizontal="center" vertical="center"/>
      <protection locked="0"/>
    </xf>
    <xf numFmtId="0" fontId="0" fillId="0" borderId="16" xfId="0" applyFill="1" applyBorder="1" applyAlignment="1" applyProtection="1">
      <alignment horizontal="center" vertical="center" wrapText="1"/>
      <protection locked="0"/>
    </xf>
    <xf numFmtId="14" fontId="0" fillId="0" borderId="16" xfId="0" applyNumberFormat="1" applyFill="1" applyBorder="1" applyAlignment="1" applyProtection="1">
      <alignment horizontal="center" vertical="center" wrapText="1"/>
      <protection locked="0"/>
    </xf>
    <xf numFmtId="0" fontId="15" fillId="4" borderId="26" xfId="0" applyFont="1" applyFill="1" applyBorder="1" applyAlignment="1" applyProtection="1">
      <alignment horizontal="center" vertical="center" wrapText="1"/>
      <protection hidden="1"/>
    </xf>
    <xf numFmtId="14" fontId="15" fillId="4" borderId="26" xfId="0" applyNumberFormat="1" applyFont="1" applyFill="1" applyBorder="1" applyAlignment="1" applyProtection="1">
      <alignment horizontal="center" vertical="center" wrapText="1"/>
      <protection hidden="1"/>
    </xf>
    <xf numFmtId="44" fontId="15" fillId="4" borderId="26" xfId="51" applyFont="1" applyFill="1" applyBorder="1" applyAlignment="1" applyProtection="1">
      <alignment horizontal="center" vertical="center" wrapText="1"/>
      <protection hidden="1"/>
    </xf>
    <xf numFmtId="0" fontId="13" fillId="20" borderId="1" xfId="0" applyFont="1" applyFill="1" applyBorder="1" applyAlignment="1" applyProtection="1">
      <alignment horizontal="center" vertical="center" wrapText="1"/>
      <protection hidden="1"/>
    </xf>
    <xf numFmtId="0" fontId="13" fillId="20" borderId="53" xfId="0" applyFont="1" applyFill="1" applyBorder="1" applyAlignment="1" applyProtection="1">
      <alignment horizontal="center" vertical="center" wrapText="1"/>
      <protection hidden="1"/>
    </xf>
    <xf numFmtId="0" fontId="13" fillId="20" borderId="3" xfId="0" applyFont="1" applyFill="1" applyBorder="1" applyAlignment="1" applyProtection="1">
      <alignment horizontal="center" vertical="center" wrapText="1"/>
      <protection hidden="1"/>
    </xf>
    <xf numFmtId="44" fontId="13" fillId="20" borderId="3" xfId="0" applyNumberFormat="1" applyFont="1" applyFill="1" applyBorder="1" applyAlignment="1" applyProtection="1">
      <alignment horizontal="center" vertical="center" wrapText="1"/>
      <protection hidden="1"/>
    </xf>
    <xf numFmtId="44" fontId="15" fillId="21" borderId="1" xfId="51" applyFont="1" applyFill="1" applyBorder="1" applyAlignment="1" applyProtection="1">
      <alignment horizontal="center" vertical="center" wrapText="1"/>
      <protection hidden="1"/>
    </xf>
    <xf numFmtId="44" fontId="0" fillId="2" borderId="23" xfId="51" applyFont="1" applyFill="1" applyBorder="1" applyAlignment="1" applyProtection="1">
      <alignment horizontal="center" vertical="center" wrapText="1"/>
      <protection locked="0"/>
    </xf>
    <xf numFmtId="0" fontId="37" fillId="9" borderId="5" xfId="0" applyFont="1" applyFill="1" applyBorder="1" applyAlignment="1" applyProtection="1">
      <alignment horizontal="center" vertical="center"/>
      <protection hidden="1"/>
    </xf>
    <xf numFmtId="0" fontId="51" fillId="21" borderId="24" xfId="0" applyFont="1" applyFill="1" applyBorder="1" applyAlignment="1" applyProtection="1">
      <alignment horizontal="center" vertical="center" wrapText="1"/>
      <protection hidden="1"/>
    </xf>
    <xf numFmtId="0" fontId="27" fillId="21" borderId="34" xfId="0" applyFont="1" applyFill="1" applyBorder="1" applyAlignment="1" applyProtection="1">
      <alignment horizontal="center" vertical="center" wrapText="1"/>
      <protection hidden="1"/>
    </xf>
    <xf numFmtId="0" fontId="51" fillId="21" borderId="53" xfId="0" applyFont="1" applyFill="1" applyBorder="1" applyAlignment="1" applyProtection="1">
      <alignment horizontal="center" vertical="center" wrapText="1"/>
      <protection hidden="1"/>
    </xf>
    <xf numFmtId="0" fontId="51" fillId="21" borderId="56" xfId="0" applyFont="1" applyFill="1" applyBorder="1" applyAlignment="1" applyProtection="1">
      <alignment horizontal="center" vertical="center" wrapText="1"/>
      <protection hidden="1"/>
    </xf>
    <xf numFmtId="0" fontId="51" fillId="21" borderId="6" xfId="0" applyFont="1" applyFill="1" applyBorder="1" applyAlignment="1" applyProtection="1">
      <alignment horizontal="center" vertical="center" wrapText="1"/>
      <protection hidden="1"/>
    </xf>
    <xf numFmtId="44" fontId="27" fillId="21" borderId="27" xfId="0" applyNumberFormat="1" applyFont="1" applyFill="1" applyBorder="1" applyAlignment="1" applyProtection="1">
      <alignment horizontal="center" vertical="center" wrapText="1"/>
      <protection hidden="1"/>
    </xf>
    <xf numFmtId="0" fontId="17" fillId="19" borderId="20" xfId="0" applyFont="1" applyFill="1" applyBorder="1" applyAlignment="1" applyProtection="1">
      <alignment horizontal="center" vertical="center" wrapText="1"/>
      <protection hidden="1"/>
    </xf>
    <xf numFmtId="0" fontId="17" fillId="19" borderId="19" xfId="0" applyFont="1" applyFill="1" applyBorder="1" applyAlignment="1" applyProtection="1">
      <alignment horizontal="center" vertical="center" wrapText="1"/>
      <protection hidden="1"/>
    </xf>
    <xf numFmtId="164" fontId="17" fillId="19" borderId="19" xfId="51" applyNumberFormat="1" applyFont="1" applyFill="1" applyBorder="1" applyAlignment="1" applyProtection="1">
      <alignment horizontal="center" vertical="center" wrapText="1"/>
      <protection hidden="1"/>
    </xf>
    <xf numFmtId="0" fontId="17" fillId="19" borderId="3" xfId="0" applyFont="1" applyFill="1" applyBorder="1" applyAlignment="1" applyProtection="1">
      <alignment horizontal="center" vertical="center" wrapText="1"/>
      <protection hidden="1"/>
    </xf>
    <xf numFmtId="164" fontId="17" fillId="19" borderId="19" xfId="0" applyNumberFormat="1" applyFont="1" applyFill="1" applyBorder="1" applyAlignment="1" applyProtection="1">
      <alignment horizontal="center" vertical="center" wrapText="1"/>
      <protection hidden="1"/>
    </xf>
    <xf numFmtId="0" fontId="0" fillId="21" borderId="89" xfId="0" applyFont="1" applyFill="1" applyBorder="1" applyAlignment="1" applyProtection="1">
      <alignment horizontal="left" vertical="center"/>
      <protection hidden="1"/>
    </xf>
    <xf numFmtId="44" fontId="0" fillId="21" borderId="69" xfId="51" applyFont="1" applyFill="1" applyBorder="1" applyAlignment="1" applyProtection="1">
      <alignment horizontal="center" vertical="center"/>
      <protection hidden="1"/>
    </xf>
    <xf numFmtId="0" fontId="0" fillId="21" borderId="15" xfId="0" applyFont="1" applyFill="1" applyBorder="1" applyAlignment="1" applyProtection="1">
      <alignment horizontal="left" vertical="center"/>
      <protection hidden="1"/>
    </xf>
    <xf numFmtId="0" fontId="0" fillId="21" borderId="21" xfId="0" applyFont="1" applyFill="1" applyBorder="1" applyAlignment="1" applyProtection="1">
      <alignment horizontal="left" vertical="center"/>
      <protection hidden="1"/>
    </xf>
    <xf numFmtId="0" fontId="22" fillId="21" borderId="8" xfId="0" applyFont="1" applyFill="1" applyBorder="1" applyAlignment="1" applyProtection="1">
      <alignment horizontal="center" vertical="center"/>
      <protection hidden="1"/>
    </xf>
    <xf numFmtId="164" fontId="22" fillId="21" borderId="46" xfId="0" applyNumberFormat="1" applyFont="1" applyFill="1" applyBorder="1" applyAlignment="1" applyProtection="1">
      <alignment horizontal="center" vertical="center"/>
      <protection hidden="1"/>
    </xf>
    <xf numFmtId="0" fontId="15" fillId="21" borderId="11" xfId="0" applyFont="1" applyFill="1" applyBorder="1" applyAlignment="1" applyProtection="1">
      <alignment horizontal="left" vertical="center" wrapText="1"/>
      <protection hidden="1"/>
    </xf>
    <xf numFmtId="44" fontId="15" fillId="21" borderId="17" xfId="51" applyFont="1" applyFill="1" applyBorder="1" applyAlignment="1" applyProtection="1">
      <alignment horizontal="right" vertical="center" wrapText="1"/>
      <protection hidden="1"/>
    </xf>
    <xf numFmtId="0" fontId="15" fillId="21" borderId="15" xfId="0" applyFont="1" applyFill="1" applyBorder="1" applyAlignment="1" applyProtection="1">
      <alignment horizontal="left" vertical="center"/>
      <protection hidden="1"/>
    </xf>
    <xf numFmtId="0" fontId="15" fillId="21" borderId="8" xfId="0" applyFont="1" applyFill="1" applyBorder="1" applyAlignment="1" applyProtection="1">
      <alignment horizontal="left" vertical="center"/>
      <protection hidden="1"/>
    </xf>
    <xf numFmtId="0" fontId="22" fillId="21" borderId="15" xfId="0" applyFont="1" applyFill="1" applyBorder="1" applyAlignment="1" applyProtection="1">
      <alignment horizontal="center" vertical="center"/>
      <protection hidden="1"/>
    </xf>
    <xf numFmtId="0" fontId="22" fillId="21" borderId="80" xfId="0" applyFont="1" applyFill="1" applyBorder="1" applyAlignment="1" applyProtection="1">
      <alignment horizontal="center" vertical="center"/>
      <protection hidden="1"/>
    </xf>
    <xf numFmtId="164" fontId="0" fillId="2" borderId="17" xfId="0" applyNumberFormat="1" applyFill="1" applyBorder="1" applyAlignment="1" applyProtection="1">
      <alignment horizontal="center" vertical="center"/>
      <protection locked="0"/>
    </xf>
    <xf numFmtId="44" fontId="0" fillId="2" borderId="22" xfId="51" applyFont="1" applyFill="1" applyBorder="1" applyAlignment="1" applyProtection="1">
      <alignment horizontal="right" vertical="center"/>
      <protection locked="0"/>
    </xf>
    <xf numFmtId="0" fontId="42" fillId="2" borderId="22" xfId="0" applyFont="1" applyFill="1" applyBorder="1" applyAlignment="1" applyProtection="1">
      <alignment horizontal="left" vertical="center" wrapText="1"/>
      <protection locked="0" hidden="1"/>
    </xf>
    <xf numFmtId="164" fontId="0" fillId="2" borderId="42" xfId="0" applyNumberFormat="1" applyFill="1" applyBorder="1" applyAlignment="1" applyProtection="1">
      <alignment horizontal="center" vertical="center"/>
      <protection locked="0"/>
    </xf>
    <xf numFmtId="44" fontId="15" fillId="2" borderId="22" xfId="51" applyFont="1" applyFill="1" applyBorder="1" applyAlignment="1" applyProtection="1">
      <alignment horizontal="center" vertical="center"/>
      <protection locked="0"/>
    </xf>
    <xf numFmtId="14" fontId="0" fillId="17" borderId="16" xfId="0" applyNumberFormat="1" applyFill="1" applyBorder="1" applyAlignment="1" applyProtection="1">
      <alignment horizontal="center" vertical="center" wrapText="1"/>
    </xf>
    <xf numFmtId="14" fontId="0" fillId="2" borderId="16" xfId="51" applyNumberFormat="1" applyFont="1" applyFill="1" applyBorder="1" applyAlignment="1" applyProtection="1">
      <alignment horizontal="right" vertical="center"/>
      <protection locked="0"/>
    </xf>
    <xf numFmtId="0" fontId="36" fillId="11" borderId="1" xfId="0" applyFont="1" applyFill="1" applyBorder="1" applyAlignment="1" applyProtection="1">
      <alignment horizontal="center" vertical="center" wrapText="1"/>
    </xf>
    <xf numFmtId="0" fontId="4" fillId="7" borderId="2" xfId="0" applyFont="1" applyFill="1" applyBorder="1" applyAlignment="1" applyProtection="1">
      <alignment horizontal="center" wrapText="1"/>
      <protection hidden="1"/>
    </xf>
    <xf numFmtId="0" fontId="23" fillId="0" borderId="0" xfId="0" applyFont="1" applyFill="1" applyBorder="1" applyProtection="1">
      <protection hidden="1"/>
    </xf>
    <xf numFmtId="0" fontId="42" fillId="2" borderId="87" xfId="0" applyFont="1" applyFill="1" applyBorder="1" applyAlignment="1" applyProtection="1">
      <alignment horizontal="left" vertical="center" wrapText="1"/>
      <protection locked="0" hidden="1"/>
    </xf>
    <xf numFmtId="0" fontId="2" fillId="11" borderId="52" xfId="0" applyFont="1" applyFill="1" applyBorder="1" applyAlignment="1" applyProtection="1">
      <alignment horizontal="center" vertical="center" wrapText="1"/>
    </xf>
    <xf numFmtId="0" fontId="23" fillId="0" borderId="12" xfId="0" applyFont="1" applyBorder="1" applyProtection="1">
      <protection hidden="1"/>
    </xf>
    <xf numFmtId="49" fontId="39" fillId="11" borderId="19" xfId="51"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wrapText="1"/>
      <protection hidden="1"/>
    </xf>
    <xf numFmtId="0" fontId="0" fillId="17" borderId="87" xfId="0" applyFill="1" applyBorder="1" applyAlignment="1" applyProtection="1">
      <alignment horizontal="center" vertical="center" wrapText="1"/>
    </xf>
    <xf numFmtId="0" fontId="42" fillId="4" borderId="53" xfId="0" applyFont="1" applyFill="1" applyBorder="1" applyAlignment="1" applyProtection="1">
      <alignment horizontal="left" vertical="center" wrapText="1"/>
    </xf>
    <xf numFmtId="0" fontId="23" fillId="0" borderId="0" xfId="0" applyFont="1" applyBorder="1" applyAlignment="1" applyProtection="1">
      <alignment horizontal="center" vertical="center"/>
      <protection hidden="1"/>
    </xf>
    <xf numFmtId="0" fontId="0" fillId="0" borderId="0" xfId="0" applyBorder="1" applyProtection="1">
      <protection hidden="1"/>
    </xf>
    <xf numFmtId="0" fontId="0" fillId="0" borderId="0" xfId="0" applyFill="1" applyBorder="1" applyProtection="1">
      <protection hidden="1"/>
    </xf>
    <xf numFmtId="0" fontId="28" fillId="11" borderId="1" xfId="0" applyFont="1" applyFill="1" applyBorder="1" applyAlignment="1" applyProtection="1">
      <alignment horizontal="center" vertical="center" wrapText="1"/>
      <protection hidden="1"/>
    </xf>
    <xf numFmtId="0" fontId="13" fillId="11" borderId="32" xfId="0" applyFont="1" applyFill="1" applyBorder="1" applyAlignment="1" applyProtection="1">
      <alignment horizontal="center" vertical="center" wrapText="1"/>
      <protection hidden="1"/>
    </xf>
    <xf numFmtId="0" fontId="54" fillId="11" borderId="1" xfId="0" applyFont="1" applyFill="1" applyBorder="1" applyAlignment="1" applyProtection="1">
      <alignment horizontal="center" vertical="center" wrapText="1"/>
      <protection hidden="1"/>
    </xf>
    <xf numFmtId="0" fontId="0" fillId="7" borderId="2" xfId="0" applyFill="1" applyBorder="1" applyAlignment="1" applyProtection="1">
      <alignment horizontal="center" wrapText="1"/>
      <protection hidden="1"/>
    </xf>
    <xf numFmtId="0" fontId="0" fillId="2" borderId="0" xfId="0" applyFill="1" applyProtection="1">
      <protection hidden="1"/>
    </xf>
    <xf numFmtId="0" fontId="24" fillId="2" borderId="0" xfId="0" applyFont="1" applyFill="1" applyProtection="1">
      <protection hidden="1"/>
    </xf>
    <xf numFmtId="0" fontId="0" fillId="0" borderId="14" xfId="0" applyBorder="1" applyProtection="1">
      <protection hidden="1"/>
    </xf>
    <xf numFmtId="0" fontId="0" fillId="0" borderId="12" xfId="0" applyBorder="1" applyProtection="1">
      <protection hidden="1"/>
    </xf>
    <xf numFmtId="0" fontId="13" fillId="11" borderId="32" xfId="0" applyFont="1" applyFill="1" applyBorder="1" applyAlignment="1" applyProtection="1">
      <alignment horizontal="center" vertical="center" wrapText="1"/>
      <protection hidden="1"/>
    </xf>
    <xf numFmtId="0" fontId="54" fillId="11" borderId="1" xfId="0" applyFont="1" applyFill="1" applyBorder="1" applyAlignment="1" applyProtection="1">
      <alignment horizontal="center" vertical="center" wrapText="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4" xfId="0" applyFill="1" applyBorder="1" applyAlignment="1" applyProtection="1">
      <alignment horizontal="left" wrapText="1"/>
      <protection hidden="1"/>
    </xf>
    <xf numFmtId="0" fontId="0" fillId="0" borderId="0" xfId="0" applyFill="1" applyProtection="1">
      <protection hidden="1"/>
    </xf>
    <xf numFmtId="14" fontId="15" fillId="4" borderId="53" xfId="51" applyNumberFormat="1" applyFont="1" applyFill="1" applyBorder="1" applyAlignment="1" applyProtection="1">
      <alignment horizontal="center" vertical="center"/>
      <protection hidden="1"/>
    </xf>
    <xf numFmtId="0" fontId="0" fillId="2" borderId="0" xfId="0" applyFill="1" applyBorder="1" applyProtection="1">
      <protection hidden="1"/>
    </xf>
    <xf numFmtId="0" fontId="0" fillId="2" borderId="0" xfId="0" applyFill="1" applyProtection="1">
      <protection hidden="1"/>
    </xf>
    <xf numFmtId="0" fontId="0" fillId="2" borderId="0" xfId="0" applyFill="1" applyProtection="1">
      <protection hidden="1"/>
    </xf>
    <xf numFmtId="0" fontId="27" fillId="11" borderId="32" xfId="0" applyFont="1" applyFill="1" applyBorder="1" applyAlignment="1" applyProtection="1">
      <alignment horizontal="center" vertical="center" wrapText="1"/>
      <protection hidden="1"/>
    </xf>
    <xf numFmtId="0" fontId="0" fillId="2" borderId="0" xfId="0" applyFill="1" applyProtection="1">
      <protection hidden="1"/>
    </xf>
    <xf numFmtId="0" fontId="13" fillId="11" borderId="32" xfId="0" applyFont="1" applyFill="1" applyBorder="1" applyAlignment="1" applyProtection="1">
      <alignment horizontal="center" vertical="center" wrapText="1"/>
      <protection hidden="1"/>
    </xf>
    <xf numFmtId="0" fontId="33" fillId="11" borderId="53" xfId="0" applyFont="1" applyFill="1" applyBorder="1" applyAlignment="1" applyProtection="1">
      <alignment horizontal="center" vertical="center" wrapText="1"/>
    </xf>
    <xf numFmtId="0" fontId="27" fillId="11" borderId="52" xfId="0" applyFont="1" applyFill="1" applyBorder="1" applyAlignment="1" applyProtection="1">
      <alignment horizontal="center" vertical="center" wrapText="1"/>
    </xf>
    <xf numFmtId="44" fontId="4" fillId="11" borderId="20" xfId="51" applyFont="1" applyFill="1" applyBorder="1" applyAlignment="1" applyProtection="1">
      <alignment horizontal="center"/>
    </xf>
    <xf numFmtId="44" fontId="4" fillId="11" borderId="19" xfId="51" applyFont="1" applyFill="1" applyBorder="1" applyProtection="1"/>
    <xf numFmtId="14" fontId="15" fillId="2" borderId="16" xfId="51" applyNumberFormat="1" applyFont="1" applyFill="1" applyBorder="1" applyAlignment="1" applyProtection="1">
      <alignment horizontal="center" vertical="center"/>
      <protection locked="0"/>
    </xf>
    <xf numFmtId="0" fontId="0" fillId="2" borderId="16" xfId="51" applyNumberFormat="1" applyFont="1" applyFill="1" applyBorder="1" applyAlignment="1" applyProtection="1">
      <alignment horizontal="center" vertical="center" wrapText="1"/>
      <protection locked="0"/>
    </xf>
    <xf numFmtId="0" fontId="15" fillId="2" borderId="16" xfId="51" applyNumberFormat="1" applyFont="1" applyFill="1" applyBorder="1" applyAlignment="1" applyProtection="1">
      <alignment horizontal="center" vertical="center" wrapText="1"/>
      <protection locked="0"/>
    </xf>
    <xf numFmtId="0" fontId="15" fillId="2" borderId="16" xfId="0" applyNumberFormat="1" applyFont="1" applyFill="1" applyBorder="1" applyAlignment="1" applyProtection="1">
      <alignment horizontal="center" vertical="center"/>
      <protection locked="0"/>
    </xf>
    <xf numFmtId="0" fontId="15" fillId="2" borderId="22" xfId="0" applyNumberFormat="1" applyFont="1" applyFill="1" applyBorder="1" applyAlignment="1" applyProtection="1">
      <alignment horizontal="center" vertical="center"/>
      <protection locked="0"/>
    </xf>
    <xf numFmtId="0" fontId="0" fillId="17" borderId="80" xfId="0" applyFill="1" applyBorder="1" applyAlignment="1" applyProtection="1">
      <alignment horizontal="center" vertical="center" wrapText="1"/>
    </xf>
    <xf numFmtId="44" fontId="37" fillId="0" borderId="0" xfId="0" applyNumberFormat="1" applyFont="1" applyFill="1" applyBorder="1" applyAlignment="1" applyProtection="1">
      <alignment horizontal="center" vertical="center"/>
    </xf>
    <xf numFmtId="0" fontId="0" fillId="0" borderId="10" xfId="0" applyBorder="1" applyAlignment="1" applyProtection="1">
      <alignment horizontal="right" wrapText="1"/>
      <protection hidden="1"/>
    </xf>
    <xf numFmtId="0" fontId="0" fillId="0" borderId="14" xfId="0" applyBorder="1" applyAlignment="1" applyProtection="1">
      <alignment horizontal="right" wrapText="1"/>
      <protection hidden="1"/>
    </xf>
    <xf numFmtId="0" fontId="45" fillId="14" borderId="50" xfId="0" applyFont="1" applyFill="1" applyBorder="1" applyAlignment="1" applyProtection="1">
      <alignment horizontal="right" vertical="center"/>
      <protection hidden="1"/>
    </xf>
    <xf numFmtId="0" fontId="45" fillId="14" borderId="50" xfId="0" applyFont="1" applyFill="1" applyBorder="1" applyAlignment="1" applyProtection="1">
      <alignment vertical="center"/>
      <protection hidden="1"/>
    </xf>
    <xf numFmtId="164" fontId="44" fillId="2" borderId="92" xfId="51" applyNumberFormat="1" applyFont="1" applyFill="1" applyBorder="1" applyAlignment="1" applyProtection="1">
      <alignment horizontal="center" vertical="center"/>
      <protection hidden="1"/>
    </xf>
    <xf numFmtId="164" fontId="44" fillId="2" borderId="82" xfId="51" applyNumberFormat="1" applyFont="1" applyFill="1" applyBorder="1" applyAlignment="1" applyProtection="1">
      <alignment horizontal="center" vertical="center"/>
      <protection hidden="1"/>
    </xf>
    <xf numFmtId="0" fontId="0" fillId="0" borderId="12" xfId="0" applyBorder="1" applyAlignment="1" applyProtection="1">
      <alignment horizontal="right" wrapText="1"/>
      <protection hidden="1"/>
    </xf>
    <xf numFmtId="164" fontId="44" fillId="2" borderId="83" xfId="51" applyNumberFormat="1" applyFont="1" applyFill="1" applyBorder="1" applyAlignment="1" applyProtection="1">
      <alignment horizontal="center" vertical="center"/>
      <protection hidden="1"/>
    </xf>
    <xf numFmtId="0" fontId="13" fillId="11" borderId="32" xfId="0" applyFont="1" applyFill="1" applyBorder="1" applyAlignment="1" applyProtection="1">
      <alignment horizontal="center" vertical="center" wrapText="1"/>
    </xf>
    <xf numFmtId="44" fontId="37" fillId="11" borderId="19" xfId="51" applyNumberFormat="1" applyFont="1" applyFill="1" applyBorder="1" applyProtection="1"/>
    <xf numFmtId="0" fontId="55" fillId="2" borderId="8" xfId="0" applyFont="1" applyFill="1" applyBorder="1" applyProtection="1"/>
    <xf numFmtId="0" fontId="15" fillId="2" borderId="0" xfId="0" applyFont="1" applyFill="1" applyBorder="1" applyProtection="1"/>
    <xf numFmtId="0" fontId="15" fillId="2" borderId="0" xfId="0" applyFont="1" applyFill="1" applyProtection="1"/>
    <xf numFmtId="0" fontId="15" fillId="2" borderId="16" xfId="0" applyFont="1" applyFill="1" applyBorder="1" applyAlignment="1" applyProtection="1">
      <alignment horizontal="center" vertical="center"/>
      <protection locked="0" hidden="1"/>
    </xf>
    <xf numFmtId="0" fontId="15" fillId="17" borderId="39"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0" fillId="17" borderId="60" xfId="0" applyFill="1" applyBorder="1" applyAlignment="1" applyProtection="1">
      <alignment horizontal="center" vertical="center" wrapText="1"/>
    </xf>
    <xf numFmtId="14" fontId="0" fillId="17" borderId="23" xfId="0" applyNumberFormat="1" applyFill="1" applyBorder="1" applyAlignment="1" applyProtection="1">
      <alignment horizontal="center" vertical="center" wrapText="1"/>
    </xf>
    <xf numFmtId="44" fontId="0" fillId="17" borderId="23" xfId="0" applyNumberFormat="1" applyFill="1" applyBorder="1" applyAlignment="1" applyProtection="1">
      <alignment horizontal="center" vertical="center" wrapText="1"/>
    </xf>
    <xf numFmtId="0" fontId="37" fillId="11" borderId="5" xfId="0" applyFont="1" applyFill="1" applyBorder="1" applyAlignment="1" applyProtection="1">
      <alignment horizontal="center" vertical="center"/>
    </xf>
    <xf numFmtId="164" fontId="37" fillId="11" borderId="5" xfId="0" applyNumberFormat="1" applyFont="1" applyFill="1" applyBorder="1" applyAlignment="1" applyProtection="1">
      <alignment horizontal="center" vertical="center"/>
    </xf>
    <xf numFmtId="0" fontId="28" fillId="11" borderId="61" xfId="0" applyFont="1" applyFill="1" applyBorder="1" applyAlignment="1" applyProtection="1">
      <alignment horizontal="center" vertical="center" wrapText="1"/>
    </xf>
    <xf numFmtId="14" fontId="0" fillId="2" borderId="16" xfId="0" applyNumberFormat="1" applyFill="1" applyBorder="1" applyAlignment="1" applyProtection="1">
      <alignment horizontal="center" vertical="center" wrapText="1"/>
      <protection locked="0" hidden="1"/>
    </xf>
    <xf numFmtId="14" fontId="0" fillId="2" borderId="16" xfId="51" applyNumberFormat="1" applyFont="1" applyFill="1" applyBorder="1" applyAlignment="1" applyProtection="1">
      <alignment horizontal="right" vertical="center"/>
      <protection locked="0" hidden="1"/>
    </xf>
    <xf numFmtId="0" fontId="0" fillId="11" borderId="53" xfId="0" applyFill="1" applyBorder="1" applyProtection="1"/>
    <xf numFmtId="0" fontId="0" fillId="17" borderId="72" xfId="0" applyFill="1" applyBorder="1" applyAlignment="1" applyProtection="1">
      <alignment horizontal="center" vertical="center" wrapText="1"/>
    </xf>
    <xf numFmtId="0" fontId="35" fillId="2" borderId="23" xfId="0" applyFont="1" applyFill="1" applyBorder="1" applyAlignment="1" applyProtection="1">
      <alignment horizontal="center" vertical="center"/>
      <protection locked="0" hidden="1"/>
    </xf>
    <xf numFmtId="0" fontId="0" fillId="2" borderId="0" xfId="0" applyFill="1" applyBorder="1" applyProtection="1">
      <protection hidden="1"/>
    </xf>
    <xf numFmtId="0" fontId="0" fillId="2" borderId="0" xfId="0" applyFill="1" applyProtection="1">
      <protection hidden="1"/>
    </xf>
    <xf numFmtId="0" fontId="17" fillId="22" borderId="3" xfId="0" applyFont="1" applyFill="1" applyBorder="1" applyAlignment="1" applyProtection="1">
      <alignment horizontal="center" vertical="center" wrapText="1"/>
    </xf>
    <xf numFmtId="0" fontId="32" fillId="0" borderId="8" xfId="0" applyFont="1" applyFill="1" applyBorder="1" applyAlignment="1" applyProtection="1">
      <alignment horizontal="center" vertical="center"/>
    </xf>
    <xf numFmtId="164" fontId="32" fillId="0" borderId="24" xfId="0" applyNumberFormat="1" applyFont="1" applyFill="1" applyBorder="1" applyAlignment="1" applyProtection="1">
      <alignment horizontal="right" vertical="center"/>
    </xf>
    <xf numFmtId="0" fontId="15" fillId="0" borderId="11" xfId="0" applyFont="1" applyFill="1" applyBorder="1" applyAlignment="1" applyProtection="1">
      <alignment horizontal="left" vertical="center" wrapText="1"/>
    </xf>
    <xf numFmtId="164" fontId="15" fillId="0" borderId="16" xfId="0" applyNumberFormat="1" applyFont="1" applyFill="1" applyBorder="1" applyAlignment="1" applyProtection="1">
      <alignment horizontal="right" vertical="center" wrapText="1"/>
    </xf>
    <xf numFmtId="0" fontId="15" fillId="0" borderId="15" xfId="0" applyFont="1" applyFill="1" applyBorder="1" applyAlignment="1" applyProtection="1">
      <alignment horizontal="left" vertical="center"/>
    </xf>
    <xf numFmtId="0" fontId="15" fillId="0" borderId="8" xfId="0" applyFont="1" applyFill="1" applyBorder="1" applyAlignment="1" applyProtection="1">
      <alignment horizontal="left" vertical="center"/>
    </xf>
    <xf numFmtId="0" fontId="32" fillId="0" borderId="15" xfId="0" applyFont="1" applyFill="1" applyBorder="1" applyAlignment="1" applyProtection="1">
      <alignment horizontal="center" vertical="center"/>
    </xf>
    <xf numFmtId="0" fontId="0" fillId="0" borderId="15" xfId="0" applyFont="1" applyFill="1" applyBorder="1" applyAlignment="1" applyProtection="1">
      <alignment horizontal="left" vertical="center" wrapText="1"/>
    </xf>
    <xf numFmtId="0" fontId="0" fillId="0" borderId="11" xfId="0" applyFont="1" applyFill="1" applyBorder="1" applyAlignment="1" applyProtection="1">
      <alignment horizontal="left" vertical="center" wrapText="1"/>
    </xf>
    <xf numFmtId="164" fontId="32" fillId="0" borderId="16" xfId="0" applyNumberFormat="1" applyFont="1" applyFill="1" applyBorder="1" applyAlignment="1" applyProtection="1">
      <alignment horizontal="right" vertical="center"/>
    </xf>
    <xf numFmtId="0" fontId="17" fillId="22" borderId="2" xfId="0" applyFont="1" applyFill="1" applyBorder="1" applyAlignment="1" applyProtection="1">
      <alignment horizontal="center" vertical="center" wrapText="1"/>
    </xf>
    <xf numFmtId="164" fontId="32" fillId="0" borderId="46" xfId="0" applyNumberFormat="1" applyFont="1" applyFill="1" applyBorder="1" applyAlignment="1" applyProtection="1">
      <alignment horizontal="right" vertical="center"/>
    </xf>
    <xf numFmtId="164" fontId="15" fillId="0" borderId="17" xfId="0" applyNumberFormat="1" applyFont="1" applyFill="1" applyBorder="1" applyAlignment="1" applyProtection="1">
      <alignment horizontal="right" vertical="center" wrapText="1"/>
    </xf>
    <xf numFmtId="164" fontId="32" fillId="0" borderId="17" xfId="0" applyNumberFormat="1" applyFont="1" applyFill="1" applyBorder="1" applyAlignment="1" applyProtection="1">
      <alignment horizontal="right" vertical="center"/>
    </xf>
    <xf numFmtId="0" fontId="32" fillId="14" borderId="8" xfId="0" applyFont="1" applyFill="1" applyBorder="1" applyAlignment="1" applyProtection="1">
      <alignment horizontal="center" vertical="center"/>
    </xf>
    <xf numFmtId="164" fontId="32" fillId="14" borderId="24" xfId="0" applyNumberFormat="1" applyFont="1" applyFill="1" applyBorder="1" applyAlignment="1" applyProtection="1">
      <alignment horizontal="right" vertical="center"/>
    </xf>
    <xf numFmtId="0" fontId="15" fillId="14" borderId="11" xfId="0" applyFont="1" applyFill="1" applyBorder="1" applyAlignment="1" applyProtection="1">
      <alignment horizontal="left" vertical="center" wrapText="1"/>
    </xf>
    <xf numFmtId="164" fontId="15" fillId="14" borderId="16" xfId="0" applyNumberFormat="1" applyFont="1" applyFill="1" applyBorder="1" applyAlignment="1" applyProtection="1">
      <alignment horizontal="right" vertical="center" wrapText="1"/>
    </xf>
    <xf numFmtId="0" fontId="15" fillId="14" borderId="15" xfId="0" applyFont="1" applyFill="1" applyBorder="1" applyAlignment="1" applyProtection="1">
      <alignment horizontal="left" vertical="center"/>
    </xf>
    <xf numFmtId="0" fontId="15" fillId="14" borderId="8" xfId="0" applyFont="1" applyFill="1" applyBorder="1" applyAlignment="1" applyProtection="1">
      <alignment horizontal="left" vertical="center"/>
    </xf>
    <xf numFmtId="0" fontId="32" fillId="14" borderId="15" xfId="0" applyFont="1" applyFill="1" applyBorder="1" applyAlignment="1" applyProtection="1">
      <alignment horizontal="center" vertical="center"/>
    </xf>
    <xf numFmtId="0" fontId="0" fillId="14" borderId="15" xfId="0" applyFont="1" applyFill="1" applyBorder="1" applyAlignment="1" applyProtection="1">
      <alignment horizontal="left" vertical="center" wrapText="1"/>
    </xf>
    <xf numFmtId="0" fontId="0" fillId="14" borderId="11" xfId="0" applyFont="1" applyFill="1" applyBorder="1" applyAlignment="1" applyProtection="1">
      <alignment horizontal="left" vertical="center" wrapText="1"/>
    </xf>
    <xf numFmtId="164" fontId="32" fillId="14" borderId="16" xfId="0" applyNumberFormat="1" applyFont="1" applyFill="1" applyBorder="1" applyAlignment="1" applyProtection="1">
      <alignment horizontal="right" vertical="center"/>
    </xf>
    <xf numFmtId="0" fontId="18" fillId="2" borderId="29" xfId="0" applyFont="1" applyFill="1" applyBorder="1" applyAlignment="1" applyProtection="1">
      <alignment horizontal="center" vertical="center" wrapText="1"/>
    </xf>
    <xf numFmtId="0" fontId="53" fillId="14" borderId="93" xfId="0" applyFont="1" applyFill="1" applyBorder="1" applyAlignment="1" applyProtection="1">
      <alignment horizontal="center" vertical="center"/>
    </xf>
    <xf numFmtId="0" fontId="53" fillId="14" borderId="95" xfId="0" applyFont="1" applyFill="1" applyBorder="1" applyAlignment="1" applyProtection="1">
      <alignment horizontal="center" vertical="center"/>
    </xf>
    <xf numFmtId="0" fontId="53" fillId="14" borderId="97" xfId="0" applyFont="1" applyFill="1" applyBorder="1" applyAlignment="1" applyProtection="1">
      <alignment horizontal="center" vertical="center"/>
    </xf>
    <xf numFmtId="44" fontId="53" fillId="14" borderId="98" xfId="0" applyNumberFormat="1" applyFont="1" applyFill="1" applyBorder="1" applyAlignment="1" applyProtection="1">
      <alignment horizontal="center" vertical="center"/>
    </xf>
    <xf numFmtId="44" fontId="53" fillId="14" borderId="94" xfId="0" applyNumberFormat="1" applyFont="1" applyFill="1" applyBorder="1" applyAlignment="1" applyProtection="1">
      <alignment horizontal="center" vertical="center"/>
    </xf>
    <xf numFmtId="44" fontId="53" fillId="14" borderId="96" xfId="0" applyNumberFormat="1" applyFont="1" applyFill="1" applyBorder="1" applyAlignment="1" applyProtection="1">
      <alignment horizontal="center" vertical="center"/>
    </xf>
    <xf numFmtId="164" fontId="32" fillId="14" borderId="46" xfId="0" applyNumberFormat="1" applyFont="1" applyFill="1" applyBorder="1" applyAlignment="1" applyProtection="1">
      <alignment horizontal="right" vertical="center"/>
    </xf>
    <xf numFmtId="164" fontId="32" fillId="14" borderId="17" xfId="0" applyNumberFormat="1" applyFont="1" applyFill="1" applyBorder="1" applyAlignment="1" applyProtection="1">
      <alignment horizontal="right" vertical="center"/>
    </xf>
    <xf numFmtId="44" fontId="17" fillId="22" borderId="3" xfId="0" applyNumberFormat="1" applyFont="1" applyFill="1" applyBorder="1" applyAlignment="1" applyProtection="1">
      <alignment horizontal="center" vertical="center" wrapText="1"/>
    </xf>
    <xf numFmtId="44" fontId="17" fillId="22" borderId="2" xfId="0" applyNumberFormat="1" applyFont="1" applyFill="1" applyBorder="1" applyAlignment="1" applyProtection="1">
      <alignment horizontal="center" vertical="center" wrapText="1"/>
    </xf>
    <xf numFmtId="164" fontId="17" fillId="22" borderId="2" xfId="0" applyNumberFormat="1" applyFont="1" applyFill="1" applyBorder="1" applyAlignment="1" applyProtection="1">
      <alignment horizontal="center" vertical="center" wrapText="1"/>
    </xf>
    <xf numFmtId="0" fontId="15" fillId="14" borderId="36" xfId="0" applyFont="1" applyFill="1" applyBorder="1" applyAlignment="1" applyProtection="1">
      <alignment horizontal="left" vertical="center"/>
    </xf>
    <xf numFmtId="0" fontId="15" fillId="14" borderId="101" xfId="0" applyFont="1" applyFill="1" applyBorder="1" applyAlignment="1" applyProtection="1">
      <alignment horizontal="left" vertical="center"/>
    </xf>
    <xf numFmtId="164" fontId="15" fillId="14" borderId="35" xfId="0" applyNumberFormat="1" applyFont="1" applyFill="1" applyBorder="1" applyAlignment="1" applyProtection="1">
      <alignment horizontal="left" vertical="center"/>
    </xf>
    <xf numFmtId="164" fontId="15" fillId="14" borderId="102" xfId="0" applyNumberFormat="1" applyFont="1" applyFill="1" applyBorder="1" applyAlignment="1" applyProtection="1">
      <alignment horizontal="left" vertical="center"/>
    </xf>
    <xf numFmtId="164" fontId="32" fillId="7" borderId="46" xfId="0" applyNumberFormat="1" applyFont="1" applyFill="1" applyBorder="1" applyAlignment="1" applyProtection="1">
      <alignment horizontal="right" vertical="center"/>
    </xf>
    <xf numFmtId="164" fontId="15" fillId="7" borderId="16" xfId="0" applyNumberFormat="1" applyFont="1" applyFill="1" applyBorder="1" applyAlignment="1" applyProtection="1">
      <alignment horizontal="right" vertical="center" wrapText="1"/>
    </xf>
    <xf numFmtId="164" fontId="32" fillId="7" borderId="17" xfId="0" applyNumberFormat="1" applyFont="1" applyFill="1" applyBorder="1" applyAlignment="1" applyProtection="1">
      <alignment horizontal="right" vertical="center"/>
    </xf>
    <xf numFmtId="0" fontId="17" fillId="15" borderId="104" xfId="0" applyFont="1" applyFill="1" applyBorder="1" applyAlignment="1" applyProtection="1">
      <alignment horizontal="center" vertical="center" wrapText="1"/>
    </xf>
    <xf numFmtId="0" fontId="23" fillId="16" borderId="8" xfId="0" applyFont="1" applyFill="1" applyBorder="1" applyAlignment="1" applyProtection="1">
      <alignment vertical="center"/>
      <protection hidden="1"/>
    </xf>
    <xf numFmtId="0" fontId="23" fillId="16" borderId="0" xfId="0" applyFont="1" applyFill="1" applyBorder="1" applyAlignment="1" applyProtection="1">
      <alignment vertical="center"/>
      <protection hidden="1"/>
    </xf>
    <xf numFmtId="0" fontId="48" fillId="16" borderId="0" xfId="0" applyFont="1" applyFill="1" applyBorder="1" applyAlignment="1" applyProtection="1">
      <alignment horizontal="left" vertical="center"/>
      <protection hidden="1"/>
    </xf>
    <xf numFmtId="0" fontId="48" fillId="16" borderId="0" xfId="0" applyFont="1" applyFill="1" applyBorder="1" applyAlignment="1" applyProtection="1">
      <alignment vertical="center"/>
      <protection hidden="1"/>
    </xf>
    <xf numFmtId="0" fontId="50" fillId="16" borderId="0" xfId="52" applyFont="1" applyFill="1" applyBorder="1" applyAlignment="1" applyProtection="1">
      <alignment vertical="center"/>
      <protection hidden="1"/>
    </xf>
    <xf numFmtId="0" fontId="49" fillId="16" borderId="0" xfId="52"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Border="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0" fillId="2" borderId="16" xfId="0" applyFill="1" applyBorder="1" applyAlignment="1" applyProtection="1">
      <alignment horizontal="left" vertical="top" wrapText="1"/>
      <protection locked="0"/>
    </xf>
    <xf numFmtId="0" fontId="23" fillId="0" borderId="16" xfId="0" applyFont="1" applyBorder="1" applyAlignment="1" applyProtection="1">
      <alignment horizontal="center" vertical="center"/>
      <protection locked="0"/>
    </xf>
    <xf numFmtId="0" fontId="27" fillId="4" borderId="32"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xf>
    <xf numFmtId="0" fontId="2" fillId="14" borderId="18" xfId="0" applyFont="1" applyFill="1" applyBorder="1" applyAlignment="1" applyProtection="1">
      <alignment horizontal="center" vertical="center" wrapText="1"/>
    </xf>
    <xf numFmtId="0" fontId="2" fillId="14" borderId="18" xfId="0" applyFont="1" applyFill="1" applyBorder="1" applyAlignment="1" applyProtection="1">
      <alignment horizontal="center" vertical="center"/>
    </xf>
    <xf numFmtId="0" fontId="2" fillId="14" borderId="8" xfId="0" applyFont="1" applyFill="1" applyBorder="1" applyAlignment="1" applyProtection="1">
      <alignment horizontal="center" vertical="center"/>
    </xf>
    <xf numFmtId="164" fontId="2" fillId="14" borderId="24" xfId="0" applyNumberFormat="1" applyFont="1" applyFill="1" applyBorder="1" applyAlignment="1" applyProtection="1">
      <alignment horizontal="right" vertical="center"/>
    </xf>
    <xf numFmtId="164" fontId="2" fillId="14" borderId="74" xfId="0" applyNumberFormat="1" applyFont="1" applyFill="1" applyBorder="1" applyAlignment="1" applyProtection="1">
      <alignment horizontal="center" vertical="center"/>
    </xf>
    <xf numFmtId="164" fontId="0" fillId="14" borderId="16" xfId="0" applyNumberFormat="1" applyFont="1" applyFill="1" applyBorder="1" applyAlignment="1" applyProtection="1">
      <alignment horizontal="right" vertical="center" wrapText="1"/>
    </xf>
    <xf numFmtId="164" fontId="0" fillId="14" borderId="16" xfId="0" applyNumberFormat="1" applyFont="1" applyFill="1" applyBorder="1" applyAlignment="1" applyProtection="1">
      <alignment horizontal="right" vertical="center"/>
    </xf>
    <xf numFmtId="0" fontId="0" fillId="14" borderId="15" xfId="0" applyFont="1" applyFill="1" applyBorder="1" applyAlignment="1" applyProtection="1">
      <alignment horizontal="left" vertical="center"/>
    </xf>
    <xf numFmtId="0" fontId="0" fillId="14" borderId="8" xfId="0" applyFont="1" applyFill="1" applyBorder="1" applyAlignment="1" applyProtection="1">
      <alignment horizontal="left" vertical="center"/>
    </xf>
    <xf numFmtId="0" fontId="2" fillId="14" borderId="15" xfId="0" applyFont="1" applyFill="1" applyBorder="1" applyAlignment="1" applyProtection="1">
      <alignment horizontal="center" vertical="center"/>
    </xf>
    <xf numFmtId="164" fontId="2" fillId="14" borderId="51" xfId="0" applyNumberFormat="1" applyFont="1" applyFill="1" applyBorder="1" applyAlignment="1" applyProtection="1">
      <alignment horizontal="center" vertical="center"/>
    </xf>
    <xf numFmtId="164" fontId="2" fillId="14" borderId="16" xfId="0" applyNumberFormat="1" applyFont="1" applyFill="1" applyBorder="1" applyAlignment="1" applyProtection="1">
      <alignment horizontal="right" vertical="center"/>
    </xf>
    <xf numFmtId="164" fontId="2" fillId="14" borderId="55" xfId="0" applyNumberFormat="1" applyFont="1" applyFill="1" applyBorder="1" applyAlignment="1" applyProtection="1">
      <alignment horizontal="center" vertical="center"/>
    </xf>
    <xf numFmtId="0" fontId="2" fillId="14" borderId="20" xfId="0" applyFont="1" applyFill="1" applyBorder="1" applyAlignment="1" applyProtection="1">
      <alignment horizontal="center" vertical="center" wrapText="1"/>
    </xf>
    <xf numFmtId="164" fontId="2" fillId="14" borderId="18" xfId="0" applyNumberFormat="1" applyFont="1" applyFill="1" applyBorder="1" applyAlignment="1" applyProtection="1">
      <alignment horizontal="center" vertical="center" wrapText="1"/>
    </xf>
    <xf numFmtId="164" fontId="2" fillId="14" borderId="20" xfId="0" applyNumberFormat="1" applyFont="1" applyFill="1" applyBorder="1" applyAlignment="1" applyProtection="1">
      <alignment horizontal="center" vertical="center" wrapText="1"/>
    </xf>
    <xf numFmtId="0" fontId="0" fillId="14" borderId="0" xfId="0" applyFont="1" applyFill="1" applyAlignment="1" applyProtection="1">
      <alignment horizontal="center" vertical="center"/>
    </xf>
    <xf numFmtId="0" fontId="23" fillId="0" borderId="14" xfId="0" applyFont="1" applyFill="1" applyBorder="1" applyProtection="1">
      <protection hidden="1"/>
    </xf>
    <xf numFmtId="0" fontId="15" fillId="0" borderId="16" xfId="0" applyFont="1" applyFill="1" applyBorder="1" applyAlignment="1" applyProtection="1">
      <alignment horizontal="left" vertical="center"/>
      <protection locked="0" hidden="1"/>
    </xf>
    <xf numFmtId="0" fontId="52" fillId="2" borderId="87" xfId="0" applyFont="1" applyFill="1" applyBorder="1" applyAlignment="1" applyProtection="1">
      <alignment horizontal="left" vertical="center" wrapText="1"/>
      <protection locked="0" hidden="1"/>
    </xf>
    <xf numFmtId="0" fontId="13" fillId="14" borderId="34" xfId="0" applyFont="1" applyFill="1" applyBorder="1" applyAlignment="1" applyProtection="1">
      <alignment horizontal="left" vertical="center"/>
    </xf>
    <xf numFmtId="164" fontId="13" fillId="14" borderId="103" xfId="0" applyNumberFormat="1" applyFont="1" applyFill="1" applyBorder="1" applyAlignment="1" applyProtection="1">
      <alignment horizontal="left" vertical="center"/>
    </xf>
    <xf numFmtId="49" fontId="15" fillId="11" borderId="16" xfId="0" applyNumberFormat="1" applyFont="1" applyFill="1" applyBorder="1" applyAlignment="1">
      <alignment horizontal="center" vertical="center" wrapText="1"/>
    </xf>
    <xf numFmtId="49" fontId="15" fillId="11" borderId="16" xfId="0" applyNumberFormat="1" applyFont="1" applyFill="1" applyBorder="1" applyAlignment="1">
      <alignment horizontal="center" vertical="center"/>
    </xf>
    <xf numFmtId="0" fontId="17" fillId="15" borderId="3" xfId="0" applyFont="1" applyFill="1" applyBorder="1" applyAlignment="1">
      <alignment horizontal="center" vertical="center" wrapText="1"/>
    </xf>
    <xf numFmtId="0" fontId="17" fillId="15" borderId="19" xfId="0" applyFont="1" applyFill="1" applyBorder="1" applyAlignment="1">
      <alignment horizontal="center" vertical="center" wrapText="1"/>
    </xf>
    <xf numFmtId="0" fontId="32" fillId="11" borderId="8" xfId="0" applyFont="1" applyFill="1" applyBorder="1" applyAlignment="1">
      <alignment horizontal="center" vertical="center"/>
    </xf>
    <xf numFmtId="164" fontId="32" fillId="11" borderId="16" xfId="0" applyNumberFormat="1" applyFont="1" applyFill="1" applyBorder="1" applyAlignment="1">
      <alignment horizontal="right" vertical="center"/>
    </xf>
    <xf numFmtId="49" fontId="32" fillId="11" borderId="16" xfId="0" applyNumberFormat="1" applyFont="1" applyFill="1" applyBorder="1" applyAlignment="1">
      <alignment horizontal="center" vertical="center"/>
    </xf>
    <xf numFmtId="0" fontId="15" fillId="11" borderId="11" xfId="0" applyFont="1" applyFill="1" applyBorder="1" applyAlignment="1">
      <alignment horizontal="left" vertical="center" wrapText="1"/>
    </xf>
    <xf numFmtId="164" fontId="15" fillId="11" borderId="16" xfId="0" applyNumberFormat="1" applyFont="1" applyFill="1" applyBorder="1" applyAlignment="1">
      <alignment horizontal="right" vertical="center" wrapText="1"/>
    </xf>
    <xf numFmtId="0" fontId="15" fillId="11" borderId="15" xfId="0" applyFont="1" applyFill="1" applyBorder="1" applyAlignment="1">
      <alignment horizontal="left" vertical="center"/>
    </xf>
    <xf numFmtId="0" fontId="15" fillId="11" borderId="8" xfId="0" applyFont="1" applyFill="1" applyBorder="1" applyAlignment="1">
      <alignment horizontal="left" vertical="center"/>
    </xf>
    <xf numFmtId="0" fontId="32" fillId="11" borderId="15" xfId="0" applyFont="1" applyFill="1" applyBorder="1" applyAlignment="1">
      <alignment horizontal="center" vertical="center"/>
    </xf>
    <xf numFmtId="0" fontId="0" fillId="11" borderId="15" xfId="0" applyFill="1" applyBorder="1" applyAlignment="1">
      <alignment horizontal="left" vertical="center" wrapText="1"/>
    </xf>
    <xf numFmtId="0" fontId="0" fillId="11" borderId="11" xfId="0" applyFill="1" applyBorder="1" applyAlignment="1">
      <alignment horizontal="left" vertical="center" wrapText="1"/>
    </xf>
    <xf numFmtId="0" fontId="17" fillId="15" borderId="20" xfId="0" applyFont="1" applyFill="1" applyBorder="1" applyAlignment="1">
      <alignment horizontal="center" vertical="center" wrapText="1"/>
    </xf>
    <xf numFmtId="164" fontId="17" fillId="15" borderId="18" xfId="0" applyNumberFormat="1" applyFont="1" applyFill="1" applyBorder="1" applyAlignment="1">
      <alignment horizontal="center" vertical="center" wrapText="1"/>
    </xf>
    <xf numFmtId="49" fontId="17" fillId="15" borderId="18" xfId="0" applyNumberFormat="1" applyFont="1" applyFill="1" applyBorder="1" applyAlignment="1">
      <alignment horizontal="center" vertical="center" wrapText="1"/>
    </xf>
    <xf numFmtId="0" fontId="25" fillId="8" borderId="63" xfId="0" applyFont="1" applyFill="1" applyBorder="1" applyAlignment="1" applyProtection="1">
      <alignment horizontal="center" vertical="top" wrapText="1"/>
      <protection hidden="1"/>
    </xf>
    <xf numFmtId="0" fontId="25" fillId="8" borderId="64" xfId="0" applyFont="1" applyFill="1" applyBorder="1" applyAlignment="1" applyProtection="1">
      <alignment horizontal="center" vertical="top" wrapText="1"/>
      <protection hidden="1"/>
    </xf>
    <xf numFmtId="0" fontId="25" fillId="8" borderId="65" xfId="0" applyFont="1" applyFill="1" applyBorder="1" applyAlignment="1" applyProtection="1">
      <alignment horizontal="center" vertical="top" wrapText="1"/>
      <protection hidden="1"/>
    </xf>
    <xf numFmtId="0" fontId="44" fillId="16" borderId="48" xfId="0" applyFont="1" applyFill="1" applyBorder="1" applyAlignment="1" applyProtection="1">
      <alignment horizontal="center" vertical="center" wrapText="1"/>
      <protection hidden="1"/>
    </xf>
    <xf numFmtId="0" fontId="44" fillId="16" borderId="37" xfId="0" applyFont="1" applyFill="1" applyBorder="1" applyAlignment="1" applyProtection="1">
      <alignment horizontal="center" vertical="center" wrapText="1"/>
      <protection hidden="1"/>
    </xf>
    <xf numFmtId="0" fontId="44" fillId="16" borderId="49" xfId="0" applyFont="1" applyFill="1" applyBorder="1" applyAlignment="1" applyProtection="1">
      <alignment horizontal="center" vertical="center" wrapText="1"/>
      <protection hidden="1"/>
    </xf>
    <xf numFmtId="0" fontId="44" fillId="16" borderId="45" xfId="0" applyFont="1" applyFill="1" applyBorder="1" applyAlignment="1" applyProtection="1">
      <alignment horizontal="center" vertical="center" wrapText="1"/>
      <protection hidden="1"/>
    </xf>
    <xf numFmtId="0" fontId="44" fillId="16" borderId="6" xfId="0" applyFont="1" applyFill="1" applyBorder="1" applyAlignment="1" applyProtection="1">
      <alignment horizontal="center" vertical="center" wrapText="1"/>
      <protection hidden="1"/>
    </xf>
    <xf numFmtId="0" fontId="44" fillId="16" borderId="47" xfId="0" applyFont="1" applyFill="1" applyBorder="1" applyAlignment="1" applyProtection="1">
      <alignment horizontal="center" vertical="center" wrapText="1"/>
      <protection hidden="1"/>
    </xf>
    <xf numFmtId="0" fontId="44" fillId="2" borderId="16" xfId="0" applyFont="1" applyFill="1" applyBorder="1" applyAlignment="1" applyProtection="1">
      <alignment horizontal="center" vertical="center"/>
      <protection hidden="1"/>
    </xf>
    <xf numFmtId="0" fontId="44" fillId="2" borderId="71" xfId="0" applyFont="1" applyFill="1" applyBorder="1" applyAlignment="1" applyProtection="1">
      <alignment horizontal="center" vertical="center"/>
      <protection hidden="1"/>
    </xf>
    <xf numFmtId="0" fontId="44" fillId="16" borderId="8" xfId="0" applyFont="1" applyFill="1" applyBorder="1" applyAlignment="1" applyProtection="1">
      <alignment horizontal="center" vertical="center" wrapText="1"/>
      <protection hidden="1"/>
    </xf>
    <xf numFmtId="0" fontId="44" fillId="16" borderId="0" xfId="0" applyFont="1" applyFill="1" applyBorder="1" applyAlignment="1" applyProtection="1">
      <alignment horizontal="center" vertical="center" wrapText="1"/>
      <protection hidden="1"/>
    </xf>
    <xf numFmtId="0" fontId="44" fillId="16" borderId="9" xfId="0" applyFont="1" applyFill="1" applyBorder="1" applyAlignment="1" applyProtection="1">
      <alignment horizontal="center" vertical="center" wrapText="1"/>
      <protection hidden="1"/>
    </xf>
    <xf numFmtId="0" fontId="45" fillId="14" borderId="53" xfId="0" applyFont="1" applyFill="1" applyBorder="1" applyAlignment="1" applyProtection="1">
      <alignment horizontal="center" vertical="center"/>
      <protection hidden="1"/>
    </xf>
    <xf numFmtId="0" fontId="45" fillId="14" borderId="6" xfId="0" applyFont="1" applyFill="1" applyBorder="1" applyAlignment="1" applyProtection="1">
      <alignment horizontal="center" vertical="center"/>
      <protection hidden="1"/>
    </xf>
    <xf numFmtId="0" fontId="45" fillId="14" borderId="56" xfId="0" applyFont="1" applyFill="1" applyBorder="1" applyAlignment="1" applyProtection="1">
      <alignment horizontal="center" vertical="center"/>
      <protection hidden="1"/>
    </xf>
    <xf numFmtId="164" fontId="44" fillId="2" borderId="54" xfId="51" applyNumberFormat="1" applyFont="1" applyFill="1" applyBorder="1" applyAlignment="1" applyProtection="1">
      <alignment horizontal="center" vertical="center"/>
      <protection hidden="1"/>
    </xf>
    <xf numFmtId="164" fontId="44" fillId="2" borderId="72" xfId="51" applyNumberFormat="1" applyFont="1" applyFill="1" applyBorder="1" applyAlignment="1" applyProtection="1">
      <alignment horizontal="center" vertical="center"/>
      <protection hidden="1"/>
    </xf>
    <xf numFmtId="164" fontId="44" fillId="2" borderId="73" xfId="51" applyNumberFormat="1" applyFont="1" applyFill="1" applyBorder="1" applyAlignment="1" applyProtection="1">
      <alignment horizontal="center" vertical="center"/>
      <protection hidden="1"/>
    </xf>
    <xf numFmtId="164" fontId="44" fillId="2" borderId="51" xfId="51" applyNumberFormat="1" applyFont="1" applyFill="1" applyBorder="1" applyAlignment="1" applyProtection="1">
      <alignment horizontal="center" vertical="center"/>
      <protection hidden="1"/>
    </xf>
    <xf numFmtId="164" fontId="44" fillId="2" borderId="74" xfId="51" applyNumberFormat="1" applyFont="1" applyFill="1" applyBorder="1" applyAlignment="1" applyProtection="1">
      <alignment horizontal="center" vertical="center"/>
      <protection hidden="1"/>
    </xf>
    <xf numFmtId="164" fontId="44" fillId="2" borderId="75" xfId="51" applyNumberFormat="1" applyFont="1" applyFill="1" applyBorder="1" applyAlignment="1" applyProtection="1">
      <alignment horizontal="center" vertical="center"/>
      <protection hidden="1"/>
    </xf>
    <xf numFmtId="164" fontId="44" fillId="2" borderId="76" xfId="51" applyNumberFormat="1" applyFont="1" applyFill="1" applyBorder="1" applyAlignment="1" applyProtection="1">
      <alignment horizontal="center" vertical="center"/>
      <protection hidden="1"/>
    </xf>
    <xf numFmtId="164" fontId="44" fillId="2" borderId="77" xfId="51" applyNumberFormat="1" applyFont="1" applyFill="1" applyBorder="1" applyAlignment="1" applyProtection="1">
      <alignment horizontal="center" vertical="center"/>
      <protection hidden="1"/>
    </xf>
    <xf numFmtId="164" fontId="44" fillId="2" borderId="78" xfId="51" applyNumberFormat="1" applyFont="1" applyFill="1" applyBorder="1" applyAlignment="1" applyProtection="1">
      <alignment horizontal="center" vertical="center"/>
      <protection hidden="1"/>
    </xf>
    <xf numFmtId="0" fontId="31" fillId="5" borderId="57" xfId="0" applyFont="1" applyFill="1" applyBorder="1" applyAlignment="1" applyProtection="1">
      <alignment horizontal="center" vertical="center" wrapText="1"/>
      <protection hidden="1"/>
    </xf>
    <xf numFmtId="0" fontId="31" fillId="5" borderId="37" xfId="0" applyFont="1" applyFill="1" applyBorder="1" applyAlignment="1" applyProtection="1">
      <alignment horizontal="center" vertical="center" wrapText="1"/>
      <protection hidden="1"/>
    </xf>
    <xf numFmtId="0" fontId="31" fillId="5" borderId="58" xfId="0" applyFont="1" applyFill="1" applyBorder="1" applyAlignment="1" applyProtection="1">
      <alignment horizontal="center" vertical="center" wrapText="1"/>
      <protection hidden="1"/>
    </xf>
    <xf numFmtId="0" fontId="31" fillId="5" borderId="61" xfId="0" applyFont="1" applyFill="1" applyBorder="1" applyAlignment="1" applyProtection="1">
      <alignment horizontal="center" vertical="center" wrapText="1"/>
      <protection hidden="1"/>
    </xf>
    <xf numFmtId="0" fontId="31" fillId="5" borderId="38" xfId="0" applyFont="1" applyFill="1" applyBorder="1" applyAlignment="1" applyProtection="1">
      <alignment horizontal="center" vertical="center" wrapText="1"/>
      <protection hidden="1"/>
    </xf>
    <xf numFmtId="0" fontId="31" fillId="5" borderId="62" xfId="0" applyFont="1" applyFill="1" applyBorder="1" applyAlignment="1" applyProtection="1">
      <alignment horizontal="center" vertical="center" wrapText="1"/>
      <protection hidden="1"/>
    </xf>
    <xf numFmtId="0" fontId="31" fillId="5" borderId="59"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60" xfId="0" applyFont="1" applyFill="1" applyBorder="1" applyAlignment="1" applyProtection="1">
      <alignment horizontal="center" vertical="center" wrapText="1"/>
      <protection hidden="1"/>
    </xf>
    <xf numFmtId="0" fontId="40" fillId="16" borderId="8" xfId="52" applyFill="1" applyBorder="1" applyAlignment="1" applyProtection="1">
      <alignment horizontal="center" vertical="center" wrapText="1"/>
      <protection hidden="1"/>
    </xf>
    <xf numFmtId="0" fontId="40" fillId="16" borderId="0" xfId="52" applyFill="1" applyBorder="1" applyAlignment="1" applyProtection="1">
      <alignment horizontal="center" vertical="center" wrapText="1"/>
      <protection hidden="1"/>
    </xf>
    <xf numFmtId="0" fontId="40" fillId="16" borderId="9" xfId="52" applyFill="1" applyBorder="1" applyAlignment="1" applyProtection="1">
      <alignment horizontal="center" vertical="center" wrapText="1"/>
      <protection hidden="1"/>
    </xf>
    <xf numFmtId="0" fontId="40" fillId="16" borderId="66" xfId="52" applyFill="1" applyBorder="1" applyAlignment="1" applyProtection="1">
      <alignment horizontal="center" vertical="center" wrapText="1"/>
      <protection hidden="1"/>
    </xf>
    <xf numFmtId="0" fontId="40" fillId="16" borderId="38" xfId="52" applyFill="1" applyBorder="1" applyAlignment="1" applyProtection="1">
      <alignment horizontal="center" vertical="center" wrapText="1"/>
      <protection hidden="1"/>
    </xf>
    <xf numFmtId="0" fontId="40" fillId="16" borderId="67" xfId="52" applyFill="1" applyBorder="1" applyAlignment="1" applyProtection="1">
      <alignment horizontal="center" vertical="center" wrapText="1"/>
      <protection hidden="1"/>
    </xf>
    <xf numFmtId="0" fontId="31" fillId="2" borderId="53" xfId="0" applyFont="1" applyFill="1" applyBorder="1" applyAlignment="1" applyProtection="1">
      <alignment horizontal="left" vertical="center" wrapText="1"/>
      <protection hidden="1"/>
    </xf>
    <xf numFmtId="0" fontId="31" fillId="2" borderId="6" xfId="0" applyFont="1" applyFill="1" applyBorder="1" applyAlignment="1" applyProtection="1">
      <alignment horizontal="left" vertical="center" wrapText="1"/>
      <protection hidden="1"/>
    </xf>
    <xf numFmtId="0" fontId="31" fillId="2" borderId="56" xfId="0" applyFont="1" applyFill="1" applyBorder="1" applyAlignment="1" applyProtection="1">
      <alignment horizontal="left"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30" fillId="14" borderId="53" xfId="0" applyFont="1" applyFill="1" applyBorder="1" applyAlignment="1" applyProtection="1">
      <alignment horizontal="center" vertical="center" wrapText="1"/>
      <protection hidden="1"/>
    </xf>
    <xf numFmtId="0" fontId="30" fillId="14" borderId="6" xfId="0" applyFont="1" applyFill="1" applyBorder="1" applyAlignment="1" applyProtection="1">
      <alignment horizontal="center" vertical="center" wrapText="1"/>
      <protection hidden="1"/>
    </xf>
    <xf numFmtId="0" fontId="30" fillId="14" borderId="56" xfId="0" applyFont="1" applyFill="1" applyBorder="1" applyAlignment="1" applyProtection="1">
      <alignment horizontal="center" vertical="center" wrapText="1"/>
      <protection hidden="1"/>
    </xf>
    <xf numFmtId="0" fontId="31" fillId="5" borderId="53"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0" fontId="31" fillId="5" borderId="56" xfId="0" applyFont="1" applyFill="1" applyBorder="1" applyAlignment="1" applyProtection="1">
      <alignment horizontal="center" vertical="center" wrapText="1"/>
      <protection hidden="1"/>
    </xf>
    <xf numFmtId="0" fontId="31" fillId="2" borderId="1" xfId="0" applyFont="1" applyFill="1" applyBorder="1" applyAlignment="1" applyProtection="1">
      <alignment horizontal="left" vertical="center" wrapText="1"/>
      <protection hidden="1"/>
    </xf>
    <xf numFmtId="0" fontId="44" fillId="2" borderId="40" xfId="0" applyFont="1" applyFill="1" applyBorder="1" applyAlignment="1" applyProtection="1">
      <alignment horizontal="center" vertical="center"/>
      <protection hidden="1"/>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45" fillId="14" borderId="1" xfId="0" applyFont="1" applyFill="1" applyBorder="1" applyAlignment="1" applyProtection="1">
      <alignment horizontal="center" vertical="center"/>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165" fontId="0" fillId="2" borderId="88" xfId="0" applyNumberFormat="1" applyFont="1" applyFill="1" applyBorder="1" applyAlignment="1" applyProtection="1">
      <alignment horizontal="center" vertical="center"/>
      <protection locked="0"/>
    </xf>
    <xf numFmtId="165" fontId="0" fillId="2" borderId="85" xfId="0" applyNumberFormat="1" applyFont="1" applyFill="1" applyBorder="1" applyAlignment="1" applyProtection="1">
      <alignment horizontal="center" vertical="center"/>
      <protection locked="0"/>
    </xf>
    <xf numFmtId="0" fontId="16" fillId="19" borderId="1" xfId="0" applyFont="1" applyFill="1" applyBorder="1" applyAlignment="1" applyProtection="1">
      <alignment horizontal="center" vertical="center" wrapText="1"/>
      <protection hidden="1"/>
    </xf>
    <xf numFmtId="0" fontId="12" fillId="21" borderId="27" xfId="0" applyFont="1" applyFill="1" applyBorder="1" applyAlignment="1" applyProtection="1">
      <alignment horizontal="center" vertical="center"/>
      <protection hidden="1"/>
    </xf>
    <xf numFmtId="0" fontId="24" fillId="5" borderId="53"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0" fontId="24" fillId="5" borderId="56" xfId="0" applyFont="1" applyFill="1" applyBorder="1" applyAlignment="1" applyProtection="1">
      <alignment horizontal="center" vertical="center" wrapText="1"/>
      <protection locked="0"/>
    </xf>
    <xf numFmtId="0" fontId="12" fillId="21" borderId="26" xfId="0" applyFont="1" applyFill="1" applyBorder="1" applyAlignment="1" applyProtection="1">
      <alignment horizontal="center" vertical="center"/>
      <protection hidden="1"/>
    </xf>
    <xf numFmtId="0" fontId="12" fillId="21" borderId="53" xfId="0" applyFont="1" applyFill="1" applyBorder="1" applyAlignment="1" applyProtection="1">
      <alignment horizontal="center" vertical="center"/>
      <protection hidden="1"/>
    </xf>
    <xf numFmtId="0" fontId="12" fillId="21" borderId="6" xfId="0" applyFont="1" applyFill="1" applyBorder="1" applyAlignment="1" applyProtection="1">
      <alignment horizontal="center" vertical="center"/>
      <protection hidden="1"/>
    </xf>
    <xf numFmtId="0" fontId="12" fillId="21" borderId="56" xfId="0" applyFont="1" applyFill="1" applyBorder="1" applyAlignment="1" applyProtection="1">
      <alignment horizontal="center" vertical="center"/>
      <protection hidden="1"/>
    </xf>
    <xf numFmtId="0" fontId="17" fillId="19" borderId="3" xfId="0" applyFont="1" applyFill="1" applyBorder="1" applyAlignment="1" applyProtection="1">
      <alignment horizontal="center" vertical="center" wrapText="1"/>
      <protection hidden="1"/>
    </xf>
    <xf numFmtId="0" fontId="17" fillId="19" borderId="4" xfId="0" applyFont="1" applyFill="1" applyBorder="1" applyAlignment="1" applyProtection="1">
      <alignment horizontal="center" vertical="center" wrapText="1"/>
      <protection hidden="1"/>
    </xf>
    <xf numFmtId="0" fontId="33" fillId="21" borderId="63" xfId="0" applyFont="1" applyFill="1" applyBorder="1" applyAlignment="1" applyProtection="1">
      <alignment horizontal="center" vertical="center" wrapText="1"/>
      <protection hidden="1"/>
    </xf>
    <xf numFmtId="0" fontId="33" fillId="21" borderId="65" xfId="0" applyFont="1" applyFill="1" applyBorder="1" applyAlignment="1" applyProtection="1">
      <alignment horizontal="center" vertical="center" wrapText="1"/>
      <protection hidden="1"/>
    </xf>
    <xf numFmtId="0" fontId="21" fillId="19" borderId="3" xfId="0" applyFont="1" applyFill="1" applyBorder="1" applyAlignment="1" applyProtection="1">
      <alignment horizontal="center" vertical="center"/>
      <protection hidden="1"/>
    </xf>
    <xf numFmtId="0" fontId="21" fillId="19" borderId="5" xfId="0" applyFont="1" applyFill="1" applyBorder="1" applyAlignment="1" applyProtection="1">
      <alignment horizontal="center" vertical="center"/>
      <protection hidden="1"/>
    </xf>
    <xf numFmtId="0" fontId="21" fillId="19" borderId="4" xfId="0" applyFont="1" applyFill="1" applyBorder="1" applyAlignment="1" applyProtection="1">
      <alignment horizontal="center" vertical="center"/>
      <protection hidden="1"/>
    </xf>
    <xf numFmtId="0" fontId="14" fillId="20" borderId="43" xfId="0" applyFont="1" applyFill="1" applyBorder="1" applyAlignment="1" applyProtection="1">
      <alignment horizontal="center" vertical="center" wrapText="1"/>
      <protection hidden="1"/>
    </xf>
    <xf numFmtId="0" fontId="14" fillId="20" borderId="7" xfId="0" applyFont="1" applyFill="1" applyBorder="1" applyAlignment="1" applyProtection="1">
      <alignment horizontal="center" vertical="center"/>
      <protection hidden="1"/>
    </xf>
    <xf numFmtId="0" fontId="14" fillId="20" borderId="44" xfId="0" applyFont="1" applyFill="1" applyBorder="1" applyAlignment="1" applyProtection="1">
      <alignment horizontal="center" vertical="center"/>
      <protection hidden="1"/>
    </xf>
    <xf numFmtId="0" fontId="27" fillId="21" borderId="31" xfId="0" applyFont="1" applyFill="1" applyBorder="1" applyAlignment="1" applyProtection="1">
      <alignment horizontal="center" vertical="center" wrapText="1"/>
      <protection hidden="1"/>
    </xf>
    <xf numFmtId="0" fontId="27" fillId="21" borderId="34" xfId="0" applyFont="1" applyFill="1" applyBorder="1" applyAlignment="1" applyProtection="1">
      <alignment horizontal="center" vertical="center" wrapText="1"/>
      <protection hidden="1"/>
    </xf>
    <xf numFmtId="0" fontId="14" fillId="20" borderId="3" xfId="0" applyFont="1" applyFill="1" applyBorder="1" applyAlignment="1" applyProtection="1">
      <alignment horizontal="center" vertical="center" wrapText="1"/>
      <protection hidden="1"/>
    </xf>
    <xf numFmtId="0" fontId="14" fillId="20" borderId="5" xfId="0" applyFont="1" applyFill="1" applyBorder="1" applyAlignment="1" applyProtection="1">
      <alignment horizontal="center" vertical="center" wrapText="1"/>
      <protection hidden="1"/>
    </xf>
    <xf numFmtId="0" fontId="51" fillId="21" borderId="53" xfId="0" applyFont="1" applyFill="1" applyBorder="1" applyAlignment="1" applyProtection="1">
      <alignment horizontal="center" vertical="center" wrapText="1"/>
      <protection hidden="1"/>
    </xf>
    <xf numFmtId="0" fontId="51" fillId="21" borderId="6" xfId="0" applyFont="1" applyFill="1" applyBorder="1" applyAlignment="1" applyProtection="1">
      <alignment horizontal="center" vertical="center" wrapText="1"/>
      <protection hidden="1"/>
    </xf>
    <xf numFmtId="0" fontId="51" fillId="21" borderId="56" xfId="0" applyFont="1" applyFill="1" applyBorder="1" applyAlignment="1" applyProtection="1">
      <alignment horizontal="center" vertical="center" wrapText="1"/>
      <protection hidden="1"/>
    </xf>
    <xf numFmtId="44" fontId="37" fillId="9" borderId="3" xfId="0" applyNumberFormat="1" applyFont="1" applyFill="1" applyBorder="1" applyAlignment="1" applyProtection="1">
      <alignment horizontal="center" vertical="center"/>
      <protection hidden="1"/>
    </xf>
    <xf numFmtId="44" fontId="37" fillId="9" borderId="4" xfId="0" applyNumberFormat="1" applyFont="1" applyFill="1" applyBorder="1" applyAlignment="1" applyProtection="1">
      <alignment horizontal="center" vertical="center"/>
      <protection hidden="1"/>
    </xf>
    <xf numFmtId="0" fontId="27" fillId="21" borderId="52" xfId="0" applyFont="1" applyFill="1" applyBorder="1" applyAlignment="1" applyProtection="1">
      <alignment horizontal="center" vertical="center" wrapText="1"/>
      <protection hidden="1"/>
    </xf>
    <xf numFmtId="0" fontId="27" fillId="21" borderId="64" xfId="0" applyFont="1" applyFill="1" applyBorder="1" applyAlignment="1" applyProtection="1">
      <alignment horizontal="center" vertical="center" wrapText="1"/>
      <protection hidden="1"/>
    </xf>
    <xf numFmtId="0" fontId="27" fillId="21" borderId="81" xfId="0" applyFont="1" applyFill="1" applyBorder="1" applyAlignment="1" applyProtection="1">
      <alignment horizontal="center" vertical="center" wrapText="1"/>
      <protection hidden="1"/>
    </xf>
    <xf numFmtId="0" fontId="17" fillId="22" borderId="3" xfId="0" applyFont="1" applyFill="1" applyBorder="1" applyAlignment="1" applyProtection="1">
      <alignment horizontal="center" vertical="center" wrapText="1"/>
    </xf>
    <xf numFmtId="0" fontId="17" fillId="22" borderId="4" xfId="0" applyFont="1" applyFill="1" applyBorder="1" applyAlignment="1" applyProtection="1">
      <alignment horizontal="center" vertical="center" wrapText="1"/>
    </xf>
    <xf numFmtId="0" fontId="56" fillId="2" borderId="29"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16" fillId="15" borderId="53"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6"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7" fillId="15" borderId="3" xfId="0" applyFont="1" applyFill="1" applyBorder="1" applyAlignment="1" applyProtection="1">
      <alignment horizontal="center" vertical="center"/>
      <protection hidden="1"/>
    </xf>
    <xf numFmtId="0" fontId="17" fillId="15" borderId="5" xfId="0" applyFont="1" applyFill="1" applyBorder="1" applyAlignment="1" applyProtection="1">
      <alignment horizontal="center" vertical="center"/>
      <protection hidden="1"/>
    </xf>
    <xf numFmtId="0" fontId="17" fillId="15" borderId="4" xfId="0" applyFont="1" applyFill="1" applyBorder="1" applyAlignment="1" applyProtection="1">
      <alignment horizontal="center" vertical="center"/>
      <protection hidden="1"/>
    </xf>
    <xf numFmtId="0" fontId="20" fillId="0" borderId="8"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20" fillId="0" borderId="9" xfId="0" applyFont="1" applyFill="1" applyBorder="1" applyAlignment="1" applyProtection="1">
      <alignment horizontal="center" vertical="center"/>
      <protection hidden="1"/>
    </xf>
    <xf numFmtId="0" fontId="53" fillId="14" borderId="99" xfId="0" applyFont="1" applyFill="1" applyBorder="1" applyAlignment="1" applyProtection="1">
      <alignment horizontal="center" vertical="center"/>
    </xf>
    <xf numFmtId="0" fontId="53" fillId="14" borderId="100" xfId="0" applyFont="1" applyFill="1" applyBorder="1" applyAlignment="1" applyProtection="1">
      <alignment horizontal="center" vertical="center"/>
    </xf>
    <xf numFmtId="0" fontId="4" fillId="14" borderId="3" xfId="0" applyFont="1" applyFill="1" applyBorder="1" applyAlignment="1" applyProtection="1">
      <alignment horizontal="center" vertical="center" wrapText="1"/>
    </xf>
    <xf numFmtId="0" fontId="4" fillId="14" borderId="5" xfId="0" applyFont="1" applyFill="1" applyBorder="1" applyAlignment="1" applyProtection="1">
      <alignment horizontal="center" vertical="center" wrapText="1"/>
    </xf>
    <xf numFmtId="0" fontId="4" fillId="14" borderId="4"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protection hidden="1"/>
    </xf>
    <xf numFmtId="0" fontId="20" fillId="0" borderId="29" xfId="0" applyFont="1" applyFill="1" applyBorder="1" applyAlignment="1" applyProtection="1">
      <alignment horizontal="center" vertical="center"/>
      <protection hidden="1"/>
    </xf>
    <xf numFmtId="0" fontId="20" fillId="0" borderId="30" xfId="0" applyFont="1" applyFill="1" applyBorder="1" applyAlignment="1" applyProtection="1">
      <alignment horizontal="center" vertical="center"/>
      <protection hidden="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7" fillId="11" borderId="31" xfId="0" applyFont="1" applyFill="1" applyBorder="1" applyAlignment="1" applyProtection="1">
      <alignment horizontal="center" vertical="center" wrapText="1"/>
    </xf>
    <xf numFmtId="0" fontId="27" fillId="11" borderId="34" xfId="0" applyFont="1" applyFill="1" applyBorder="1" applyAlignment="1" applyProtection="1">
      <alignment horizontal="center" vertical="center" wrapText="1"/>
    </xf>
    <xf numFmtId="0" fontId="51" fillId="11" borderId="53" xfId="0" applyFont="1" applyFill="1" applyBorder="1" applyAlignment="1" applyProtection="1">
      <alignment horizontal="center" vertical="center" wrapText="1"/>
    </xf>
    <xf numFmtId="0" fontId="51" fillId="11" borderId="6" xfId="0" applyFont="1" applyFill="1" applyBorder="1" applyAlignment="1" applyProtection="1">
      <alignment horizontal="center" vertical="center" wrapText="1"/>
    </xf>
    <xf numFmtId="0" fontId="51" fillId="11" borderId="56" xfId="0" applyFont="1" applyFill="1" applyBorder="1" applyAlignment="1" applyProtection="1">
      <alignment horizontal="center" vertical="center" wrapText="1"/>
    </xf>
    <xf numFmtId="0" fontId="33" fillId="11" borderId="53" xfId="0" applyFont="1" applyFill="1" applyBorder="1" applyAlignment="1" applyProtection="1">
      <alignment horizontal="center" vertical="center" wrapText="1"/>
    </xf>
    <xf numFmtId="0" fontId="33" fillId="11" borderId="6" xfId="0" applyFont="1" applyFill="1" applyBorder="1" applyAlignment="1" applyProtection="1">
      <alignment horizontal="center" vertical="center" wrapText="1"/>
    </xf>
    <xf numFmtId="0" fontId="33" fillId="11" borderId="56" xfId="0" applyFont="1" applyFill="1" applyBorder="1" applyAlignment="1" applyProtection="1">
      <alignment horizontal="center" vertical="center" wrapText="1"/>
    </xf>
    <xf numFmtId="0" fontId="47" fillId="11" borderId="53" xfId="0" applyFont="1" applyFill="1" applyBorder="1" applyAlignment="1" applyProtection="1">
      <alignment horizontal="center" vertical="center" wrapText="1"/>
    </xf>
    <xf numFmtId="0" fontId="47" fillId="11" borderId="56" xfId="0" applyFont="1" applyFill="1" applyBorder="1" applyAlignment="1" applyProtection="1">
      <alignment horizontal="center" vertical="center" wrapText="1"/>
    </xf>
    <xf numFmtId="0" fontId="27" fillId="11" borderId="52" xfId="0" applyFont="1" applyFill="1" applyBorder="1" applyAlignment="1" applyProtection="1">
      <alignment horizontal="center" vertical="center" wrapText="1"/>
    </xf>
    <xf numFmtId="0" fontId="27" fillId="11" borderId="64" xfId="0" applyFont="1" applyFill="1" applyBorder="1" applyAlignment="1" applyProtection="1">
      <alignment horizontal="center" vertical="center" wrapText="1"/>
    </xf>
    <xf numFmtId="0" fontId="27" fillId="11" borderId="81" xfId="0" applyFont="1" applyFill="1" applyBorder="1" applyAlignment="1" applyProtection="1">
      <alignment horizontal="center" vertical="center" wrapText="1"/>
    </xf>
    <xf numFmtId="0" fontId="28" fillId="11" borderId="53" xfId="0" applyFont="1" applyFill="1" applyBorder="1" applyAlignment="1" applyProtection="1">
      <alignment horizontal="center" vertical="center" wrapText="1"/>
    </xf>
    <xf numFmtId="0" fontId="28" fillId="11" borderId="56" xfId="0" applyFont="1" applyFill="1" applyBorder="1" applyAlignment="1" applyProtection="1">
      <alignment horizontal="center" vertical="center" wrapText="1"/>
    </xf>
    <xf numFmtId="0" fontId="28" fillId="11" borderId="6" xfId="0" applyFont="1" applyFill="1" applyBorder="1" applyAlignment="1" applyProtection="1">
      <alignment horizontal="center" vertical="center" wrapText="1"/>
    </xf>
    <xf numFmtId="0" fontId="4" fillId="14" borderId="20" xfId="0" applyFont="1" applyFill="1" applyBorder="1" applyAlignment="1" applyProtection="1">
      <alignment horizontal="center"/>
      <protection hidden="1"/>
    </xf>
    <xf numFmtId="0" fontId="4" fillId="14" borderId="18" xfId="0" applyFont="1" applyFill="1" applyBorder="1" applyAlignment="1" applyProtection="1">
      <alignment horizontal="center"/>
      <protection hidden="1"/>
    </xf>
    <xf numFmtId="0" fontId="4" fillId="14" borderId="19" xfId="0" applyFont="1" applyFill="1" applyBorder="1" applyAlignment="1" applyProtection="1">
      <alignment horizontal="center"/>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xf numFmtId="44" fontId="0" fillId="0" borderId="16" xfId="51" applyFont="1" applyFill="1" applyBorder="1" applyAlignment="1" applyProtection="1">
      <alignment horizontal="right" vertical="center"/>
      <protection locked="0"/>
    </xf>
    <xf numFmtId="0" fontId="24" fillId="5" borderId="5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protection locked="0"/>
    </xf>
    <xf numFmtId="0" fontId="24" fillId="5" borderId="56" xfId="0" applyNumberFormat="1" applyFont="1" applyFill="1" applyBorder="1" applyAlignment="1" applyProtection="1">
      <alignment horizontal="center" vertical="center" wrapText="1"/>
      <protection locked="0"/>
    </xf>
  </cellXfs>
  <cellStyles count="91">
    <cellStyle name="à saisir" xfId="5"/>
    <cellStyle name="Cadre DDR" xfId="50"/>
    <cellStyle name="Cadre SI" xfId="49"/>
    <cellStyle name="Champs-saisie" xfId="14"/>
    <cellStyle name="Champs-saisie-sans_bordure" xfId="6"/>
    <cellStyle name="Lien hypertexte" xfId="52" builtinId="8"/>
    <cellStyle name="Milliers 2" xfId="7"/>
    <cellStyle name="Milliers 2 2" xfId="18"/>
    <cellStyle name="Milliers 2 2 2" xfId="31"/>
    <cellStyle name="Milliers 2 2 2 2" xfId="39"/>
    <cellStyle name="Milliers 2 2 2 2 2" xfId="81"/>
    <cellStyle name="Milliers 2 2 2 3" xfId="73"/>
    <cellStyle name="Milliers 2 2 3" xfId="41"/>
    <cellStyle name="Milliers 2 2 3 2" xfId="83"/>
    <cellStyle name="Milliers 2 2 4" xfId="45"/>
    <cellStyle name="Milliers 2 2 4 2" xfId="87"/>
    <cellStyle name="Milliers 2 2 5" xfId="35"/>
    <cellStyle name="Milliers 2 2 5 2" xfId="77"/>
    <cellStyle name="Milliers 2 2 6" xfId="61"/>
    <cellStyle name="Milliers 2 3" xfId="20"/>
    <cellStyle name="Milliers 2 3 2" xfId="33"/>
    <cellStyle name="Milliers 2 3 2 2" xfId="43"/>
    <cellStyle name="Milliers 2 3 2 2 2" xfId="85"/>
    <cellStyle name="Milliers 2 3 2 3" xfId="75"/>
    <cellStyle name="Milliers 2 3 3" xfId="47"/>
    <cellStyle name="Milliers 2 3 3 2" xfId="89"/>
    <cellStyle name="Milliers 2 3 4" xfId="37"/>
    <cellStyle name="Milliers 2 3 4 2" xfId="79"/>
    <cellStyle name="Milliers 2 3 5" xfId="63"/>
    <cellStyle name="Milliers 2 4" xfId="16"/>
    <cellStyle name="Milliers 2 4 2" xfId="59"/>
    <cellStyle name="Milliers 2 5" xfId="57"/>
    <cellStyle name="Monétaire" xfId="51" builtinId="4"/>
    <cellStyle name="Monétaire 2" xfId="2"/>
    <cellStyle name="Monétaire 2 2" xfId="19"/>
    <cellStyle name="Monétaire 2 2 2" xfId="32"/>
    <cellStyle name="Monétaire 2 2 2 2" xfId="40"/>
    <cellStyle name="Monétaire 2 2 2 2 2" xfId="82"/>
    <cellStyle name="Monétaire 2 2 2 3" xfId="74"/>
    <cellStyle name="Monétaire 2 2 3" xfId="42"/>
    <cellStyle name="Monétaire 2 2 3 2" xfId="84"/>
    <cellStyle name="Monétaire 2 2 4" xfId="46"/>
    <cellStyle name="Monétaire 2 2 4 2" xfId="88"/>
    <cellStyle name="Monétaire 2 2 5" xfId="36"/>
    <cellStyle name="Monétaire 2 2 5 2" xfId="78"/>
    <cellStyle name="Monétaire 2 2 6" xfId="62"/>
    <cellStyle name="Monétaire 2 3" xfId="21"/>
    <cellStyle name="Monétaire 2 3 2" xfId="34"/>
    <cellStyle name="Monétaire 2 3 2 2" xfId="44"/>
    <cellStyle name="Monétaire 2 3 2 2 2" xfId="86"/>
    <cellStyle name="Monétaire 2 3 2 3" xfId="76"/>
    <cellStyle name="Monétaire 2 3 3" xfId="48"/>
    <cellStyle name="Monétaire 2 3 3 2" xfId="90"/>
    <cellStyle name="Monétaire 2 3 4" xfId="38"/>
    <cellStyle name="Monétaire 2 3 4 2" xfId="80"/>
    <cellStyle name="Monétaire 2 3 5" xfId="64"/>
    <cellStyle name="Monétaire 2 4" xfId="17"/>
    <cellStyle name="Monétaire 2 4 2" xfId="60"/>
    <cellStyle name="Monétaire 2 5" xfId="23"/>
    <cellStyle name="Monétaire 2 5 2" xfId="66"/>
    <cellStyle name="Monétaire 2 6" xfId="28"/>
    <cellStyle name="Monétaire 2 6 2" xfId="70"/>
    <cellStyle name="Monétaire 2 7" xfId="8"/>
    <cellStyle name="Monétaire 2 7 2" xfId="58"/>
    <cellStyle name="Monétaire 2 8" xfId="54"/>
    <cellStyle name="Monétaire 3" xfId="1"/>
    <cellStyle name="Monétaire 3 2" xfId="27"/>
    <cellStyle name="Monétaire 3 2 2" xfId="69"/>
    <cellStyle name="Monétaire 3 3" xfId="22"/>
    <cellStyle name="Monétaire 3 3 2" xfId="65"/>
    <cellStyle name="Monétaire 3 4" xfId="53"/>
    <cellStyle name="Monétaire 4" xfId="3"/>
    <cellStyle name="Monétaire 4 2" xfId="30"/>
    <cellStyle name="Monétaire 4 2 2" xfId="72"/>
    <cellStyle name="Monétaire 4 3" xfId="25"/>
    <cellStyle name="Monétaire 4 3 2" xfId="68"/>
    <cellStyle name="Monétaire 4 4" xfId="56"/>
    <cellStyle name="Monétaire 5" xfId="24"/>
    <cellStyle name="Monétaire 5 2" xfId="67"/>
    <cellStyle name="Monétaire 6" xfId="29"/>
    <cellStyle name="Monétaire 6 2" xfId="71"/>
    <cellStyle name="Monétaire 7" xfId="55"/>
    <cellStyle name="Normal" xfId="0" builtinId="0"/>
    <cellStyle name="Normal 2" xfId="4"/>
    <cellStyle name="Normal 2 2" xfId="10"/>
    <cellStyle name="Normal 2 3" xfId="26"/>
    <cellStyle name="Normal 2 4" xfId="9"/>
    <cellStyle name="Normal 3" xfId="11"/>
    <cellStyle name="OSIRIS_LIBEL" xfId="15"/>
    <cellStyle name="protégé" xfId="12"/>
    <cellStyle name="Saisie obligatoire" xfId="13"/>
  </cellStyles>
  <dxfs count="65">
    <dxf>
      <font>
        <color rgb="FF9C0006"/>
      </font>
      <fill>
        <patternFill>
          <bgColor rgb="FFFFC7CE"/>
        </patternFill>
      </fill>
    </dxf>
    <dxf>
      <font>
        <color rgb="FFFF0000"/>
      </font>
    </dxf>
    <dxf>
      <font>
        <color rgb="FFFF0000"/>
      </font>
    </dxf>
    <dxf>
      <font>
        <color rgb="FFFF0000"/>
      </font>
    </dxf>
    <dxf>
      <font>
        <color rgb="FFFF0000"/>
      </font>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ont>
        <color rgb="FFFF0000"/>
      </font>
    </dxf>
    <dxf>
      <font>
        <color rgb="FFFF0000"/>
      </font>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59996337778862885"/>
        </patternFill>
      </fill>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ont>
        <color theme="5"/>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FF0000"/>
      </font>
    </dxf>
    <dxf>
      <font>
        <color rgb="FFFF0000"/>
      </font>
    </dxf>
    <dxf>
      <fill>
        <patternFill patternType="solid">
          <bgColor rgb="FFFF0000"/>
        </patternFill>
      </fill>
    </dxf>
    <dxf>
      <fill>
        <patternFill>
          <bgColor rgb="FFFF0000"/>
        </patternFill>
      </fill>
    </dxf>
  </dxfs>
  <tableStyles count="0" defaultTableStyle="TableStyleMedium2" defaultPivotStyle="PivotStyleLight16"/>
  <colors>
    <mruColors>
      <color rgb="FF33CCCC"/>
      <color rgb="FF008080"/>
      <color rgb="FF009999"/>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twoCellAnchor>
    <xdr:from>
      <xdr:col>17</xdr:col>
      <xdr:colOff>69850</xdr:colOff>
      <xdr:row>25</xdr:row>
      <xdr:rowOff>63500</xdr:rowOff>
    </xdr:from>
    <xdr:to>
      <xdr:col>20</xdr:col>
      <xdr:colOff>203200</xdr:colOff>
      <xdr:row>28</xdr:row>
      <xdr:rowOff>107950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3671550" y="6076950"/>
          <a:ext cx="2533650" cy="596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SEP:</a:t>
          </a:r>
          <a:r>
            <a:rPr lang="fr-FR" sz="1100" baseline="0"/>
            <a:t> </a:t>
          </a:r>
        </a:p>
        <a:p>
          <a:r>
            <a:rPr lang="fr-FR"/>
            <a:t>cet onglet sera modifié ultérieurement </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2" name="Imag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52019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10228" y="44034"/>
          <a:ext cx="2026919" cy="1296620"/>
        </a:xfrm>
        <a:prstGeom prst="rect">
          <a:avLst/>
        </a:prstGeom>
      </xdr:spPr>
    </xdr:pic>
    <xdr:clientData/>
  </xdr:twoCellAnchor>
  <xdr:twoCellAnchor editAs="oneCell">
    <xdr:from>
      <xdr:col>4</xdr:col>
      <xdr:colOff>619840</xdr:colOff>
      <xdr:row>0</xdr:row>
      <xdr:rowOff>95194</xdr:rowOff>
    </xdr:from>
    <xdr:to>
      <xdr:col>5</xdr:col>
      <xdr:colOff>868548</xdr:colOff>
      <xdr:row>7</xdr:row>
      <xdr:rowOff>32194</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84620" y="95194"/>
          <a:ext cx="1666028"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1141543</xdr:colOff>
      <xdr:row>7</xdr:row>
      <xdr:rowOff>21123</xdr:rowOff>
    </xdr:to>
    <xdr:pic>
      <xdr:nvPicPr>
        <xdr:cNvPr id="2" name="Imag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8216" cy="1240464"/>
        </a:xfrm>
        <a:prstGeom prst="rect">
          <a:avLst/>
        </a:prstGeom>
      </xdr:spPr>
    </xdr:pic>
    <xdr:clientData/>
  </xdr:twoCellAnchor>
  <xdr:twoCellAnchor editAs="oneCell">
    <xdr:from>
      <xdr:col>7</xdr:col>
      <xdr:colOff>285750</xdr:colOff>
      <xdr:row>0</xdr:row>
      <xdr:rowOff>86081</xdr:rowOff>
    </xdr:from>
    <xdr:to>
      <xdr:col>8</xdr:col>
      <xdr:colOff>1020854</xdr:colOff>
      <xdr:row>7</xdr:row>
      <xdr:rowOff>49201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35050" y="86081"/>
          <a:ext cx="1981199" cy="1296620"/>
        </a:xfrm>
        <a:prstGeom prst="rect">
          <a:avLst/>
        </a:prstGeom>
      </xdr:spPr>
    </xdr:pic>
    <xdr:clientData/>
  </xdr:twoCellAnchor>
  <xdr:twoCellAnchor editAs="oneCell">
    <xdr:from>
      <xdr:col>3</xdr:col>
      <xdr:colOff>662411</xdr:colOff>
      <xdr:row>0</xdr:row>
      <xdr:rowOff>99141</xdr:rowOff>
    </xdr:from>
    <xdr:to>
      <xdr:col>4</xdr:col>
      <xdr:colOff>692044</xdr:colOff>
      <xdr:row>7</xdr:row>
      <xdr:rowOff>36141</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33571" y="99141"/>
          <a:ext cx="1668381" cy="1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gri_Devpt_Rur\20-Prog_2023-2027\03-Gestion_Aides\5-SAFRAN\1-Recevabilit&#233;\4.%20FSD%20IDP\77.06\FSD%20IDP_77.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Synthèse dépenses bénéficiaire"/>
      <sheetName val="Dépenses sur factures"/>
      <sheetName val="Dépense de rémunération au réel"/>
      <sheetName val="Dépenses sur frais réels"/>
      <sheetName val="Dépenses forfaitaires"/>
      <sheetName val="Synthèse dépenses SI"/>
      <sheetName val="Plafonds budgétaires indicatifs"/>
      <sheetName val="Instruction Devis"/>
      <sheetName val="Instruction Frais de personnel"/>
      <sheetName val="Instruction Frais réels"/>
      <sheetName val="Instruction Forfaitaires"/>
      <sheetName val="Lis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7" Type="http://schemas.openxmlformats.org/officeDocument/2006/relationships/drawing" Target="../drawings/drawing1.xm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printerSettings" Target="../printerSettings/printerSettings1.bin"/><Relationship Id="rId5" Type="http://schemas.openxmlformats.org/officeDocument/2006/relationships/hyperlink" Target="https://www.legifrance.gouv.fr/jorf/id/JORFTEXT000048092179" TargetMode="External"/><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62"/>
  <sheetViews>
    <sheetView topLeftCell="A22" zoomScaleNormal="100" workbookViewId="0">
      <selection activeCell="A35" sqref="A35:W35"/>
    </sheetView>
  </sheetViews>
  <sheetFormatPr baseColWidth="10" defaultColWidth="11.453125" defaultRowHeight="14.5" x14ac:dyDescent="0.35"/>
  <cols>
    <col min="1" max="22" width="11.453125" style="31"/>
    <col min="23" max="23" width="16" style="31" customWidth="1"/>
    <col min="24" max="16384" width="11.453125" style="31"/>
  </cols>
  <sheetData>
    <row r="1" spans="1:23" x14ac:dyDescent="0.35">
      <c r="A1" s="14"/>
      <c r="B1" s="14"/>
      <c r="C1" s="14"/>
      <c r="D1" s="14"/>
      <c r="E1" s="14"/>
      <c r="F1" s="27"/>
      <c r="G1" s="30"/>
      <c r="H1" s="30"/>
      <c r="I1" s="30"/>
      <c r="J1" s="30"/>
    </row>
    <row r="2" spans="1:23" x14ac:dyDescent="0.35">
      <c r="A2" s="14"/>
      <c r="B2" s="14"/>
      <c r="C2" s="14"/>
      <c r="D2" s="14"/>
      <c r="E2" s="14"/>
      <c r="F2" s="27"/>
      <c r="G2" s="30"/>
      <c r="H2" s="30"/>
      <c r="I2" s="30"/>
      <c r="J2" s="30"/>
    </row>
    <row r="3" spans="1:23" x14ac:dyDescent="0.35">
      <c r="A3" s="14"/>
      <c r="B3" s="14"/>
      <c r="C3" s="14"/>
      <c r="D3" s="14"/>
      <c r="E3" s="14"/>
      <c r="F3" s="27"/>
      <c r="G3" s="30"/>
      <c r="H3" s="30"/>
      <c r="I3" s="30"/>
      <c r="J3" s="30"/>
    </row>
    <row r="4" spans="1:23" x14ac:dyDescent="0.35">
      <c r="A4" s="14"/>
      <c r="B4" s="14"/>
      <c r="C4" s="14"/>
      <c r="D4" s="28"/>
      <c r="E4" s="14"/>
      <c r="F4" s="27"/>
      <c r="G4" s="30"/>
      <c r="H4" s="30"/>
      <c r="I4" s="30"/>
      <c r="J4" s="30"/>
    </row>
    <row r="5" spans="1:23" x14ac:dyDescent="0.35">
      <c r="A5" s="14"/>
      <c r="B5" s="14"/>
      <c r="C5" s="14"/>
      <c r="D5" s="28"/>
      <c r="E5" s="14"/>
      <c r="F5" s="27"/>
      <c r="G5" s="30"/>
      <c r="H5" s="30"/>
      <c r="I5" s="30"/>
      <c r="J5" s="30"/>
    </row>
    <row r="6" spans="1:23" x14ac:dyDescent="0.35">
      <c r="A6" s="14"/>
      <c r="B6" s="14"/>
      <c r="C6" s="14"/>
      <c r="D6" s="14"/>
      <c r="E6" s="14"/>
      <c r="F6" s="27"/>
      <c r="G6" s="30"/>
      <c r="H6" s="30"/>
      <c r="I6" s="30"/>
      <c r="J6" s="30"/>
    </row>
    <row r="7" spans="1:23" x14ac:dyDescent="0.35">
      <c r="A7" s="14"/>
      <c r="B7" s="11"/>
      <c r="C7" s="1"/>
      <c r="D7" s="15"/>
      <c r="E7" s="15"/>
      <c r="F7" s="3"/>
    </row>
    <row r="8" spans="1:23" x14ac:dyDescent="0.35">
      <c r="A8" s="14"/>
      <c r="B8" s="11"/>
      <c r="C8" s="1"/>
      <c r="D8" s="15"/>
      <c r="E8" s="15"/>
      <c r="F8" s="3"/>
    </row>
    <row r="9" spans="1:23" ht="63.65" customHeight="1" x14ac:dyDescent="0.35">
      <c r="A9" s="526" t="s">
        <v>176</v>
      </c>
      <c r="B9" s="526"/>
      <c r="C9" s="526"/>
      <c r="D9" s="526"/>
      <c r="E9" s="526"/>
      <c r="F9" s="526"/>
      <c r="G9" s="526"/>
      <c r="H9" s="526"/>
      <c r="I9" s="526"/>
      <c r="J9" s="526"/>
      <c r="K9" s="526"/>
      <c r="L9" s="526"/>
      <c r="M9" s="526"/>
      <c r="N9" s="526"/>
      <c r="O9" s="526"/>
      <c r="P9" s="526"/>
      <c r="Q9" s="526"/>
      <c r="R9" s="526"/>
      <c r="S9" s="526"/>
      <c r="T9" s="526"/>
      <c r="U9" s="526"/>
      <c r="V9" s="526"/>
      <c r="W9" s="526"/>
    </row>
    <row r="10" spans="1:23" ht="15" thickBot="1" x14ac:dyDescent="0.4">
      <c r="L10" s="50" t="s">
        <v>204</v>
      </c>
    </row>
    <row r="11" spans="1:23" ht="15" thickBot="1" x14ac:dyDescent="0.4"/>
    <row r="12" spans="1:23" ht="24" thickBot="1" x14ac:dyDescent="0.4">
      <c r="A12" s="527" t="s">
        <v>24</v>
      </c>
      <c r="B12" s="528"/>
      <c r="C12" s="528"/>
      <c r="D12" s="528"/>
      <c r="E12" s="528"/>
      <c r="F12" s="528"/>
      <c r="G12" s="528"/>
      <c r="H12" s="528"/>
      <c r="I12" s="528"/>
      <c r="J12" s="528"/>
      <c r="K12" s="528"/>
      <c r="L12" s="528"/>
      <c r="M12" s="528"/>
      <c r="N12" s="528"/>
      <c r="O12" s="528"/>
      <c r="P12" s="528"/>
      <c r="Q12" s="528"/>
      <c r="R12" s="528"/>
      <c r="S12" s="528"/>
      <c r="T12" s="528"/>
      <c r="U12" s="528"/>
      <c r="V12" s="528"/>
      <c r="W12" s="529"/>
    </row>
    <row r="13" spans="1:23" ht="15" customHeight="1" x14ac:dyDescent="0.35">
      <c r="A13" s="531" t="s">
        <v>46</v>
      </c>
      <c r="B13" s="532"/>
      <c r="C13" s="532"/>
      <c r="D13" s="532"/>
      <c r="E13" s="532"/>
      <c r="F13" s="532"/>
      <c r="G13" s="532"/>
      <c r="H13" s="532"/>
      <c r="I13" s="532"/>
      <c r="J13" s="532"/>
      <c r="K13" s="532"/>
      <c r="L13" s="532"/>
      <c r="M13" s="532"/>
      <c r="N13" s="532"/>
      <c r="O13" s="532"/>
      <c r="P13" s="532"/>
      <c r="Q13" s="532"/>
      <c r="R13" s="532"/>
      <c r="S13" s="532"/>
      <c r="T13" s="532"/>
      <c r="U13" s="532"/>
      <c r="V13" s="532"/>
      <c r="W13" s="533"/>
    </row>
    <row r="14" spans="1:23" ht="15" customHeight="1" x14ac:dyDescent="0.35">
      <c r="A14" s="418"/>
      <c r="B14" s="419"/>
      <c r="C14" s="419"/>
      <c r="D14" s="420" t="s">
        <v>48</v>
      </c>
      <c r="E14" s="421"/>
      <c r="F14" s="421"/>
      <c r="G14" s="421"/>
      <c r="H14" s="421"/>
      <c r="I14" s="421"/>
      <c r="J14" s="421"/>
      <c r="K14" s="421"/>
      <c r="L14" s="421"/>
      <c r="M14" s="422" t="s">
        <v>47</v>
      </c>
      <c r="N14" s="423"/>
      <c r="O14" s="423"/>
      <c r="P14" s="423"/>
      <c r="Q14" s="423"/>
      <c r="R14" s="423"/>
      <c r="S14" s="423"/>
      <c r="T14" s="423"/>
      <c r="U14" s="419"/>
      <c r="V14" s="419"/>
      <c r="W14" s="424"/>
    </row>
    <row r="15" spans="1:23" ht="15" customHeight="1" x14ac:dyDescent="0.35">
      <c r="A15" s="425"/>
      <c r="B15" s="426"/>
      <c r="C15" s="426"/>
      <c r="D15" s="426"/>
      <c r="E15" s="426"/>
      <c r="F15" s="426"/>
      <c r="G15" s="426"/>
      <c r="H15" s="426"/>
      <c r="I15" s="426"/>
      <c r="J15" s="426"/>
      <c r="K15" s="426"/>
      <c r="L15" s="426"/>
      <c r="M15" s="426"/>
      <c r="N15" s="426"/>
      <c r="O15" s="426"/>
      <c r="P15" s="426"/>
      <c r="Q15" s="426"/>
      <c r="R15" s="426"/>
      <c r="S15" s="426"/>
      <c r="T15" s="426"/>
      <c r="U15" s="426"/>
      <c r="V15" s="426"/>
      <c r="W15" s="427"/>
    </row>
    <row r="16" spans="1:23" ht="15" customHeight="1" x14ac:dyDescent="0.35">
      <c r="A16" s="482" t="s">
        <v>53</v>
      </c>
      <c r="B16" s="483"/>
      <c r="C16" s="483"/>
      <c r="D16" s="483"/>
      <c r="E16" s="483"/>
      <c r="F16" s="483"/>
      <c r="G16" s="483"/>
      <c r="H16" s="483"/>
      <c r="I16" s="483"/>
      <c r="J16" s="483"/>
      <c r="K16" s="483"/>
      <c r="L16" s="483"/>
      <c r="M16" s="483"/>
      <c r="N16" s="483"/>
      <c r="O16" s="483"/>
      <c r="P16" s="483"/>
      <c r="Q16" s="483"/>
      <c r="R16" s="483"/>
      <c r="S16" s="483"/>
      <c r="T16" s="483"/>
      <c r="U16" s="483"/>
      <c r="V16" s="483"/>
      <c r="W16" s="484"/>
    </row>
    <row r="17" spans="1:23" ht="15" customHeight="1" x14ac:dyDescent="0.35">
      <c r="A17" s="425"/>
      <c r="B17" s="426"/>
      <c r="C17" s="426"/>
      <c r="D17" s="426"/>
      <c r="E17" s="426"/>
      <c r="F17" s="426"/>
      <c r="G17" s="426"/>
      <c r="H17" s="426"/>
      <c r="I17" s="426"/>
      <c r="J17" s="426"/>
      <c r="K17" s="426"/>
      <c r="L17" s="426"/>
      <c r="M17" s="426"/>
      <c r="N17" s="426"/>
      <c r="O17" s="426"/>
      <c r="P17" s="426"/>
      <c r="Q17" s="426"/>
      <c r="R17" s="426"/>
      <c r="S17" s="426"/>
      <c r="T17" s="426"/>
      <c r="U17" s="426"/>
      <c r="V17" s="426"/>
      <c r="W17" s="427"/>
    </row>
    <row r="18" spans="1:23" ht="15" customHeight="1" thickBot="1" x14ac:dyDescent="0.4">
      <c r="A18" s="515" t="s">
        <v>45</v>
      </c>
      <c r="B18" s="516"/>
      <c r="C18" s="516"/>
      <c r="D18" s="516"/>
      <c r="E18" s="516"/>
      <c r="F18" s="516"/>
      <c r="G18" s="516"/>
      <c r="H18" s="516"/>
      <c r="I18" s="516"/>
      <c r="J18" s="516"/>
      <c r="K18" s="516"/>
      <c r="L18" s="516"/>
      <c r="M18" s="516"/>
      <c r="N18" s="516"/>
      <c r="O18" s="516"/>
      <c r="P18" s="516"/>
      <c r="Q18" s="516"/>
      <c r="R18" s="516"/>
      <c r="S18" s="516"/>
      <c r="T18" s="516"/>
      <c r="U18" s="516"/>
      <c r="V18" s="516"/>
      <c r="W18" s="517"/>
    </row>
    <row r="20" spans="1:23" ht="15" thickBot="1" x14ac:dyDescent="0.4"/>
    <row r="21" spans="1:23" ht="24" thickBot="1" x14ac:dyDescent="0.4">
      <c r="A21" s="527" t="s">
        <v>25</v>
      </c>
      <c r="B21" s="528"/>
      <c r="C21" s="528"/>
      <c r="D21" s="528"/>
      <c r="E21" s="528"/>
      <c r="F21" s="528"/>
      <c r="G21" s="528"/>
      <c r="H21" s="528"/>
      <c r="I21" s="528"/>
      <c r="J21" s="528"/>
      <c r="K21" s="528"/>
      <c r="L21" s="528"/>
      <c r="M21" s="528"/>
      <c r="N21" s="528"/>
      <c r="O21" s="528"/>
      <c r="P21" s="528"/>
      <c r="Q21" s="528"/>
      <c r="R21" s="528"/>
      <c r="S21" s="528"/>
      <c r="T21" s="528"/>
      <c r="U21" s="528"/>
      <c r="V21" s="528"/>
      <c r="W21" s="529"/>
    </row>
    <row r="22" spans="1:23" ht="18.75" customHeight="1" x14ac:dyDescent="0.35">
      <c r="A22" s="471" t="s">
        <v>17</v>
      </c>
      <c r="B22" s="472"/>
      <c r="C22" s="472"/>
      <c r="D22" s="472"/>
      <c r="E22" s="472"/>
      <c r="F22" s="472"/>
      <c r="G22" s="472"/>
      <c r="H22" s="472"/>
      <c r="I22" s="472"/>
      <c r="J22" s="472"/>
      <c r="K22" s="472"/>
      <c r="L22" s="472"/>
      <c r="M22" s="472"/>
      <c r="N22" s="472"/>
      <c r="O22" s="472"/>
      <c r="P22" s="472"/>
      <c r="Q22" s="472"/>
      <c r="R22" s="472"/>
      <c r="S22" s="472"/>
      <c r="T22" s="472"/>
      <c r="U22" s="472"/>
      <c r="V22" s="472"/>
      <c r="W22" s="473"/>
    </row>
    <row r="23" spans="1:23" ht="45" customHeight="1" thickBot="1" x14ac:dyDescent="0.4">
      <c r="A23" s="482" t="s">
        <v>171</v>
      </c>
      <c r="B23" s="483"/>
      <c r="C23" s="483"/>
      <c r="D23" s="483"/>
      <c r="E23" s="483"/>
      <c r="F23" s="483"/>
      <c r="G23" s="483"/>
      <c r="H23" s="483"/>
      <c r="I23" s="483"/>
      <c r="J23" s="483"/>
      <c r="K23" s="483"/>
      <c r="L23" s="483"/>
      <c r="M23" s="483"/>
      <c r="N23" s="483"/>
      <c r="O23" s="483"/>
      <c r="P23" s="483"/>
      <c r="Q23" s="483"/>
      <c r="R23" s="483"/>
      <c r="S23" s="483"/>
      <c r="T23" s="483"/>
      <c r="U23" s="483"/>
      <c r="V23" s="483"/>
      <c r="W23" s="484"/>
    </row>
    <row r="24" spans="1:23" ht="18.75" customHeight="1" x14ac:dyDescent="0.35">
      <c r="A24" s="471" t="s">
        <v>177</v>
      </c>
      <c r="B24" s="472"/>
      <c r="C24" s="472"/>
      <c r="D24" s="472"/>
      <c r="E24" s="472"/>
      <c r="F24" s="472"/>
      <c r="G24" s="472"/>
      <c r="H24" s="472"/>
      <c r="I24" s="472"/>
      <c r="J24" s="472"/>
      <c r="K24" s="472"/>
      <c r="L24" s="472"/>
      <c r="M24" s="472"/>
      <c r="N24" s="472"/>
      <c r="O24" s="472"/>
      <c r="P24" s="472"/>
      <c r="Q24" s="472"/>
      <c r="R24" s="472"/>
      <c r="S24" s="472"/>
      <c r="T24" s="472"/>
      <c r="U24" s="472"/>
      <c r="V24" s="472"/>
      <c r="W24" s="473"/>
    </row>
    <row r="25" spans="1:23" x14ac:dyDescent="0.35">
      <c r="A25" s="474" t="s">
        <v>88</v>
      </c>
      <c r="B25" s="475"/>
      <c r="C25" s="475"/>
      <c r="D25" s="475"/>
      <c r="E25" s="475"/>
      <c r="F25" s="475"/>
      <c r="G25" s="475"/>
      <c r="H25" s="475"/>
      <c r="I25" s="475"/>
      <c r="J25" s="475"/>
      <c r="K25" s="475"/>
      <c r="L25" s="475"/>
      <c r="M25" s="475"/>
      <c r="N25" s="475"/>
      <c r="O25" s="475"/>
      <c r="P25" s="475"/>
      <c r="Q25" s="475"/>
      <c r="R25" s="475"/>
      <c r="S25" s="475"/>
      <c r="T25" s="475"/>
      <c r="U25" s="475"/>
      <c r="V25" s="475"/>
      <c r="W25" s="476"/>
    </row>
    <row r="26" spans="1:23" x14ac:dyDescent="0.35">
      <c r="A26" s="57"/>
      <c r="B26" s="58"/>
      <c r="C26" s="58"/>
      <c r="D26" s="58"/>
      <c r="E26" s="58"/>
      <c r="F26" s="58"/>
      <c r="G26" s="58"/>
      <c r="H26" s="530" t="s">
        <v>89</v>
      </c>
      <c r="I26" s="530"/>
      <c r="J26" s="485" t="s">
        <v>90</v>
      </c>
      <c r="K26" s="486"/>
      <c r="L26" s="486"/>
      <c r="M26" s="486"/>
      <c r="N26" s="486"/>
      <c r="O26" s="486"/>
      <c r="P26" s="487"/>
      <c r="Q26" s="58"/>
      <c r="R26" s="58"/>
      <c r="S26" s="58"/>
      <c r="T26" s="58"/>
      <c r="U26" s="58"/>
      <c r="V26" s="58"/>
      <c r="W26" s="59"/>
    </row>
    <row r="27" spans="1:23" x14ac:dyDescent="0.35">
      <c r="A27" s="57"/>
      <c r="B27" s="58"/>
      <c r="C27" s="58"/>
      <c r="D27" s="58"/>
      <c r="E27" s="58"/>
      <c r="F27" s="58"/>
      <c r="G27" s="58"/>
      <c r="H27" s="525" t="s">
        <v>84</v>
      </c>
      <c r="I27" s="525"/>
      <c r="J27" s="488">
        <v>60000</v>
      </c>
      <c r="K27" s="489"/>
      <c r="L27" s="489"/>
      <c r="M27" s="489"/>
      <c r="N27" s="489"/>
      <c r="O27" s="489"/>
      <c r="P27" s="490"/>
      <c r="Q27" s="58"/>
      <c r="R27" s="58"/>
      <c r="S27" s="58"/>
      <c r="T27" s="58"/>
      <c r="U27" s="58"/>
      <c r="V27" s="58"/>
      <c r="W27" s="59"/>
    </row>
    <row r="28" spans="1:23" x14ac:dyDescent="0.35">
      <c r="A28" s="57"/>
      <c r="B28" s="58"/>
      <c r="C28" s="58"/>
      <c r="D28" s="58"/>
      <c r="E28" s="58"/>
      <c r="F28" s="58"/>
      <c r="G28" s="58"/>
      <c r="H28" s="480" t="s">
        <v>87</v>
      </c>
      <c r="I28" s="480"/>
      <c r="J28" s="491">
        <v>80000</v>
      </c>
      <c r="K28" s="492"/>
      <c r="L28" s="492"/>
      <c r="M28" s="492"/>
      <c r="N28" s="492"/>
      <c r="O28" s="492"/>
      <c r="P28" s="493"/>
      <c r="Q28" s="58"/>
      <c r="R28" s="58"/>
      <c r="S28" s="58"/>
      <c r="T28" s="58"/>
      <c r="U28" s="58"/>
      <c r="V28" s="58"/>
      <c r="W28" s="59"/>
    </row>
    <row r="29" spans="1:23" x14ac:dyDescent="0.35">
      <c r="A29" s="57"/>
      <c r="B29" s="58"/>
      <c r="C29" s="58"/>
      <c r="D29" s="58"/>
      <c r="E29" s="58"/>
      <c r="F29" s="58"/>
      <c r="G29" s="58"/>
      <c r="H29" s="480" t="s">
        <v>86</v>
      </c>
      <c r="I29" s="480"/>
      <c r="J29" s="491">
        <v>110000</v>
      </c>
      <c r="K29" s="492"/>
      <c r="L29" s="492"/>
      <c r="M29" s="492"/>
      <c r="N29" s="492"/>
      <c r="O29" s="492"/>
      <c r="P29" s="493"/>
      <c r="Q29" s="58"/>
      <c r="R29" s="58"/>
      <c r="S29" s="58"/>
      <c r="T29" s="58"/>
      <c r="U29" s="58"/>
      <c r="V29" s="58"/>
      <c r="W29" s="59"/>
    </row>
    <row r="30" spans="1:23" x14ac:dyDescent="0.35">
      <c r="A30" s="57"/>
      <c r="B30" s="58"/>
      <c r="C30" s="58"/>
      <c r="D30" s="58"/>
      <c r="E30" s="58"/>
      <c r="F30" s="58"/>
      <c r="G30" s="58"/>
      <c r="H30" s="481" t="s">
        <v>85</v>
      </c>
      <c r="I30" s="481"/>
      <c r="J30" s="494">
        <v>140000</v>
      </c>
      <c r="K30" s="495"/>
      <c r="L30" s="495"/>
      <c r="M30" s="495"/>
      <c r="N30" s="495"/>
      <c r="O30" s="495"/>
      <c r="P30" s="496"/>
      <c r="Q30" s="58"/>
      <c r="R30" s="58"/>
      <c r="S30" s="58"/>
      <c r="T30" s="58"/>
      <c r="U30" s="58"/>
      <c r="V30" s="58"/>
      <c r="W30" s="59"/>
    </row>
    <row r="31" spans="1:23" ht="45" customHeight="1" thickBot="1" x14ac:dyDescent="0.4">
      <c r="A31" s="482" t="s">
        <v>172</v>
      </c>
      <c r="B31" s="483"/>
      <c r="C31" s="483"/>
      <c r="D31" s="483"/>
      <c r="E31" s="483"/>
      <c r="F31" s="483"/>
      <c r="G31" s="483"/>
      <c r="H31" s="483"/>
      <c r="I31" s="483"/>
      <c r="J31" s="483"/>
      <c r="K31" s="483"/>
      <c r="L31" s="483"/>
      <c r="M31" s="483"/>
      <c r="N31" s="483"/>
      <c r="O31" s="483"/>
      <c r="P31" s="483"/>
      <c r="Q31" s="483"/>
      <c r="R31" s="483"/>
      <c r="S31" s="483"/>
      <c r="T31" s="483"/>
      <c r="U31" s="483"/>
      <c r="V31" s="483"/>
      <c r="W31" s="484"/>
    </row>
    <row r="32" spans="1:23" ht="18.75" customHeight="1" x14ac:dyDescent="0.35">
      <c r="A32" s="471" t="s">
        <v>178</v>
      </c>
      <c r="B32" s="472"/>
      <c r="C32" s="472"/>
      <c r="D32" s="472"/>
      <c r="E32" s="472"/>
      <c r="F32" s="472"/>
      <c r="G32" s="472"/>
      <c r="H32" s="472"/>
      <c r="I32" s="472"/>
      <c r="J32" s="472"/>
      <c r="K32" s="472"/>
      <c r="L32" s="472"/>
      <c r="M32" s="472"/>
      <c r="N32" s="472"/>
      <c r="O32" s="472"/>
      <c r="P32" s="472"/>
      <c r="Q32" s="472"/>
      <c r="R32" s="472"/>
      <c r="S32" s="472"/>
      <c r="T32" s="472"/>
      <c r="U32" s="472"/>
      <c r="V32" s="472"/>
      <c r="W32" s="473"/>
    </row>
    <row r="33" spans="1:24" ht="45" customHeight="1" thickBot="1" x14ac:dyDescent="0.4">
      <c r="A33" s="477" t="s">
        <v>91</v>
      </c>
      <c r="B33" s="478"/>
      <c r="C33" s="478"/>
      <c r="D33" s="478"/>
      <c r="E33" s="478"/>
      <c r="F33" s="478"/>
      <c r="G33" s="478"/>
      <c r="H33" s="478"/>
      <c r="I33" s="478"/>
      <c r="J33" s="478"/>
      <c r="K33" s="478"/>
      <c r="L33" s="478"/>
      <c r="M33" s="478"/>
      <c r="N33" s="478"/>
      <c r="O33" s="478"/>
      <c r="P33" s="478"/>
      <c r="Q33" s="478"/>
      <c r="R33" s="478"/>
      <c r="S33" s="478"/>
      <c r="T33" s="478"/>
      <c r="U33" s="478"/>
      <c r="V33" s="478"/>
      <c r="W33" s="479"/>
    </row>
    <row r="34" spans="1:24" ht="18.75" customHeight="1" x14ac:dyDescent="0.35">
      <c r="A34" s="471" t="s">
        <v>122</v>
      </c>
      <c r="B34" s="472"/>
      <c r="C34" s="472"/>
      <c r="D34" s="472"/>
      <c r="E34" s="472"/>
      <c r="F34" s="472"/>
      <c r="G34" s="472"/>
      <c r="H34" s="472"/>
      <c r="I34" s="472"/>
      <c r="J34" s="472"/>
      <c r="K34" s="472"/>
      <c r="L34" s="472"/>
      <c r="M34" s="472"/>
      <c r="N34" s="472"/>
      <c r="O34" s="472"/>
      <c r="P34" s="472"/>
      <c r="Q34" s="472"/>
      <c r="R34" s="472"/>
      <c r="S34" s="472"/>
      <c r="T34" s="472"/>
      <c r="U34" s="472"/>
      <c r="V34" s="472"/>
      <c r="W34" s="473"/>
    </row>
    <row r="35" spans="1:24" ht="100" customHeight="1" thickBot="1" x14ac:dyDescent="0.4">
      <c r="A35" s="477" t="s">
        <v>92</v>
      </c>
      <c r="B35" s="478"/>
      <c r="C35" s="478"/>
      <c r="D35" s="478"/>
      <c r="E35" s="478"/>
      <c r="F35" s="478"/>
      <c r="G35" s="478"/>
      <c r="H35" s="478"/>
      <c r="I35" s="478"/>
      <c r="J35" s="478"/>
      <c r="K35" s="478"/>
      <c r="L35" s="478"/>
      <c r="M35" s="478"/>
      <c r="N35" s="478"/>
      <c r="O35" s="478"/>
      <c r="P35" s="478"/>
      <c r="Q35" s="478"/>
      <c r="R35" s="478"/>
      <c r="S35" s="478"/>
      <c r="T35" s="478"/>
      <c r="U35" s="478"/>
      <c r="V35" s="478"/>
      <c r="W35" s="479"/>
    </row>
    <row r="36" spans="1:24" ht="18.75" customHeight="1" x14ac:dyDescent="0.35">
      <c r="A36" s="471" t="s">
        <v>173</v>
      </c>
      <c r="B36" s="472"/>
      <c r="C36" s="472"/>
      <c r="D36" s="472"/>
      <c r="E36" s="472"/>
      <c r="F36" s="472"/>
      <c r="G36" s="472"/>
      <c r="H36" s="472"/>
      <c r="I36" s="472"/>
      <c r="J36" s="472"/>
      <c r="K36" s="472"/>
      <c r="L36" s="472"/>
      <c r="M36" s="472"/>
      <c r="N36" s="472"/>
      <c r="O36" s="472"/>
      <c r="P36" s="472"/>
      <c r="Q36" s="472"/>
      <c r="R36" s="472"/>
      <c r="S36" s="472"/>
      <c r="T36" s="472"/>
      <c r="U36" s="472"/>
      <c r="V36" s="472"/>
      <c r="W36" s="473"/>
    </row>
    <row r="37" spans="1:24" ht="45.75" customHeight="1" x14ac:dyDescent="0.35">
      <c r="A37" s="477" t="s">
        <v>175</v>
      </c>
      <c r="B37" s="478"/>
      <c r="C37" s="478"/>
      <c r="D37" s="478"/>
      <c r="E37" s="478"/>
      <c r="F37" s="478"/>
      <c r="G37" s="478"/>
      <c r="H37" s="478"/>
      <c r="I37" s="478"/>
      <c r="J37" s="478"/>
      <c r="K37" s="478"/>
      <c r="L37" s="478"/>
      <c r="M37" s="478"/>
      <c r="N37" s="478"/>
      <c r="O37" s="478"/>
      <c r="P37" s="478"/>
      <c r="Q37" s="478"/>
      <c r="R37" s="478"/>
      <c r="S37" s="478"/>
      <c r="T37" s="478"/>
      <c r="U37" s="478"/>
      <c r="V37" s="478"/>
      <c r="W37" s="479"/>
      <c r="X37" s="35"/>
    </row>
    <row r="38" spans="1:24" ht="15" customHeight="1" x14ac:dyDescent="0.35">
      <c r="A38" s="506" t="s">
        <v>93</v>
      </c>
      <c r="B38" s="507"/>
      <c r="C38" s="507"/>
      <c r="D38" s="507"/>
      <c r="E38" s="507"/>
      <c r="F38" s="507"/>
      <c r="G38" s="507"/>
      <c r="H38" s="507"/>
      <c r="I38" s="507"/>
      <c r="J38" s="507"/>
      <c r="K38" s="507"/>
      <c r="L38" s="507"/>
      <c r="M38" s="507"/>
      <c r="N38" s="507"/>
      <c r="O38" s="507"/>
      <c r="P38" s="507"/>
      <c r="Q38" s="507"/>
      <c r="R38" s="507"/>
      <c r="S38" s="507"/>
      <c r="T38" s="507"/>
      <c r="U38" s="507"/>
      <c r="V38" s="507"/>
      <c r="W38" s="508"/>
      <c r="X38" s="30"/>
    </row>
    <row r="39" spans="1:24" ht="15" customHeight="1" x14ac:dyDescent="0.35">
      <c r="A39" s="506" t="s">
        <v>94</v>
      </c>
      <c r="B39" s="507"/>
      <c r="C39" s="507"/>
      <c r="D39" s="507"/>
      <c r="E39" s="507"/>
      <c r="F39" s="507"/>
      <c r="G39" s="507"/>
      <c r="H39" s="507"/>
      <c r="I39" s="507"/>
      <c r="J39" s="507"/>
      <c r="K39" s="507"/>
      <c r="L39" s="507"/>
      <c r="M39" s="507"/>
      <c r="N39" s="507"/>
      <c r="O39" s="507"/>
      <c r="P39" s="507"/>
      <c r="Q39" s="507"/>
      <c r="R39" s="507"/>
      <c r="S39" s="507"/>
      <c r="T39" s="507"/>
      <c r="U39" s="507"/>
      <c r="V39" s="507"/>
      <c r="W39" s="508"/>
      <c r="X39" s="35"/>
    </row>
    <row r="40" spans="1:24" ht="15" customHeight="1" x14ac:dyDescent="0.35">
      <c r="A40" s="509" t="s">
        <v>95</v>
      </c>
      <c r="B40" s="510"/>
      <c r="C40" s="510"/>
      <c r="D40" s="510"/>
      <c r="E40" s="510"/>
      <c r="F40" s="510"/>
      <c r="G40" s="510"/>
      <c r="H40" s="510"/>
      <c r="I40" s="510"/>
      <c r="J40" s="510"/>
      <c r="K40" s="510"/>
      <c r="L40" s="510"/>
      <c r="M40" s="510"/>
      <c r="N40" s="510"/>
      <c r="O40" s="510"/>
      <c r="P40" s="510"/>
      <c r="Q40" s="510"/>
      <c r="R40" s="510"/>
      <c r="S40" s="510"/>
      <c r="T40" s="510"/>
      <c r="U40" s="510"/>
      <c r="V40" s="510"/>
      <c r="W40" s="511"/>
    </row>
    <row r="41" spans="1:24" x14ac:dyDescent="0.35">
      <c r="A41" s="32"/>
      <c r="B41" s="33"/>
      <c r="C41" s="33"/>
      <c r="D41" s="33"/>
      <c r="E41" s="33"/>
      <c r="F41" s="33"/>
      <c r="G41" s="33"/>
      <c r="H41" s="33"/>
      <c r="I41" s="33"/>
      <c r="J41" s="33"/>
      <c r="K41" s="33"/>
      <c r="L41" s="33"/>
      <c r="M41" s="33"/>
      <c r="N41" s="33"/>
      <c r="O41" s="33"/>
      <c r="P41" s="33"/>
      <c r="Q41" s="33"/>
      <c r="R41" s="33"/>
      <c r="S41" s="33"/>
      <c r="T41" s="33"/>
      <c r="U41" s="33"/>
      <c r="V41" s="33"/>
      <c r="W41" s="34"/>
    </row>
    <row r="42" spans="1:24" ht="15" customHeight="1" x14ac:dyDescent="0.35">
      <c r="A42" s="35"/>
      <c r="B42" s="30"/>
      <c r="C42" s="30"/>
      <c r="D42" s="30"/>
      <c r="E42" s="30"/>
      <c r="F42" s="30"/>
      <c r="G42" s="30"/>
      <c r="H42" s="30"/>
      <c r="I42" s="518" t="s">
        <v>31</v>
      </c>
      <c r="J42" s="519"/>
      <c r="K42" s="520"/>
      <c r="L42" s="518" t="s">
        <v>38</v>
      </c>
      <c r="M42" s="519"/>
      <c r="N42" s="519"/>
      <c r="O42" s="520"/>
      <c r="P42" s="30"/>
      <c r="Q42" s="30"/>
      <c r="R42" s="30"/>
      <c r="S42" s="30"/>
      <c r="T42" s="30"/>
      <c r="U42" s="30"/>
      <c r="V42" s="30"/>
      <c r="W42" s="36"/>
    </row>
    <row r="43" spans="1:24" ht="15" customHeight="1" x14ac:dyDescent="0.35">
      <c r="A43" s="35"/>
      <c r="B43" s="30"/>
      <c r="C43" s="30"/>
      <c r="D43" s="30"/>
      <c r="E43" s="30"/>
      <c r="F43" s="30"/>
      <c r="G43" s="30"/>
      <c r="H43" s="30"/>
      <c r="I43" s="497" t="s">
        <v>72</v>
      </c>
      <c r="J43" s="498"/>
      <c r="K43" s="499"/>
      <c r="L43" s="512" t="s">
        <v>57</v>
      </c>
      <c r="M43" s="513"/>
      <c r="N43" s="513"/>
      <c r="O43" s="514"/>
      <c r="P43" s="30"/>
      <c r="Q43" s="30"/>
      <c r="R43" s="30"/>
      <c r="S43" s="30"/>
      <c r="T43" s="30"/>
      <c r="U43" s="30"/>
      <c r="V43" s="30"/>
      <c r="W43" s="36"/>
    </row>
    <row r="44" spans="1:24" ht="15" customHeight="1" x14ac:dyDescent="0.35">
      <c r="A44" s="35"/>
      <c r="B44" s="30"/>
      <c r="C44" s="30"/>
      <c r="D44" s="30"/>
      <c r="E44" s="30"/>
      <c r="F44" s="30"/>
      <c r="G44" s="30"/>
      <c r="H44" s="30"/>
      <c r="I44" s="503"/>
      <c r="J44" s="504"/>
      <c r="K44" s="505"/>
      <c r="L44" s="512" t="s">
        <v>59</v>
      </c>
      <c r="M44" s="513"/>
      <c r="N44" s="513"/>
      <c r="O44" s="514"/>
      <c r="P44" s="30"/>
      <c r="Q44" s="30"/>
      <c r="R44" s="30"/>
      <c r="S44" s="30"/>
      <c r="T44" s="30"/>
      <c r="U44" s="30"/>
      <c r="V44" s="30"/>
      <c r="W44" s="36"/>
    </row>
    <row r="45" spans="1:24" ht="15" customHeight="1" x14ac:dyDescent="0.35">
      <c r="A45" s="35"/>
      <c r="B45" s="30"/>
      <c r="C45" s="30"/>
      <c r="D45" s="30"/>
      <c r="E45" s="30"/>
      <c r="F45" s="30"/>
      <c r="G45" s="30"/>
      <c r="H45" s="30"/>
      <c r="I45" s="503"/>
      <c r="J45" s="504"/>
      <c r="K45" s="505"/>
      <c r="L45" s="512" t="s">
        <v>58</v>
      </c>
      <c r="M45" s="513"/>
      <c r="N45" s="513"/>
      <c r="O45" s="514"/>
      <c r="P45" s="30"/>
      <c r="Q45" s="30"/>
      <c r="R45" s="30"/>
      <c r="S45" s="30"/>
      <c r="T45" s="30"/>
      <c r="U45" s="30"/>
      <c r="V45" s="30"/>
      <c r="W45" s="36"/>
    </row>
    <row r="46" spans="1:24" ht="15" customHeight="1" x14ac:dyDescent="0.35">
      <c r="A46" s="35"/>
      <c r="B46" s="30"/>
      <c r="C46" s="30"/>
      <c r="D46" s="30"/>
      <c r="E46" s="30"/>
      <c r="F46" s="30"/>
      <c r="G46" s="30"/>
      <c r="H46" s="30"/>
      <c r="I46" s="503"/>
      <c r="J46" s="504"/>
      <c r="K46" s="505"/>
      <c r="L46" s="512" t="s">
        <v>60</v>
      </c>
      <c r="M46" s="513"/>
      <c r="N46" s="513"/>
      <c r="O46" s="514"/>
      <c r="P46" s="30"/>
      <c r="Q46" s="30"/>
      <c r="R46" s="30"/>
      <c r="S46" s="30"/>
      <c r="T46" s="30"/>
      <c r="U46" s="30"/>
      <c r="V46" s="30"/>
      <c r="W46" s="36"/>
    </row>
    <row r="47" spans="1:24" ht="15" customHeight="1" x14ac:dyDescent="0.35">
      <c r="A47" s="35"/>
      <c r="B47" s="30"/>
      <c r="C47" s="30"/>
      <c r="D47" s="30"/>
      <c r="E47" s="30"/>
      <c r="F47" s="30"/>
      <c r="G47" s="30"/>
      <c r="H47" s="30"/>
      <c r="I47" s="500"/>
      <c r="J47" s="501"/>
      <c r="K47" s="502"/>
      <c r="L47" s="512" t="s">
        <v>61</v>
      </c>
      <c r="M47" s="513"/>
      <c r="N47" s="513"/>
      <c r="O47" s="514"/>
      <c r="P47" s="30"/>
      <c r="Q47" s="30"/>
      <c r="R47" s="30"/>
      <c r="S47" s="30"/>
      <c r="T47" s="30"/>
      <c r="U47" s="30"/>
      <c r="V47" s="30"/>
      <c r="W47" s="36"/>
    </row>
    <row r="48" spans="1:24" ht="30" customHeight="1" x14ac:dyDescent="0.35">
      <c r="A48" s="35"/>
      <c r="B48" s="30"/>
      <c r="C48" s="30"/>
      <c r="D48" s="30"/>
      <c r="E48" s="30"/>
      <c r="F48" s="30"/>
      <c r="G48" s="30"/>
      <c r="H48" s="30"/>
      <c r="I48" s="521" t="s">
        <v>73</v>
      </c>
      <c r="J48" s="522"/>
      <c r="K48" s="523"/>
      <c r="L48" s="524" t="s">
        <v>62</v>
      </c>
      <c r="M48" s="524"/>
      <c r="N48" s="524"/>
      <c r="O48" s="524"/>
      <c r="P48" s="30"/>
      <c r="Q48" s="30"/>
      <c r="R48" s="30"/>
      <c r="S48" s="30"/>
      <c r="T48" s="30"/>
      <c r="U48" s="30"/>
      <c r="V48" s="30"/>
      <c r="W48" s="36"/>
    </row>
    <row r="49" spans="1:23" ht="15" customHeight="1" x14ac:dyDescent="0.35">
      <c r="A49" s="35"/>
      <c r="B49" s="30"/>
      <c r="C49" s="30"/>
      <c r="D49" s="30"/>
      <c r="E49" s="30"/>
      <c r="F49" s="30"/>
      <c r="G49" s="30"/>
      <c r="H49" s="30"/>
      <c r="I49" s="497" t="s">
        <v>177</v>
      </c>
      <c r="J49" s="498"/>
      <c r="K49" s="499"/>
      <c r="L49" s="524" t="s">
        <v>63</v>
      </c>
      <c r="M49" s="524"/>
      <c r="N49" s="524"/>
      <c r="O49" s="524"/>
      <c r="P49" s="30"/>
      <c r="Q49" s="30"/>
      <c r="R49" s="30"/>
      <c r="S49" s="30"/>
      <c r="T49" s="30"/>
      <c r="U49" s="30"/>
      <c r="V49" s="30"/>
      <c r="W49" s="36"/>
    </row>
    <row r="50" spans="1:23" ht="15" customHeight="1" x14ac:dyDescent="0.35">
      <c r="A50" s="35"/>
      <c r="B50" s="30"/>
      <c r="C50" s="30"/>
      <c r="D50" s="30"/>
      <c r="E50" s="30"/>
      <c r="F50" s="30"/>
      <c r="G50" s="30"/>
      <c r="H50" s="30"/>
      <c r="I50" s="503"/>
      <c r="J50" s="504"/>
      <c r="K50" s="505"/>
      <c r="L50" s="524" t="s">
        <v>64</v>
      </c>
      <c r="M50" s="524"/>
      <c r="N50" s="524"/>
      <c r="O50" s="524"/>
      <c r="P50" s="30"/>
      <c r="Q50" s="30"/>
      <c r="R50" s="30"/>
      <c r="S50" s="30"/>
      <c r="T50" s="30"/>
      <c r="U50" s="30"/>
      <c r="V50" s="30"/>
      <c r="W50" s="36"/>
    </row>
    <row r="51" spans="1:23" ht="15" customHeight="1" x14ac:dyDescent="0.35">
      <c r="A51" s="35"/>
      <c r="B51" s="30"/>
      <c r="C51" s="30"/>
      <c r="D51" s="30"/>
      <c r="E51" s="30"/>
      <c r="F51" s="30"/>
      <c r="G51" s="30"/>
      <c r="H51" s="30"/>
      <c r="I51" s="503"/>
      <c r="J51" s="504"/>
      <c r="K51" s="505"/>
      <c r="L51" s="524" t="s">
        <v>65</v>
      </c>
      <c r="M51" s="524"/>
      <c r="N51" s="524"/>
      <c r="O51" s="524"/>
      <c r="P51" s="30"/>
      <c r="Q51" s="30"/>
      <c r="R51" s="30"/>
      <c r="S51" s="30"/>
      <c r="T51" s="30"/>
      <c r="U51" s="30"/>
      <c r="V51" s="30"/>
      <c r="W51" s="36"/>
    </row>
    <row r="52" spans="1:23" ht="15" customHeight="1" x14ac:dyDescent="0.35">
      <c r="A52" s="35"/>
      <c r="B52" s="30"/>
      <c r="C52" s="30"/>
      <c r="D52" s="30"/>
      <c r="E52" s="30"/>
      <c r="F52" s="30"/>
      <c r="G52" s="30"/>
      <c r="H52" s="30"/>
      <c r="I52" s="500"/>
      <c r="J52" s="501"/>
      <c r="K52" s="502"/>
      <c r="L52" s="524" t="s">
        <v>66</v>
      </c>
      <c r="M52" s="524"/>
      <c r="N52" s="524"/>
      <c r="O52" s="524"/>
      <c r="P52" s="30"/>
      <c r="Q52" s="30"/>
      <c r="R52" s="30"/>
      <c r="S52" s="30"/>
      <c r="T52" s="30"/>
      <c r="U52" s="30"/>
      <c r="V52" s="30"/>
      <c r="W52" s="36"/>
    </row>
    <row r="53" spans="1:23" ht="15" customHeight="1" x14ac:dyDescent="0.35">
      <c r="A53" s="35"/>
      <c r="B53" s="30"/>
      <c r="C53" s="30"/>
      <c r="D53" s="30"/>
      <c r="E53" s="30"/>
      <c r="F53" s="30"/>
      <c r="G53" s="30"/>
      <c r="H53" s="30"/>
      <c r="I53" s="521" t="s">
        <v>178</v>
      </c>
      <c r="J53" s="522"/>
      <c r="K53" s="523"/>
      <c r="L53" s="524" t="s">
        <v>75</v>
      </c>
      <c r="M53" s="524"/>
      <c r="N53" s="524"/>
      <c r="O53" s="524"/>
      <c r="P53" s="30"/>
      <c r="Q53" s="30"/>
      <c r="R53" s="30"/>
      <c r="S53" s="30"/>
      <c r="T53" s="30"/>
      <c r="U53" s="30"/>
      <c r="V53" s="30"/>
      <c r="W53" s="36"/>
    </row>
    <row r="54" spans="1:23" ht="15" customHeight="1" x14ac:dyDescent="0.35">
      <c r="A54" s="35"/>
      <c r="B54" s="30"/>
      <c r="C54" s="30"/>
      <c r="D54" s="30"/>
      <c r="E54" s="30"/>
      <c r="F54" s="30"/>
      <c r="G54" s="30"/>
      <c r="H54" s="30"/>
      <c r="I54" s="497" t="s">
        <v>55</v>
      </c>
      <c r="J54" s="498"/>
      <c r="K54" s="499"/>
      <c r="L54" s="524" t="s">
        <v>67</v>
      </c>
      <c r="M54" s="524"/>
      <c r="N54" s="524"/>
      <c r="O54" s="524"/>
      <c r="P54" s="30"/>
      <c r="Q54" s="30"/>
      <c r="R54" s="30"/>
      <c r="S54" s="30"/>
      <c r="T54" s="30"/>
      <c r="U54" s="30"/>
      <c r="V54" s="30"/>
      <c r="W54" s="36"/>
    </row>
    <row r="55" spans="1:23" ht="15" customHeight="1" x14ac:dyDescent="0.35">
      <c r="A55" s="35"/>
      <c r="B55" s="30"/>
      <c r="C55" s="30"/>
      <c r="D55" s="30"/>
      <c r="E55" s="30"/>
      <c r="F55" s="30"/>
      <c r="G55" s="30"/>
      <c r="H55" s="30"/>
      <c r="I55" s="500"/>
      <c r="J55" s="501"/>
      <c r="K55" s="502"/>
      <c r="L55" s="524" t="s">
        <v>68</v>
      </c>
      <c r="M55" s="524"/>
      <c r="N55" s="524"/>
      <c r="O55" s="524"/>
      <c r="P55" s="30"/>
      <c r="Q55" s="30"/>
      <c r="R55" s="30"/>
      <c r="S55" s="30"/>
      <c r="T55" s="30"/>
      <c r="U55" s="30"/>
      <c r="V55" s="30"/>
      <c r="W55" s="36"/>
    </row>
    <row r="56" spans="1:23" ht="15" customHeight="1" x14ac:dyDescent="0.35">
      <c r="A56" s="35"/>
      <c r="B56" s="30"/>
      <c r="C56" s="30"/>
      <c r="D56" s="30"/>
      <c r="E56" s="30"/>
      <c r="F56" s="30"/>
      <c r="G56" s="30"/>
      <c r="H56" s="30"/>
      <c r="I56" s="497" t="s">
        <v>174</v>
      </c>
      <c r="J56" s="498"/>
      <c r="K56" s="499"/>
      <c r="L56" s="524" t="s">
        <v>69</v>
      </c>
      <c r="M56" s="524"/>
      <c r="N56" s="524"/>
      <c r="O56" s="524"/>
      <c r="P56" s="30"/>
      <c r="Q56" s="30"/>
      <c r="R56" s="30"/>
      <c r="S56" s="30"/>
      <c r="T56" s="30"/>
      <c r="U56" s="30"/>
      <c r="V56" s="30"/>
      <c r="W56" s="36"/>
    </row>
    <row r="57" spans="1:23" ht="15" customHeight="1" x14ac:dyDescent="0.35">
      <c r="A57" s="35"/>
      <c r="B57" s="30"/>
      <c r="C57" s="30"/>
      <c r="D57" s="30"/>
      <c r="E57" s="30"/>
      <c r="F57" s="30"/>
      <c r="G57" s="30"/>
      <c r="H57" s="30"/>
      <c r="I57" s="503"/>
      <c r="J57" s="504"/>
      <c r="K57" s="505"/>
      <c r="L57" s="524" t="s">
        <v>70</v>
      </c>
      <c r="M57" s="524"/>
      <c r="N57" s="524"/>
      <c r="O57" s="524"/>
      <c r="P57" s="30"/>
      <c r="Q57" s="30"/>
      <c r="R57" s="30"/>
      <c r="S57" s="30"/>
      <c r="T57" s="30"/>
      <c r="U57" s="30"/>
      <c r="V57" s="30"/>
      <c r="W57" s="36"/>
    </row>
    <row r="58" spans="1:23" ht="15" customHeight="1" x14ac:dyDescent="0.35">
      <c r="A58" s="35"/>
      <c r="B58" s="30"/>
      <c r="C58" s="30"/>
      <c r="D58" s="30"/>
      <c r="E58" s="30"/>
      <c r="F58" s="30"/>
      <c r="G58" s="30"/>
      <c r="H58" s="30"/>
      <c r="I58" s="500"/>
      <c r="J58" s="501"/>
      <c r="K58" s="502"/>
      <c r="L58" s="524" t="s">
        <v>71</v>
      </c>
      <c r="M58" s="524"/>
      <c r="N58" s="524"/>
      <c r="O58" s="524"/>
      <c r="P58" s="30"/>
      <c r="Q58" s="30"/>
      <c r="R58" s="30"/>
      <c r="S58" s="30"/>
      <c r="T58" s="30"/>
      <c r="U58" s="30"/>
      <c r="V58" s="30"/>
      <c r="W58" s="36"/>
    </row>
    <row r="59" spans="1:23" ht="15" thickBot="1" x14ac:dyDescent="0.4">
      <c r="A59" s="35"/>
      <c r="B59" s="30"/>
      <c r="C59" s="30"/>
      <c r="D59" s="30"/>
      <c r="E59" s="30"/>
      <c r="F59" s="30"/>
      <c r="G59" s="30"/>
      <c r="H59" s="30"/>
      <c r="I59" s="30"/>
      <c r="J59" s="30"/>
      <c r="K59" s="30"/>
      <c r="L59" s="30"/>
      <c r="M59" s="30"/>
      <c r="N59" s="30"/>
      <c r="O59" s="30"/>
      <c r="P59" s="30"/>
      <c r="Q59" s="30"/>
      <c r="R59" s="30"/>
      <c r="S59" s="30"/>
      <c r="T59" s="30"/>
      <c r="U59" s="30"/>
      <c r="V59" s="30"/>
      <c r="W59" s="36"/>
    </row>
    <row r="60" spans="1:23" ht="18.75" customHeight="1" x14ac:dyDescent="0.35">
      <c r="A60" s="471" t="s">
        <v>26</v>
      </c>
      <c r="B60" s="472"/>
      <c r="C60" s="472"/>
      <c r="D60" s="472"/>
      <c r="E60" s="472"/>
      <c r="F60" s="472"/>
      <c r="G60" s="472"/>
      <c r="H60" s="472"/>
      <c r="I60" s="472"/>
      <c r="J60" s="472"/>
      <c r="K60" s="472"/>
      <c r="L60" s="472"/>
      <c r="M60" s="472"/>
      <c r="N60" s="472"/>
      <c r="O60" s="472"/>
      <c r="P60" s="472"/>
      <c r="Q60" s="472"/>
      <c r="R60" s="472"/>
      <c r="S60" s="472"/>
      <c r="T60" s="472"/>
      <c r="U60" s="472"/>
      <c r="V60" s="472"/>
      <c r="W60" s="473"/>
    </row>
    <row r="61" spans="1:23" ht="36" customHeight="1" thickBot="1" x14ac:dyDescent="0.4">
      <c r="A61" s="477" t="s">
        <v>166</v>
      </c>
      <c r="B61" s="478"/>
      <c r="C61" s="478"/>
      <c r="D61" s="478"/>
      <c r="E61" s="478"/>
      <c r="F61" s="478"/>
      <c r="G61" s="478"/>
      <c r="H61" s="478"/>
      <c r="I61" s="478"/>
      <c r="J61" s="478"/>
      <c r="K61" s="478"/>
      <c r="L61" s="478"/>
      <c r="M61" s="478"/>
      <c r="N61" s="478"/>
      <c r="O61" s="478"/>
      <c r="P61" s="478"/>
      <c r="Q61" s="478"/>
      <c r="R61" s="478"/>
      <c r="S61" s="478"/>
      <c r="T61" s="478"/>
      <c r="U61" s="478"/>
      <c r="V61" s="478"/>
      <c r="W61" s="479"/>
    </row>
    <row r="62" spans="1:23" x14ac:dyDescent="0.35">
      <c r="A62" s="53"/>
      <c r="B62" s="53"/>
      <c r="C62" s="53"/>
      <c r="D62" s="53"/>
      <c r="E62" s="53"/>
      <c r="F62" s="53"/>
      <c r="G62" s="53"/>
      <c r="H62" s="53"/>
      <c r="I62" s="53"/>
      <c r="J62" s="53"/>
      <c r="K62" s="53"/>
      <c r="L62" s="53"/>
      <c r="M62" s="53"/>
      <c r="N62" s="53"/>
      <c r="O62" s="53"/>
      <c r="P62" s="53"/>
      <c r="Q62" s="53"/>
      <c r="R62" s="53"/>
      <c r="S62" s="53"/>
      <c r="T62" s="53"/>
      <c r="U62" s="53"/>
      <c r="V62" s="53"/>
      <c r="W62" s="53"/>
    </row>
  </sheetData>
  <mergeCells count="56">
    <mergeCell ref="A9:W9"/>
    <mergeCell ref="A12:W12"/>
    <mergeCell ref="A21:W21"/>
    <mergeCell ref="A60:W60"/>
    <mergeCell ref="A22:W22"/>
    <mergeCell ref="A23:W23"/>
    <mergeCell ref="L44:O44"/>
    <mergeCell ref="L45:O45"/>
    <mergeCell ref="L46:O46"/>
    <mergeCell ref="L47:O47"/>
    <mergeCell ref="L48:O48"/>
    <mergeCell ref="L49:O49"/>
    <mergeCell ref="L42:O42"/>
    <mergeCell ref="L58:O58"/>
    <mergeCell ref="H26:I26"/>
    <mergeCell ref="A13:W13"/>
    <mergeCell ref="A16:W16"/>
    <mergeCell ref="A18:W18"/>
    <mergeCell ref="A61:W61"/>
    <mergeCell ref="I42:K42"/>
    <mergeCell ref="I48:K48"/>
    <mergeCell ref="L50:O50"/>
    <mergeCell ref="L51:O51"/>
    <mergeCell ref="I49:K52"/>
    <mergeCell ref="L52:O52"/>
    <mergeCell ref="L53:O53"/>
    <mergeCell ref="L54:O54"/>
    <mergeCell ref="L55:O55"/>
    <mergeCell ref="H27:I27"/>
    <mergeCell ref="L56:O56"/>
    <mergeCell ref="L57:O57"/>
    <mergeCell ref="I53:K53"/>
    <mergeCell ref="I54:K55"/>
    <mergeCell ref="I56:K58"/>
    <mergeCell ref="A35:W35"/>
    <mergeCell ref="A36:W36"/>
    <mergeCell ref="A39:W39"/>
    <mergeCell ref="A40:W40"/>
    <mergeCell ref="A37:W37"/>
    <mergeCell ref="A38:W38"/>
    <mergeCell ref="I43:K47"/>
    <mergeCell ref="L43:O43"/>
    <mergeCell ref="A24:W24"/>
    <mergeCell ref="A25:W25"/>
    <mergeCell ref="A32:W32"/>
    <mergeCell ref="A33:W33"/>
    <mergeCell ref="A34:W34"/>
    <mergeCell ref="H28:I28"/>
    <mergeCell ref="H29:I29"/>
    <mergeCell ref="H30:I30"/>
    <mergeCell ref="A31:W31"/>
    <mergeCell ref="J26:P26"/>
    <mergeCell ref="J27:P27"/>
    <mergeCell ref="J28:P28"/>
    <mergeCell ref="J29:P29"/>
    <mergeCell ref="J30:P30"/>
  </mergeCells>
  <hyperlinks>
    <hyperlink ref="M14:T14" r:id="rId1" display=": https://daaf.mayotte.agriculture.gouv.fr/guide-du-beneficiaire-et-notice-transversale-a618.html"/>
    <hyperlink ref="M14" r:id="rId2"/>
    <hyperlink ref="A40:W40" r:id="rId3" display="Frais de déplacement : Voir l'arrêté du 27 mars 2023"/>
    <hyperlink ref="A39:W39" r:id="rId4" display="Frais de d'hébergement : Voir l'arrêté du 20 septembre 2023"/>
    <hyperlink ref="A38:W38" r:id="rId5" display="Frais de restauration : 20 € (à hauteur de deux repas maximum par jour)"/>
  </hyperlinks>
  <pageMargins left="0.7" right="0.7" top="0.75" bottom="0.75" header="0.3" footer="0.3"/>
  <pageSetup paperSize="9" scale="38"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508"/>
  <sheetViews>
    <sheetView zoomScaleNormal="100" workbookViewId="0">
      <pane ySplit="6" topLeftCell="A13" activePane="bottomLeft" state="frozen"/>
      <selection activeCell="F81" sqref="F81"/>
      <selection pane="bottomLeft" activeCell="C14" sqref="C14"/>
    </sheetView>
  </sheetViews>
  <sheetFormatPr baseColWidth="10" defaultColWidth="11.453125" defaultRowHeight="14.5" x14ac:dyDescent="0.35"/>
  <cols>
    <col min="1" max="1" width="10.7265625" style="31" customWidth="1"/>
    <col min="2" max="2" width="50.7265625" style="31" customWidth="1"/>
    <col min="3" max="3" width="30.7265625" style="31" customWidth="1"/>
    <col min="4" max="4" width="20.7265625" style="31" customWidth="1"/>
    <col min="5" max="5" width="32.7265625" style="31" bestFit="1" customWidth="1"/>
    <col min="6" max="6" width="32.7265625" style="31" customWidth="1"/>
    <col min="7" max="7" width="21.81640625" style="331" bestFit="1" customWidth="1"/>
    <col min="8" max="8" width="21.81640625" style="331" customWidth="1"/>
    <col min="9" max="9" width="17.7265625" style="31" customWidth="1"/>
    <col min="10" max="10" width="8.54296875" style="331" bestFit="1" customWidth="1"/>
    <col min="11" max="12" width="17.7265625" style="331" customWidth="1"/>
    <col min="13" max="13" width="17.7265625" style="31" customWidth="1"/>
    <col min="14" max="14" width="72.26953125" style="31" bestFit="1" customWidth="1"/>
    <col min="15" max="15" width="72.26953125" style="372" customWidth="1"/>
    <col min="16" max="17" width="17.7265625" style="31" customWidth="1"/>
    <col min="18" max="18" width="74.1796875" style="331" bestFit="1" customWidth="1"/>
    <col min="19" max="19" width="10.7265625" style="31" customWidth="1"/>
    <col min="20" max="20" width="11.453125" style="31"/>
    <col min="21" max="21" width="32.54296875" style="31" hidden="1" customWidth="1"/>
    <col min="22" max="22" width="27.7265625" style="31" customWidth="1"/>
    <col min="23" max="23" width="21.7265625" style="31" customWidth="1"/>
    <col min="24" max="24" width="40.81640625" style="31" customWidth="1"/>
    <col min="25" max="25" width="27.54296875" style="31" customWidth="1"/>
    <col min="26" max="26" width="35" style="31" customWidth="1"/>
    <col min="27" max="16384" width="11.453125" style="31"/>
  </cols>
  <sheetData>
    <row r="1" spans="1:21" ht="29" thickBot="1" x14ac:dyDescent="0.4">
      <c r="A1" s="589" t="s">
        <v>191</v>
      </c>
      <c r="B1" s="590"/>
      <c r="C1" s="590"/>
      <c r="D1" s="590"/>
      <c r="E1" s="590"/>
      <c r="F1" s="590"/>
      <c r="G1" s="590"/>
      <c r="H1" s="590"/>
      <c r="I1" s="590"/>
      <c r="J1" s="590"/>
      <c r="K1" s="590"/>
      <c r="L1" s="590"/>
      <c r="M1" s="590"/>
      <c r="N1" s="590"/>
      <c r="O1" s="590"/>
      <c r="P1" s="590"/>
      <c r="Q1" s="590"/>
      <c r="R1" s="590"/>
      <c r="S1" s="591"/>
    </row>
    <row r="2" spans="1:21" ht="45" customHeight="1" thickBot="1" x14ac:dyDescent="0.4">
      <c r="A2" s="592" t="s">
        <v>181</v>
      </c>
      <c r="B2" s="593"/>
      <c r="C2" s="593"/>
      <c r="D2" s="593"/>
      <c r="E2" s="593"/>
      <c r="F2" s="593"/>
      <c r="G2" s="593"/>
      <c r="H2" s="593"/>
      <c r="I2" s="593"/>
      <c r="J2" s="593"/>
      <c r="K2" s="593"/>
      <c r="L2" s="593"/>
      <c r="M2" s="593"/>
      <c r="N2" s="593"/>
      <c r="O2" s="593"/>
      <c r="P2" s="593"/>
      <c r="Q2" s="593"/>
      <c r="R2" s="593"/>
      <c r="S2" s="594"/>
    </row>
    <row r="3" spans="1:21" ht="43.5" x14ac:dyDescent="0.35">
      <c r="A3" s="595" t="s">
        <v>0</v>
      </c>
      <c r="B3" s="108" t="s">
        <v>96</v>
      </c>
      <c r="C3" s="108" t="s">
        <v>97</v>
      </c>
      <c r="D3" s="108" t="s">
        <v>40</v>
      </c>
      <c r="E3" s="108" t="s">
        <v>34</v>
      </c>
      <c r="F3" s="226" t="s">
        <v>140</v>
      </c>
      <c r="G3" s="330" t="s">
        <v>243</v>
      </c>
      <c r="H3" s="330" t="s">
        <v>221</v>
      </c>
      <c r="I3" s="226" t="s">
        <v>99</v>
      </c>
      <c r="J3" s="332" t="s">
        <v>245</v>
      </c>
      <c r="K3" s="332" t="s">
        <v>243</v>
      </c>
      <c r="L3" s="332" t="s">
        <v>221</v>
      </c>
      <c r="M3" s="109" t="s">
        <v>44</v>
      </c>
      <c r="N3" s="109" t="s">
        <v>5</v>
      </c>
      <c r="O3" s="109" t="s">
        <v>15</v>
      </c>
      <c r="P3" s="109" t="s">
        <v>195</v>
      </c>
      <c r="Q3" s="109" t="s">
        <v>163</v>
      </c>
      <c r="R3" s="302" t="s">
        <v>273</v>
      </c>
      <c r="S3" s="110" t="s">
        <v>50</v>
      </c>
    </row>
    <row r="4" spans="1:21" ht="15.5" x14ac:dyDescent="0.35">
      <c r="A4" s="596"/>
      <c r="B4" s="144" t="s">
        <v>133</v>
      </c>
      <c r="C4" s="603" t="s">
        <v>135</v>
      </c>
      <c r="D4" s="604"/>
      <c r="E4" s="144" t="s">
        <v>83</v>
      </c>
      <c r="F4" s="144" t="s">
        <v>141</v>
      </c>
      <c r="G4" s="312" t="s">
        <v>227</v>
      </c>
      <c r="H4" s="312" t="s">
        <v>228</v>
      </c>
      <c r="I4" s="144" t="s">
        <v>98</v>
      </c>
      <c r="J4" s="144"/>
      <c r="K4" s="321"/>
      <c r="L4" s="321"/>
      <c r="M4" s="145"/>
      <c r="N4" s="298" t="str">
        <f>IF(T6&gt;0,"Une ou plusieurs lignes ne sont pas instruites","")</f>
        <v/>
      </c>
      <c r="O4" s="298"/>
      <c r="P4" s="145"/>
      <c r="Q4" s="145"/>
      <c r="R4" s="333"/>
      <c r="S4" s="146"/>
    </row>
    <row r="5" spans="1:21" ht="20.149999999999999" customHeight="1" thickBot="1" x14ac:dyDescent="0.4">
      <c r="A5" s="114" t="s">
        <v>29</v>
      </c>
      <c r="B5" s="115" t="s">
        <v>134</v>
      </c>
      <c r="C5" s="115" t="s">
        <v>142</v>
      </c>
      <c r="D5" s="115" t="s">
        <v>136</v>
      </c>
      <c r="E5" s="115" t="s">
        <v>67</v>
      </c>
      <c r="F5" s="115" t="s">
        <v>137</v>
      </c>
      <c r="G5" s="115"/>
      <c r="H5" s="115"/>
      <c r="I5" s="117">
        <v>2500</v>
      </c>
      <c r="J5" s="117"/>
      <c r="K5" s="117"/>
      <c r="L5" s="117"/>
      <c r="M5" s="118">
        <v>2500</v>
      </c>
      <c r="N5" s="115" t="s">
        <v>9</v>
      </c>
      <c r="O5" s="115"/>
      <c r="P5" s="139">
        <v>1900</v>
      </c>
      <c r="Q5" s="139">
        <v>1900</v>
      </c>
      <c r="R5" s="308"/>
      <c r="S5" s="121" t="s">
        <v>51</v>
      </c>
      <c r="T5" s="31" t="s">
        <v>265</v>
      </c>
    </row>
    <row r="6" spans="1:21" ht="20.149999999999999" customHeight="1" thickBot="1" x14ac:dyDescent="0.45">
      <c r="A6" s="122"/>
      <c r="B6" s="124"/>
      <c r="C6" s="124"/>
      <c r="D6" s="124"/>
      <c r="E6" s="123"/>
      <c r="F6" s="123"/>
      <c r="G6" s="360"/>
      <c r="H6" s="201" t="s">
        <v>2</v>
      </c>
      <c r="I6" s="202">
        <f>SUM(I7:I506)</f>
        <v>0</v>
      </c>
      <c r="J6" s="360"/>
      <c r="K6" s="360"/>
      <c r="L6" s="201" t="s">
        <v>2</v>
      </c>
      <c r="M6" s="202">
        <f>SUM(M7:M506)</f>
        <v>0</v>
      </c>
      <c r="N6" s="124"/>
      <c r="O6" s="360"/>
      <c r="P6" s="201" t="s">
        <v>2</v>
      </c>
      <c r="Q6" s="152">
        <f>SUM(Q7:Q506)</f>
        <v>0</v>
      </c>
      <c r="R6" s="307"/>
      <c r="S6" s="203"/>
      <c r="T6" s="31">
        <f>SUM(T7:T506)</f>
        <v>0</v>
      </c>
    </row>
    <row r="7" spans="1:21" ht="20.149999999999999" customHeight="1" x14ac:dyDescent="0.35">
      <c r="A7" s="204">
        <v>1</v>
      </c>
      <c r="B7" s="197" t="str">
        <f>IF('Dépenses sur frais réels'!B7="","",'Dépenses sur frais réels'!B7)</f>
        <v/>
      </c>
      <c r="C7" s="197" t="str">
        <f>IF('Dépenses sur frais réels'!C7="","",'Dépenses sur frais réels'!C7)</f>
        <v/>
      </c>
      <c r="D7" s="197" t="str">
        <f>IF('Dépenses sur frais réels'!D7="","",'Dépenses sur frais réels'!D7)</f>
        <v/>
      </c>
      <c r="E7" s="197" t="str">
        <f>IF('Dépenses sur frais réels'!E7="","",'Dépenses sur frais réels'!E7)</f>
        <v/>
      </c>
      <c r="F7" s="197" t="str">
        <f>IF('Dépenses sur frais réels'!F7="","",'Dépenses sur frais réels'!F7)</f>
        <v/>
      </c>
      <c r="G7" s="361" t="str">
        <f>IF('Dépenses sur frais réels'!G7="","",'Dépenses sur frais réels'!G7)</f>
        <v/>
      </c>
      <c r="H7" s="361" t="str">
        <f>IF('Dépenses sur frais réels'!H7="","",'Dépenses sur frais réels'!H7)</f>
        <v/>
      </c>
      <c r="I7" s="362" t="str">
        <f>IF('Dépenses sur frais réels'!I7="","",'Dépenses sur frais réels'!I7)</f>
        <v/>
      </c>
      <c r="J7" s="102"/>
      <c r="K7" s="297" t="str">
        <f>IF(J7="","",IF(J7="KO","",G7))</f>
        <v/>
      </c>
      <c r="L7" s="297" t="str">
        <f>IF(J7="","",IF(J7="KO","",H7))</f>
        <v/>
      </c>
      <c r="M7" s="102"/>
      <c r="N7" s="193"/>
      <c r="O7" s="370"/>
      <c r="P7" s="147" t="str">
        <f t="shared" ref="P7:P70" si="0">IF(F7="Aller - Retour Mayotte - Hexagone",IF(1900=0,"",1900),IF(F7="Aller - Retour Mayotte - La Réunion",IF(700=0,"",700),IF(F7="Aller - Retour Mayotte - Caraïbes",IF(2200=0,"",2200),IF(E7="Billets de train",IF(M7=0,"",""),IF(E7="","")))))</f>
        <v/>
      </c>
      <c r="Q7" s="195" t="str">
        <f>IF(M7="", "", MIN(M7,P7))</f>
        <v/>
      </c>
      <c r="R7" s="451" t="str">
        <f>IF(AND(OR(J7="KO",M7&lt;&gt;""),OR(J7="",K7="",L7="")),Listes!$A$68,IF(AND(M7="",J7&lt;&gt;""),Listes!$A$69,IF(AND(I7&lt;M7,O7=""),Listes!$A$70,IF(AND(L7&lt;K7,O7=""),Listes!$A$71,IF(AND(M7&lt;I7,N7=""),Listes!$A$72,IF(AND(S7="",OR(J7&lt;&gt;"",K7&lt;&gt;"",L7&lt;&gt;"")),Listes!$A$73,""))))))</f>
        <v/>
      </c>
      <c r="S7" s="291"/>
      <c r="T7" s="31">
        <f t="shared" ref="T7:T70" si="1">IF(AND(B7&lt;&gt;"",S7&lt;&gt;"Oui"),1,0)</f>
        <v>0</v>
      </c>
      <c r="U7" s="29" t="s">
        <v>165</v>
      </c>
    </row>
    <row r="8" spans="1:21" ht="20.149999999999999" customHeight="1" x14ac:dyDescent="0.35">
      <c r="A8" s="126">
        <v>2</v>
      </c>
      <c r="B8" s="197" t="str">
        <f>IF('Dépenses sur frais réels'!B8="","",'Dépenses sur frais réels'!B8)</f>
        <v/>
      </c>
      <c r="C8" s="197" t="str">
        <f>IF('Dépenses sur frais réels'!C8="","",'Dépenses sur frais réels'!C8)</f>
        <v/>
      </c>
      <c r="D8" s="197" t="str">
        <f>IF('Dépenses sur frais réels'!D8="","",'Dépenses sur frais réels'!D8)</f>
        <v/>
      </c>
      <c r="E8" s="197" t="str">
        <f>IF('Dépenses sur frais réels'!E8="","",'Dépenses sur frais réels'!E8)</f>
        <v/>
      </c>
      <c r="F8" s="197" t="str">
        <f>IF('Dépenses sur frais réels'!F8="","",'Dépenses sur frais réels'!F8)</f>
        <v/>
      </c>
      <c r="G8" s="361" t="str">
        <f>IF('Dépenses sur frais réels'!G8="","",'Dépenses sur frais réels'!G8)</f>
        <v/>
      </c>
      <c r="H8" s="361" t="str">
        <f>IF('Dépenses sur frais réels'!H8="","",'Dépenses sur frais réels'!H8)</f>
        <v/>
      </c>
      <c r="I8" s="362" t="str">
        <f>IF('Dépenses sur frais réels'!I8="","",'Dépenses sur frais réels'!I8)</f>
        <v/>
      </c>
      <c r="J8" s="102"/>
      <c r="K8" s="297" t="str">
        <f t="shared" ref="K8:K71" si="2">IF(J8="","",IF(J8="KO","",G8))</f>
        <v/>
      </c>
      <c r="L8" s="297" t="str">
        <f t="shared" ref="L8:L71" si="3">IF(J8="","",IF(J8="KO","",H8))</f>
        <v/>
      </c>
      <c r="M8" s="102"/>
      <c r="N8" s="193"/>
      <c r="O8" s="370"/>
      <c r="P8" s="147" t="str">
        <f t="shared" si="0"/>
        <v/>
      </c>
      <c r="Q8" s="195" t="str">
        <f t="shared" ref="Q8:Q71" si="4">IF(M8="", "", MIN(M8,P8))</f>
        <v/>
      </c>
      <c r="R8" s="451" t="str">
        <f>IF(AND(OR(J8="KO",M8&lt;&gt;""),OR(J8="",K8="",L8="")),Listes!$A$68,IF(AND(M8="",J8&lt;&gt;""),Listes!$A$69,IF(AND(I8&lt;M8,O8=""),Listes!$A$70,IF(AND(L8&lt;K8,O8=""),Listes!$A$71,IF(AND(M8&lt;I8,N8=""),Listes!$A$72,IF(AND(S8="",OR(J8&lt;&gt;"",K8&lt;&gt;"",L8&lt;&gt;"")),Listes!$A$73,""))))))</f>
        <v/>
      </c>
      <c r="S8" s="291"/>
      <c r="T8" s="331">
        <f t="shared" si="1"/>
        <v>0</v>
      </c>
      <c r="U8" s="103">
        <f>SUMIFS($Q$7:$Q$506,$E$7:$E$506,"Billets d'avion")</f>
        <v>0</v>
      </c>
    </row>
    <row r="9" spans="1:21" ht="20.149999999999999" customHeight="1" x14ac:dyDescent="0.35">
      <c r="A9" s="126">
        <v>3</v>
      </c>
      <c r="B9" s="197" t="str">
        <f>IF('Dépenses sur frais réels'!B9="","",'Dépenses sur frais réels'!B9)</f>
        <v/>
      </c>
      <c r="C9" s="197" t="str">
        <f>IF('Dépenses sur frais réels'!C9="","",'Dépenses sur frais réels'!C9)</f>
        <v/>
      </c>
      <c r="D9" s="197" t="str">
        <f>IF('Dépenses sur frais réels'!D9="","",'Dépenses sur frais réels'!D9)</f>
        <v/>
      </c>
      <c r="E9" s="197" t="str">
        <f>IF('Dépenses sur frais réels'!E9="","",'Dépenses sur frais réels'!E9)</f>
        <v/>
      </c>
      <c r="F9" s="197" t="str">
        <f>IF('Dépenses sur frais réels'!F9="","",'Dépenses sur frais réels'!F9)</f>
        <v/>
      </c>
      <c r="G9" s="361" t="str">
        <f>IF('Dépenses sur frais réels'!G9="","",'Dépenses sur frais réels'!G9)</f>
        <v/>
      </c>
      <c r="H9" s="361" t="str">
        <f>IF('Dépenses sur frais réels'!H9="","",'Dépenses sur frais réels'!H9)</f>
        <v/>
      </c>
      <c r="I9" s="362" t="str">
        <f>IF('Dépenses sur frais réels'!I9="","",'Dépenses sur frais réels'!I9)</f>
        <v/>
      </c>
      <c r="J9" s="102"/>
      <c r="K9" s="297" t="str">
        <f t="shared" si="2"/>
        <v/>
      </c>
      <c r="L9" s="297" t="str">
        <f t="shared" si="3"/>
        <v/>
      </c>
      <c r="M9" s="102"/>
      <c r="N9" s="193"/>
      <c r="O9" s="370"/>
      <c r="P9" s="147" t="str">
        <f t="shared" si="0"/>
        <v/>
      </c>
      <c r="Q9" s="195" t="str">
        <f t="shared" si="4"/>
        <v/>
      </c>
      <c r="R9" s="451" t="str">
        <f>IF(AND(OR(J9="KO",M9&lt;&gt;""),OR(J9="",K9="",L9="")),Listes!$A$68,IF(AND(M9="",J9&lt;&gt;""),Listes!$A$69,IF(AND(I9&lt;M9,O9=""),Listes!$A$70,IF(AND(L9&lt;K9,O9=""),Listes!$A$71,IF(AND(M9&lt;I9,N9=""),Listes!$A$72,IF(AND(S9="",OR(J9&lt;&gt;"",K9&lt;&gt;"",L9&lt;&gt;"")),Listes!$A$73,""))))))</f>
        <v/>
      </c>
      <c r="S9" s="291"/>
      <c r="T9" s="331">
        <f t="shared" si="1"/>
        <v>0</v>
      </c>
    </row>
    <row r="10" spans="1:21" ht="20.149999999999999" customHeight="1" x14ac:dyDescent="0.35">
      <c r="A10" s="126">
        <v>4</v>
      </c>
      <c r="B10" s="197" t="str">
        <f>IF('Dépenses sur frais réels'!B10="","",'Dépenses sur frais réels'!B10)</f>
        <v/>
      </c>
      <c r="C10" s="197" t="str">
        <f>IF('Dépenses sur frais réels'!C10="","",'Dépenses sur frais réels'!C10)</f>
        <v/>
      </c>
      <c r="D10" s="197" t="str">
        <f>IF('Dépenses sur frais réels'!D10="","",'Dépenses sur frais réels'!D10)</f>
        <v/>
      </c>
      <c r="E10" s="197" t="str">
        <f>IF('Dépenses sur frais réels'!E10="","",'Dépenses sur frais réels'!E10)</f>
        <v/>
      </c>
      <c r="F10" s="197" t="str">
        <f>IF('Dépenses sur frais réels'!F10="","",'Dépenses sur frais réels'!F10)</f>
        <v/>
      </c>
      <c r="G10" s="361" t="str">
        <f>IF('Dépenses sur frais réels'!G10="","",'Dépenses sur frais réels'!G10)</f>
        <v/>
      </c>
      <c r="H10" s="361" t="str">
        <f>IF('Dépenses sur frais réels'!H10="","",'Dépenses sur frais réels'!H10)</f>
        <v/>
      </c>
      <c r="I10" s="362" t="str">
        <f>IF('Dépenses sur frais réels'!I10="","",'Dépenses sur frais réels'!I10)</f>
        <v/>
      </c>
      <c r="J10" s="102"/>
      <c r="K10" s="297" t="str">
        <f t="shared" si="2"/>
        <v/>
      </c>
      <c r="L10" s="297" t="str">
        <f t="shared" si="3"/>
        <v/>
      </c>
      <c r="M10" s="102"/>
      <c r="N10" s="193"/>
      <c r="O10" s="370"/>
      <c r="P10" s="147" t="str">
        <f t="shared" si="0"/>
        <v/>
      </c>
      <c r="Q10" s="195" t="str">
        <f t="shared" si="4"/>
        <v/>
      </c>
      <c r="R10" s="451" t="str">
        <f>IF(AND(OR(J10="KO",M10&lt;&gt;""),OR(J10="",K10="",L10="")),Listes!$A$68,IF(AND(M10="",J10&lt;&gt;""),Listes!$A$69,IF(AND(I10&lt;M10,O10=""),Listes!$A$70,IF(AND(L10&lt;K10,O10=""),Listes!$A$71,IF(AND(M10&lt;I10,N10=""),Listes!$A$72,IF(AND(S10="",OR(J10&lt;&gt;"",K10&lt;&gt;"",L10&lt;&gt;"")),Listes!$A$73,""))))))</f>
        <v/>
      </c>
      <c r="S10" s="291"/>
      <c r="T10" s="331">
        <f t="shared" si="1"/>
        <v>0</v>
      </c>
    </row>
    <row r="11" spans="1:21" ht="20.149999999999999" customHeight="1" x14ac:dyDescent="0.35">
      <c r="A11" s="126">
        <v>5</v>
      </c>
      <c r="B11" s="197" t="str">
        <f>IF('Dépenses sur frais réels'!B11="","",'Dépenses sur frais réels'!B11)</f>
        <v/>
      </c>
      <c r="C11" s="197" t="str">
        <f>IF('Dépenses sur frais réels'!C11="","",'Dépenses sur frais réels'!C11)</f>
        <v/>
      </c>
      <c r="D11" s="197" t="str">
        <f>IF('Dépenses sur frais réels'!D11="","",'Dépenses sur frais réels'!D11)</f>
        <v/>
      </c>
      <c r="E11" s="197" t="str">
        <f>IF('Dépenses sur frais réels'!E11="","",'Dépenses sur frais réels'!E11)</f>
        <v/>
      </c>
      <c r="F11" s="197" t="str">
        <f>IF('Dépenses sur frais réels'!F11="","",'Dépenses sur frais réels'!F11)</f>
        <v/>
      </c>
      <c r="G11" s="361" t="str">
        <f>IF('Dépenses sur frais réels'!G11="","",'Dépenses sur frais réels'!G11)</f>
        <v/>
      </c>
      <c r="H11" s="361" t="str">
        <f>IF('Dépenses sur frais réels'!H11="","",'Dépenses sur frais réels'!H11)</f>
        <v/>
      </c>
      <c r="I11" s="362" t="str">
        <f>IF('Dépenses sur frais réels'!I11="","",'Dépenses sur frais réels'!I11)</f>
        <v/>
      </c>
      <c r="J11" s="102"/>
      <c r="K11" s="297" t="str">
        <f t="shared" si="2"/>
        <v/>
      </c>
      <c r="L11" s="297" t="str">
        <f t="shared" si="3"/>
        <v/>
      </c>
      <c r="M11" s="102"/>
      <c r="N11" s="193"/>
      <c r="O11" s="370"/>
      <c r="P11" s="147" t="str">
        <f t="shared" si="0"/>
        <v/>
      </c>
      <c r="Q11" s="195" t="str">
        <f t="shared" si="4"/>
        <v/>
      </c>
      <c r="R11" s="451" t="str">
        <f>IF(AND(OR(J11="KO",M11&lt;&gt;""),OR(J11="",K11="",L11="")),Listes!$A$68,IF(AND(M11="",J11&lt;&gt;""),Listes!$A$69,IF(AND(I11&lt;M11,O11=""),Listes!$A$70,IF(AND(L11&lt;K11,O11=""),Listes!$A$71,IF(AND(M11&lt;I11,N11=""),Listes!$A$72,IF(AND(S11="",OR(J11&lt;&gt;"",K11&lt;&gt;"",L11&lt;&gt;"")),Listes!$A$73,""))))))</f>
        <v/>
      </c>
      <c r="S11" s="291"/>
      <c r="T11" s="331">
        <f t="shared" si="1"/>
        <v>0</v>
      </c>
    </row>
    <row r="12" spans="1:21" ht="20.149999999999999" customHeight="1" x14ac:dyDescent="0.35">
      <c r="A12" s="126">
        <v>6</v>
      </c>
      <c r="B12" s="197" t="str">
        <f>IF('Dépenses sur frais réels'!B12="","",'Dépenses sur frais réels'!B12)</f>
        <v/>
      </c>
      <c r="C12" s="197" t="str">
        <f>IF('Dépenses sur frais réels'!C12="","",'Dépenses sur frais réels'!C12)</f>
        <v/>
      </c>
      <c r="D12" s="197" t="str">
        <f>IF('Dépenses sur frais réels'!D12="","",'Dépenses sur frais réels'!D12)</f>
        <v/>
      </c>
      <c r="E12" s="197" t="str">
        <f>IF('Dépenses sur frais réels'!E12="","",'Dépenses sur frais réels'!E12)</f>
        <v/>
      </c>
      <c r="F12" s="197" t="str">
        <f>IF('Dépenses sur frais réels'!F12="","",'Dépenses sur frais réels'!F12)</f>
        <v/>
      </c>
      <c r="G12" s="361" t="str">
        <f>IF('Dépenses sur frais réels'!G12="","",'Dépenses sur frais réels'!G12)</f>
        <v/>
      </c>
      <c r="H12" s="361" t="str">
        <f>IF('Dépenses sur frais réels'!H12="","",'Dépenses sur frais réels'!H12)</f>
        <v/>
      </c>
      <c r="I12" s="362" t="str">
        <f>IF('Dépenses sur frais réels'!I12="","",'Dépenses sur frais réels'!I12)</f>
        <v/>
      </c>
      <c r="J12" s="102"/>
      <c r="K12" s="297" t="str">
        <f t="shared" si="2"/>
        <v/>
      </c>
      <c r="L12" s="297" t="str">
        <f t="shared" si="3"/>
        <v/>
      </c>
      <c r="M12" s="102"/>
      <c r="N12" s="193"/>
      <c r="O12" s="370"/>
      <c r="P12" s="147" t="str">
        <f t="shared" si="0"/>
        <v/>
      </c>
      <c r="Q12" s="195" t="str">
        <f t="shared" si="4"/>
        <v/>
      </c>
      <c r="R12" s="451" t="str">
        <f>IF(AND(OR(J12="KO",M12&lt;&gt;""),OR(J12="",K12="",L12="")),Listes!$A$68,IF(AND(M12="",J12&lt;&gt;""),Listes!$A$69,IF(AND(I12&lt;M12,O12=""),Listes!$A$70,IF(AND(L12&lt;K12,O12=""),Listes!$A$71,IF(AND(M12&lt;I12,N12=""),Listes!$A$72,IF(AND(S12="",OR(J12&lt;&gt;"",K12&lt;&gt;"",L12&lt;&gt;"")),Listes!$A$73,""))))))</f>
        <v/>
      </c>
      <c r="S12" s="291"/>
      <c r="T12" s="331">
        <f t="shared" si="1"/>
        <v>0</v>
      </c>
    </row>
    <row r="13" spans="1:21" ht="20.149999999999999" customHeight="1" x14ac:dyDescent="0.35">
      <c r="A13" s="126">
        <v>7</v>
      </c>
      <c r="B13" s="197" t="str">
        <f>IF('Dépenses sur frais réels'!B13="","",'Dépenses sur frais réels'!B13)</f>
        <v/>
      </c>
      <c r="C13" s="197" t="str">
        <f>IF('Dépenses sur frais réels'!C13="","",'Dépenses sur frais réels'!C13)</f>
        <v/>
      </c>
      <c r="D13" s="197" t="str">
        <f>IF('Dépenses sur frais réels'!D13="","",'Dépenses sur frais réels'!D13)</f>
        <v/>
      </c>
      <c r="E13" s="197" t="str">
        <f>IF('Dépenses sur frais réels'!E13="","",'Dépenses sur frais réels'!E13)</f>
        <v/>
      </c>
      <c r="F13" s="197" t="str">
        <f>IF('Dépenses sur frais réels'!F13="","",'Dépenses sur frais réels'!F13)</f>
        <v/>
      </c>
      <c r="G13" s="361" t="str">
        <f>IF('Dépenses sur frais réels'!G13="","",'Dépenses sur frais réels'!G13)</f>
        <v/>
      </c>
      <c r="H13" s="361" t="str">
        <f>IF('Dépenses sur frais réels'!H13="","",'Dépenses sur frais réels'!H13)</f>
        <v/>
      </c>
      <c r="I13" s="362" t="str">
        <f>IF('Dépenses sur frais réels'!I13="","",'Dépenses sur frais réels'!I13)</f>
        <v/>
      </c>
      <c r="J13" s="102"/>
      <c r="K13" s="297" t="str">
        <f t="shared" si="2"/>
        <v/>
      </c>
      <c r="L13" s="297" t="str">
        <f t="shared" si="3"/>
        <v/>
      </c>
      <c r="M13" s="102"/>
      <c r="N13" s="193"/>
      <c r="O13" s="370"/>
      <c r="P13" s="147" t="str">
        <f t="shared" si="0"/>
        <v/>
      </c>
      <c r="Q13" s="195" t="str">
        <f t="shared" si="4"/>
        <v/>
      </c>
      <c r="R13" s="451" t="str">
        <f>IF(AND(OR(J13="KO",M13&lt;&gt;""),OR(J13="",K13="",L13="")),Listes!$A$68,IF(AND(M13="",J13&lt;&gt;""),Listes!$A$69,IF(AND(I13&lt;M13,O13=""),Listes!$A$70,IF(AND(L13&lt;K13,O13=""),Listes!$A$71,IF(AND(M13&lt;I13,N13=""),Listes!$A$72,IF(AND(S13="",OR(J13&lt;&gt;"",K13&lt;&gt;"",L13&lt;&gt;"")),Listes!$A$73,""))))))</f>
        <v/>
      </c>
      <c r="S13" s="291"/>
      <c r="T13" s="331">
        <f t="shared" si="1"/>
        <v>0</v>
      </c>
    </row>
    <row r="14" spans="1:21" ht="20.149999999999999" customHeight="1" x14ac:dyDescent="0.35">
      <c r="A14" s="126">
        <v>8</v>
      </c>
      <c r="B14" s="197" t="str">
        <f>IF('Dépenses sur frais réels'!B14="","",'Dépenses sur frais réels'!B14)</f>
        <v/>
      </c>
      <c r="C14" s="197" t="str">
        <f>IF('Dépenses sur frais réels'!C14="","",'Dépenses sur frais réels'!C14)</f>
        <v/>
      </c>
      <c r="D14" s="197" t="str">
        <f>IF('Dépenses sur frais réels'!D14="","",'Dépenses sur frais réels'!D14)</f>
        <v/>
      </c>
      <c r="E14" s="197" t="str">
        <f>IF('Dépenses sur frais réels'!E14="","",'Dépenses sur frais réels'!E14)</f>
        <v/>
      </c>
      <c r="F14" s="197" t="str">
        <f>IF('Dépenses sur frais réels'!F14="","",'Dépenses sur frais réels'!F14)</f>
        <v/>
      </c>
      <c r="G14" s="361" t="str">
        <f>IF('Dépenses sur frais réels'!G14="","",'Dépenses sur frais réels'!G14)</f>
        <v/>
      </c>
      <c r="H14" s="361" t="str">
        <f>IF('Dépenses sur frais réels'!H14="","",'Dépenses sur frais réels'!H14)</f>
        <v/>
      </c>
      <c r="I14" s="362" t="str">
        <f>IF('Dépenses sur frais réels'!I14="","",'Dépenses sur frais réels'!I14)</f>
        <v/>
      </c>
      <c r="J14" s="102"/>
      <c r="K14" s="297" t="str">
        <f t="shared" si="2"/>
        <v/>
      </c>
      <c r="L14" s="297" t="str">
        <f t="shared" si="3"/>
        <v/>
      </c>
      <c r="M14" s="102"/>
      <c r="N14" s="193"/>
      <c r="O14" s="370"/>
      <c r="P14" s="147" t="str">
        <f t="shared" si="0"/>
        <v/>
      </c>
      <c r="Q14" s="195" t="str">
        <f t="shared" si="4"/>
        <v/>
      </c>
      <c r="R14" s="451" t="str">
        <f>IF(AND(OR(J14="KO",M14&lt;&gt;""),OR(J14="",K14="",L14="")),Listes!$A$68,IF(AND(M14="",J14&lt;&gt;""),Listes!$A$69,IF(AND(I14&lt;M14,O14=""),Listes!$A$70,IF(AND(L14&lt;K14,O14=""),Listes!$A$71,IF(AND(M14&lt;I14,N14=""),Listes!$A$72,IF(AND(S14="",OR(J14&lt;&gt;"",K14&lt;&gt;"",L14&lt;&gt;"")),Listes!$A$73,""))))))</f>
        <v/>
      </c>
      <c r="S14" s="291"/>
      <c r="T14" s="331">
        <f t="shared" si="1"/>
        <v>0</v>
      </c>
    </row>
    <row r="15" spans="1:21" ht="20.149999999999999" customHeight="1" x14ac:dyDescent="0.35">
      <c r="A15" s="126">
        <v>9</v>
      </c>
      <c r="B15" s="197" t="str">
        <f>IF('Dépenses sur frais réels'!B15="","",'Dépenses sur frais réels'!B15)</f>
        <v/>
      </c>
      <c r="C15" s="197" t="str">
        <f>IF('Dépenses sur frais réels'!C15="","",'Dépenses sur frais réels'!C15)</f>
        <v/>
      </c>
      <c r="D15" s="197" t="str">
        <f>IF('Dépenses sur frais réels'!D15="","",'Dépenses sur frais réels'!D15)</f>
        <v/>
      </c>
      <c r="E15" s="197" t="str">
        <f>IF('Dépenses sur frais réels'!E15="","",'Dépenses sur frais réels'!E15)</f>
        <v/>
      </c>
      <c r="F15" s="197" t="str">
        <f>IF('Dépenses sur frais réels'!F15="","",'Dépenses sur frais réels'!F15)</f>
        <v/>
      </c>
      <c r="G15" s="361" t="str">
        <f>IF('Dépenses sur frais réels'!G15="","",'Dépenses sur frais réels'!G15)</f>
        <v/>
      </c>
      <c r="H15" s="361" t="str">
        <f>IF('Dépenses sur frais réels'!H15="","",'Dépenses sur frais réels'!H15)</f>
        <v/>
      </c>
      <c r="I15" s="362" t="str">
        <f>IF('Dépenses sur frais réels'!I15="","",'Dépenses sur frais réels'!I15)</f>
        <v/>
      </c>
      <c r="J15" s="102"/>
      <c r="K15" s="297" t="str">
        <f t="shared" si="2"/>
        <v/>
      </c>
      <c r="L15" s="297" t="str">
        <f t="shared" si="3"/>
        <v/>
      </c>
      <c r="M15" s="102"/>
      <c r="N15" s="193"/>
      <c r="O15" s="370"/>
      <c r="P15" s="147" t="str">
        <f t="shared" si="0"/>
        <v/>
      </c>
      <c r="Q15" s="195" t="str">
        <f t="shared" si="4"/>
        <v/>
      </c>
      <c r="R15" s="451" t="str">
        <f>IF(AND(OR(J15="KO",M15&lt;&gt;""),OR(J15="",K15="",L15="")),Listes!$A$68,IF(AND(M15="",J15&lt;&gt;""),Listes!$A$69,IF(AND(I15&lt;M15,O15=""),Listes!$A$70,IF(AND(L15&lt;K15,O15=""),Listes!$A$71,IF(AND(M15&lt;I15,N15=""),Listes!$A$72,IF(AND(S15="",OR(J15&lt;&gt;"",K15&lt;&gt;"",L15&lt;&gt;"")),Listes!$A$73,""))))))</f>
        <v/>
      </c>
      <c r="S15" s="291"/>
      <c r="T15" s="331">
        <f t="shared" si="1"/>
        <v>0</v>
      </c>
    </row>
    <row r="16" spans="1:21" ht="20.149999999999999" customHeight="1" x14ac:dyDescent="0.35">
      <c r="A16" s="126">
        <v>10</v>
      </c>
      <c r="B16" s="197" t="str">
        <f>IF('Dépenses sur frais réels'!B16="","",'Dépenses sur frais réels'!B16)</f>
        <v/>
      </c>
      <c r="C16" s="197" t="str">
        <f>IF('Dépenses sur frais réels'!C16="","",'Dépenses sur frais réels'!C16)</f>
        <v/>
      </c>
      <c r="D16" s="197" t="str">
        <f>IF('Dépenses sur frais réels'!D16="","",'Dépenses sur frais réels'!D16)</f>
        <v/>
      </c>
      <c r="E16" s="197" t="str">
        <f>IF('Dépenses sur frais réels'!E16="","",'Dépenses sur frais réels'!E16)</f>
        <v/>
      </c>
      <c r="F16" s="197" t="str">
        <f>IF('Dépenses sur frais réels'!F16="","",'Dépenses sur frais réels'!F16)</f>
        <v/>
      </c>
      <c r="G16" s="361" t="str">
        <f>IF('Dépenses sur frais réels'!G16="","",'Dépenses sur frais réels'!G16)</f>
        <v/>
      </c>
      <c r="H16" s="361" t="str">
        <f>IF('Dépenses sur frais réels'!H16="","",'Dépenses sur frais réels'!H16)</f>
        <v/>
      </c>
      <c r="I16" s="362" t="str">
        <f>IF('Dépenses sur frais réels'!I16="","",'Dépenses sur frais réels'!I16)</f>
        <v/>
      </c>
      <c r="J16" s="102"/>
      <c r="K16" s="297" t="str">
        <f t="shared" si="2"/>
        <v/>
      </c>
      <c r="L16" s="297" t="str">
        <f t="shared" si="3"/>
        <v/>
      </c>
      <c r="M16" s="102"/>
      <c r="N16" s="193"/>
      <c r="O16" s="370"/>
      <c r="P16" s="147" t="str">
        <f t="shared" si="0"/>
        <v/>
      </c>
      <c r="Q16" s="195" t="str">
        <f t="shared" si="4"/>
        <v/>
      </c>
      <c r="R16" s="451" t="str">
        <f>IF(AND(OR(J16="KO",M16&lt;&gt;""),OR(J16="",K16="",L16="")),Listes!$A$68,IF(AND(M16="",J16&lt;&gt;""),Listes!$A$69,IF(AND(I16&lt;M16,O16=""),Listes!$A$70,IF(AND(L16&lt;K16,O16=""),Listes!$A$71,IF(AND(M16&lt;I16,N16=""),Listes!$A$72,IF(AND(S16="",OR(J16&lt;&gt;"",K16&lt;&gt;"",L16&lt;&gt;"")),Listes!$A$73,""))))))</f>
        <v/>
      </c>
      <c r="S16" s="291"/>
      <c r="T16" s="331">
        <f t="shared" si="1"/>
        <v>0</v>
      </c>
    </row>
    <row r="17" spans="1:20" ht="20.149999999999999" customHeight="1" x14ac:dyDescent="0.35">
      <c r="A17" s="126">
        <v>11</v>
      </c>
      <c r="B17" s="197" t="str">
        <f>IF('Dépenses sur frais réels'!B17="","",'Dépenses sur frais réels'!B17)</f>
        <v/>
      </c>
      <c r="C17" s="197" t="str">
        <f>IF('Dépenses sur frais réels'!C17="","",'Dépenses sur frais réels'!C17)</f>
        <v/>
      </c>
      <c r="D17" s="197" t="str">
        <f>IF('Dépenses sur frais réels'!D17="","",'Dépenses sur frais réels'!D17)</f>
        <v/>
      </c>
      <c r="E17" s="197" t="str">
        <f>IF('Dépenses sur frais réels'!E17="","",'Dépenses sur frais réels'!E17)</f>
        <v/>
      </c>
      <c r="F17" s="197" t="str">
        <f>IF('Dépenses sur frais réels'!F17="","",'Dépenses sur frais réels'!F17)</f>
        <v/>
      </c>
      <c r="G17" s="361" t="str">
        <f>IF('Dépenses sur frais réels'!G17="","",'Dépenses sur frais réels'!G17)</f>
        <v/>
      </c>
      <c r="H17" s="361" t="str">
        <f>IF('Dépenses sur frais réels'!H17="","",'Dépenses sur frais réels'!H17)</f>
        <v/>
      </c>
      <c r="I17" s="362" t="str">
        <f>IF('Dépenses sur frais réels'!I17="","",'Dépenses sur frais réels'!I17)</f>
        <v/>
      </c>
      <c r="J17" s="102"/>
      <c r="K17" s="297" t="str">
        <f t="shared" si="2"/>
        <v/>
      </c>
      <c r="L17" s="297" t="str">
        <f t="shared" si="3"/>
        <v/>
      </c>
      <c r="M17" s="102"/>
      <c r="N17" s="193"/>
      <c r="O17" s="370"/>
      <c r="P17" s="147" t="str">
        <f t="shared" si="0"/>
        <v/>
      </c>
      <c r="Q17" s="195" t="str">
        <f t="shared" si="4"/>
        <v/>
      </c>
      <c r="R17" s="451" t="str">
        <f>IF(AND(OR(J17="KO",M17&lt;&gt;""),OR(J17="",K17="",L17="")),Listes!$A$68,IF(AND(M17="",J17&lt;&gt;""),Listes!$A$69,IF(AND(I17&lt;M17,O17=""),Listes!$A$70,IF(AND(L17&lt;K17,O17=""),Listes!$A$71,IF(AND(M17&lt;I17,N17=""),Listes!$A$72,IF(AND(S17="",OR(J17&lt;&gt;"",K17&lt;&gt;"",L17&lt;&gt;"")),Listes!$A$73,""))))))</f>
        <v/>
      </c>
      <c r="S17" s="291"/>
      <c r="T17" s="331">
        <f t="shared" si="1"/>
        <v>0</v>
      </c>
    </row>
    <row r="18" spans="1:20" ht="20.149999999999999" customHeight="1" x14ac:dyDescent="0.35">
      <c r="A18" s="126">
        <v>12</v>
      </c>
      <c r="B18" s="197" t="str">
        <f>IF('Dépenses sur frais réels'!B18="","",'Dépenses sur frais réels'!B18)</f>
        <v/>
      </c>
      <c r="C18" s="197" t="str">
        <f>IF('Dépenses sur frais réels'!C18="","",'Dépenses sur frais réels'!C18)</f>
        <v/>
      </c>
      <c r="D18" s="197" t="str">
        <f>IF('Dépenses sur frais réels'!D18="","",'Dépenses sur frais réels'!D18)</f>
        <v/>
      </c>
      <c r="E18" s="197" t="str">
        <f>IF('Dépenses sur frais réels'!E18="","",'Dépenses sur frais réels'!E18)</f>
        <v/>
      </c>
      <c r="F18" s="197" t="str">
        <f>IF('Dépenses sur frais réels'!F18="","",'Dépenses sur frais réels'!F18)</f>
        <v/>
      </c>
      <c r="G18" s="361" t="str">
        <f>IF('Dépenses sur frais réels'!G18="","",'Dépenses sur frais réels'!G18)</f>
        <v/>
      </c>
      <c r="H18" s="361" t="str">
        <f>IF('Dépenses sur frais réels'!H18="","",'Dépenses sur frais réels'!H18)</f>
        <v/>
      </c>
      <c r="I18" s="362" t="str">
        <f>IF('Dépenses sur frais réels'!I18="","",'Dépenses sur frais réels'!I18)</f>
        <v/>
      </c>
      <c r="J18" s="102"/>
      <c r="K18" s="297" t="str">
        <f t="shared" si="2"/>
        <v/>
      </c>
      <c r="L18" s="297" t="str">
        <f t="shared" si="3"/>
        <v/>
      </c>
      <c r="M18" s="102"/>
      <c r="N18" s="193"/>
      <c r="O18" s="370"/>
      <c r="P18" s="147" t="str">
        <f t="shared" si="0"/>
        <v/>
      </c>
      <c r="Q18" s="195" t="str">
        <f t="shared" si="4"/>
        <v/>
      </c>
      <c r="R18" s="451" t="str">
        <f>IF(AND(OR(J18="KO",M18&lt;&gt;""),OR(J18="",K18="",L18="")),Listes!$A$68,IF(AND(M18="",J18&lt;&gt;""),Listes!$A$69,IF(AND(I18&lt;M18,O18=""),Listes!$A$70,IF(AND(L18&lt;K18,O18=""),Listes!$A$71,IF(AND(M18&lt;I18,N18=""),Listes!$A$72,IF(AND(S18="",OR(J18&lt;&gt;"",K18&lt;&gt;"",L18&lt;&gt;"")),Listes!$A$73,""))))))</f>
        <v/>
      </c>
      <c r="S18" s="291"/>
      <c r="T18" s="331">
        <f t="shared" si="1"/>
        <v>0</v>
      </c>
    </row>
    <row r="19" spans="1:20" ht="20.149999999999999" customHeight="1" x14ac:dyDescent="0.35">
      <c r="A19" s="126">
        <v>13</v>
      </c>
      <c r="B19" s="197" t="str">
        <f>IF('Dépenses sur frais réels'!B19="","",'Dépenses sur frais réels'!B19)</f>
        <v/>
      </c>
      <c r="C19" s="197" t="str">
        <f>IF('Dépenses sur frais réels'!C19="","",'Dépenses sur frais réels'!C19)</f>
        <v/>
      </c>
      <c r="D19" s="197" t="str">
        <f>IF('Dépenses sur frais réels'!D19="","",'Dépenses sur frais réels'!D19)</f>
        <v/>
      </c>
      <c r="E19" s="197" t="str">
        <f>IF('Dépenses sur frais réels'!E19="","",'Dépenses sur frais réels'!E19)</f>
        <v/>
      </c>
      <c r="F19" s="197" t="str">
        <f>IF('Dépenses sur frais réels'!F19="","",'Dépenses sur frais réels'!F19)</f>
        <v/>
      </c>
      <c r="G19" s="361" t="str">
        <f>IF('Dépenses sur frais réels'!G19="","",'Dépenses sur frais réels'!G19)</f>
        <v/>
      </c>
      <c r="H19" s="361" t="str">
        <f>IF('Dépenses sur frais réels'!H19="","",'Dépenses sur frais réels'!H19)</f>
        <v/>
      </c>
      <c r="I19" s="362" t="str">
        <f>IF('Dépenses sur frais réels'!I19="","",'Dépenses sur frais réels'!I19)</f>
        <v/>
      </c>
      <c r="J19" s="102"/>
      <c r="K19" s="297" t="str">
        <f t="shared" si="2"/>
        <v/>
      </c>
      <c r="L19" s="297" t="str">
        <f t="shared" si="3"/>
        <v/>
      </c>
      <c r="M19" s="102"/>
      <c r="N19" s="193"/>
      <c r="O19" s="370"/>
      <c r="P19" s="147" t="str">
        <f t="shared" si="0"/>
        <v/>
      </c>
      <c r="Q19" s="195" t="str">
        <f t="shared" si="4"/>
        <v/>
      </c>
      <c r="R19" s="451" t="str">
        <f>IF(AND(OR(J19="KO",M19&lt;&gt;""),OR(J19="",K19="",L19="")),Listes!$A$68,IF(AND(M19="",J19&lt;&gt;""),Listes!$A$69,IF(AND(I19&lt;M19,O19=""),Listes!$A$70,IF(AND(L19&lt;K19,O19=""),Listes!$A$71,IF(AND(M19&lt;I19,N19=""),Listes!$A$72,IF(AND(S19="",OR(J19&lt;&gt;"",K19&lt;&gt;"",L19&lt;&gt;"")),Listes!$A$73,""))))))</f>
        <v/>
      </c>
      <c r="S19" s="291"/>
      <c r="T19" s="331">
        <f t="shared" si="1"/>
        <v>0</v>
      </c>
    </row>
    <row r="20" spans="1:20" ht="20.149999999999999" customHeight="1" x14ac:dyDescent="0.35">
      <c r="A20" s="126">
        <v>14</v>
      </c>
      <c r="B20" s="197" t="str">
        <f>IF('Dépenses sur frais réels'!B20="","",'Dépenses sur frais réels'!B20)</f>
        <v/>
      </c>
      <c r="C20" s="197" t="str">
        <f>IF('Dépenses sur frais réels'!C20="","",'Dépenses sur frais réels'!C20)</f>
        <v/>
      </c>
      <c r="D20" s="197" t="str">
        <f>IF('Dépenses sur frais réels'!D20="","",'Dépenses sur frais réels'!D20)</f>
        <v/>
      </c>
      <c r="E20" s="197" t="str">
        <f>IF('Dépenses sur frais réels'!E20="","",'Dépenses sur frais réels'!E20)</f>
        <v/>
      </c>
      <c r="F20" s="197" t="str">
        <f>IF('Dépenses sur frais réels'!F20="","",'Dépenses sur frais réels'!F20)</f>
        <v/>
      </c>
      <c r="G20" s="361" t="str">
        <f>IF('Dépenses sur frais réels'!G20="","",'Dépenses sur frais réels'!G20)</f>
        <v/>
      </c>
      <c r="H20" s="361" t="str">
        <f>IF('Dépenses sur frais réels'!H20="","",'Dépenses sur frais réels'!H20)</f>
        <v/>
      </c>
      <c r="I20" s="362" t="str">
        <f>IF('Dépenses sur frais réels'!I20="","",'Dépenses sur frais réels'!I20)</f>
        <v/>
      </c>
      <c r="J20" s="102"/>
      <c r="K20" s="297" t="str">
        <f t="shared" si="2"/>
        <v/>
      </c>
      <c r="L20" s="297" t="str">
        <f t="shared" si="3"/>
        <v/>
      </c>
      <c r="M20" s="102"/>
      <c r="N20" s="193"/>
      <c r="O20" s="370"/>
      <c r="P20" s="147" t="str">
        <f t="shared" si="0"/>
        <v/>
      </c>
      <c r="Q20" s="195" t="str">
        <f t="shared" si="4"/>
        <v/>
      </c>
      <c r="R20" s="451" t="str">
        <f>IF(AND(OR(J20="KO",M20&lt;&gt;""),OR(J20="",K20="",L20="")),Listes!$A$68,IF(AND(M20="",J20&lt;&gt;""),Listes!$A$69,IF(AND(I20&lt;M20,O20=""),Listes!$A$70,IF(AND(L20&lt;K20,O20=""),Listes!$A$71,IF(AND(M20&lt;I20,N20=""),Listes!$A$72,IF(AND(S20="",OR(J20&lt;&gt;"",K20&lt;&gt;"",L20&lt;&gt;"")),Listes!$A$73,""))))))</f>
        <v/>
      </c>
      <c r="S20" s="291"/>
      <c r="T20" s="331">
        <f t="shared" si="1"/>
        <v>0</v>
      </c>
    </row>
    <row r="21" spans="1:20" ht="20.149999999999999" customHeight="1" x14ac:dyDescent="0.35">
      <c r="A21" s="126">
        <v>15</v>
      </c>
      <c r="B21" s="197" t="str">
        <f>IF('Dépenses sur frais réels'!B21="","",'Dépenses sur frais réels'!B21)</f>
        <v/>
      </c>
      <c r="C21" s="197" t="str">
        <f>IF('Dépenses sur frais réels'!C21="","",'Dépenses sur frais réels'!C21)</f>
        <v/>
      </c>
      <c r="D21" s="197" t="str">
        <f>IF('Dépenses sur frais réels'!D21="","",'Dépenses sur frais réels'!D21)</f>
        <v/>
      </c>
      <c r="E21" s="197" t="str">
        <f>IF('Dépenses sur frais réels'!E21="","",'Dépenses sur frais réels'!E21)</f>
        <v/>
      </c>
      <c r="F21" s="197" t="str">
        <f>IF('Dépenses sur frais réels'!F21="","",'Dépenses sur frais réels'!F21)</f>
        <v/>
      </c>
      <c r="G21" s="361" t="str">
        <f>IF('Dépenses sur frais réels'!G21="","",'Dépenses sur frais réels'!G21)</f>
        <v/>
      </c>
      <c r="H21" s="361" t="str">
        <f>IF('Dépenses sur frais réels'!H21="","",'Dépenses sur frais réels'!H21)</f>
        <v/>
      </c>
      <c r="I21" s="362" t="str">
        <f>IF('Dépenses sur frais réels'!I21="","",'Dépenses sur frais réels'!I21)</f>
        <v/>
      </c>
      <c r="J21" s="102"/>
      <c r="K21" s="297" t="str">
        <f t="shared" si="2"/>
        <v/>
      </c>
      <c r="L21" s="297" t="str">
        <f t="shared" si="3"/>
        <v/>
      </c>
      <c r="M21" s="102"/>
      <c r="N21" s="193"/>
      <c r="O21" s="370"/>
      <c r="P21" s="147" t="str">
        <f t="shared" si="0"/>
        <v/>
      </c>
      <c r="Q21" s="195" t="str">
        <f t="shared" si="4"/>
        <v/>
      </c>
      <c r="R21" s="451" t="str">
        <f>IF(AND(OR(J21="KO",M21&lt;&gt;""),OR(J21="",K21="",L21="")),Listes!$A$68,IF(AND(M21="",J21&lt;&gt;""),Listes!$A$69,IF(AND(I21&lt;M21,O21=""),Listes!$A$70,IF(AND(L21&lt;K21,O21=""),Listes!$A$71,IF(AND(M21&lt;I21,N21=""),Listes!$A$72,IF(AND(S21="",OR(J21&lt;&gt;"",K21&lt;&gt;"",L21&lt;&gt;"")),Listes!$A$73,""))))))</f>
        <v/>
      </c>
      <c r="S21" s="291"/>
      <c r="T21" s="331">
        <f t="shared" si="1"/>
        <v>0</v>
      </c>
    </row>
    <row r="22" spans="1:20" ht="20.149999999999999" customHeight="1" x14ac:dyDescent="0.35">
      <c r="A22" s="126">
        <v>16</v>
      </c>
      <c r="B22" s="197" t="str">
        <f>IF('Dépenses sur frais réels'!B22="","",'Dépenses sur frais réels'!B22)</f>
        <v/>
      </c>
      <c r="C22" s="197" t="str">
        <f>IF('Dépenses sur frais réels'!C22="","",'Dépenses sur frais réels'!C22)</f>
        <v/>
      </c>
      <c r="D22" s="197" t="str">
        <f>IF('Dépenses sur frais réels'!D22="","",'Dépenses sur frais réels'!D22)</f>
        <v/>
      </c>
      <c r="E22" s="197" t="str">
        <f>IF('Dépenses sur frais réels'!E22="","",'Dépenses sur frais réels'!E22)</f>
        <v/>
      </c>
      <c r="F22" s="197" t="str">
        <f>IF('Dépenses sur frais réels'!F22="","",'Dépenses sur frais réels'!F22)</f>
        <v/>
      </c>
      <c r="G22" s="361" t="str">
        <f>IF('Dépenses sur frais réels'!G22="","",'Dépenses sur frais réels'!G22)</f>
        <v/>
      </c>
      <c r="H22" s="361" t="str">
        <f>IF('Dépenses sur frais réels'!H22="","",'Dépenses sur frais réels'!H22)</f>
        <v/>
      </c>
      <c r="I22" s="362" t="str">
        <f>IF('Dépenses sur frais réels'!I22="","",'Dépenses sur frais réels'!I22)</f>
        <v/>
      </c>
      <c r="J22" s="102"/>
      <c r="K22" s="297" t="str">
        <f t="shared" si="2"/>
        <v/>
      </c>
      <c r="L22" s="297" t="str">
        <f t="shared" si="3"/>
        <v/>
      </c>
      <c r="M22" s="102"/>
      <c r="N22" s="193"/>
      <c r="O22" s="370"/>
      <c r="P22" s="147" t="str">
        <f t="shared" si="0"/>
        <v/>
      </c>
      <c r="Q22" s="195" t="str">
        <f t="shared" si="4"/>
        <v/>
      </c>
      <c r="R22" s="451" t="str">
        <f>IF(AND(OR(J22="KO",M22&lt;&gt;""),OR(J22="",K22="",L22="")),Listes!$A$68,IF(AND(M22="",J22&lt;&gt;""),Listes!$A$69,IF(AND(I22&lt;M22,O22=""),Listes!$A$70,IF(AND(L22&lt;K22,O22=""),Listes!$A$71,IF(AND(M22&lt;I22,N22=""),Listes!$A$72,IF(AND(S22="",OR(J22&lt;&gt;"",K22&lt;&gt;"",L22&lt;&gt;"")),Listes!$A$73,""))))))</f>
        <v/>
      </c>
      <c r="S22" s="291"/>
      <c r="T22" s="331">
        <f t="shared" si="1"/>
        <v>0</v>
      </c>
    </row>
    <row r="23" spans="1:20" ht="20.149999999999999" customHeight="1" x14ac:dyDescent="0.35">
      <c r="A23" s="126">
        <v>17</v>
      </c>
      <c r="B23" s="197" t="str">
        <f>IF('Dépenses sur frais réels'!B23="","",'Dépenses sur frais réels'!B23)</f>
        <v/>
      </c>
      <c r="C23" s="197" t="str">
        <f>IF('Dépenses sur frais réels'!C23="","",'Dépenses sur frais réels'!C23)</f>
        <v/>
      </c>
      <c r="D23" s="197" t="str">
        <f>IF('Dépenses sur frais réels'!D23="","",'Dépenses sur frais réels'!D23)</f>
        <v/>
      </c>
      <c r="E23" s="197" t="str">
        <f>IF('Dépenses sur frais réels'!E23="","",'Dépenses sur frais réels'!E23)</f>
        <v/>
      </c>
      <c r="F23" s="197" t="str">
        <f>IF('Dépenses sur frais réels'!F23="","",'Dépenses sur frais réels'!F23)</f>
        <v/>
      </c>
      <c r="G23" s="361" t="str">
        <f>IF('Dépenses sur frais réels'!G23="","",'Dépenses sur frais réels'!G23)</f>
        <v/>
      </c>
      <c r="H23" s="361" t="str">
        <f>IF('Dépenses sur frais réels'!H23="","",'Dépenses sur frais réels'!H23)</f>
        <v/>
      </c>
      <c r="I23" s="362" t="str">
        <f>IF('Dépenses sur frais réels'!I23="","",'Dépenses sur frais réels'!I23)</f>
        <v/>
      </c>
      <c r="J23" s="102"/>
      <c r="K23" s="297" t="str">
        <f t="shared" si="2"/>
        <v/>
      </c>
      <c r="L23" s="297" t="str">
        <f t="shared" si="3"/>
        <v/>
      </c>
      <c r="M23" s="102"/>
      <c r="N23" s="193"/>
      <c r="O23" s="370"/>
      <c r="P23" s="147" t="str">
        <f t="shared" si="0"/>
        <v/>
      </c>
      <c r="Q23" s="195" t="str">
        <f t="shared" si="4"/>
        <v/>
      </c>
      <c r="R23" s="451" t="str">
        <f>IF(AND(OR(J23="KO",M23&lt;&gt;""),OR(J23="",K23="",L23="")),Listes!$A$68,IF(AND(M23="",J23&lt;&gt;""),Listes!$A$69,IF(AND(I23&lt;M23,O23=""),Listes!$A$70,IF(AND(L23&lt;K23,O23=""),Listes!$A$71,IF(AND(M23&lt;I23,N23=""),Listes!$A$72,IF(AND(S23="",OR(J23&lt;&gt;"",K23&lt;&gt;"",L23&lt;&gt;"")),Listes!$A$73,""))))))</f>
        <v/>
      </c>
      <c r="S23" s="291"/>
      <c r="T23" s="331">
        <f t="shared" si="1"/>
        <v>0</v>
      </c>
    </row>
    <row r="24" spans="1:20" ht="20.149999999999999" customHeight="1" x14ac:dyDescent="0.35">
      <c r="A24" s="126">
        <v>18</v>
      </c>
      <c r="B24" s="197" t="str">
        <f>IF('Dépenses sur frais réels'!B24="","",'Dépenses sur frais réels'!B24)</f>
        <v/>
      </c>
      <c r="C24" s="197" t="str">
        <f>IF('Dépenses sur frais réels'!C24="","",'Dépenses sur frais réels'!C24)</f>
        <v/>
      </c>
      <c r="D24" s="197" t="str">
        <f>IF('Dépenses sur frais réels'!D24="","",'Dépenses sur frais réels'!D24)</f>
        <v/>
      </c>
      <c r="E24" s="197" t="str">
        <f>IF('Dépenses sur frais réels'!E24="","",'Dépenses sur frais réels'!E24)</f>
        <v/>
      </c>
      <c r="F24" s="197" t="str">
        <f>IF('Dépenses sur frais réels'!F24="","",'Dépenses sur frais réels'!F24)</f>
        <v/>
      </c>
      <c r="G24" s="361" t="str">
        <f>IF('Dépenses sur frais réels'!G24="","",'Dépenses sur frais réels'!G24)</f>
        <v/>
      </c>
      <c r="H24" s="361" t="str">
        <f>IF('Dépenses sur frais réels'!H24="","",'Dépenses sur frais réels'!H24)</f>
        <v/>
      </c>
      <c r="I24" s="362" t="str">
        <f>IF('Dépenses sur frais réels'!I24="","",'Dépenses sur frais réels'!I24)</f>
        <v/>
      </c>
      <c r="J24" s="102"/>
      <c r="K24" s="297" t="str">
        <f t="shared" si="2"/>
        <v/>
      </c>
      <c r="L24" s="297" t="str">
        <f t="shared" si="3"/>
        <v/>
      </c>
      <c r="M24" s="102"/>
      <c r="N24" s="193"/>
      <c r="O24" s="370"/>
      <c r="P24" s="147" t="str">
        <f t="shared" si="0"/>
        <v/>
      </c>
      <c r="Q24" s="195" t="str">
        <f t="shared" si="4"/>
        <v/>
      </c>
      <c r="R24" s="451" t="str">
        <f>IF(AND(OR(J24="KO",M24&lt;&gt;""),OR(J24="",K24="",L24="")),Listes!$A$68,IF(AND(M24="",J24&lt;&gt;""),Listes!$A$69,IF(AND(I24&lt;M24,O24=""),Listes!$A$70,IF(AND(L24&lt;K24,O24=""),Listes!$A$71,IF(AND(M24&lt;I24,N24=""),Listes!$A$72,IF(AND(S24="",OR(J24&lt;&gt;"",K24&lt;&gt;"",L24&lt;&gt;"")),Listes!$A$73,""))))))</f>
        <v/>
      </c>
      <c r="S24" s="291"/>
      <c r="T24" s="331">
        <f t="shared" si="1"/>
        <v>0</v>
      </c>
    </row>
    <row r="25" spans="1:20" ht="20.149999999999999" customHeight="1" x14ac:dyDescent="0.35">
      <c r="A25" s="126">
        <v>19</v>
      </c>
      <c r="B25" s="197" t="str">
        <f>IF('Dépenses sur frais réels'!B25="","",'Dépenses sur frais réels'!B25)</f>
        <v/>
      </c>
      <c r="C25" s="197" t="str">
        <f>IF('Dépenses sur frais réels'!C25="","",'Dépenses sur frais réels'!C25)</f>
        <v/>
      </c>
      <c r="D25" s="197" t="str">
        <f>IF('Dépenses sur frais réels'!D25="","",'Dépenses sur frais réels'!D25)</f>
        <v/>
      </c>
      <c r="E25" s="197" t="str">
        <f>IF('Dépenses sur frais réels'!E25="","",'Dépenses sur frais réels'!E25)</f>
        <v/>
      </c>
      <c r="F25" s="197" t="str">
        <f>IF('Dépenses sur frais réels'!F25="","",'Dépenses sur frais réels'!F25)</f>
        <v/>
      </c>
      <c r="G25" s="361" t="str">
        <f>IF('Dépenses sur frais réels'!G25="","",'Dépenses sur frais réels'!G25)</f>
        <v/>
      </c>
      <c r="H25" s="361" t="str">
        <f>IF('Dépenses sur frais réels'!H25="","",'Dépenses sur frais réels'!H25)</f>
        <v/>
      </c>
      <c r="I25" s="362" t="str">
        <f>IF('Dépenses sur frais réels'!I25="","",'Dépenses sur frais réels'!I25)</f>
        <v/>
      </c>
      <c r="J25" s="102"/>
      <c r="K25" s="297" t="str">
        <f t="shared" si="2"/>
        <v/>
      </c>
      <c r="L25" s="297" t="str">
        <f t="shared" si="3"/>
        <v/>
      </c>
      <c r="M25" s="102"/>
      <c r="N25" s="193"/>
      <c r="O25" s="370"/>
      <c r="P25" s="147" t="str">
        <f t="shared" si="0"/>
        <v/>
      </c>
      <c r="Q25" s="195" t="str">
        <f t="shared" si="4"/>
        <v/>
      </c>
      <c r="R25" s="451" t="str">
        <f>IF(AND(OR(J25="KO",M25&lt;&gt;""),OR(J25="",K25="",L25="")),Listes!$A$68,IF(AND(M25="",J25&lt;&gt;""),Listes!$A$69,IF(AND(I25&lt;M25,O25=""),Listes!$A$70,IF(AND(L25&lt;K25,O25=""),Listes!$A$71,IF(AND(M25&lt;I25,N25=""),Listes!$A$72,IF(AND(S25="",OR(J25&lt;&gt;"",K25&lt;&gt;"",L25&lt;&gt;"")),Listes!$A$73,""))))))</f>
        <v/>
      </c>
      <c r="S25" s="291"/>
      <c r="T25" s="331">
        <f t="shared" si="1"/>
        <v>0</v>
      </c>
    </row>
    <row r="26" spans="1:20" ht="20.149999999999999" customHeight="1" x14ac:dyDescent="0.35">
      <c r="A26" s="126">
        <v>20</v>
      </c>
      <c r="B26" s="197" t="str">
        <f>IF('Dépenses sur frais réels'!B26="","",'Dépenses sur frais réels'!B26)</f>
        <v/>
      </c>
      <c r="C26" s="197" t="str">
        <f>IF('Dépenses sur frais réels'!C26="","",'Dépenses sur frais réels'!C26)</f>
        <v/>
      </c>
      <c r="D26" s="197" t="str">
        <f>IF('Dépenses sur frais réels'!D26="","",'Dépenses sur frais réels'!D26)</f>
        <v/>
      </c>
      <c r="E26" s="197" t="str">
        <f>IF('Dépenses sur frais réels'!E26="","",'Dépenses sur frais réels'!E26)</f>
        <v/>
      </c>
      <c r="F26" s="197" t="str">
        <f>IF('Dépenses sur frais réels'!F26="","",'Dépenses sur frais réels'!F26)</f>
        <v/>
      </c>
      <c r="G26" s="361" t="str">
        <f>IF('Dépenses sur frais réels'!G26="","",'Dépenses sur frais réels'!G26)</f>
        <v/>
      </c>
      <c r="H26" s="361" t="str">
        <f>IF('Dépenses sur frais réels'!H26="","",'Dépenses sur frais réels'!H26)</f>
        <v/>
      </c>
      <c r="I26" s="362" t="str">
        <f>IF('Dépenses sur frais réels'!I26="","",'Dépenses sur frais réels'!I26)</f>
        <v/>
      </c>
      <c r="J26" s="102"/>
      <c r="K26" s="297" t="str">
        <f t="shared" si="2"/>
        <v/>
      </c>
      <c r="L26" s="297" t="str">
        <f t="shared" si="3"/>
        <v/>
      </c>
      <c r="M26" s="102"/>
      <c r="N26" s="193"/>
      <c r="O26" s="370"/>
      <c r="P26" s="147" t="str">
        <f t="shared" si="0"/>
        <v/>
      </c>
      <c r="Q26" s="195" t="str">
        <f t="shared" si="4"/>
        <v/>
      </c>
      <c r="R26" s="451" t="str">
        <f>IF(AND(OR(J26="KO",M26&lt;&gt;""),OR(J26="",K26="",L26="")),Listes!$A$68,IF(AND(M26="",J26&lt;&gt;""),Listes!$A$69,IF(AND(I26&lt;M26,O26=""),Listes!$A$70,IF(AND(L26&lt;K26,O26=""),Listes!$A$71,IF(AND(M26&lt;I26,N26=""),Listes!$A$72,IF(AND(S26="",OR(J26&lt;&gt;"",K26&lt;&gt;"",L26&lt;&gt;"")),Listes!$A$73,""))))))</f>
        <v/>
      </c>
      <c r="S26" s="291"/>
      <c r="T26" s="331">
        <f t="shared" si="1"/>
        <v>0</v>
      </c>
    </row>
    <row r="27" spans="1:20" ht="20.149999999999999" customHeight="1" x14ac:dyDescent="0.35">
      <c r="A27" s="126">
        <v>21</v>
      </c>
      <c r="B27" s="197" t="str">
        <f>IF('Dépenses sur frais réels'!B27="","",'Dépenses sur frais réels'!B27)</f>
        <v/>
      </c>
      <c r="C27" s="197" t="str">
        <f>IF('Dépenses sur frais réels'!C27="","",'Dépenses sur frais réels'!C27)</f>
        <v/>
      </c>
      <c r="D27" s="197" t="str">
        <f>IF('Dépenses sur frais réels'!D27="","",'Dépenses sur frais réels'!D27)</f>
        <v/>
      </c>
      <c r="E27" s="197" t="str">
        <f>IF('Dépenses sur frais réels'!E27="","",'Dépenses sur frais réels'!E27)</f>
        <v/>
      </c>
      <c r="F27" s="197" t="str">
        <f>IF('Dépenses sur frais réels'!F27="","",'Dépenses sur frais réels'!F27)</f>
        <v/>
      </c>
      <c r="G27" s="361" t="str">
        <f>IF('Dépenses sur frais réels'!G27="","",'Dépenses sur frais réels'!G27)</f>
        <v/>
      </c>
      <c r="H27" s="361" t="str">
        <f>IF('Dépenses sur frais réels'!H27="","",'Dépenses sur frais réels'!H27)</f>
        <v/>
      </c>
      <c r="I27" s="362" t="str">
        <f>IF('Dépenses sur frais réels'!I27="","",'Dépenses sur frais réels'!I27)</f>
        <v/>
      </c>
      <c r="J27" s="102"/>
      <c r="K27" s="297" t="str">
        <f t="shared" si="2"/>
        <v/>
      </c>
      <c r="L27" s="297" t="str">
        <f t="shared" si="3"/>
        <v/>
      </c>
      <c r="M27" s="102"/>
      <c r="N27" s="193"/>
      <c r="O27" s="370"/>
      <c r="P27" s="147" t="str">
        <f t="shared" si="0"/>
        <v/>
      </c>
      <c r="Q27" s="195" t="str">
        <f t="shared" si="4"/>
        <v/>
      </c>
      <c r="R27" s="451" t="str">
        <f>IF(AND(OR(J27="KO",M27&lt;&gt;""),OR(J27="",K27="",L27="")),Listes!$A$68,IF(AND(M27="",J27&lt;&gt;""),Listes!$A$69,IF(AND(I27&lt;M27,O27=""),Listes!$A$70,IF(AND(L27&lt;K27,O27=""),Listes!$A$71,IF(AND(M27&lt;I27,N27=""),Listes!$A$72,IF(AND(S27="",OR(J27&lt;&gt;"",K27&lt;&gt;"",L27&lt;&gt;"")),Listes!$A$73,""))))))</f>
        <v/>
      </c>
      <c r="S27" s="291"/>
      <c r="T27" s="331">
        <f t="shared" si="1"/>
        <v>0</v>
      </c>
    </row>
    <row r="28" spans="1:20" ht="20.149999999999999" customHeight="1" x14ac:dyDescent="0.35">
      <c r="A28" s="126">
        <v>22</v>
      </c>
      <c r="B28" s="197" t="str">
        <f>IF('Dépenses sur frais réels'!B28="","",'Dépenses sur frais réels'!B28)</f>
        <v/>
      </c>
      <c r="C28" s="197" t="str">
        <f>IF('Dépenses sur frais réels'!C28="","",'Dépenses sur frais réels'!C28)</f>
        <v/>
      </c>
      <c r="D28" s="197" t="str">
        <f>IF('Dépenses sur frais réels'!D28="","",'Dépenses sur frais réels'!D28)</f>
        <v/>
      </c>
      <c r="E28" s="197" t="str">
        <f>IF('Dépenses sur frais réels'!E28="","",'Dépenses sur frais réels'!E28)</f>
        <v/>
      </c>
      <c r="F28" s="197" t="str">
        <f>IF('Dépenses sur frais réels'!F28="","",'Dépenses sur frais réels'!F28)</f>
        <v/>
      </c>
      <c r="G28" s="361" t="str">
        <f>IF('Dépenses sur frais réels'!G28="","",'Dépenses sur frais réels'!G28)</f>
        <v/>
      </c>
      <c r="H28" s="361" t="str">
        <f>IF('Dépenses sur frais réels'!H28="","",'Dépenses sur frais réels'!H28)</f>
        <v/>
      </c>
      <c r="I28" s="362" t="str">
        <f>IF('Dépenses sur frais réels'!I28="","",'Dépenses sur frais réels'!I28)</f>
        <v/>
      </c>
      <c r="J28" s="102"/>
      <c r="K28" s="297" t="str">
        <f t="shared" si="2"/>
        <v/>
      </c>
      <c r="L28" s="297" t="str">
        <f t="shared" si="3"/>
        <v/>
      </c>
      <c r="M28" s="102"/>
      <c r="N28" s="193"/>
      <c r="O28" s="370"/>
      <c r="P28" s="147" t="str">
        <f t="shared" si="0"/>
        <v/>
      </c>
      <c r="Q28" s="195" t="str">
        <f t="shared" si="4"/>
        <v/>
      </c>
      <c r="R28" s="451" t="str">
        <f>IF(AND(OR(J28="KO",M28&lt;&gt;""),OR(J28="",K28="",L28="")),Listes!$A$68,IF(AND(M28="",J28&lt;&gt;""),Listes!$A$69,IF(AND(I28&lt;M28,O28=""),Listes!$A$70,IF(AND(L28&lt;K28,O28=""),Listes!$A$71,IF(AND(M28&lt;I28,N28=""),Listes!$A$72,IF(AND(S28="",OR(J28&lt;&gt;"",K28&lt;&gt;"",L28&lt;&gt;"")),Listes!$A$73,""))))))</f>
        <v/>
      </c>
      <c r="S28" s="291"/>
      <c r="T28" s="331">
        <f t="shared" si="1"/>
        <v>0</v>
      </c>
    </row>
    <row r="29" spans="1:20" ht="20.149999999999999" customHeight="1" x14ac:dyDescent="0.35">
      <c r="A29" s="126">
        <v>23</v>
      </c>
      <c r="B29" s="197" t="str">
        <f>IF('Dépenses sur frais réels'!B29="","",'Dépenses sur frais réels'!B29)</f>
        <v/>
      </c>
      <c r="C29" s="197" t="str">
        <f>IF('Dépenses sur frais réels'!C29="","",'Dépenses sur frais réels'!C29)</f>
        <v/>
      </c>
      <c r="D29" s="197" t="str">
        <f>IF('Dépenses sur frais réels'!D29="","",'Dépenses sur frais réels'!D29)</f>
        <v/>
      </c>
      <c r="E29" s="197" t="str">
        <f>IF('Dépenses sur frais réels'!E29="","",'Dépenses sur frais réels'!E29)</f>
        <v/>
      </c>
      <c r="F29" s="197" t="str">
        <f>IF('Dépenses sur frais réels'!F29="","",'Dépenses sur frais réels'!F29)</f>
        <v/>
      </c>
      <c r="G29" s="361" t="str">
        <f>IF('Dépenses sur frais réels'!G29="","",'Dépenses sur frais réels'!G29)</f>
        <v/>
      </c>
      <c r="H29" s="361" t="str">
        <f>IF('Dépenses sur frais réels'!H29="","",'Dépenses sur frais réels'!H29)</f>
        <v/>
      </c>
      <c r="I29" s="362" t="str">
        <f>IF('Dépenses sur frais réels'!I29="","",'Dépenses sur frais réels'!I29)</f>
        <v/>
      </c>
      <c r="J29" s="102"/>
      <c r="K29" s="297" t="str">
        <f t="shared" si="2"/>
        <v/>
      </c>
      <c r="L29" s="297" t="str">
        <f t="shared" si="3"/>
        <v/>
      </c>
      <c r="M29" s="102"/>
      <c r="N29" s="193"/>
      <c r="O29" s="370"/>
      <c r="P29" s="147" t="str">
        <f t="shared" si="0"/>
        <v/>
      </c>
      <c r="Q29" s="195" t="str">
        <f t="shared" si="4"/>
        <v/>
      </c>
      <c r="R29" s="451" t="str">
        <f>IF(AND(OR(J29="KO",M29&lt;&gt;""),OR(J29="",K29="",L29="")),Listes!$A$68,IF(AND(M29="",J29&lt;&gt;""),Listes!$A$69,IF(AND(I29&lt;M29,O29=""),Listes!$A$70,IF(AND(L29&lt;K29,O29=""),Listes!$A$71,IF(AND(M29&lt;I29,N29=""),Listes!$A$72,IF(AND(S29="",OR(J29&lt;&gt;"",K29&lt;&gt;"",L29&lt;&gt;"")),Listes!$A$73,""))))))</f>
        <v/>
      </c>
      <c r="S29" s="291"/>
      <c r="T29" s="331">
        <f t="shared" si="1"/>
        <v>0</v>
      </c>
    </row>
    <row r="30" spans="1:20" ht="20.149999999999999" customHeight="1" x14ac:dyDescent="0.35">
      <c r="A30" s="126">
        <v>24</v>
      </c>
      <c r="B30" s="197" t="str">
        <f>IF('Dépenses sur frais réels'!B30="","",'Dépenses sur frais réels'!B30)</f>
        <v/>
      </c>
      <c r="C30" s="197" t="str">
        <f>IF('Dépenses sur frais réels'!C30="","",'Dépenses sur frais réels'!C30)</f>
        <v/>
      </c>
      <c r="D30" s="197" t="str">
        <f>IF('Dépenses sur frais réels'!D30="","",'Dépenses sur frais réels'!D30)</f>
        <v/>
      </c>
      <c r="E30" s="197" t="str">
        <f>IF('Dépenses sur frais réels'!E30="","",'Dépenses sur frais réels'!E30)</f>
        <v/>
      </c>
      <c r="F30" s="197" t="str">
        <f>IF('Dépenses sur frais réels'!F30="","",'Dépenses sur frais réels'!F30)</f>
        <v/>
      </c>
      <c r="G30" s="361" t="str">
        <f>IF('Dépenses sur frais réels'!G30="","",'Dépenses sur frais réels'!G30)</f>
        <v/>
      </c>
      <c r="H30" s="361" t="str">
        <f>IF('Dépenses sur frais réels'!H30="","",'Dépenses sur frais réels'!H30)</f>
        <v/>
      </c>
      <c r="I30" s="362" t="str">
        <f>IF('Dépenses sur frais réels'!I30="","",'Dépenses sur frais réels'!I30)</f>
        <v/>
      </c>
      <c r="J30" s="102"/>
      <c r="K30" s="297" t="str">
        <f t="shared" si="2"/>
        <v/>
      </c>
      <c r="L30" s="297" t="str">
        <f t="shared" si="3"/>
        <v/>
      </c>
      <c r="M30" s="102"/>
      <c r="N30" s="193"/>
      <c r="O30" s="370"/>
      <c r="P30" s="147" t="str">
        <f t="shared" si="0"/>
        <v/>
      </c>
      <c r="Q30" s="195" t="str">
        <f t="shared" si="4"/>
        <v/>
      </c>
      <c r="R30" s="451" t="str">
        <f>IF(AND(OR(J30="KO",M30&lt;&gt;""),OR(J30="",K30="",L30="")),Listes!$A$68,IF(AND(M30="",J30&lt;&gt;""),Listes!$A$69,IF(AND(I30&lt;M30,O30=""),Listes!$A$70,IF(AND(L30&lt;K30,O30=""),Listes!$A$71,IF(AND(M30&lt;I30,N30=""),Listes!$A$72,IF(AND(S30="",OR(J30&lt;&gt;"",K30&lt;&gt;"",L30&lt;&gt;"")),Listes!$A$73,""))))))</f>
        <v/>
      </c>
      <c r="S30" s="291"/>
      <c r="T30" s="331">
        <f t="shared" si="1"/>
        <v>0</v>
      </c>
    </row>
    <row r="31" spans="1:20" ht="20.149999999999999" customHeight="1" x14ac:dyDescent="0.35">
      <c r="A31" s="126">
        <v>25</v>
      </c>
      <c r="B31" s="197" t="str">
        <f>IF('Dépenses sur frais réels'!B31="","",'Dépenses sur frais réels'!B31)</f>
        <v/>
      </c>
      <c r="C31" s="197" t="str">
        <f>IF('Dépenses sur frais réels'!C31="","",'Dépenses sur frais réels'!C31)</f>
        <v/>
      </c>
      <c r="D31" s="197" t="str">
        <f>IF('Dépenses sur frais réels'!D31="","",'Dépenses sur frais réels'!D31)</f>
        <v/>
      </c>
      <c r="E31" s="197" t="str">
        <f>IF('Dépenses sur frais réels'!E31="","",'Dépenses sur frais réels'!E31)</f>
        <v/>
      </c>
      <c r="F31" s="197" t="str">
        <f>IF('Dépenses sur frais réels'!F31="","",'Dépenses sur frais réels'!F31)</f>
        <v/>
      </c>
      <c r="G31" s="361" t="str">
        <f>IF('Dépenses sur frais réels'!G31="","",'Dépenses sur frais réels'!G31)</f>
        <v/>
      </c>
      <c r="H31" s="361" t="str">
        <f>IF('Dépenses sur frais réels'!H31="","",'Dépenses sur frais réels'!H31)</f>
        <v/>
      </c>
      <c r="I31" s="362" t="str">
        <f>IF('Dépenses sur frais réels'!I31="","",'Dépenses sur frais réels'!I31)</f>
        <v/>
      </c>
      <c r="J31" s="102"/>
      <c r="K31" s="297" t="str">
        <f t="shared" si="2"/>
        <v/>
      </c>
      <c r="L31" s="297" t="str">
        <f t="shared" si="3"/>
        <v/>
      </c>
      <c r="M31" s="102"/>
      <c r="N31" s="193"/>
      <c r="O31" s="370"/>
      <c r="P31" s="147" t="str">
        <f t="shared" si="0"/>
        <v/>
      </c>
      <c r="Q31" s="195" t="str">
        <f t="shared" si="4"/>
        <v/>
      </c>
      <c r="R31" s="451" t="str">
        <f>IF(AND(OR(J31="KO",M31&lt;&gt;""),OR(J31="",K31="",L31="")),Listes!$A$68,IF(AND(M31="",J31&lt;&gt;""),Listes!$A$69,IF(AND(I31&lt;M31,O31=""),Listes!$A$70,IF(AND(L31&lt;K31,O31=""),Listes!$A$71,IF(AND(M31&lt;I31,N31=""),Listes!$A$72,IF(AND(S31="",OR(J31&lt;&gt;"",K31&lt;&gt;"",L31&lt;&gt;"")),Listes!$A$73,""))))))</f>
        <v/>
      </c>
      <c r="S31" s="291"/>
      <c r="T31" s="331">
        <f t="shared" si="1"/>
        <v>0</v>
      </c>
    </row>
    <row r="32" spans="1:20" ht="20.149999999999999" customHeight="1" x14ac:dyDescent="0.35">
      <c r="A32" s="126">
        <v>26</v>
      </c>
      <c r="B32" s="197" t="str">
        <f>IF('Dépenses sur frais réels'!B32="","",'Dépenses sur frais réels'!B32)</f>
        <v/>
      </c>
      <c r="C32" s="197" t="str">
        <f>IF('Dépenses sur frais réels'!C32="","",'Dépenses sur frais réels'!C32)</f>
        <v/>
      </c>
      <c r="D32" s="197" t="str">
        <f>IF('Dépenses sur frais réels'!D32="","",'Dépenses sur frais réels'!D32)</f>
        <v/>
      </c>
      <c r="E32" s="197" t="str">
        <f>IF('Dépenses sur frais réels'!E32="","",'Dépenses sur frais réels'!E32)</f>
        <v/>
      </c>
      <c r="F32" s="197" t="str">
        <f>IF('Dépenses sur frais réels'!F32="","",'Dépenses sur frais réels'!F32)</f>
        <v/>
      </c>
      <c r="G32" s="361" t="str">
        <f>IF('Dépenses sur frais réels'!G32="","",'Dépenses sur frais réels'!G32)</f>
        <v/>
      </c>
      <c r="H32" s="361" t="str">
        <f>IF('Dépenses sur frais réels'!H32="","",'Dépenses sur frais réels'!H32)</f>
        <v/>
      </c>
      <c r="I32" s="362" t="str">
        <f>IF('Dépenses sur frais réels'!I32="","",'Dépenses sur frais réels'!I32)</f>
        <v/>
      </c>
      <c r="J32" s="102"/>
      <c r="K32" s="297" t="str">
        <f t="shared" si="2"/>
        <v/>
      </c>
      <c r="L32" s="297" t="str">
        <f t="shared" si="3"/>
        <v/>
      </c>
      <c r="M32" s="102"/>
      <c r="N32" s="193"/>
      <c r="O32" s="370"/>
      <c r="P32" s="147" t="str">
        <f t="shared" si="0"/>
        <v/>
      </c>
      <c r="Q32" s="195" t="str">
        <f t="shared" si="4"/>
        <v/>
      </c>
      <c r="R32" s="451" t="str">
        <f>IF(AND(OR(J32="KO",M32&lt;&gt;""),OR(J32="",K32="",L32="")),Listes!$A$68,IF(AND(M32="",J32&lt;&gt;""),Listes!$A$69,IF(AND(I32&lt;M32,O32=""),Listes!$A$70,IF(AND(L32&lt;K32,O32=""),Listes!$A$71,IF(AND(M32&lt;I32,N32=""),Listes!$A$72,IF(AND(S32="",OR(J32&lt;&gt;"",K32&lt;&gt;"",L32&lt;&gt;"")),Listes!$A$73,""))))))</f>
        <v/>
      </c>
      <c r="S32" s="291"/>
      <c r="T32" s="331">
        <f t="shared" si="1"/>
        <v>0</v>
      </c>
    </row>
    <row r="33" spans="1:20" ht="20.149999999999999" customHeight="1" x14ac:dyDescent="0.35">
      <c r="A33" s="126">
        <v>27</v>
      </c>
      <c r="B33" s="197" t="str">
        <f>IF('Dépenses sur frais réels'!B33="","",'Dépenses sur frais réels'!B33)</f>
        <v/>
      </c>
      <c r="C33" s="197" t="str">
        <f>IF('Dépenses sur frais réels'!C33="","",'Dépenses sur frais réels'!C33)</f>
        <v/>
      </c>
      <c r="D33" s="197" t="str">
        <f>IF('Dépenses sur frais réels'!D33="","",'Dépenses sur frais réels'!D33)</f>
        <v/>
      </c>
      <c r="E33" s="197" t="str">
        <f>IF('Dépenses sur frais réels'!E33="","",'Dépenses sur frais réels'!E33)</f>
        <v/>
      </c>
      <c r="F33" s="197" t="str">
        <f>IF('Dépenses sur frais réels'!F33="","",'Dépenses sur frais réels'!F33)</f>
        <v/>
      </c>
      <c r="G33" s="361" t="str">
        <f>IF('Dépenses sur frais réels'!G33="","",'Dépenses sur frais réels'!G33)</f>
        <v/>
      </c>
      <c r="H33" s="361" t="str">
        <f>IF('Dépenses sur frais réels'!H33="","",'Dépenses sur frais réels'!H33)</f>
        <v/>
      </c>
      <c r="I33" s="362" t="str">
        <f>IF('Dépenses sur frais réels'!I33="","",'Dépenses sur frais réels'!I33)</f>
        <v/>
      </c>
      <c r="J33" s="102"/>
      <c r="K33" s="297" t="str">
        <f t="shared" si="2"/>
        <v/>
      </c>
      <c r="L33" s="297" t="str">
        <f t="shared" si="3"/>
        <v/>
      </c>
      <c r="M33" s="102"/>
      <c r="N33" s="193"/>
      <c r="O33" s="370"/>
      <c r="P33" s="147" t="str">
        <f t="shared" si="0"/>
        <v/>
      </c>
      <c r="Q33" s="195" t="str">
        <f t="shared" si="4"/>
        <v/>
      </c>
      <c r="R33" s="451" t="str">
        <f>IF(AND(OR(J33="KO",M33&lt;&gt;""),OR(J33="",K33="",L33="")),Listes!$A$68,IF(AND(M33="",J33&lt;&gt;""),Listes!$A$69,IF(AND(I33&lt;M33,O33=""),Listes!$A$70,IF(AND(L33&lt;K33,O33=""),Listes!$A$71,IF(AND(M33&lt;I33,N33=""),Listes!$A$72,IF(AND(S33="",OR(J33&lt;&gt;"",K33&lt;&gt;"",L33&lt;&gt;"")),Listes!$A$73,""))))))</f>
        <v/>
      </c>
      <c r="S33" s="291"/>
      <c r="T33" s="331">
        <f t="shared" si="1"/>
        <v>0</v>
      </c>
    </row>
    <row r="34" spans="1:20" ht="20.149999999999999" customHeight="1" x14ac:dyDescent="0.35">
      <c r="A34" s="126">
        <v>28</v>
      </c>
      <c r="B34" s="197" t="str">
        <f>IF('Dépenses sur frais réels'!B34="","",'Dépenses sur frais réels'!B34)</f>
        <v/>
      </c>
      <c r="C34" s="197" t="str">
        <f>IF('Dépenses sur frais réels'!C34="","",'Dépenses sur frais réels'!C34)</f>
        <v/>
      </c>
      <c r="D34" s="197" t="str">
        <f>IF('Dépenses sur frais réels'!D34="","",'Dépenses sur frais réels'!D34)</f>
        <v/>
      </c>
      <c r="E34" s="197" t="str">
        <f>IF('Dépenses sur frais réels'!E34="","",'Dépenses sur frais réels'!E34)</f>
        <v/>
      </c>
      <c r="F34" s="197" t="str">
        <f>IF('Dépenses sur frais réels'!F34="","",'Dépenses sur frais réels'!F34)</f>
        <v/>
      </c>
      <c r="G34" s="361" t="str">
        <f>IF('Dépenses sur frais réels'!G34="","",'Dépenses sur frais réels'!G34)</f>
        <v/>
      </c>
      <c r="H34" s="361" t="str">
        <f>IF('Dépenses sur frais réels'!H34="","",'Dépenses sur frais réels'!H34)</f>
        <v/>
      </c>
      <c r="I34" s="362" t="str">
        <f>IF('Dépenses sur frais réels'!I34="","",'Dépenses sur frais réels'!I34)</f>
        <v/>
      </c>
      <c r="J34" s="102"/>
      <c r="K34" s="297" t="str">
        <f t="shared" si="2"/>
        <v/>
      </c>
      <c r="L34" s="297" t="str">
        <f t="shared" si="3"/>
        <v/>
      </c>
      <c r="M34" s="102"/>
      <c r="N34" s="193"/>
      <c r="O34" s="370"/>
      <c r="P34" s="147" t="str">
        <f t="shared" si="0"/>
        <v/>
      </c>
      <c r="Q34" s="195" t="str">
        <f t="shared" si="4"/>
        <v/>
      </c>
      <c r="R34" s="451" t="str">
        <f>IF(AND(OR(J34="KO",M34&lt;&gt;""),OR(J34="",K34="",L34="")),Listes!$A$68,IF(AND(M34="",J34&lt;&gt;""),Listes!$A$69,IF(AND(I34&lt;M34,O34=""),Listes!$A$70,IF(AND(L34&lt;K34,O34=""),Listes!$A$71,IF(AND(M34&lt;I34,N34=""),Listes!$A$72,IF(AND(S34="",OR(J34&lt;&gt;"",K34&lt;&gt;"",L34&lt;&gt;"")),Listes!$A$73,""))))))</f>
        <v/>
      </c>
      <c r="S34" s="291"/>
      <c r="T34" s="331">
        <f t="shared" si="1"/>
        <v>0</v>
      </c>
    </row>
    <row r="35" spans="1:20" ht="20.149999999999999" customHeight="1" x14ac:dyDescent="0.35">
      <c r="A35" s="126">
        <v>29</v>
      </c>
      <c r="B35" s="197" t="str">
        <f>IF('Dépenses sur frais réels'!B35="","",'Dépenses sur frais réels'!B35)</f>
        <v/>
      </c>
      <c r="C35" s="197" t="str">
        <f>IF('Dépenses sur frais réels'!C35="","",'Dépenses sur frais réels'!C35)</f>
        <v/>
      </c>
      <c r="D35" s="197" t="str">
        <f>IF('Dépenses sur frais réels'!D35="","",'Dépenses sur frais réels'!D35)</f>
        <v/>
      </c>
      <c r="E35" s="197" t="str">
        <f>IF('Dépenses sur frais réels'!E35="","",'Dépenses sur frais réels'!E35)</f>
        <v/>
      </c>
      <c r="F35" s="197" t="str">
        <f>IF('Dépenses sur frais réels'!F35="","",'Dépenses sur frais réels'!F35)</f>
        <v/>
      </c>
      <c r="G35" s="361" t="str">
        <f>IF('Dépenses sur frais réels'!G35="","",'Dépenses sur frais réels'!G35)</f>
        <v/>
      </c>
      <c r="H35" s="361" t="str">
        <f>IF('Dépenses sur frais réels'!H35="","",'Dépenses sur frais réels'!H35)</f>
        <v/>
      </c>
      <c r="I35" s="362" t="str">
        <f>IF('Dépenses sur frais réels'!I35="","",'Dépenses sur frais réels'!I35)</f>
        <v/>
      </c>
      <c r="J35" s="102"/>
      <c r="K35" s="297" t="str">
        <f t="shared" si="2"/>
        <v/>
      </c>
      <c r="L35" s="297" t="str">
        <f t="shared" si="3"/>
        <v/>
      </c>
      <c r="M35" s="102"/>
      <c r="N35" s="193"/>
      <c r="O35" s="370"/>
      <c r="P35" s="147" t="str">
        <f t="shared" si="0"/>
        <v/>
      </c>
      <c r="Q35" s="195" t="str">
        <f t="shared" si="4"/>
        <v/>
      </c>
      <c r="R35" s="451" t="str">
        <f>IF(AND(OR(J35="KO",M35&lt;&gt;""),OR(J35="",K35="",L35="")),Listes!$A$68,IF(AND(M35="",J35&lt;&gt;""),Listes!$A$69,IF(AND(I35&lt;M35,O35=""),Listes!$A$70,IF(AND(L35&lt;K35,O35=""),Listes!$A$71,IF(AND(M35&lt;I35,N35=""),Listes!$A$72,IF(AND(S35="",OR(J35&lt;&gt;"",K35&lt;&gt;"",L35&lt;&gt;"")),Listes!$A$73,""))))))</f>
        <v/>
      </c>
      <c r="S35" s="291"/>
      <c r="T35" s="331">
        <f t="shared" si="1"/>
        <v>0</v>
      </c>
    </row>
    <row r="36" spans="1:20" ht="20.149999999999999" customHeight="1" x14ac:dyDescent="0.35">
      <c r="A36" s="126">
        <v>30</v>
      </c>
      <c r="B36" s="197" t="str">
        <f>IF('Dépenses sur frais réels'!B36="","",'Dépenses sur frais réels'!B36)</f>
        <v/>
      </c>
      <c r="C36" s="197" t="str">
        <f>IF('Dépenses sur frais réels'!C36="","",'Dépenses sur frais réels'!C36)</f>
        <v/>
      </c>
      <c r="D36" s="197" t="str">
        <f>IF('Dépenses sur frais réels'!D36="","",'Dépenses sur frais réels'!D36)</f>
        <v/>
      </c>
      <c r="E36" s="197" t="str">
        <f>IF('Dépenses sur frais réels'!E36="","",'Dépenses sur frais réels'!E36)</f>
        <v/>
      </c>
      <c r="F36" s="197" t="str">
        <f>IF('Dépenses sur frais réels'!F36="","",'Dépenses sur frais réels'!F36)</f>
        <v/>
      </c>
      <c r="G36" s="361" t="str">
        <f>IF('Dépenses sur frais réels'!G36="","",'Dépenses sur frais réels'!G36)</f>
        <v/>
      </c>
      <c r="H36" s="361" t="str">
        <f>IF('Dépenses sur frais réels'!H36="","",'Dépenses sur frais réels'!H36)</f>
        <v/>
      </c>
      <c r="I36" s="362" t="str">
        <f>IF('Dépenses sur frais réels'!I36="","",'Dépenses sur frais réels'!I36)</f>
        <v/>
      </c>
      <c r="J36" s="102"/>
      <c r="K36" s="297" t="str">
        <f t="shared" si="2"/>
        <v/>
      </c>
      <c r="L36" s="297" t="str">
        <f t="shared" si="3"/>
        <v/>
      </c>
      <c r="M36" s="102"/>
      <c r="N36" s="193"/>
      <c r="O36" s="370"/>
      <c r="P36" s="147" t="str">
        <f t="shared" si="0"/>
        <v/>
      </c>
      <c r="Q36" s="195" t="str">
        <f t="shared" si="4"/>
        <v/>
      </c>
      <c r="R36" s="451" t="str">
        <f>IF(AND(OR(J36="KO",M36&lt;&gt;""),OR(J36="",K36="",L36="")),Listes!$A$68,IF(AND(M36="",J36&lt;&gt;""),Listes!$A$69,IF(AND(I36&lt;M36,O36=""),Listes!$A$70,IF(AND(L36&lt;K36,O36=""),Listes!$A$71,IF(AND(M36&lt;I36,N36=""),Listes!$A$72,IF(AND(S36="",OR(J36&lt;&gt;"",K36&lt;&gt;"",L36&lt;&gt;"")),Listes!$A$73,""))))))</f>
        <v/>
      </c>
      <c r="S36" s="291"/>
      <c r="T36" s="331">
        <f t="shared" si="1"/>
        <v>0</v>
      </c>
    </row>
    <row r="37" spans="1:20" ht="20.149999999999999" customHeight="1" x14ac:dyDescent="0.35">
      <c r="A37" s="126">
        <v>31</v>
      </c>
      <c r="B37" s="197" t="str">
        <f>IF('Dépenses sur frais réels'!B37="","",'Dépenses sur frais réels'!B37)</f>
        <v/>
      </c>
      <c r="C37" s="197" t="str">
        <f>IF('Dépenses sur frais réels'!C37="","",'Dépenses sur frais réels'!C37)</f>
        <v/>
      </c>
      <c r="D37" s="197" t="str">
        <f>IF('Dépenses sur frais réels'!D37="","",'Dépenses sur frais réels'!D37)</f>
        <v/>
      </c>
      <c r="E37" s="197" t="str">
        <f>IF('Dépenses sur frais réels'!E37="","",'Dépenses sur frais réels'!E37)</f>
        <v/>
      </c>
      <c r="F37" s="197" t="str">
        <f>IF('Dépenses sur frais réels'!F37="","",'Dépenses sur frais réels'!F37)</f>
        <v/>
      </c>
      <c r="G37" s="361" t="str">
        <f>IF('Dépenses sur frais réels'!G37="","",'Dépenses sur frais réels'!G37)</f>
        <v/>
      </c>
      <c r="H37" s="361" t="str">
        <f>IF('Dépenses sur frais réels'!H37="","",'Dépenses sur frais réels'!H37)</f>
        <v/>
      </c>
      <c r="I37" s="362" t="str">
        <f>IF('Dépenses sur frais réels'!I37="","",'Dépenses sur frais réels'!I37)</f>
        <v/>
      </c>
      <c r="J37" s="102"/>
      <c r="K37" s="297" t="str">
        <f t="shared" si="2"/>
        <v/>
      </c>
      <c r="L37" s="297" t="str">
        <f t="shared" si="3"/>
        <v/>
      </c>
      <c r="M37" s="102"/>
      <c r="N37" s="193"/>
      <c r="O37" s="370"/>
      <c r="P37" s="147" t="str">
        <f t="shared" si="0"/>
        <v/>
      </c>
      <c r="Q37" s="195" t="str">
        <f t="shared" si="4"/>
        <v/>
      </c>
      <c r="R37" s="451" t="str">
        <f>IF(AND(OR(J37="KO",M37&lt;&gt;""),OR(J37="",K37="",L37="")),Listes!$A$68,IF(AND(M37="",J37&lt;&gt;""),Listes!$A$69,IF(AND(I37&lt;M37,O37=""),Listes!$A$70,IF(AND(L37&lt;K37,O37=""),Listes!$A$71,IF(AND(M37&lt;I37,N37=""),Listes!$A$72,IF(AND(S37="",OR(J37&lt;&gt;"",K37&lt;&gt;"",L37&lt;&gt;"")),Listes!$A$73,""))))))</f>
        <v/>
      </c>
      <c r="S37" s="291"/>
      <c r="T37" s="331">
        <f t="shared" si="1"/>
        <v>0</v>
      </c>
    </row>
    <row r="38" spans="1:20" ht="20.149999999999999" customHeight="1" x14ac:dyDescent="0.35">
      <c r="A38" s="126">
        <v>32</v>
      </c>
      <c r="B38" s="197" t="str">
        <f>IF('Dépenses sur frais réels'!B38="","",'Dépenses sur frais réels'!B38)</f>
        <v/>
      </c>
      <c r="C38" s="197" t="str">
        <f>IF('Dépenses sur frais réels'!C38="","",'Dépenses sur frais réels'!C38)</f>
        <v/>
      </c>
      <c r="D38" s="197" t="str">
        <f>IF('Dépenses sur frais réels'!D38="","",'Dépenses sur frais réels'!D38)</f>
        <v/>
      </c>
      <c r="E38" s="197" t="str">
        <f>IF('Dépenses sur frais réels'!E38="","",'Dépenses sur frais réels'!E38)</f>
        <v/>
      </c>
      <c r="F38" s="197" t="str">
        <f>IF('Dépenses sur frais réels'!F38="","",'Dépenses sur frais réels'!F38)</f>
        <v/>
      </c>
      <c r="G38" s="361" t="str">
        <f>IF('Dépenses sur frais réels'!G38="","",'Dépenses sur frais réels'!G38)</f>
        <v/>
      </c>
      <c r="H38" s="361" t="str">
        <f>IF('Dépenses sur frais réels'!H38="","",'Dépenses sur frais réels'!H38)</f>
        <v/>
      </c>
      <c r="I38" s="362" t="str">
        <f>IF('Dépenses sur frais réels'!I38="","",'Dépenses sur frais réels'!I38)</f>
        <v/>
      </c>
      <c r="J38" s="102"/>
      <c r="K38" s="297" t="str">
        <f t="shared" si="2"/>
        <v/>
      </c>
      <c r="L38" s="297" t="str">
        <f t="shared" si="3"/>
        <v/>
      </c>
      <c r="M38" s="102"/>
      <c r="N38" s="193"/>
      <c r="O38" s="370"/>
      <c r="P38" s="147" t="str">
        <f t="shared" si="0"/>
        <v/>
      </c>
      <c r="Q38" s="195" t="str">
        <f t="shared" si="4"/>
        <v/>
      </c>
      <c r="R38" s="451" t="str">
        <f>IF(AND(OR(J38="KO",M38&lt;&gt;""),OR(J38="",K38="",L38="")),Listes!$A$68,IF(AND(M38="",J38&lt;&gt;""),Listes!$A$69,IF(AND(I38&lt;M38,O38=""),Listes!$A$70,IF(AND(L38&lt;K38,O38=""),Listes!$A$71,IF(AND(M38&lt;I38,N38=""),Listes!$A$72,IF(AND(S38="",OR(J38&lt;&gt;"",K38&lt;&gt;"",L38&lt;&gt;"")),Listes!$A$73,""))))))</f>
        <v/>
      </c>
      <c r="S38" s="291"/>
      <c r="T38" s="331">
        <f t="shared" si="1"/>
        <v>0</v>
      </c>
    </row>
    <row r="39" spans="1:20" ht="20.149999999999999" customHeight="1" x14ac:dyDescent="0.35">
      <c r="A39" s="126">
        <v>33</v>
      </c>
      <c r="B39" s="197" t="str">
        <f>IF('Dépenses sur frais réels'!B39="","",'Dépenses sur frais réels'!B39)</f>
        <v/>
      </c>
      <c r="C39" s="197" t="str">
        <f>IF('Dépenses sur frais réels'!C39="","",'Dépenses sur frais réels'!C39)</f>
        <v/>
      </c>
      <c r="D39" s="197" t="str">
        <f>IF('Dépenses sur frais réels'!D39="","",'Dépenses sur frais réels'!D39)</f>
        <v/>
      </c>
      <c r="E39" s="197" t="str">
        <f>IF('Dépenses sur frais réels'!E39="","",'Dépenses sur frais réels'!E39)</f>
        <v/>
      </c>
      <c r="F39" s="197" t="str">
        <f>IF('Dépenses sur frais réels'!F39="","",'Dépenses sur frais réels'!F39)</f>
        <v/>
      </c>
      <c r="G39" s="361" t="str">
        <f>IF('Dépenses sur frais réels'!G39="","",'Dépenses sur frais réels'!G39)</f>
        <v/>
      </c>
      <c r="H39" s="361" t="str">
        <f>IF('Dépenses sur frais réels'!H39="","",'Dépenses sur frais réels'!H39)</f>
        <v/>
      </c>
      <c r="I39" s="362" t="str">
        <f>IF('Dépenses sur frais réels'!I39="","",'Dépenses sur frais réels'!I39)</f>
        <v/>
      </c>
      <c r="J39" s="102"/>
      <c r="K39" s="297" t="str">
        <f t="shared" si="2"/>
        <v/>
      </c>
      <c r="L39" s="297" t="str">
        <f t="shared" si="3"/>
        <v/>
      </c>
      <c r="M39" s="102"/>
      <c r="N39" s="193"/>
      <c r="O39" s="370"/>
      <c r="P39" s="147" t="str">
        <f t="shared" si="0"/>
        <v/>
      </c>
      <c r="Q39" s="195" t="str">
        <f t="shared" si="4"/>
        <v/>
      </c>
      <c r="R39" s="451" t="str">
        <f>IF(AND(OR(J39="KO",M39&lt;&gt;""),OR(J39="",K39="",L39="")),Listes!$A$68,IF(AND(M39="",J39&lt;&gt;""),Listes!$A$69,IF(AND(I39&lt;M39,O39=""),Listes!$A$70,IF(AND(L39&lt;K39,O39=""),Listes!$A$71,IF(AND(M39&lt;I39,N39=""),Listes!$A$72,IF(AND(S39="",OR(J39&lt;&gt;"",K39&lt;&gt;"",L39&lt;&gt;"")),Listes!$A$73,""))))))</f>
        <v/>
      </c>
      <c r="S39" s="291"/>
      <c r="T39" s="331">
        <f t="shared" si="1"/>
        <v>0</v>
      </c>
    </row>
    <row r="40" spans="1:20" ht="20.149999999999999" customHeight="1" x14ac:dyDescent="0.35">
      <c r="A40" s="126">
        <v>34</v>
      </c>
      <c r="B40" s="197" t="str">
        <f>IF('Dépenses sur frais réels'!B40="","",'Dépenses sur frais réels'!B40)</f>
        <v/>
      </c>
      <c r="C40" s="197" t="str">
        <f>IF('Dépenses sur frais réels'!C40="","",'Dépenses sur frais réels'!C40)</f>
        <v/>
      </c>
      <c r="D40" s="197" t="str">
        <f>IF('Dépenses sur frais réels'!D40="","",'Dépenses sur frais réels'!D40)</f>
        <v/>
      </c>
      <c r="E40" s="197" t="str">
        <f>IF('Dépenses sur frais réels'!E40="","",'Dépenses sur frais réels'!E40)</f>
        <v/>
      </c>
      <c r="F40" s="197" t="str">
        <f>IF('Dépenses sur frais réels'!F40="","",'Dépenses sur frais réels'!F40)</f>
        <v/>
      </c>
      <c r="G40" s="361" t="str">
        <f>IF('Dépenses sur frais réels'!G40="","",'Dépenses sur frais réels'!G40)</f>
        <v/>
      </c>
      <c r="H40" s="361" t="str">
        <f>IF('Dépenses sur frais réels'!H40="","",'Dépenses sur frais réels'!H40)</f>
        <v/>
      </c>
      <c r="I40" s="362" t="str">
        <f>IF('Dépenses sur frais réels'!I40="","",'Dépenses sur frais réels'!I40)</f>
        <v/>
      </c>
      <c r="J40" s="102"/>
      <c r="K40" s="297" t="str">
        <f t="shared" si="2"/>
        <v/>
      </c>
      <c r="L40" s="297" t="str">
        <f t="shared" si="3"/>
        <v/>
      </c>
      <c r="M40" s="102"/>
      <c r="N40" s="193"/>
      <c r="O40" s="370"/>
      <c r="P40" s="147" t="str">
        <f t="shared" si="0"/>
        <v/>
      </c>
      <c r="Q40" s="195" t="str">
        <f t="shared" si="4"/>
        <v/>
      </c>
      <c r="R40" s="451" t="str">
        <f>IF(AND(OR(J40="KO",M40&lt;&gt;""),OR(J40="",K40="",L40="")),Listes!$A$68,IF(AND(M40="",J40&lt;&gt;""),Listes!$A$69,IF(AND(I40&lt;M40,O40=""),Listes!$A$70,IF(AND(L40&lt;K40,O40=""),Listes!$A$71,IF(AND(M40&lt;I40,N40=""),Listes!$A$72,IF(AND(S40="",OR(J40&lt;&gt;"",K40&lt;&gt;"",L40&lt;&gt;"")),Listes!$A$73,""))))))</f>
        <v/>
      </c>
      <c r="S40" s="291"/>
      <c r="T40" s="331">
        <f t="shared" si="1"/>
        <v>0</v>
      </c>
    </row>
    <row r="41" spans="1:20" ht="20.149999999999999" customHeight="1" x14ac:dyDescent="0.35">
      <c r="A41" s="126">
        <v>35</v>
      </c>
      <c r="B41" s="197" t="str">
        <f>IF('Dépenses sur frais réels'!B41="","",'Dépenses sur frais réels'!B41)</f>
        <v/>
      </c>
      <c r="C41" s="197" t="str">
        <f>IF('Dépenses sur frais réels'!C41="","",'Dépenses sur frais réels'!C41)</f>
        <v/>
      </c>
      <c r="D41" s="197" t="str">
        <f>IF('Dépenses sur frais réels'!D41="","",'Dépenses sur frais réels'!D41)</f>
        <v/>
      </c>
      <c r="E41" s="197" t="str">
        <f>IF('Dépenses sur frais réels'!E41="","",'Dépenses sur frais réels'!E41)</f>
        <v/>
      </c>
      <c r="F41" s="197" t="str">
        <f>IF('Dépenses sur frais réels'!F41="","",'Dépenses sur frais réels'!F41)</f>
        <v/>
      </c>
      <c r="G41" s="361" t="str">
        <f>IF('Dépenses sur frais réels'!G41="","",'Dépenses sur frais réels'!G41)</f>
        <v/>
      </c>
      <c r="H41" s="361" t="str">
        <f>IF('Dépenses sur frais réels'!H41="","",'Dépenses sur frais réels'!H41)</f>
        <v/>
      </c>
      <c r="I41" s="362" t="str">
        <f>IF('Dépenses sur frais réels'!I41="","",'Dépenses sur frais réels'!I41)</f>
        <v/>
      </c>
      <c r="J41" s="102"/>
      <c r="K41" s="297" t="str">
        <f t="shared" si="2"/>
        <v/>
      </c>
      <c r="L41" s="297" t="str">
        <f t="shared" si="3"/>
        <v/>
      </c>
      <c r="M41" s="102"/>
      <c r="N41" s="193"/>
      <c r="O41" s="370"/>
      <c r="P41" s="147" t="str">
        <f t="shared" si="0"/>
        <v/>
      </c>
      <c r="Q41" s="195" t="str">
        <f t="shared" si="4"/>
        <v/>
      </c>
      <c r="R41" s="451" t="str">
        <f>IF(AND(OR(J41="KO",M41&lt;&gt;""),OR(J41="",K41="",L41="")),Listes!$A$68,IF(AND(M41="",J41&lt;&gt;""),Listes!$A$69,IF(AND(I41&lt;M41,O41=""),Listes!$A$70,IF(AND(L41&lt;K41,O41=""),Listes!$A$71,IF(AND(M41&lt;I41,N41=""),Listes!$A$72,IF(AND(S41="",OR(J41&lt;&gt;"",K41&lt;&gt;"",L41&lt;&gt;"")),Listes!$A$73,""))))))</f>
        <v/>
      </c>
      <c r="S41" s="291"/>
      <c r="T41" s="331">
        <f t="shared" si="1"/>
        <v>0</v>
      </c>
    </row>
    <row r="42" spans="1:20" ht="20.149999999999999" customHeight="1" x14ac:dyDescent="0.35">
      <c r="A42" s="126">
        <v>36</v>
      </c>
      <c r="B42" s="197" t="str">
        <f>IF('Dépenses sur frais réels'!B42="","",'Dépenses sur frais réels'!B42)</f>
        <v/>
      </c>
      <c r="C42" s="197" t="str">
        <f>IF('Dépenses sur frais réels'!C42="","",'Dépenses sur frais réels'!C42)</f>
        <v/>
      </c>
      <c r="D42" s="197" t="str">
        <f>IF('Dépenses sur frais réels'!D42="","",'Dépenses sur frais réels'!D42)</f>
        <v/>
      </c>
      <c r="E42" s="197" t="str">
        <f>IF('Dépenses sur frais réels'!E42="","",'Dépenses sur frais réels'!E42)</f>
        <v/>
      </c>
      <c r="F42" s="197" t="str">
        <f>IF('Dépenses sur frais réels'!F42="","",'Dépenses sur frais réels'!F42)</f>
        <v/>
      </c>
      <c r="G42" s="361" t="str">
        <f>IF('Dépenses sur frais réels'!G42="","",'Dépenses sur frais réels'!G42)</f>
        <v/>
      </c>
      <c r="H42" s="361" t="str">
        <f>IF('Dépenses sur frais réels'!H42="","",'Dépenses sur frais réels'!H42)</f>
        <v/>
      </c>
      <c r="I42" s="362" t="str">
        <f>IF('Dépenses sur frais réels'!I42="","",'Dépenses sur frais réels'!I42)</f>
        <v/>
      </c>
      <c r="J42" s="102"/>
      <c r="K42" s="297" t="str">
        <f t="shared" si="2"/>
        <v/>
      </c>
      <c r="L42" s="297" t="str">
        <f t="shared" si="3"/>
        <v/>
      </c>
      <c r="M42" s="102"/>
      <c r="N42" s="193"/>
      <c r="O42" s="370"/>
      <c r="P42" s="147" t="str">
        <f t="shared" si="0"/>
        <v/>
      </c>
      <c r="Q42" s="195" t="str">
        <f t="shared" si="4"/>
        <v/>
      </c>
      <c r="R42" s="451" t="str">
        <f>IF(AND(OR(J42="KO",M42&lt;&gt;""),OR(J42="",K42="",L42="")),Listes!$A$68,IF(AND(M42="",J42&lt;&gt;""),Listes!$A$69,IF(AND(I42&lt;M42,O42=""),Listes!$A$70,IF(AND(L42&lt;K42,O42=""),Listes!$A$71,IF(AND(M42&lt;I42,N42=""),Listes!$A$72,IF(AND(S42="",OR(J42&lt;&gt;"",K42&lt;&gt;"",L42&lt;&gt;"")),Listes!$A$73,""))))))</f>
        <v/>
      </c>
      <c r="S42" s="291"/>
      <c r="T42" s="331">
        <f t="shared" si="1"/>
        <v>0</v>
      </c>
    </row>
    <row r="43" spans="1:20" ht="20.149999999999999" customHeight="1" x14ac:dyDescent="0.35">
      <c r="A43" s="126">
        <v>37</v>
      </c>
      <c r="B43" s="197" t="str">
        <f>IF('Dépenses sur frais réels'!B43="","",'Dépenses sur frais réels'!B43)</f>
        <v/>
      </c>
      <c r="C43" s="197" t="str">
        <f>IF('Dépenses sur frais réels'!C43="","",'Dépenses sur frais réels'!C43)</f>
        <v/>
      </c>
      <c r="D43" s="197" t="str">
        <f>IF('Dépenses sur frais réels'!D43="","",'Dépenses sur frais réels'!D43)</f>
        <v/>
      </c>
      <c r="E43" s="197" t="str">
        <f>IF('Dépenses sur frais réels'!E43="","",'Dépenses sur frais réels'!E43)</f>
        <v/>
      </c>
      <c r="F43" s="197" t="str">
        <f>IF('Dépenses sur frais réels'!F43="","",'Dépenses sur frais réels'!F43)</f>
        <v/>
      </c>
      <c r="G43" s="361" t="str">
        <f>IF('Dépenses sur frais réels'!G43="","",'Dépenses sur frais réels'!G43)</f>
        <v/>
      </c>
      <c r="H43" s="361" t="str">
        <f>IF('Dépenses sur frais réels'!H43="","",'Dépenses sur frais réels'!H43)</f>
        <v/>
      </c>
      <c r="I43" s="362" t="str">
        <f>IF('Dépenses sur frais réels'!I43="","",'Dépenses sur frais réels'!I43)</f>
        <v/>
      </c>
      <c r="J43" s="102"/>
      <c r="K43" s="297" t="str">
        <f t="shared" si="2"/>
        <v/>
      </c>
      <c r="L43" s="297" t="str">
        <f t="shared" si="3"/>
        <v/>
      </c>
      <c r="M43" s="102"/>
      <c r="N43" s="193"/>
      <c r="O43" s="370"/>
      <c r="P43" s="147" t="str">
        <f t="shared" si="0"/>
        <v/>
      </c>
      <c r="Q43" s="195" t="str">
        <f t="shared" si="4"/>
        <v/>
      </c>
      <c r="R43" s="451" t="str">
        <f>IF(AND(OR(J43="KO",M43&lt;&gt;""),OR(J43="",K43="",L43="")),Listes!$A$68,IF(AND(M43="",J43&lt;&gt;""),Listes!$A$69,IF(AND(I43&lt;M43,O43=""),Listes!$A$70,IF(AND(L43&lt;K43,O43=""),Listes!$A$71,IF(AND(M43&lt;I43,N43=""),Listes!$A$72,IF(AND(S43="",OR(J43&lt;&gt;"",K43&lt;&gt;"",L43&lt;&gt;"")),Listes!$A$73,""))))))</f>
        <v/>
      </c>
      <c r="S43" s="291"/>
      <c r="T43" s="331">
        <f t="shared" si="1"/>
        <v>0</v>
      </c>
    </row>
    <row r="44" spans="1:20" ht="20.149999999999999" customHeight="1" x14ac:dyDescent="0.35">
      <c r="A44" s="126">
        <v>38</v>
      </c>
      <c r="B44" s="197" t="str">
        <f>IF('Dépenses sur frais réels'!B44="","",'Dépenses sur frais réels'!B44)</f>
        <v/>
      </c>
      <c r="C44" s="197" t="str">
        <f>IF('Dépenses sur frais réels'!C44="","",'Dépenses sur frais réels'!C44)</f>
        <v/>
      </c>
      <c r="D44" s="197" t="str">
        <f>IF('Dépenses sur frais réels'!D44="","",'Dépenses sur frais réels'!D44)</f>
        <v/>
      </c>
      <c r="E44" s="197" t="str">
        <f>IF('Dépenses sur frais réels'!E44="","",'Dépenses sur frais réels'!E44)</f>
        <v/>
      </c>
      <c r="F44" s="197" t="str">
        <f>IF('Dépenses sur frais réels'!F44="","",'Dépenses sur frais réels'!F44)</f>
        <v/>
      </c>
      <c r="G44" s="361" t="str">
        <f>IF('Dépenses sur frais réels'!G44="","",'Dépenses sur frais réels'!G44)</f>
        <v/>
      </c>
      <c r="H44" s="361" t="str">
        <f>IF('Dépenses sur frais réels'!H44="","",'Dépenses sur frais réels'!H44)</f>
        <v/>
      </c>
      <c r="I44" s="362" t="str">
        <f>IF('Dépenses sur frais réels'!I44="","",'Dépenses sur frais réels'!I44)</f>
        <v/>
      </c>
      <c r="J44" s="102"/>
      <c r="K44" s="297" t="str">
        <f t="shared" si="2"/>
        <v/>
      </c>
      <c r="L44" s="297" t="str">
        <f t="shared" si="3"/>
        <v/>
      </c>
      <c r="M44" s="102"/>
      <c r="N44" s="193"/>
      <c r="O44" s="370"/>
      <c r="P44" s="147" t="str">
        <f t="shared" si="0"/>
        <v/>
      </c>
      <c r="Q44" s="195" t="str">
        <f t="shared" si="4"/>
        <v/>
      </c>
      <c r="R44" s="451" t="str">
        <f>IF(AND(OR(J44="KO",M44&lt;&gt;""),OR(J44="",K44="",L44="")),Listes!$A$68,IF(AND(M44="",J44&lt;&gt;""),Listes!$A$69,IF(AND(I44&lt;M44,O44=""),Listes!$A$70,IF(AND(L44&lt;K44,O44=""),Listes!$A$71,IF(AND(M44&lt;I44,N44=""),Listes!$A$72,IF(AND(S44="",OR(J44&lt;&gt;"",K44&lt;&gt;"",L44&lt;&gt;"")),Listes!$A$73,""))))))</f>
        <v/>
      </c>
      <c r="S44" s="291"/>
      <c r="T44" s="331">
        <f t="shared" si="1"/>
        <v>0</v>
      </c>
    </row>
    <row r="45" spans="1:20" ht="20.149999999999999" customHeight="1" x14ac:dyDescent="0.35">
      <c r="A45" s="126">
        <v>39</v>
      </c>
      <c r="B45" s="197" t="str">
        <f>IF('Dépenses sur frais réels'!B45="","",'Dépenses sur frais réels'!B45)</f>
        <v/>
      </c>
      <c r="C45" s="197" t="str">
        <f>IF('Dépenses sur frais réels'!C45="","",'Dépenses sur frais réels'!C45)</f>
        <v/>
      </c>
      <c r="D45" s="197" t="str">
        <f>IF('Dépenses sur frais réels'!D45="","",'Dépenses sur frais réels'!D45)</f>
        <v/>
      </c>
      <c r="E45" s="197" t="str">
        <f>IF('Dépenses sur frais réels'!E45="","",'Dépenses sur frais réels'!E45)</f>
        <v/>
      </c>
      <c r="F45" s="197" t="str">
        <f>IF('Dépenses sur frais réels'!F45="","",'Dépenses sur frais réels'!F45)</f>
        <v/>
      </c>
      <c r="G45" s="361" t="str">
        <f>IF('Dépenses sur frais réels'!G45="","",'Dépenses sur frais réels'!G45)</f>
        <v/>
      </c>
      <c r="H45" s="361" t="str">
        <f>IF('Dépenses sur frais réels'!H45="","",'Dépenses sur frais réels'!H45)</f>
        <v/>
      </c>
      <c r="I45" s="362" t="str">
        <f>IF('Dépenses sur frais réels'!I45="","",'Dépenses sur frais réels'!I45)</f>
        <v/>
      </c>
      <c r="J45" s="102"/>
      <c r="K45" s="297" t="str">
        <f t="shared" si="2"/>
        <v/>
      </c>
      <c r="L45" s="297" t="str">
        <f t="shared" si="3"/>
        <v/>
      </c>
      <c r="M45" s="102"/>
      <c r="N45" s="193"/>
      <c r="O45" s="370"/>
      <c r="P45" s="147" t="str">
        <f t="shared" si="0"/>
        <v/>
      </c>
      <c r="Q45" s="195" t="str">
        <f t="shared" si="4"/>
        <v/>
      </c>
      <c r="R45" s="451" t="str">
        <f>IF(AND(OR(J45="KO",M45&lt;&gt;""),OR(J45="",K45="",L45="")),Listes!$A$68,IF(AND(M45="",J45&lt;&gt;""),Listes!$A$69,IF(AND(I45&lt;M45,O45=""),Listes!$A$70,IF(AND(L45&lt;K45,O45=""),Listes!$A$71,IF(AND(M45&lt;I45,N45=""),Listes!$A$72,IF(AND(S45="",OR(J45&lt;&gt;"",K45&lt;&gt;"",L45&lt;&gt;"")),Listes!$A$73,""))))))</f>
        <v/>
      </c>
      <c r="S45" s="291"/>
      <c r="T45" s="331">
        <f t="shared" si="1"/>
        <v>0</v>
      </c>
    </row>
    <row r="46" spans="1:20" ht="20.149999999999999" customHeight="1" x14ac:dyDescent="0.35">
      <c r="A46" s="126">
        <v>40</v>
      </c>
      <c r="B46" s="197" t="str">
        <f>IF('Dépenses sur frais réels'!B46="","",'Dépenses sur frais réels'!B46)</f>
        <v/>
      </c>
      <c r="C46" s="197" t="str">
        <f>IF('Dépenses sur frais réels'!C46="","",'Dépenses sur frais réels'!C46)</f>
        <v/>
      </c>
      <c r="D46" s="197" t="str">
        <f>IF('Dépenses sur frais réels'!D46="","",'Dépenses sur frais réels'!D46)</f>
        <v/>
      </c>
      <c r="E46" s="197" t="str">
        <f>IF('Dépenses sur frais réels'!E46="","",'Dépenses sur frais réels'!E46)</f>
        <v/>
      </c>
      <c r="F46" s="197" t="str">
        <f>IF('Dépenses sur frais réels'!F46="","",'Dépenses sur frais réels'!F46)</f>
        <v/>
      </c>
      <c r="G46" s="361" t="str">
        <f>IF('Dépenses sur frais réels'!G46="","",'Dépenses sur frais réels'!G46)</f>
        <v/>
      </c>
      <c r="H46" s="361" t="str">
        <f>IF('Dépenses sur frais réels'!H46="","",'Dépenses sur frais réels'!H46)</f>
        <v/>
      </c>
      <c r="I46" s="362" t="str">
        <f>IF('Dépenses sur frais réels'!I46="","",'Dépenses sur frais réels'!I46)</f>
        <v/>
      </c>
      <c r="J46" s="102"/>
      <c r="K46" s="297" t="str">
        <f t="shared" si="2"/>
        <v/>
      </c>
      <c r="L46" s="297" t="str">
        <f t="shared" si="3"/>
        <v/>
      </c>
      <c r="M46" s="102"/>
      <c r="N46" s="193"/>
      <c r="O46" s="370"/>
      <c r="P46" s="147" t="str">
        <f t="shared" si="0"/>
        <v/>
      </c>
      <c r="Q46" s="195" t="str">
        <f t="shared" si="4"/>
        <v/>
      </c>
      <c r="R46" s="451" t="str">
        <f>IF(AND(OR(J46="KO",M46&lt;&gt;""),OR(J46="",K46="",L46="")),Listes!$A$68,IF(AND(M46="",J46&lt;&gt;""),Listes!$A$69,IF(AND(I46&lt;M46,O46=""),Listes!$A$70,IF(AND(L46&lt;K46,O46=""),Listes!$A$71,IF(AND(M46&lt;I46,N46=""),Listes!$A$72,IF(AND(S46="",OR(J46&lt;&gt;"",K46&lt;&gt;"",L46&lt;&gt;"")),Listes!$A$73,""))))))</f>
        <v/>
      </c>
      <c r="S46" s="291"/>
      <c r="T46" s="331">
        <f t="shared" si="1"/>
        <v>0</v>
      </c>
    </row>
    <row r="47" spans="1:20" ht="20.149999999999999" customHeight="1" x14ac:dyDescent="0.35">
      <c r="A47" s="126">
        <v>41</v>
      </c>
      <c r="B47" s="197" t="str">
        <f>IF('Dépenses sur frais réels'!B47="","",'Dépenses sur frais réels'!B47)</f>
        <v/>
      </c>
      <c r="C47" s="197" t="str">
        <f>IF('Dépenses sur frais réels'!C47="","",'Dépenses sur frais réels'!C47)</f>
        <v/>
      </c>
      <c r="D47" s="197" t="str">
        <f>IF('Dépenses sur frais réels'!D47="","",'Dépenses sur frais réels'!D47)</f>
        <v/>
      </c>
      <c r="E47" s="197" t="str">
        <f>IF('Dépenses sur frais réels'!E47="","",'Dépenses sur frais réels'!E47)</f>
        <v/>
      </c>
      <c r="F47" s="197" t="str">
        <f>IF('Dépenses sur frais réels'!F47="","",'Dépenses sur frais réels'!F47)</f>
        <v/>
      </c>
      <c r="G47" s="361" t="str">
        <f>IF('Dépenses sur frais réels'!G47="","",'Dépenses sur frais réels'!G47)</f>
        <v/>
      </c>
      <c r="H47" s="361" t="str">
        <f>IF('Dépenses sur frais réels'!H47="","",'Dépenses sur frais réels'!H47)</f>
        <v/>
      </c>
      <c r="I47" s="362" t="str">
        <f>IF('Dépenses sur frais réels'!I47="","",'Dépenses sur frais réels'!I47)</f>
        <v/>
      </c>
      <c r="J47" s="102"/>
      <c r="K47" s="297" t="str">
        <f t="shared" si="2"/>
        <v/>
      </c>
      <c r="L47" s="297" t="str">
        <f t="shared" si="3"/>
        <v/>
      </c>
      <c r="M47" s="102"/>
      <c r="N47" s="193"/>
      <c r="O47" s="370"/>
      <c r="P47" s="147" t="str">
        <f t="shared" si="0"/>
        <v/>
      </c>
      <c r="Q47" s="195" t="str">
        <f t="shared" si="4"/>
        <v/>
      </c>
      <c r="R47" s="451" t="str">
        <f>IF(AND(OR(J47="KO",M47&lt;&gt;""),OR(J47="",K47="",L47="")),Listes!$A$68,IF(AND(M47="",J47&lt;&gt;""),Listes!$A$69,IF(AND(I47&lt;M47,O47=""),Listes!$A$70,IF(AND(L47&lt;K47,O47=""),Listes!$A$71,IF(AND(M47&lt;I47,N47=""),Listes!$A$72,IF(AND(S47="",OR(J47&lt;&gt;"",K47&lt;&gt;"",L47&lt;&gt;"")),Listes!$A$73,""))))))</f>
        <v/>
      </c>
      <c r="S47" s="291"/>
      <c r="T47" s="331">
        <f t="shared" si="1"/>
        <v>0</v>
      </c>
    </row>
    <row r="48" spans="1:20" ht="20.149999999999999" customHeight="1" x14ac:dyDescent="0.35">
      <c r="A48" s="126">
        <v>42</v>
      </c>
      <c r="B48" s="197" t="str">
        <f>IF('Dépenses sur frais réels'!B48="","",'Dépenses sur frais réels'!B48)</f>
        <v/>
      </c>
      <c r="C48" s="197" t="str">
        <f>IF('Dépenses sur frais réels'!C48="","",'Dépenses sur frais réels'!C48)</f>
        <v/>
      </c>
      <c r="D48" s="197" t="str">
        <f>IF('Dépenses sur frais réels'!D48="","",'Dépenses sur frais réels'!D48)</f>
        <v/>
      </c>
      <c r="E48" s="197" t="str">
        <f>IF('Dépenses sur frais réels'!E48="","",'Dépenses sur frais réels'!E48)</f>
        <v/>
      </c>
      <c r="F48" s="197" t="str">
        <f>IF('Dépenses sur frais réels'!F48="","",'Dépenses sur frais réels'!F48)</f>
        <v/>
      </c>
      <c r="G48" s="361" t="str">
        <f>IF('Dépenses sur frais réels'!G48="","",'Dépenses sur frais réels'!G48)</f>
        <v/>
      </c>
      <c r="H48" s="361" t="str">
        <f>IF('Dépenses sur frais réels'!H48="","",'Dépenses sur frais réels'!H48)</f>
        <v/>
      </c>
      <c r="I48" s="362" t="str">
        <f>IF('Dépenses sur frais réels'!I48="","",'Dépenses sur frais réels'!I48)</f>
        <v/>
      </c>
      <c r="J48" s="102"/>
      <c r="K48" s="297" t="str">
        <f t="shared" si="2"/>
        <v/>
      </c>
      <c r="L48" s="297" t="str">
        <f t="shared" si="3"/>
        <v/>
      </c>
      <c r="M48" s="102"/>
      <c r="N48" s="193"/>
      <c r="O48" s="370"/>
      <c r="P48" s="147" t="str">
        <f t="shared" si="0"/>
        <v/>
      </c>
      <c r="Q48" s="195" t="str">
        <f t="shared" si="4"/>
        <v/>
      </c>
      <c r="R48" s="451" t="str">
        <f>IF(AND(OR(J48="KO",M48&lt;&gt;""),OR(J48="",K48="",L48="")),Listes!$A$68,IF(AND(M48="",J48&lt;&gt;""),Listes!$A$69,IF(AND(I48&lt;M48,O48=""),Listes!$A$70,IF(AND(L48&lt;K48,O48=""),Listes!$A$71,IF(AND(M48&lt;I48,N48=""),Listes!$A$72,IF(AND(S48="",OR(J48&lt;&gt;"",K48&lt;&gt;"",L48&lt;&gt;"")),Listes!$A$73,""))))))</f>
        <v/>
      </c>
      <c r="S48" s="291"/>
      <c r="T48" s="331">
        <f t="shared" si="1"/>
        <v>0</v>
      </c>
    </row>
    <row r="49" spans="1:20" ht="20.149999999999999" customHeight="1" x14ac:dyDescent="0.35">
      <c r="A49" s="126">
        <v>43</v>
      </c>
      <c r="B49" s="197" t="str">
        <f>IF('Dépenses sur frais réels'!B49="","",'Dépenses sur frais réels'!B49)</f>
        <v/>
      </c>
      <c r="C49" s="197" t="str">
        <f>IF('Dépenses sur frais réels'!C49="","",'Dépenses sur frais réels'!C49)</f>
        <v/>
      </c>
      <c r="D49" s="197" t="str">
        <f>IF('Dépenses sur frais réels'!D49="","",'Dépenses sur frais réels'!D49)</f>
        <v/>
      </c>
      <c r="E49" s="197" t="str">
        <f>IF('Dépenses sur frais réels'!E49="","",'Dépenses sur frais réels'!E49)</f>
        <v/>
      </c>
      <c r="F49" s="197" t="str">
        <f>IF('Dépenses sur frais réels'!F49="","",'Dépenses sur frais réels'!F49)</f>
        <v/>
      </c>
      <c r="G49" s="361" t="str">
        <f>IF('Dépenses sur frais réels'!G49="","",'Dépenses sur frais réels'!G49)</f>
        <v/>
      </c>
      <c r="H49" s="361" t="str">
        <f>IF('Dépenses sur frais réels'!H49="","",'Dépenses sur frais réels'!H49)</f>
        <v/>
      </c>
      <c r="I49" s="362" t="str">
        <f>IF('Dépenses sur frais réels'!I49="","",'Dépenses sur frais réels'!I49)</f>
        <v/>
      </c>
      <c r="J49" s="102"/>
      <c r="K49" s="297" t="str">
        <f t="shared" si="2"/>
        <v/>
      </c>
      <c r="L49" s="297" t="str">
        <f t="shared" si="3"/>
        <v/>
      </c>
      <c r="M49" s="102"/>
      <c r="N49" s="193"/>
      <c r="O49" s="370"/>
      <c r="P49" s="147" t="str">
        <f t="shared" si="0"/>
        <v/>
      </c>
      <c r="Q49" s="195" t="str">
        <f t="shared" si="4"/>
        <v/>
      </c>
      <c r="R49" s="451" t="str">
        <f>IF(AND(OR(J49="KO",M49&lt;&gt;""),OR(J49="",K49="",L49="")),Listes!$A$68,IF(AND(M49="",J49&lt;&gt;""),Listes!$A$69,IF(AND(I49&lt;M49,O49=""),Listes!$A$70,IF(AND(L49&lt;K49,O49=""),Listes!$A$71,IF(AND(M49&lt;I49,N49=""),Listes!$A$72,IF(AND(S49="",OR(J49&lt;&gt;"",K49&lt;&gt;"",L49&lt;&gt;"")),Listes!$A$73,""))))))</f>
        <v/>
      </c>
      <c r="S49" s="291"/>
      <c r="T49" s="331">
        <f t="shared" si="1"/>
        <v>0</v>
      </c>
    </row>
    <row r="50" spans="1:20" ht="20.149999999999999" customHeight="1" x14ac:dyDescent="0.35">
      <c r="A50" s="126">
        <v>44</v>
      </c>
      <c r="B50" s="197" t="str">
        <f>IF('Dépenses sur frais réels'!B50="","",'Dépenses sur frais réels'!B50)</f>
        <v/>
      </c>
      <c r="C50" s="197" t="str">
        <f>IF('Dépenses sur frais réels'!C50="","",'Dépenses sur frais réels'!C50)</f>
        <v/>
      </c>
      <c r="D50" s="197" t="str">
        <f>IF('Dépenses sur frais réels'!D50="","",'Dépenses sur frais réels'!D50)</f>
        <v/>
      </c>
      <c r="E50" s="197" t="str">
        <f>IF('Dépenses sur frais réels'!E50="","",'Dépenses sur frais réels'!E50)</f>
        <v/>
      </c>
      <c r="F50" s="197" t="str">
        <f>IF('Dépenses sur frais réels'!F50="","",'Dépenses sur frais réels'!F50)</f>
        <v/>
      </c>
      <c r="G50" s="361" t="str">
        <f>IF('Dépenses sur frais réels'!G50="","",'Dépenses sur frais réels'!G50)</f>
        <v/>
      </c>
      <c r="H50" s="361" t="str">
        <f>IF('Dépenses sur frais réels'!H50="","",'Dépenses sur frais réels'!H50)</f>
        <v/>
      </c>
      <c r="I50" s="362" t="str">
        <f>IF('Dépenses sur frais réels'!I50="","",'Dépenses sur frais réels'!I50)</f>
        <v/>
      </c>
      <c r="J50" s="102"/>
      <c r="K50" s="297" t="str">
        <f t="shared" si="2"/>
        <v/>
      </c>
      <c r="L50" s="297" t="str">
        <f t="shared" si="3"/>
        <v/>
      </c>
      <c r="M50" s="102"/>
      <c r="N50" s="193"/>
      <c r="O50" s="370"/>
      <c r="P50" s="147" t="str">
        <f t="shared" si="0"/>
        <v/>
      </c>
      <c r="Q50" s="195" t="str">
        <f t="shared" si="4"/>
        <v/>
      </c>
      <c r="R50" s="451" t="str">
        <f>IF(AND(OR(J50="KO",M50&lt;&gt;""),OR(J50="",K50="",L50="")),Listes!$A$68,IF(AND(M50="",J50&lt;&gt;""),Listes!$A$69,IF(AND(I50&lt;M50,O50=""),Listes!$A$70,IF(AND(L50&lt;K50,O50=""),Listes!$A$71,IF(AND(M50&lt;I50,N50=""),Listes!$A$72,IF(AND(S50="",OR(J50&lt;&gt;"",K50&lt;&gt;"",L50&lt;&gt;"")),Listes!$A$73,""))))))</f>
        <v/>
      </c>
      <c r="S50" s="291"/>
      <c r="T50" s="331">
        <f t="shared" si="1"/>
        <v>0</v>
      </c>
    </row>
    <row r="51" spans="1:20" ht="20.149999999999999" customHeight="1" x14ac:dyDescent="0.35">
      <c r="A51" s="126">
        <v>45</v>
      </c>
      <c r="B51" s="197" t="str">
        <f>IF('Dépenses sur frais réels'!B51="","",'Dépenses sur frais réels'!B51)</f>
        <v/>
      </c>
      <c r="C51" s="197" t="str">
        <f>IF('Dépenses sur frais réels'!C51="","",'Dépenses sur frais réels'!C51)</f>
        <v/>
      </c>
      <c r="D51" s="197" t="str">
        <f>IF('Dépenses sur frais réels'!D51="","",'Dépenses sur frais réels'!D51)</f>
        <v/>
      </c>
      <c r="E51" s="197" t="str">
        <f>IF('Dépenses sur frais réels'!E51="","",'Dépenses sur frais réels'!E51)</f>
        <v/>
      </c>
      <c r="F51" s="197" t="str">
        <f>IF('Dépenses sur frais réels'!F51="","",'Dépenses sur frais réels'!F51)</f>
        <v/>
      </c>
      <c r="G51" s="361" t="str">
        <f>IF('Dépenses sur frais réels'!G51="","",'Dépenses sur frais réels'!G51)</f>
        <v/>
      </c>
      <c r="H51" s="361" t="str">
        <f>IF('Dépenses sur frais réels'!H51="","",'Dépenses sur frais réels'!H51)</f>
        <v/>
      </c>
      <c r="I51" s="362" t="str">
        <f>IF('Dépenses sur frais réels'!I51="","",'Dépenses sur frais réels'!I51)</f>
        <v/>
      </c>
      <c r="J51" s="102"/>
      <c r="K51" s="297" t="str">
        <f t="shared" si="2"/>
        <v/>
      </c>
      <c r="L51" s="297" t="str">
        <f t="shared" si="3"/>
        <v/>
      </c>
      <c r="M51" s="102"/>
      <c r="N51" s="193"/>
      <c r="O51" s="370"/>
      <c r="P51" s="147" t="str">
        <f t="shared" si="0"/>
        <v/>
      </c>
      <c r="Q51" s="195" t="str">
        <f t="shared" si="4"/>
        <v/>
      </c>
      <c r="R51" s="451" t="str">
        <f>IF(AND(OR(J51="KO",M51&lt;&gt;""),OR(J51="",K51="",L51="")),Listes!$A$68,IF(AND(M51="",J51&lt;&gt;""),Listes!$A$69,IF(AND(I51&lt;M51,O51=""),Listes!$A$70,IF(AND(L51&lt;K51,O51=""),Listes!$A$71,IF(AND(M51&lt;I51,N51=""),Listes!$A$72,IF(AND(S51="",OR(J51&lt;&gt;"",K51&lt;&gt;"",L51&lt;&gt;"")),Listes!$A$73,""))))))</f>
        <v/>
      </c>
      <c r="S51" s="291"/>
      <c r="T51" s="331">
        <f t="shared" si="1"/>
        <v>0</v>
      </c>
    </row>
    <row r="52" spans="1:20" ht="20.149999999999999" customHeight="1" x14ac:dyDescent="0.35">
      <c r="A52" s="126">
        <v>46</v>
      </c>
      <c r="B52" s="197" t="str">
        <f>IF('Dépenses sur frais réels'!B52="","",'Dépenses sur frais réels'!B52)</f>
        <v/>
      </c>
      <c r="C52" s="197" t="str">
        <f>IF('Dépenses sur frais réels'!C52="","",'Dépenses sur frais réels'!C52)</f>
        <v/>
      </c>
      <c r="D52" s="197" t="str">
        <f>IF('Dépenses sur frais réels'!D52="","",'Dépenses sur frais réels'!D52)</f>
        <v/>
      </c>
      <c r="E52" s="197" t="str">
        <f>IF('Dépenses sur frais réels'!E52="","",'Dépenses sur frais réels'!E52)</f>
        <v/>
      </c>
      <c r="F52" s="197" t="str">
        <f>IF('Dépenses sur frais réels'!F52="","",'Dépenses sur frais réels'!F52)</f>
        <v/>
      </c>
      <c r="G52" s="361" t="str">
        <f>IF('Dépenses sur frais réels'!G52="","",'Dépenses sur frais réels'!G52)</f>
        <v/>
      </c>
      <c r="H52" s="361" t="str">
        <f>IF('Dépenses sur frais réels'!H52="","",'Dépenses sur frais réels'!H52)</f>
        <v/>
      </c>
      <c r="I52" s="362" t="str">
        <f>IF('Dépenses sur frais réels'!I52="","",'Dépenses sur frais réels'!I52)</f>
        <v/>
      </c>
      <c r="J52" s="102"/>
      <c r="K52" s="297" t="str">
        <f t="shared" si="2"/>
        <v/>
      </c>
      <c r="L52" s="297" t="str">
        <f t="shared" si="3"/>
        <v/>
      </c>
      <c r="M52" s="102"/>
      <c r="N52" s="193"/>
      <c r="O52" s="370"/>
      <c r="P52" s="147" t="str">
        <f t="shared" si="0"/>
        <v/>
      </c>
      <c r="Q52" s="195" t="str">
        <f t="shared" si="4"/>
        <v/>
      </c>
      <c r="R52" s="451" t="str">
        <f>IF(AND(OR(J52="KO",M52&lt;&gt;""),OR(J52="",K52="",L52="")),Listes!$A$68,IF(AND(M52="",J52&lt;&gt;""),Listes!$A$69,IF(AND(I52&lt;M52,O52=""),Listes!$A$70,IF(AND(L52&lt;K52,O52=""),Listes!$A$71,IF(AND(M52&lt;I52,N52=""),Listes!$A$72,IF(AND(S52="",OR(J52&lt;&gt;"",K52&lt;&gt;"",L52&lt;&gt;"")),Listes!$A$73,""))))))</f>
        <v/>
      </c>
      <c r="S52" s="291"/>
      <c r="T52" s="331">
        <f t="shared" si="1"/>
        <v>0</v>
      </c>
    </row>
    <row r="53" spans="1:20" ht="20.149999999999999" customHeight="1" x14ac:dyDescent="0.35">
      <c r="A53" s="126">
        <v>47</v>
      </c>
      <c r="B53" s="197" t="str">
        <f>IF('Dépenses sur frais réels'!B53="","",'Dépenses sur frais réels'!B53)</f>
        <v/>
      </c>
      <c r="C53" s="197" t="str">
        <f>IF('Dépenses sur frais réels'!C53="","",'Dépenses sur frais réels'!C53)</f>
        <v/>
      </c>
      <c r="D53" s="197" t="str">
        <f>IF('Dépenses sur frais réels'!D53="","",'Dépenses sur frais réels'!D53)</f>
        <v/>
      </c>
      <c r="E53" s="197" t="str">
        <f>IF('Dépenses sur frais réels'!E53="","",'Dépenses sur frais réels'!E53)</f>
        <v/>
      </c>
      <c r="F53" s="197" t="str">
        <f>IF('Dépenses sur frais réels'!F53="","",'Dépenses sur frais réels'!F53)</f>
        <v/>
      </c>
      <c r="G53" s="361" t="str">
        <f>IF('Dépenses sur frais réels'!G53="","",'Dépenses sur frais réels'!G53)</f>
        <v/>
      </c>
      <c r="H53" s="361" t="str">
        <f>IF('Dépenses sur frais réels'!H53="","",'Dépenses sur frais réels'!H53)</f>
        <v/>
      </c>
      <c r="I53" s="362" t="str">
        <f>IF('Dépenses sur frais réels'!I53="","",'Dépenses sur frais réels'!I53)</f>
        <v/>
      </c>
      <c r="J53" s="102"/>
      <c r="K53" s="297" t="str">
        <f t="shared" si="2"/>
        <v/>
      </c>
      <c r="L53" s="297" t="str">
        <f t="shared" si="3"/>
        <v/>
      </c>
      <c r="M53" s="102"/>
      <c r="N53" s="193"/>
      <c r="O53" s="370"/>
      <c r="P53" s="147" t="str">
        <f t="shared" si="0"/>
        <v/>
      </c>
      <c r="Q53" s="195" t="str">
        <f t="shared" si="4"/>
        <v/>
      </c>
      <c r="R53" s="451" t="str">
        <f>IF(AND(OR(J53="KO",M53&lt;&gt;""),OR(J53="",K53="",L53="")),Listes!$A$68,IF(AND(M53="",J53&lt;&gt;""),Listes!$A$69,IF(AND(I53&lt;M53,O53=""),Listes!$A$70,IF(AND(L53&lt;K53,O53=""),Listes!$A$71,IF(AND(M53&lt;I53,N53=""),Listes!$A$72,IF(AND(S53="",OR(J53&lt;&gt;"",K53&lt;&gt;"",L53&lt;&gt;"")),Listes!$A$73,""))))))</f>
        <v/>
      </c>
      <c r="S53" s="291"/>
      <c r="T53" s="331">
        <f t="shared" si="1"/>
        <v>0</v>
      </c>
    </row>
    <row r="54" spans="1:20" ht="20.149999999999999" customHeight="1" x14ac:dyDescent="0.35">
      <c r="A54" s="126">
        <v>48</v>
      </c>
      <c r="B54" s="197" t="str">
        <f>IF('Dépenses sur frais réels'!B54="","",'Dépenses sur frais réels'!B54)</f>
        <v/>
      </c>
      <c r="C54" s="197" t="str">
        <f>IF('Dépenses sur frais réels'!C54="","",'Dépenses sur frais réels'!C54)</f>
        <v/>
      </c>
      <c r="D54" s="197" t="str">
        <f>IF('Dépenses sur frais réels'!D54="","",'Dépenses sur frais réels'!D54)</f>
        <v/>
      </c>
      <c r="E54" s="197" t="str">
        <f>IF('Dépenses sur frais réels'!E54="","",'Dépenses sur frais réels'!E54)</f>
        <v/>
      </c>
      <c r="F54" s="197" t="str">
        <f>IF('Dépenses sur frais réels'!F54="","",'Dépenses sur frais réels'!F54)</f>
        <v/>
      </c>
      <c r="G54" s="361" t="str">
        <f>IF('Dépenses sur frais réels'!G54="","",'Dépenses sur frais réels'!G54)</f>
        <v/>
      </c>
      <c r="H54" s="361" t="str">
        <f>IF('Dépenses sur frais réels'!H54="","",'Dépenses sur frais réels'!H54)</f>
        <v/>
      </c>
      <c r="I54" s="362" t="str">
        <f>IF('Dépenses sur frais réels'!I54="","",'Dépenses sur frais réels'!I54)</f>
        <v/>
      </c>
      <c r="J54" s="102"/>
      <c r="K54" s="297" t="str">
        <f t="shared" si="2"/>
        <v/>
      </c>
      <c r="L54" s="297" t="str">
        <f t="shared" si="3"/>
        <v/>
      </c>
      <c r="M54" s="102"/>
      <c r="N54" s="193"/>
      <c r="O54" s="370"/>
      <c r="P54" s="147" t="str">
        <f t="shared" si="0"/>
        <v/>
      </c>
      <c r="Q54" s="195" t="str">
        <f t="shared" si="4"/>
        <v/>
      </c>
      <c r="R54" s="451" t="str">
        <f>IF(AND(OR(J54="KO",M54&lt;&gt;""),OR(J54="",K54="",L54="")),Listes!$A$68,IF(AND(M54="",J54&lt;&gt;""),Listes!$A$69,IF(AND(I54&lt;M54,O54=""),Listes!$A$70,IF(AND(L54&lt;K54,O54=""),Listes!$A$71,IF(AND(M54&lt;I54,N54=""),Listes!$A$72,IF(AND(S54="",OR(J54&lt;&gt;"",K54&lt;&gt;"",L54&lt;&gt;"")),Listes!$A$73,""))))))</f>
        <v/>
      </c>
      <c r="S54" s="291"/>
      <c r="T54" s="331">
        <f t="shared" si="1"/>
        <v>0</v>
      </c>
    </row>
    <row r="55" spans="1:20" ht="20.149999999999999" customHeight="1" x14ac:dyDescent="0.35">
      <c r="A55" s="126">
        <v>49</v>
      </c>
      <c r="B55" s="197" t="str">
        <f>IF('Dépenses sur frais réels'!B55="","",'Dépenses sur frais réels'!B55)</f>
        <v/>
      </c>
      <c r="C55" s="197" t="str">
        <f>IF('Dépenses sur frais réels'!C55="","",'Dépenses sur frais réels'!C55)</f>
        <v/>
      </c>
      <c r="D55" s="197" t="str">
        <f>IF('Dépenses sur frais réels'!D55="","",'Dépenses sur frais réels'!D55)</f>
        <v/>
      </c>
      <c r="E55" s="197" t="str">
        <f>IF('Dépenses sur frais réels'!E55="","",'Dépenses sur frais réels'!E55)</f>
        <v/>
      </c>
      <c r="F55" s="197" t="str">
        <f>IF('Dépenses sur frais réels'!F55="","",'Dépenses sur frais réels'!F55)</f>
        <v/>
      </c>
      <c r="G55" s="361" t="str">
        <f>IF('Dépenses sur frais réels'!G55="","",'Dépenses sur frais réels'!G55)</f>
        <v/>
      </c>
      <c r="H55" s="361" t="str">
        <f>IF('Dépenses sur frais réels'!H55="","",'Dépenses sur frais réels'!H55)</f>
        <v/>
      </c>
      <c r="I55" s="362" t="str">
        <f>IF('Dépenses sur frais réels'!I55="","",'Dépenses sur frais réels'!I55)</f>
        <v/>
      </c>
      <c r="J55" s="102"/>
      <c r="K55" s="297" t="str">
        <f t="shared" si="2"/>
        <v/>
      </c>
      <c r="L55" s="297" t="str">
        <f t="shared" si="3"/>
        <v/>
      </c>
      <c r="M55" s="102"/>
      <c r="N55" s="193"/>
      <c r="O55" s="370"/>
      <c r="P55" s="147" t="str">
        <f t="shared" si="0"/>
        <v/>
      </c>
      <c r="Q55" s="195" t="str">
        <f t="shared" si="4"/>
        <v/>
      </c>
      <c r="R55" s="451" t="str">
        <f>IF(AND(OR(J55="KO",M55&lt;&gt;""),OR(J55="",K55="",L55="")),Listes!$A$68,IF(AND(M55="",J55&lt;&gt;""),Listes!$A$69,IF(AND(I55&lt;M55,O55=""),Listes!$A$70,IF(AND(L55&lt;K55,O55=""),Listes!$A$71,IF(AND(M55&lt;I55,N55=""),Listes!$A$72,IF(AND(S55="",OR(J55&lt;&gt;"",K55&lt;&gt;"",L55&lt;&gt;"")),Listes!$A$73,""))))))</f>
        <v/>
      </c>
      <c r="S55" s="291"/>
      <c r="T55" s="331">
        <f t="shared" si="1"/>
        <v>0</v>
      </c>
    </row>
    <row r="56" spans="1:20" ht="20.149999999999999" customHeight="1" x14ac:dyDescent="0.35">
      <c r="A56" s="126">
        <v>50</v>
      </c>
      <c r="B56" s="197" t="str">
        <f>IF('Dépenses sur frais réels'!B56="","",'Dépenses sur frais réels'!B56)</f>
        <v/>
      </c>
      <c r="C56" s="197" t="str">
        <f>IF('Dépenses sur frais réels'!C56="","",'Dépenses sur frais réels'!C56)</f>
        <v/>
      </c>
      <c r="D56" s="197" t="str">
        <f>IF('Dépenses sur frais réels'!D56="","",'Dépenses sur frais réels'!D56)</f>
        <v/>
      </c>
      <c r="E56" s="197" t="str">
        <f>IF('Dépenses sur frais réels'!E56="","",'Dépenses sur frais réels'!E56)</f>
        <v/>
      </c>
      <c r="F56" s="197" t="str">
        <f>IF('Dépenses sur frais réels'!F56="","",'Dépenses sur frais réels'!F56)</f>
        <v/>
      </c>
      <c r="G56" s="361" t="str">
        <f>IF('Dépenses sur frais réels'!G56="","",'Dépenses sur frais réels'!G56)</f>
        <v/>
      </c>
      <c r="H56" s="361" t="str">
        <f>IF('Dépenses sur frais réels'!H56="","",'Dépenses sur frais réels'!H56)</f>
        <v/>
      </c>
      <c r="I56" s="362" t="str">
        <f>IF('Dépenses sur frais réels'!I56="","",'Dépenses sur frais réels'!I56)</f>
        <v/>
      </c>
      <c r="J56" s="102"/>
      <c r="K56" s="297" t="str">
        <f t="shared" si="2"/>
        <v/>
      </c>
      <c r="L56" s="297" t="str">
        <f t="shared" si="3"/>
        <v/>
      </c>
      <c r="M56" s="102"/>
      <c r="N56" s="193"/>
      <c r="O56" s="370"/>
      <c r="P56" s="147" t="str">
        <f t="shared" si="0"/>
        <v/>
      </c>
      <c r="Q56" s="195" t="str">
        <f t="shared" si="4"/>
        <v/>
      </c>
      <c r="R56" s="451" t="str">
        <f>IF(AND(OR(J56="KO",M56&lt;&gt;""),OR(J56="",K56="",L56="")),Listes!$A$68,IF(AND(M56="",J56&lt;&gt;""),Listes!$A$69,IF(AND(I56&lt;M56,O56=""),Listes!$A$70,IF(AND(L56&lt;K56,O56=""),Listes!$A$71,IF(AND(M56&lt;I56,N56=""),Listes!$A$72,IF(AND(S56="",OR(J56&lt;&gt;"",K56&lt;&gt;"",L56&lt;&gt;"")),Listes!$A$73,""))))))</f>
        <v/>
      </c>
      <c r="S56" s="291"/>
      <c r="T56" s="331">
        <f t="shared" si="1"/>
        <v>0</v>
      </c>
    </row>
    <row r="57" spans="1:20" ht="20.149999999999999" customHeight="1" x14ac:dyDescent="0.35">
      <c r="A57" s="126">
        <v>51</v>
      </c>
      <c r="B57" s="197" t="str">
        <f>IF('Dépenses sur frais réels'!B57="","",'Dépenses sur frais réels'!B57)</f>
        <v/>
      </c>
      <c r="C57" s="197" t="str">
        <f>IF('Dépenses sur frais réels'!C57="","",'Dépenses sur frais réels'!C57)</f>
        <v/>
      </c>
      <c r="D57" s="197" t="str">
        <f>IF('Dépenses sur frais réels'!D57="","",'Dépenses sur frais réels'!D57)</f>
        <v/>
      </c>
      <c r="E57" s="197" t="str">
        <f>IF('Dépenses sur frais réels'!E57="","",'Dépenses sur frais réels'!E57)</f>
        <v/>
      </c>
      <c r="F57" s="197" t="str">
        <f>IF('Dépenses sur frais réels'!F57="","",'Dépenses sur frais réels'!F57)</f>
        <v/>
      </c>
      <c r="G57" s="361" t="str">
        <f>IF('Dépenses sur frais réels'!G57="","",'Dépenses sur frais réels'!G57)</f>
        <v/>
      </c>
      <c r="H57" s="361" t="str">
        <f>IF('Dépenses sur frais réels'!H57="","",'Dépenses sur frais réels'!H57)</f>
        <v/>
      </c>
      <c r="I57" s="362" t="str">
        <f>IF('Dépenses sur frais réels'!I57="","",'Dépenses sur frais réels'!I57)</f>
        <v/>
      </c>
      <c r="J57" s="102"/>
      <c r="K57" s="297" t="str">
        <f t="shared" si="2"/>
        <v/>
      </c>
      <c r="L57" s="297" t="str">
        <f t="shared" si="3"/>
        <v/>
      </c>
      <c r="M57" s="102"/>
      <c r="N57" s="193"/>
      <c r="O57" s="370"/>
      <c r="P57" s="147" t="str">
        <f t="shared" si="0"/>
        <v/>
      </c>
      <c r="Q57" s="195" t="str">
        <f t="shared" si="4"/>
        <v/>
      </c>
      <c r="R57" s="451" t="str">
        <f>IF(AND(OR(J57="KO",M57&lt;&gt;""),OR(J57="",K57="",L57="")),Listes!$A$68,IF(AND(M57="",J57&lt;&gt;""),Listes!$A$69,IF(AND(I57&lt;M57,O57=""),Listes!$A$70,IF(AND(L57&lt;K57,O57=""),Listes!$A$71,IF(AND(M57&lt;I57,N57=""),Listes!$A$72,IF(AND(S57="",OR(J57&lt;&gt;"",K57&lt;&gt;"",L57&lt;&gt;"")),Listes!$A$73,""))))))</f>
        <v/>
      </c>
      <c r="S57" s="291"/>
      <c r="T57" s="331">
        <f t="shared" si="1"/>
        <v>0</v>
      </c>
    </row>
    <row r="58" spans="1:20" ht="20.149999999999999" customHeight="1" x14ac:dyDescent="0.35">
      <c r="A58" s="126">
        <v>52</v>
      </c>
      <c r="B58" s="197" t="str">
        <f>IF('Dépenses sur frais réels'!B58="","",'Dépenses sur frais réels'!B58)</f>
        <v/>
      </c>
      <c r="C58" s="197" t="str">
        <f>IF('Dépenses sur frais réels'!C58="","",'Dépenses sur frais réels'!C58)</f>
        <v/>
      </c>
      <c r="D58" s="197" t="str">
        <f>IF('Dépenses sur frais réels'!D58="","",'Dépenses sur frais réels'!D58)</f>
        <v/>
      </c>
      <c r="E58" s="197" t="str">
        <f>IF('Dépenses sur frais réels'!E58="","",'Dépenses sur frais réels'!E58)</f>
        <v/>
      </c>
      <c r="F58" s="197" t="str">
        <f>IF('Dépenses sur frais réels'!F58="","",'Dépenses sur frais réels'!F58)</f>
        <v/>
      </c>
      <c r="G58" s="361" t="str">
        <f>IF('Dépenses sur frais réels'!G58="","",'Dépenses sur frais réels'!G58)</f>
        <v/>
      </c>
      <c r="H58" s="361" t="str">
        <f>IF('Dépenses sur frais réels'!H58="","",'Dépenses sur frais réels'!H58)</f>
        <v/>
      </c>
      <c r="I58" s="362" t="str">
        <f>IF('Dépenses sur frais réels'!I58="","",'Dépenses sur frais réels'!I58)</f>
        <v/>
      </c>
      <c r="J58" s="102"/>
      <c r="K58" s="297" t="str">
        <f t="shared" si="2"/>
        <v/>
      </c>
      <c r="L58" s="297" t="str">
        <f t="shared" si="3"/>
        <v/>
      </c>
      <c r="M58" s="102"/>
      <c r="N58" s="193"/>
      <c r="O58" s="370"/>
      <c r="P58" s="147" t="str">
        <f t="shared" si="0"/>
        <v/>
      </c>
      <c r="Q58" s="195" t="str">
        <f t="shared" si="4"/>
        <v/>
      </c>
      <c r="R58" s="451" t="str">
        <f>IF(AND(OR(J58="KO",M58&lt;&gt;""),OR(J58="",K58="",L58="")),Listes!$A$68,IF(AND(M58="",J58&lt;&gt;""),Listes!$A$69,IF(AND(I58&lt;M58,O58=""),Listes!$A$70,IF(AND(L58&lt;K58,O58=""),Listes!$A$71,IF(AND(M58&lt;I58,N58=""),Listes!$A$72,IF(AND(S58="",OR(J58&lt;&gt;"",K58&lt;&gt;"",L58&lt;&gt;"")),Listes!$A$73,""))))))</f>
        <v/>
      </c>
      <c r="S58" s="291"/>
      <c r="T58" s="331">
        <f t="shared" si="1"/>
        <v>0</v>
      </c>
    </row>
    <row r="59" spans="1:20" ht="20.149999999999999" customHeight="1" x14ac:dyDescent="0.35">
      <c r="A59" s="126">
        <v>53</v>
      </c>
      <c r="B59" s="197" t="str">
        <f>IF('Dépenses sur frais réels'!B59="","",'Dépenses sur frais réels'!B59)</f>
        <v/>
      </c>
      <c r="C59" s="197" t="str">
        <f>IF('Dépenses sur frais réels'!C59="","",'Dépenses sur frais réels'!C59)</f>
        <v/>
      </c>
      <c r="D59" s="197" t="str">
        <f>IF('Dépenses sur frais réels'!D59="","",'Dépenses sur frais réels'!D59)</f>
        <v/>
      </c>
      <c r="E59" s="197" t="str">
        <f>IF('Dépenses sur frais réels'!E59="","",'Dépenses sur frais réels'!E59)</f>
        <v/>
      </c>
      <c r="F59" s="197" t="str">
        <f>IF('Dépenses sur frais réels'!F59="","",'Dépenses sur frais réels'!F59)</f>
        <v/>
      </c>
      <c r="G59" s="361" t="str">
        <f>IF('Dépenses sur frais réels'!G59="","",'Dépenses sur frais réels'!G59)</f>
        <v/>
      </c>
      <c r="H59" s="361" t="str">
        <f>IF('Dépenses sur frais réels'!H59="","",'Dépenses sur frais réels'!H59)</f>
        <v/>
      </c>
      <c r="I59" s="362" t="str">
        <f>IF('Dépenses sur frais réels'!I59="","",'Dépenses sur frais réels'!I59)</f>
        <v/>
      </c>
      <c r="J59" s="102"/>
      <c r="K59" s="297" t="str">
        <f t="shared" si="2"/>
        <v/>
      </c>
      <c r="L59" s="297" t="str">
        <f t="shared" si="3"/>
        <v/>
      </c>
      <c r="M59" s="102"/>
      <c r="N59" s="193"/>
      <c r="O59" s="370"/>
      <c r="P59" s="147" t="str">
        <f t="shared" si="0"/>
        <v/>
      </c>
      <c r="Q59" s="195" t="str">
        <f t="shared" si="4"/>
        <v/>
      </c>
      <c r="R59" s="451" t="str">
        <f>IF(AND(OR(J59="KO",M59&lt;&gt;""),OR(J59="",K59="",L59="")),Listes!$A$68,IF(AND(M59="",J59&lt;&gt;""),Listes!$A$69,IF(AND(I59&lt;M59,O59=""),Listes!$A$70,IF(AND(L59&lt;K59,O59=""),Listes!$A$71,IF(AND(M59&lt;I59,N59=""),Listes!$A$72,IF(AND(S59="",OR(J59&lt;&gt;"",K59&lt;&gt;"",L59&lt;&gt;"")),Listes!$A$73,""))))))</f>
        <v/>
      </c>
      <c r="S59" s="291"/>
      <c r="T59" s="331">
        <f t="shared" si="1"/>
        <v>0</v>
      </c>
    </row>
    <row r="60" spans="1:20" ht="20.149999999999999" customHeight="1" x14ac:dyDescent="0.35">
      <c r="A60" s="126">
        <v>54</v>
      </c>
      <c r="B60" s="197" t="str">
        <f>IF('Dépenses sur frais réels'!B60="","",'Dépenses sur frais réels'!B60)</f>
        <v/>
      </c>
      <c r="C60" s="197" t="str">
        <f>IF('Dépenses sur frais réels'!C60="","",'Dépenses sur frais réels'!C60)</f>
        <v/>
      </c>
      <c r="D60" s="197" t="str">
        <f>IF('Dépenses sur frais réels'!D60="","",'Dépenses sur frais réels'!D60)</f>
        <v/>
      </c>
      <c r="E60" s="197" t="str">
        <f>IF('Dépenses sur frais réels'!E60="","",'Dépenses sur frais réels'!E60)</f>
        <v/>
      </c>
      <c r="F60" s="197" t="str">
        <f>IF('Dépenses sur frais réels'!F60="","",'Dépenses sur frais réels'!F60)</f>
        <v/>
      </c>
      <c r="G60" s="361" t="str">
        <f>IF('Dépenses sur frais réels'!G60="","",'Dépenses sur frais réels'!G60)</f>
        <v/>
      </c>
      <c r="H60" s="361" t="str">
        <f>IF('Dépenses sur frais réels'!H60="","",'Dépenses sur frais réels'!H60)</f>
        <v/>
      </c>
      <c r="I60" s="362" t="str">
        <f>IF('Dépenses sur frais réels'!I60="","",'Dépenses sur frais réels'!I60)</f>
        <v/>
      </c>
      <c r="J60" s="102"/>
      <c r="K60" s="297" t="str">
        <f t="shared" si="2"/>
        <v/>
      </c>
      <c r="L60" s="297" t="str">
        <f t="shared" si="3"/>
        <v/>
      </c>
      <c r="M60" s="102"/>
      <c r="N60" s="193"/>
      <c r="O60" s="370"/>
      <c r="P60" s="147" t="str">
        <f t="shared" si="0"/>
        <v/>
      </c>
      <c r="Q60" s="195" t="str">
        <f t="shared" si="4"/>
        <v/>
      </c>
      <c r="R60" s="451" t="str">
        <f>IF(AND(OR(J60="KO",M60&lt;&gt;""),OR(J60="",K60="",L60="")),Listes!$A$68,IF(AND(M60="",J60&lt;&gt;""),Listes!$A$69,IF(AND(I60&lt;M60,O60=""),Listes!$A$70,IF(AND(L60&lt;K60,O60=""),Listes!$A$71,IF(AND(M60&lt;I60,N60=""),Listes!$A$72,IF(AND(S60="",OR(J60&lt;&gt;"",K60&lt;&gt;"",L60&lt;&gt;"")),Listes!$A$73,""))))))</f>
        <v/>
      </c>
      <c r="S60" s="291"/>
      <c r="T60" s="331">
        <f t="shared" si="1"/>
        <v>0</v>
      </c>
    </row>
    <row r="61" spans="1:20" ht="20.149999999999999" customHeight="1" x14ac:dyDescent="0.35">
      <c r="A61" s="126">
        <v>55</v>
      </c>
      <c r="B61" s="197" t="str">
        <f>IF('Dépenses sur frais réels'!B61="","",'Dépenses sur frais réels'!B61)</f>
        <v/>
      </c>
      <c r="C61" s="197" t="str">
        <f>IF('Dépenses sur frais réels'!C61="","",'Dépenses sur frais réels'!C61)</f>
        <v/>
      </c>
      <c r="D61" s="197" t="str">
        <f>IF('Dépenses sur frais réels'!D61="","",'Dépenses sur frais réels'!D61)</f>
        <v/>
      </c>
      <c r="E61" s="197" t="str">
        <f>IF('Dépenses sur frais réels'!E61="","",'Dépenses sur frais réels'!E61)</f>
        <v/>
      </c>
      <c r="F61" s="197" t="str">
        <f>IF('Dépenses sur frais réels'!F61="","",'Dépenses sur frais réels'!F61)</f>
        <v/>
      </c>
      <c r="G61" s="361" t="str">
        <f>IF('Dépenses sur frais réels'!G61="","",'Dépenses sur frais réels'!G61)</f>
        <v/>
      </c>
      <c r="H61" s="361" t="str">
        <f>IF('Dépenses sur frais réels'!H61="","",'Dépenses sur frais réels'!H61)</f>
        <v/>
      </c>
      <c r="I61" s="362" t="str">
        <f>IF('Dépenses sur frais réels'!I61="","",'Dépenses sur frais réels'!I61)</f>
        <v/>
      </c>
      <c r="J61" s="102"/>
      <c r="K61" s="297" t="str">
        <f t="shared" si="2"/>
        <v/>
      </c>
      <c r="L61" s="297" t="str">
        <f t="shared" si="3"/>
        <v/>
      </c>
      <c r="M61" s="102"/>
      <c r="N61" s="193"/>
      <c r="O61" s="370"/>
      <c r="P61" s="147" t="str">
        <f t="shared" si="0"/>
        <v/>
      </c>
      <c r="Q61" s="195" t="str">
        <f t="shared" si="4"/>
        <v/>
      </c>
      <c r="R61" s="451" t="str">
        <f>IF(AND(OR(J61="KO",M61&lt;&gt;""),OR(J61="",K61="",L61="")),Listes!$A$68,IF(AND(M61="",J61&lt;&gt;""),Listes!$A$69,IF(AND(I61&lt;M61,O61=""),Listes!$A$70,IF(AND(L61&lt;K61,O61=""),Listes!$A$71,IF(AND(M61&lt;I61,N61=""),Listes!$A$72,IF(AND(S61="",OR(J61&lt;&gt;"",K61&lt;&gt;"",L61&lt;&gt;"")),Listes!$A$73,""))))))</f>
        <v/>
      </c>
      <c r="S61" s="291"/>
      <c r="T61" s="331">
        <f t="shared" si="1"/>
        <v>0</v>
      </c>
    </row>
    <row r="62" spans="1:20" ht="20.149999999999999" customHeight="1" x14ac:dyDescent="0.35">
      <c r="A62" s="126">
        <v>56</v>
      </c>
      <c r="B62" s="197" t="str">
        <f>IF('Dépenses sur frais réels'!B62="","",'Dépenses sur frais réels'!B62)</f>
        <v/>
      </c>
      <c r="C62" s="197" t="str">
        <f>IF('Dépenses sur frais réels'!C62="","",'Dépenses sur frais réels'!C62)</f>
        <v/>
      </c>
      <c r="D62" s="197" t="str">
        <f>IF('Dépenses sur frais réels'!D62="","",'Dépenses sur frais réels'!D62)</f>
        <v/>
      </c>
      <c r="E62" s="197" t="str">
        <f>IF('Dépenses sur frais réels'!E62="","",'Dépenses sur frais réels'!E62)</f>
        <v/>
      </c>
      <c r="F62" s="197" t="str">
        <f>IF('Dépenses sur frais réels'!F62="","",'Dépenses sur frais réels'!F62)</f>
        <v/>
      </c>
      <c r="G62" s="361" t="str">
        <f>IF('Dépenses sur frais réels'!G62="","",'Dépenses sur frais réels'!G62)</f>
        <v/>
      </c>
      <c r="H62" s="361" t="str">
        <f>IF('Dépenses sur frais réels'!H62="","",'Dépenses sur frais réels'!H62)</f>
        <v/>
      </c>
      <c r="I62" s="362" t="str">
        <f>IF('Dépenses sur frais réels'!I62="","",'Dépenses sur frais réels'!I62)</f>
        <v/>
      </c>
      <c r="J62" s="102"/>
      <c r="K62" s="297" t="str">
        <f t="shared" si="2"/>
        <v/>
      </c>
      <c r="L62" s="297" t="str">
        <f t="shared" si="3"/>
        <v/>
      </c>
      <c r="M62" s="102"/>
      <c r="N62" s="193"/>
      <c r="O62" s="370"/>
      <c r="P62" s="147" t="str">
        <f t="shared" si="0"/>
        <v/>
      </c>
      <c r="Q62" s="195" t="str">
        <f t="shared" si="4"/>
        <v/>
      </c>
      <c r="R62" s="451" t="str">
        <f>IF(AND(OR(J62="KO",M62&lt;&gt;""),OR(J62="",K62="",L62="")),Listes!$A$68,IF(AND(M62="",J62&lt;&gt;""),Listes!$A$69,IF(AND(I62&lt;M62,O62=""),Listes!$A$70,IF(AND(L62&lt;K62,O62=""),Listes!$A$71,IF(AND(M62&lt;I62,N62=""),Listes!$A$72,IF(AND(S62="",OR(J62&lt;&gt;"",K62&lt;&gt;"",L62&lt;&gt;"")),Listes!$A$73,""))))))</f>
        <v/>
      </c>
      <c r="S62" s="291"/>
      <c r="T62" s="331">
        <f t="shared" si="1"/>
        <v>0</v>
      </c>
    </row>
    <row r="63" spans="1:20" ht="20.149999999999999" customHeight="1" x14ac:dyDescent="0.35">
      <c r="A63" s="126">
        <v>57</v>
      </c>
      <c r="B63" s="197" t="str">
        <f>IF('Dépenses sur frais réels'!B63="","",'Dépenses sur frais réels'!B63)</f>
        <v/>
      </c>
      <c r="C63" s="197" t="str">
        <f>IF('Dépenses sur frais réels'!C63="","",'Dépenses sur frais réels'!C63)</f>
        <v/>
      </c>
      <c r="D63" s="197" t="str">
        <f>IF('Dépenses sur frais réels'!D63="","",'Dépenses sur frais réels'!D63)</f>
        <v/>
      </c>
      <c r="E63" s="197" t="str">
        <f>IF('Dépenses sur frais réels'!E63="","",'Dépenses sur frais réels'!E63)</f>
        <v/>
      </c>
      <c r="F63" s="197" t="str">
        <f>IF('Dépenses sur frais réels'!F63="","",'Dépenses sur frais réels'!F63)</f>
        <v/>
      </c>
      <c r="G63" s="361" t="str">
        <f>IF('Dépenses sur frais réels'!G63="","",'Dépenses sur frais réels'!G63)</f>
        <v/>
      </c>
      <c r="H63" s="361" t="str">
        <f>IF('Dépenses sur frais réels'!H63="","",'Dépenses sur frais réels'!H63)</f>
        <v/>
      </c>
      <c r="I63" s="362" t="str">
        <f>IF('Dépenses sur frais réels'!I63="","",'Dépenses sur frais réels'!I63)</f>
        <v/>
      </c>
      <c r="J63" s="102"/>
      <c r="K63" s="297" t="str">
        <f t="shared" si="2"/>
        <v/>
      </c>
      <c r="L63" s="297" t="str">
        <f t="shared" si="3"/>
        <v/>
      </c>
      <c r="M63" s="102"/>
      <c r="N63" s="193"/>
      <c r="O63" s="370"/>
      <c r="P63" s="147" t="str">
        <f t="shared" si="0"/>
        <v/>
      </c>
      <c r="Q63" s="195" t="str">
        <f t="shared" si="4"/>
        <v/>
      </c>
      <c r="R63" s="451" t="str">
        <f>IF(AND(OR(J63="KO",M63&lt;&gt;""),OR(J63="",K63="",L63="")),Listes!$A$68,IF(AND(M63="",J63&lt;&gt;""),Listes!$A$69,IF(AND(I63&lt;M63,O63=""),Listes!$A$70,IF(AND(L63&lt;K63,O63=""),Listes!$A$71,IF(AND(M63&lt;I63,N63=""),Listes!$A$72,IF(AND(S63="",OR(J63&lt;&gt;"",K63&lt;&gt;"",L63&lt;&gt;"")),Listes!$A$73,""))))))</f>
        <v/>
      </c>
      <c r="S63" s="291"/>
      <c r="T63" s="331">
        <f t="shared" si="1"/>
        <v>0</v>
      </c>
    </row>
    <row r="64" spans="1:20" ht="20.149999999999999" customHeight="1" x14ac:dyDescent="0.35">
      <c r="A64" s="126">
        <v>58</v>
      </c>
      <c r="B64" s="197" t="str">
        <f>IF('Dépenses sur frais réels'!B64="","",'Dépenses sur frais réels'!B64)</f>
        <v/>
      </c>
      <c r="C64" s="197" t="str">
        <f>IF('Dépenses sur frais réels'!C64="","",'Dépenses sur frais réels'!C64)</f>
        <v/>
      </c>
      <c r="D64" s="197" t="str">
        <f>IF('Dépenses sur frais réels'!D64="","",'Dépenses sur frais réels'!D64)</f>
        <v/>
      </c>
      <c r="E64" s="197" t="str">
        <f>IF('Dépenses sur frais réels'!E64="","",'Dépenses sur frais réels'!E64)</f>
        <v/>
      </c>
      <c r="F64" s="197" t="str">
        <f>IF('Dépenses sur frais réels'!F64="","",'Dépenses sur frais réels'!F64)</f>
        <v/>
      </c>
      <c r="G64" s="361" t="str">
        <f>IF('Dépenses sur frais réels'!G64="","",'Dépenses sur frais réels'!G64)</f>
        <v/>
      </c>
      <c r="H64" s="361" t="str">
        <f>IF('Dépenses sur frais réels'!H64="","",'Dépenses sur frais réels'!H64)</f>
        <v/>
      </c>
      <c r="I64" s="362" t="str">
        <f>IF('Dépenses sur frais réels'!I64="","",'Dépenses sur frais réels'!I64)</f>
        <v/>
      </c>
      <c r="J64" s="102"/>
      <c r="K64" s="297" t="str">
        <f t="shared" si="2"/>
        <v/>
      </c>
      <c r="L64" s="297" t="str">
        <f t="shared" si="3"/>
        <v/>
      </c>
      <c r="M64" s="102"/>
      <c r="N64" s="193"/>
      <c r="O64" s="370"/>
      <c r="P64" s="147" t="str">
        <f t="shared" si="0"/>
        <v/>
      </c>
      <c r="Q64" s="195" t="str">
        <f t="shared" si="4"/>
        <v/>
      </c>
      <c r="R64" s="451" t="str">
        <f>IF(AND(OR(J64="KO",M64&lt;&gt;""),OR(J64="",K64="",L64="")),Listes!$A$68,IF(AND(M64="",J64&lt;&gt;""),Listes!$A$69,IF(AND(I64&lt;M64,O64=""),Listes!$A$70,IF(AND(L64&lt;K64,O64=""),Listes!$A$71,IF(AND(M64&lt;I64,N64=""),Listes!$A$72,IF(AND(S64="",OR(J64&lt;&gt;"",K64&lt;&gt;"",L64&lt;&gt;"")),Listes!$A$73,""))))))</f>
        <v/>
      </c>
      <c r="S64" s="291"/>
      <c r="T64" s="331">
        <f t="shared" si="1"/>
        <v>0</v>
      </c>
    </row>
    <row r="65" spans="1:20" ht="20.149999999999999" customHeight="1" x14ac:dyDescent="0.35">
      <c r="A65" s="126">
        <v>59</v>
      </c>
      <c r="B65" s="197" t="str">
        <f>IF('Dépenses sur frais réels'!B65="","",'Dépenses sur frais réels'!B65)</f>
        <v/>
      </c>
      <c r="C65" s="197" t="str">
        <f>IF('Dépenses sur frais réels'!C65="","",'Dépenses sur frais réels'!C65)</f>
        <v/>
      </c>
      <c r="D65" s="197" t="str">
        <f>IF('Dépenses sur frais réels'!D65="","",'Dépenses sur frais réels'!D65)</f>
        <v/>
      </c>
      <c r="E65" s="197" t="str">
        <f>IF('Dépenses sur frais réels'!E65="","",'Dépenses sur frais réels'!E65)</f>
        <v/>
      </c>
      <c r="F65" s="197" t="str">
        <f>IF('Dépenses sur frais réels'!F65="","",'Dépenses sur frais réels'!F65)</f>
        <v/>
      </c>
      <c r="G65" s="361" t="str">
        <f>IF('Dépenses sur frais réels'!G65="","",'Dépenses sur frais réels'!G65)</f>
        <v/>
      </c>
      <c r="H65" s="361" t="str">
        <f>IF('Dépenses sur frais réels'!H65="","",'Dépenses sur frais réels'!H65)</f>
        <v/>
      </c>
      <c r="I65" s="362" t="str">
        <f>IF('Dépenses sur frais réels'!I65="","",'Dépenses sur frais réels'!I65)</f>
        <v/>
      </c>
      <c r="J65" s="102"/>
      <c r="K65" s="297" t="str">
        <f t="shared" si="2"/>
        <v/>
      </c>
      <c r="L65" s="297" t="str">
        <f t="shared" si="3"/>
        <v/>
      </c>
      <c r="M65" s="102"/>
      <c r="N65" s="193"/>
      <c r="O65" s="370"/>
      <c r="P65" s="147" t="str">
        <f t="shared" si="0"/>
        <v/>
      </c>
      <c r="Q65" s="195" t="str">
        <f t="shared" si="4"/>
        <v/>
      </c>
      <c r="R65" s="451" t="str">
        <f>IF(AND(OR(J65="KO",M65&lt;&gt;""),OR(J65="",K65="",L65="")),Listes!$A$68,IF(AND(M65="",J65&lt;&gt;""),Listes!$A$69,IF(AND(I65&lt;M65,O65=""),Listes!$A$70,IF(AND(L65&lt;K65,O65=""),Listes!$A$71,IF(AND(M65&lt;I65,N65=""),Listes!$A$72,IF(AND(S65="",OR(J65&lt;&gt;"",K65&lt;&gt;"",L65&lt;&gt;"")),Listes!$A$73,""))))))</f>
        <v/>
      </c>
      <c r="S65" s="291"/>
      <c r="T65" s="331">
        <f t="shared" si="1"/>
        <v>0</v>
      </c>
    </row>
    <row r="66" spans="1:20" ht="20.149999999999999" customHeight="1" x14ac:dyDescent="0.35">
      <c r="A66" s="126">
        <v>60</v>
      </c>
      <c r="B66" s="197" t="str">
        <f>IF('Dépenses sur frais réels'!B66="","",'Dépenses sur frais réels'!B66)</f>
        <v/>
      </c>
      <c r="C66" s="197" t="str">
        <f>IF('Dépenses sur frais réels'!C66="","",'Dépenses sur frais réels'!C66)</f>
        <v/>
      </c>
      <c r="D66" s="197" t="str">
        <f>IF('Dépenses sur frais réels'!D66="","",'Dépenses sur frais réels'!D66)</f>
        <v/>
      </c>
      <c r="E66" s="197" t="str">
        <f>IF('Dépenses sur frais réels'!E66="","",'Dépenses sur frais réels'!E66)</f>
        <v/>
      </c>
      <c r="F66" s="197" t="str">
        <f>IF('Dépenses sur frais réels'!F66="","",'Dépenses sur frais réels'!F66)</f>
        <v/>
      </c>
      <c r="G66" s="361" t="str">
        <f>IF('Dépenses sur frais réels'!G66="","",'Dépenses sur frais réels'!G66)</f>
        <v/>
      </c>
      <c r="H66" s="361" t="str">
        <f>IF('Dépenses sur frais réels'!H66="","",'Dépenses sur frais réels'!H66)</f>
        <v/>
      </c>
      <c r="I66" s="362" t="str">
        <f>IF('Dépenses sur frais réels'!I66="","",'Dépenses sur frais réels'!I66)</f>
        <v/>
      </c>
      <c r="J66" s="102"/>
      <c r="K66" s="297" t="str">
        <f t="shared" si="2"/>
        <v/>
      </c>
      <c r="L66" s="297" t="str">
        <f t="shared" si="3"/>
        <v/>
      </c>
      <c r="M66" s="102"/>
      <c r="N66" s="193"/>
      <c r="O66" s="370"/>
      <c r="P66" s="147" t="str">
        <f t="shared" si="0"/>
        <v/>
      </c>
      <c r="Q66" s="195" t="str">
        <f t="shared" si="4"/>
        <v/>
      </c>
      <c r="R66" s="451" t="str">
        <f>IF(AND(OR(J66="KO",M66&lt;&gt;""),OR(J66="",K66="",L66="")),Listes!$A$68,IF(AND(M66="",J66&lt;&gt;""),Listes!$A$69,IF(AND(I66&lt;M66,O66=""),Listes!$A$70,IF(AND(L66&lt;K66,O66=""),Listes!$A$71,IF(AND(M66&lt;I66,N66=""),Listes!$A$72,IF(AND(S66="",OR(J66&lt;&gt;"",K66&lt;&gt;"",L66&lt;&gt;"")),Listes!$A$73,""))))))</f>
        <v/>
      </c>
      <c r="S66" s="291"/>
      <c r="T66" s="331">
        <f t="shared" si="1"/>
        <v>0</v>
      </c>
    </row>
    <row r="67" spans="1:20" ht="20.149999999999999" customHeight="1" x14ac:dyDescent="0.35">
      <c r="A67" s="126">
        <v>61</v>
      </c>
      <c r="B67" s="197" t="str">
        <f>IF('Dépenses sur frais réels'!B67="","",'Dépenses sur frais réels'!B67)</f>
        <v/>
      </c>
      <c r="C67" s="197" t="str">
        <f>IF('Dépenses sur frais réels'!C67="","",'Dépenses sur frais réels'!C67)</f>
        <v/>
      </c>
      <c r="D67" s="197" t="str">
        <f>IF('Dépenses sur frais réels'!D67="","",'Dépenses sur frais réels'!D67)</f>
        <v/>
      </c>
      <c r="E67" s="197" t="str">
        <f>IF('Dépenses sur frais réels'!E67="","",'Dépenses sur frais réels'!E67)</f>
        <v/>
      </c>
      <c r="F67" s="197" t="str">
        <f>IF('Dépenses sur frais réels'!F67="","",'Dépenses sur frais réels'!F67)</f>
        <v/>
      </c>
      <c r="G67" s="361" t="str">
        <f>IF('Dépenses sur frais réels'!G67="","",'Dépenses sur frais réels'!G67)</f>
        <v/>
      </c>
      <c r="H67" s="361" t="str">
        <f>IF('Dépenses sur frais réels'!H67="","",'Dépenses sur frais réels'!H67)</f>
        <v/>
      </c>
      <c r="I67" s="362" t="str">
        <f>IF('Dépenses sur frais réels'!I67="","",'Dépenses sur frais réels'!I67)</f>
        <v/>
      </c>
      <c r="J67" s="102"/>
      <c r="K67" s="297" t="str">
        <f t="shared" si="2"/>
        <v/>
      </c>
      <c r="L67" s="297" t="str">
        <f t="shared" si="3"/>
        <v/>
      </c>
      <c r="M67" s="102"/>
      <c r="N67" s="193"/>
      <c r="O67" s="370"/>
      <c r="P67" s="147" t="str">
        <f t="shared" si="0"/>
        <v/>
      </c>
      <c r="Q67" s="195" t="str">
        <f t="shared" si="4"/>
        <v/>
      </c>
      <c r="R67" s="451" t="str">
        <f>IF(AND(OR(J67="KO",M67&lt;&gt;""),OR(J67="",K67="",L67="")),Listes!$A$68,IF(AND(M67="",J67&lt;&gt;""),Listes!$A$69,IF(AND(I67&lt;M67,O67=""),Listes!$A$70,IF(AND(L67&lt;K67,O67=""),Listes!$A$71,IF(AND(M67&lt;I67,N67=""),Listes!$A$72,IF(AND(S67="",OR(J67&lt;&gt;"",K67&lt;&gt;"",L67&lt;&gt;"")),Listes!$A$73,""))))))</f>
        <v/>
      </c>
      <c r="S67" s="291"/>
      <c r="T67" s="331">
        <f t="shared" si="1"/>
        <v>0</v>
      </c>
    </row>
    <row r="68" spans="1:20" ht="20.149999999999999" customHeight="1" x14ac:dyDescent="0.35">
      <c r="A68" s="126">
        <v>62</v>
      </c>
      <c r="B68" s="197" t="str">
        <f>IF('Dépenses sur frais réels'!B68="","",'Dépenses sur frais réels'!B68)</f>
        <v/>
      </c>
      <c r="C68" s="197" t="str">
        <f>IF('Dépenses sur frais réels'!C68="","",'Dépenses sur frais réels'!C68)</f>
        <v/>
      </c>
      <c r="D68" s="197" t="str">
        <f>IF('Dépenses sur frais réels'!D68="","",'Dépenses sur frais réels'!D68)</f>
        <v/>
      </c>
      <c r="E68" s="197" t="str">
        <f>IF('Dépenses sur frais réels'!E68="","",'Dépenses sur frais réels'!E68)</f>
        <v/>
      </c>
      <c r="F68" s="197" t="str">
        <f>IF('Dépenses sur frais réels'!F68="","",'Dépenses sur frais réels'!F68)</f>
        <v/>
      </c>
      <c r="G68" s="361" t="str">
        <f>IF('Dépenses sur frais réels'!G68="","",'Dépenses sur frais réels'!G68)</f>
        <v/>
      </c>
      <c r="H68" s="361" t="str">
        <f>IF('Dépenses sur frais réels'!H68="","",'Dépenses sur frais réels'!H68)</f>
        <v/>
      </c>
      <c r="I68" s="362" t="str">
        <f>IF('Dépenses sur frais réels'!I68="","",'Dépenses sur frais réels'!I68)</f>
        <v/>
      </c>
      <c r="J68" s="102"/>
      <c r="K68" s="297" t="str">
        <f t="shared" si="2"/>
        <v/>
      </c>
      <c r="L68" s="297" t="str">
        <f t="shared" si="3"/>
        <v/>
      </c>
      <c r="M68" s="102"/>
      <c r="N68" s="193"/>
      <c r="O68" s="370"/>
      <c r="P68" s="147" t="str">
        <f t="shared" si="0"/>
        <v/>
      </c>
      <c r="Q68" s="195" t="str">
        <f t="shared" si="4"/>
        <v/>
      </c>
      <c r="R68" s="451" t="str">
        <f>IF(AND(OR(J68="KO",M68&lt;&gt;""),OR(J68="",K68="",L68="")),Listes!$A$68,IF(AND(M68="",J68&lt;&gt;""),Listes!$A$69,IF(AND(I68&lt;M68,O68=""),Listes!$A$70,IF(AND(L68&lt;K68,O68=""),Listes!$A$71,IF(AND(M68&lt;I68,N68=""),Listes!$A$72,IF(AND(S68="",OR(J68&lt;&gt;"",K68&lt;&gt;"",L68&lt;&gt;"")),Listes!$A$73,""))))))</f>
        <v/>
      </c>
      <c r="S68" s="291"/>
      <c r="T68" s="331">
        <f t="shared" si="1"/>
        <v>0</v>
      </c>
    </row>
    <row r="69" spans="1:20" ht="20.149999999999999" customHeight="1" x14ac:dyDescent="0.35">
      <c r="A69" s="126">
        <v>63</v>
      </c>
      <c r="B69" s="197" t="str">
        <f>IF('Dépenses sur frais réels'!B69="","",'Dépenses sur frais réels'!B69)</f>
        <v/>
      </c>
      <c r="C69" s="197" t="str">
        <f>IF('Dépenses sur frais réels'!C69="","",'Dépenses sur frais réels'!C69)</f>
        <v/>
      </c>
      <c r="D69" s="197" t="str">
        <f>IF('Dépenses sur frais réels'!D69="","",'Dépenses sur frais réels'!D69)</f>
        <v/>
      </c>
      <c r="E69" s="197" t="str">
        <f>IF('Dépenses sur frais réels'!E69="","",'Dépenses sur frais réels'!E69)</f>
        <v/>
      </c>
      <c r="F69" s="197" t="str">
        <f>IF('Dépenses sur frais réels'!F69="","",'Dépenses sur frais réels'!F69)</f>
        <v/>
      </c>
      <c r="G69" s="361" t="str">
        <f>IF('Dépenses sur frais réels'!G69="","",'Dépenses sur frais réels'!G69)</f>
        <v/>
      </c>
      <c r="H69" s="361" t="str">
        <f>IF('Dépenses sur frais réels'!H69="","",'Dépenses sur frais réels'!H69)</f>
        <v/>
      </c>
      <c r="I69" s="362" t="str">
        <f>IF('Dépenses sur frais réels'!I69="","",'Dépenses sur frais réels'!I69)</f>
        <v/>
      </c>
      <c r="J69" s="102"/>
      <c r="K69" s="297" t="str">
        <f t="shared" si="2"/>
        <v/>
      </c>
      <c r="L69" s="297" t="str">
        <f t="shared" si="3"/>
        <v/>
      </c>
      <c r="M69" s="102"/>
      <c r="N69" s="193"/>
      <c r="O69" s="370"/>
      <c r="P69" s="147" t="str">
        <f t="shared" si="0"/>
        <v/>
      </c>
      <c r="Q69" s="195" t="str">
        <f t="shared" si="4"/>
        <v/>
      </c>
      <c r="R69" s="451" t="str">
        <f>IF(AND(OR(J69="KO",M69&lt;&gt;""),OR(J69="",K69="",L69="")),Listes!$A$68,IF(AND(M69="",J69&lt;&gt;""),Listes!$A$69,IF(AND(I69&lt;M69,O69=""),Listes!$A$70,IF(AND(L69&lt;K69,O69=""),Listes!$A$71,IF(AND(M69&lt;I69,N69=""),Listes!$A$72,IF(AND(S69="",OR(J69&lt;&gt;"",K69&lt;&gt;"",L69&lt;&gt;"")),Listes!$A$73,""))))))</f>
        <v/>
      </c>
      <c r="S69" s="291"/>
      <c r="T69" s="331">
        <f t="shared" si="1"/>
        <v>0</v>
      </c>
    </row>
    <row r="70" spans="1:20" ht="20.149999999999999" customHeight="1" x14ac:dyDescent="0.35">
      <c r="A70" s="126">
        <v>64</v>
      </c>
      <c r="B70" s="197" t="str">
        <f>IF('Dépenses sur frais réels'!B70="","",'Dépenses sur frais réels'!B70)</f>
        <v/>
      </c>
      <c r="C70" s="197" t="str">
        <f>IF('Dépenses sur frais réels'!C70="","",'Dépenses sur frais réels'!C70)</f>
        <v/>
      </c>
      <c r="D70" s="197" t="str">
        <f>IF('Dépenses sur frais réels'!D70="","",'Dépenses sur frais réels'!D70)</f>
        <v/>
      </c>
      <c r="E70" s="197" t="str">
        <f>IF('Dépenses sur frais réels'!E70="","",'Dépenses sur frais réels'!E70)</f>
        <v/>
      </c>
      <c r="F70" s="197" t="str">
        <f>IF('Dépenses sur frais réels'!F70="","",'Dépenses sur frais réels'!F70)</f>
        <v/>
      </c>
      <c r="G70" s="361" t="str">
        <f>IF('Dépenses sur frais réels'!G70="","",'Dépenses sur frais réels'!G70)</f>
        <v/>
      </c>
      <c r="H70" s="361" t="str">
        <f>IF('Dépenses sur frais réels'!H70="","",'Dépenses sur frais réels'!H70)</f>
        <v/>
      </c>
      <c r="I70" s="362" t="str">
        <f>IF('Dépenses sur frais réels'!I70="","",'Dépenses sur frais réels'!I70)</f>
        <v/>
      </c>
      <c r="J70" s="102"/>
      <c r="K70" s="297" t="str">
        <f t="shared" si="2"/>
        <v/>
      </c>
      <c r="L70" s="297" t="str">
        <f t="shared" si="3"/>
        <v/>
      </c>
      <c r="M70" s="102"/>
      <c r="N70" s="193"/>
      <c r="O70" s="370"/>
      <c r="P70" s="147" t="str">
        <f t="shared" si="0"/>
        <v/>
      </c>
      <c r="Q70" s="195" t="str">
        <f t="shared" si="4"/>
        <v/>
      </c>
      <c r="R70" s="451" t="str">
        <f>IF(AND(OR(J70="KO",M70&lt;&gt;""),OR(J70="",K70="",L70="")),Listes!$A$68,IF(AND(M70="",J70&lt;&gt;""),Listes!$A$69,IF(AND(I70&lt;M70,O70=""),Listes!$A$70,IF(AND(L70&lt;K70,O70=""),Listes!$A$71,IF(AND(M70&lt;I70,N70=""),Listes!$A$72,IF(AND(S70="",OR(J70&lt;&gt;"",K70&lt;&gt;"",L70&lt;&gt;"")),Listes!$A$73,""))))))</f>
        <v/>
      </c>
      <c r="S70" s="291"/>
      <c r="T70" s="331">
        <f t="shared" si="1"/>
        <v>0</v>
      </c>
    </row>
    <row r="71" spans="1:20" ht="20.149999999999999" customHeight="1" x14ac:dyDescent="0.35">
      <c r="A71" s="126">
        <v>65</v>
      </c>
      <c r="B71" s="197" t="str">
        <f>IF('Dépenses sur frais réels'!B71="","",'Dépenses sur frais réels'!B71)</f>
        <v/>
      </c>
      <c r="C71" s="197" t="str">
        <f>IF('Dépenses sur frais réels'!C71="","",'Dépenses sur frais réels'!C71)</f>
        <v/>
      </c>
      <c r="D71" s="197" t="str">
        <f>IF('Dépenses sur frais réels'!D71="","",'Dépenses sur frais réels'!D71)</f>
        <v/>
      </c>
      <c r="E71" s="197" t="str">
        <f>IF('Dépenses sur frais réels'!E71="","",'Dépenses sur frais réels'!E71)</f>
        <v/>
      </c>
      <c r="F71" s="197" t="str">
        <f>IF('Dépenses sur frais réels'!F71="","",'Dépenses sur frais réels'!F71)</f>
        <v/>
      </c>
      <c r="G71" s="361" t="str">
        <f>IF('Dépenses sur frais réels'!G71="","",'Dépenses sur frais réels'!G71)</f>
        <v/>
      </c>
      <c r="H71" s="361" t="str">
        <f>IF('Dépenses sur frais réels'!H71="","",'Dépenses sur frais réels'!H71)</f>
        <v/>
      </c>
      <c r="I71" s="362" t="str">
        <f>IF('Dépenses sur frais réels'!I71="","",'Dépenses sur frais réels'!I71)</f>
        <v/>
      </c>
      <c r="J71" s="102"/>
      <c r="K71" s="297" t="str">
        <f t="shared" si="2"/>
        <v/>
      </c>
      <c r="L71" s="297" t="str">
        <f t="shared" si="3"/>
        <v/>
      </c>
      <c r="M71" s="102"/>
      <c r="N71" s="193"/>
      <c r="O71" s="370"/>
      <c r="P71" s="147" t="str">
        <f t="shared" ref="P71:P134" si="5">IF(F71="Aller - Retour Mayotte - Hexagone",IF(1900=0,"",1900),IF(F71="Aller - Retour Mayotte - La Réunion",IF(700=0,"",700),IF(F71="Aller - Retour Mayotte - Caraïbes",IF(2200=0,"",2200),IF(E71="Billets de train",IF(M71=0,"",""),IF(E71="","")))))</f>
        <v/>
      </c>
      <c r="Q71" s="195" t="str">
        <f t="shared" si="4"/>
        <v/>
      </c>
      <c r="R71" s="451" t="str">
        <f>IF(AND(OR(J71="KO",M71&lt;&gt;""),OR(J71="",K71="",L71="")),Listes!$A$68,IF(AND(M71="",J71&lt;&gt;""),Listes!$A$69,IF(AND(I71&lt;M71,O71=""),Listes!$A$70,IF(AND(L71&lt;K71,O71=""),Listes!$A$71,IF(AND(M71&lt;I71,N71=""),Listes!$A$72,IF(AND(S71="",OR(J71&lt;&gt;"",K71&lt;&gt;"",L71&lt;&gt;"")),Listes!$A$73,""))))))</f>
        <v/>
      </c>
      <c r="S71" s="291"/>
      <c r="T71" s="331">
        <f t="shared" ref="T71:T134" si="6">IF(AND(B71&lt;&gt;"",S71&lt;&gt;"Oui"),1,0)</f>
        <v>0</v>
      </c>
    </row>
    <row r="72" spans="1:20" ht="20.149999999999999" customHeight="1" x14ac:dyDescent="0.35">
      <c r="A72" s="126">
        <v>66</v>
      </c>
      <c r="B72" s="197" t="str">
        <f>IF('Dépenses sur frais réels'!B72="","",'Dépenses sur frais réels'!B72)</f>
        <v/>
      </c>
      <c r="C72" s="197" t="str">
        <f>IF('Dépenses sur frais réels'!C72="","",'Dépenses sur frais réels'!C72)</f>
        <v/>
      </c>
      <c r="D72" s="197" t="str">
        <f>IF('Dépenses sur frais réels'!D72="","",'Dépenses sur frais réels'!D72)</f>
        <v/>
      </c>
      <c r="E72" s="197" t="str">
        <f>IF('Dépenses sur frais réels'!E72="","",'Dépenses sur frais réels'!E72)</f>
        <v/>
      </c>
      <c r="F72" s="197" t="str">
        <f>IF('Dépenses sur frais réels'!F72="","",'Dépenses sur frais réels'!F72)</f>
        <v/>
      </c>
      <c r="G72" s="361" t="str">
        <f>IF('Dépenses sur frais réels'!G72="","",'Dépenses sur frais réels'!G72)</f>
        <v/>
      </c>
      <c r="H72" s="361" t="str">
        <f>IF('Dépenses sur frais réels'!H72="","",'Dépenses sur frais réels'!H72)</f>
        <v/>
      </c>
      <c r="I72" s="362" t="str">
        <f>IF('Dépenses sur frais réels'!I72="","",'Dépenses sur frais réels'!I72)</f>
        <v/>
      </c>
      <c r="J72" s="102"/>
      <c r="K72" s="297" t="str">
        <f t="shared" ref="K72:K135" si="7">IF(J72="","",IF(J72="KO","",G72))</f>
        <v/>
      </c>
      <c r="L72" s="297" t="str">
        <f t="shared" ref="L72:L135" si="8">IF(J72="","",IF(J72="KO","",H72))</f>
        <v/>
      </c>
      <c r="M72" s="102"/>
      <c r="N72" s="193"/>
      <c r="O72" s="370"/>
      <c r="P72" s="147" t="str">
        <f t="shared" si="5"/>
        <v/>
      </c>
      <c r="Q72" s="195" t="str">
        <f t="shared" ref="Q72:Q135" si="9">IF(M72="", "", MIN(M72,P72))</f>
        <v/>
      </c>
      <c r="R72" s="451" t="str">
        <f>IF(AND(OR(J72="KO",M72&lt;&gt;""),OR(J72="",K72="",L72="")),Listes!$A$68,IF(AND(M72="",J72&lt;&gt;""),Listes!$A$69,IF(AND(I72&lt;M72,O72=""),Listes!$A$70,IF(AND(L72&lt;K72,O72=""),Listes!$A$71,IF(AND(M72&lt;I72,N72=""),Listes!$A$72,IF(AND(S72="",OR(J72&lt;&gt;"",K72&lt;&gt;"",L72&lt;&gt;"")),Listes!$A$73,""))))))</f>
        <v/>
      </c>
      <c r="S72" s="291"/>
      <c r="T72" s="331">
        <f t="shared" si="6"/>
        <v>0</v>
      </c>
    </row>
    <row r="73" spans="1:20" ht="20.149999999999999" customHeight="1" x14ac:dyDescent="0.35">
      <c r="A73" s="126">
        <v>67</v>
      </c>
      <c r="B73" s="197" t="str">
        <f>IF('Dépenses sur frais réels'!B73="","",'Dépenses sur frais réels'!B73)</f>
        <v/>
      </c>
      <c r="C73" s="197" t="str">
        <f>IF('Dépenses sur frais réels'!C73="","",'Dépenses sur frais réels'!C73)</f>
        <v/>
      </c>
      <c r="D73" s="197" t="str">
        <f>IF('Dépenses sur frais réels'!D73="","",'Dépenses sur frais réels'!D73)</f>
        <v/>
      </c>
      <c r="E73" s="197" t="str">
        <f>IF('Dépenses sur frais réels'!E73="","",'Dépenses sur frais réels'!E73)</f>
        <v/>
      </c>
      <c r="F73" s="197" t="str">
        <f>IF('Dépenses sur frais réels'!F73="","",'Dépenses sur frais réels'!F73)</f>
        <v/>
      </c>
      <c r="G73" s="361" t="str">
        <f>IF('Dépenses sur frais réels'!G73="","",'Dépenses sur frais réels'!G73)</f>
        <v/>
      </c>
      <c r="H73" s="361" t="str">
        <f>IF('Dépenses sur frais réels'!H73="","",'Dépenses sur frais réels'!H73)</f>
        <v/>
      </c>
      <c r="I73" s="362" t="str">
        <f>IF('Dépenses sur frais réels'!I73="","",'Dépenses sur frais réels'!I73)</f>
        <v/>
      </c>
      <c r="J73" s="102"/>
      <c r="K73" s="297" t="str">
        <f t="shared" si="7"/>
        <v/>
      </c>
      <c r="L73" s="297" t="str">
        <f t="shared" si="8"/>
        <v/>
      </c>
      <c r="M73" s="102"/>
      <c r="N73" s="193"/>
      <c r="O73" s="370"/>
      <c r="P73" s="147" t="str">
        <f t="shared" si="5"/>
        <v/>
      </c>
      <c r="Q73" s="195" t="str">
        <f t="shared" si="9"/>
        <v/>
      </c>
      <c r="R73" s="451" t="str">
        <f>IF(AND(OR(J73="KO",M73&lt;&gt;""),OR(J73="",K73="",L73="")),Listes!$A$68,IF(AND(M73="",J73&lt;&gt;""),Listes!$A$69,IF(AND(I73&lt;M73,O73=""),Listes!$A$70,IF(AND(L73&lt;K73,O73=""),Listes!$A$71,IF(AND(M73&lt;I73,N73=""),Listes!$A$72,IF(AND(S73="",OR(J73&lt;&gt;"",K73&lt;&gt;"",L73&lt;&gt;"")),Listes!$A$73,""))))))</f>
        <v/>
      </c>
      <c r="S73" s="291"/>
      <c r="T73" s="331">
        <f t="shared" si="6"/>
        <v>0</v>
      </c>
    </row>
    <row r="74" spans="1:20" ht="20.149999999999999" customHeight="1" x14ac:dyDescent="0.35">
      <c r="A74" s="126">
        <v>68</v>
      </c>
      <c r="B74" s="197" t="str">
        <f>IF('Dépenses sur frais réels'!B74="","",'Dépenses sur frais réels'!B74)</f>
        <v/>
      </c>
      <c r="C74" s="197" t="str">
        <f>IF('Dépenses sur frais réels'!C74="","",'Dépenses sur frais réels'!C74)</f>
        <v/>
      </c>
      <c r="D74" s="197" t="str">
        <f>IF('Dépenses sur frais réels'!D74="","",'Dépenses sur frais réels'!D74)</f>
        <v/>
      </c>
      <c r="E74" s="197" t="str">
        <f>IF('Dépenses sur frais réels'!E74="","",'Dépenses sur frais réels'!E74)</f>
        <v/>
      </c>
      <c r="F74" s="197" t="str">
        <f>IF('Dépenses sur frais réels'!F74="","",'Dépenses sur frais réels'!F74)</f>
        <v/>
      </c>
      <c r="G74" s="361" t="str">
        <f>IF('Dépenses sur frais réels'!G74="","",'Dépenses sur frais réels'!G74)</f>
        <v/>
      </c>
      <c r="H74" s="361" t="str">
        <f>IF('Dépenses sur frais réels'!H74="","",'Dépenses sur frais réels'!H74)</f>
        <v/>
      </c>
      <c r="I74" s="362" t="str">
        <f>IF('Dépenses sur frais réels'!I74="","",'Dépenses sur frais réels'!I74)</f>
        <v/>
      </c>
      <c r="J74" s="102"/>
      <c r="K74" s="297" t="str">
        <f t="shared" si="7"/>
        <v/>
      </c>
      <c r="L74" s="297" t="str">
        <f t="shared" si="8"/>
        <v/>
      </c>
      <c r="M74" s="102"/>
      <c r="N74" s="193"/>
      <c r="O74" s="370"/>
      <c r="P74" s="147" t="str">
        <f t="shared" si="5"/>
        <v/>
      </c>
      <c r="Q74" s="195" t="str">
        <f t="shared" si="9"/>
        <v/>
      </c>
      <c r="R74" s="451" t="str">
        <f>IF(AND(OR(J74="KO",M74&lt;&gt;""),OR(J74="",K74="",L74="")),Listes!$A$68,IF(AND(M74="",J74&lt;&gt;""),Listes!$A$69,IF(AND(I74&lt;M74,O74=""),Listes!$A$70,IF(AND(L74&lt;K74,O74=""),Listes!$A$71,IF(AND(M74&lt;I74,N74=""),Listes!$A$72,IF(AND(S74="",OR(J74&lt;&gt;"",K74&lt;&gt;"",L74&lt;&gt;"")),Listes!$A$73,""))))))</f>
        <v/>
      </c>
      <c r="S74" s="291"/>
      <c r="T74" s="331">
        <f t="shared" si="6"/>
        <v>0</v>
      </c>
    </row>
    <row r="75" spans="1:20" ht="20.149999999999999" customHeight="1" x14ac:dyDescent="0.35">
      <c r="A75" s="126">
        <v>69</v>
      </c>
      <c r="B75" s="197" t="str">
        <f>IF('Dépenses sur frais réels'!B75="","",'Dépenses sur frais réels'!B75)</f>
        <v/>
      </c>
      <c r="C75" s="197" t="str">
        <f>IF('Dépenses sur frais réels'!C75="","",'Dépenses sur frais réels'!C75)</f>
        <v/>
      </c>
      <c r="D75" s="197" t="str">
        <f>IF('Dépenses sur frais réels'!D75="","",'Dépenses sur frais réels'!D75)</f>
        <v/>
      </c>
      <c r="E75" s="197" t="str">
        <f>IF('Dépenses sur frais réels'!E75="","",'Dépenses sur frais réels'!E75)</f>
        <v/>
      </c>
      <c r="F75" s="197" t="str">
        <f>IF('Dépenses sur frais réels'!F75="","",'Dépenses sur frais réels'!F75)</f>
        <v/>
      </c>
      <c r="G75" s="361" t="str">
        <f>IF('Dépenses sur frais réels'!G75="","",'Dépenses sur frais réels'!G75)</f>
        <v/>
      </c>
      <c r="H75" s="361" t="str">
        <f>IF('Dépenses sur frais réels'!H75="","",'Dépenses sur frais réels'!H75)</f>
        <v/>
      </c>
      <c r="I75" s="362" t="str">
        <f>IF('Dépenses sur frais réels'!I75="","",'Dépenses sur frais réels'!I75)</f>
        <v/>
      </c>
      <c r="J75" s="102"/>
      <c r="K75" s="297" t="str">
        <f t="shared" si="7"/>
        <v/>
      </c>
      <c r="L75" s="297" t="str">
        <f t="shared" si="8"/>
        <v/>
      </c>
      <c r="M75" s="102"/>
      <c r="N75" s="193"/>
      <c r="O75" s="370"/>
      <c r="P75" s="147" t="str">
        <f t="shared" si="5"/>
        <v/>
      </c>
      <c r="Q75" s="195" t="str">
        <f t="shared" si="9"/>
        <v/>
      </c>
      <c r="R75" s="451" t="str">
        <f>IF(AND(OR(J75="KO",M75&lt;&gt;""),OR(J75="",K75="",L75="")),Listes!$A$68,IF(AND(M75="",J75&lt;&gt;""),Listes!$A$69,IF(AND(I75&lt;M75,O75=""),Listes!$A$70,IF(AND(L75&lt;K75,O75=""),Listes!$A$71,IF(AND(M75&lt;I75,N75=""),Listes!$A$72,IF(AND(S75="",OR(J75&lt;&gt;"",K75&lt;&gt;"",L75&lt;&gt;"")),Listes!$A$73,""))))))</f>
        <v/>
      </c>
      <c r="S75" s="291"/>
      <c r="T75" s="331">
        <f t="shared" si="6"/>
        <v>0</v>
      </c>
    </row>
    <row r="76" spans="1:20" ht="20.149999999999999" customHeight="1" x14ac:dyDescent="0.35">
      <c r="A76" s="126">
        <v>70</v>
      </c>
      <c r="B76" s="197" t="str">
        <f>IF('Dépenses sur frais réels'!B76="","",'Dépenses sur frais réels'!B76)</f>
        <v/>
      </c>
      <c r="C76" s="197" t="str">
        <f>IF('Dépenses sur frais réels'!C76="","",'Dépenses sur frais réels'!C76)</f>
        <v/>
      </c>
      <c r="D76" s="197" t="str">
        <f>IF('Dépenses sur frais réels'!D76="","",'Dépenses sur frais réels'!D76)</f>
        <v/>
      </c>
      <c r="E76" s="197" t="str">
        <f>IF('Dépenses sur frais réels'!E76="","",'Dépenses sur frais réels'!E76)</f>
        <v/>
      </c>
      <c r="F76" s="197" t="str">
        <f>IF('Dépenses sur frais réels'!F76="","",'Dépenses sur frais réels'!F76)</f>
        <v/>
      </c>
      <c r="G76" s="361" t="str">
        <f>IF('Dépenses sur frais réels'!G76="","",'Dépenses sur frais réels'!G76)</f>
        <v/>
      </c>
      <c r="H76" s="361" t="str">
        <f>IF('Dépenses sur frais réels'!H76="","",'Dépenses sur frais réels'!H76)</f>
        <v/>
      </c>
      <c r="I76" s="362" t="str">
        <f>IF('Dépenses sur frais réels'!I76="","",'Dépenses sur frais réels'!I76)</f>
        <v/>
      </c>
      <c r="J76" s="102"/>
      <c r="K76" s="297" t="str">
        <f t="shared" si="7"/>
        <v/>
      </c>
      <c r="L76" s="297" t="str">
        <f t="shared" si="8"/>
        <v/>
      </c>
      <c r="M76" s="102"/>
      <c r="N76" s="193"/>
      <c r="O76" s="370"/>
      <c r="P76" s="147" t="str">
        <f t="shared" si="5"/>
        <v/>
      </c>
      <c r="Q76" s="195" t="str">
        <f t="shared" si="9"/>
        <v/>
      </c>
      <c r="R76" s="451" t="str">
        <f>IF(AND(OR(J76="KO",M76&lt;&gt;""),OR(J76="",K76="",L76="")),Listes!$A$68,IF(AND(M76="",J76&lt;&gt;""),Listes!$A$69,IF(AND(I76&lt;M76,O76=""),Listes!$A$70,IF(AND(L76&lt;K76,O76=""),Listes!$A$71,IF(AND(M76&lt;I76,N76=""),Listes!$A$72,IF(AND(S76="",OR(J76&lt;&gt;"",K76&lt;&gt;"",L76&lt;&gt;"")),Listes!$A$73,""))))))</f>
        <v/>
      </c>
      <c r="S76" s="291"/>
      <c r="T76" s="331">
        <f t="shared" si="6"/>
        <v>0</v>
      </c>
    </row>
    <row r="77" spans="1:20" ht="20.149999999999999" customHeight="1" x14ac:dyDescent="0.35">
      <c r="A77" s="126">
        <v>71</v>
      </c>
      <c r="B77" s="197" t="str">
        <f>IF('Dépenses sur frais réels'!B77="","",'Dépenses sur frais réels'!B77)</f>
        <v/>
      </c>
      <c r="C77" s="197" t="str">
        <f>IF('Dépenses sur frais réels'!C77="","",'Dépenses sur frais réels'!C77)</f>
        <v/>
      </c>
      <c r="D77" s="197" t="str">
        <f>IF('Dépenses sur frais réels'!D77="","",'Dépenses sur frais réels'!D77)</f>
        <v/>
      </c>
      <c r="E77" s="197" t="str">
        <f>IF('Dépenses sur frais réels'!E77="","",'Dépenses sur frais réels'!E77)</f>
        <v/>
      </c>
      <c r="F77" s="197" t="str">
        <f>IF('Dépenses sur frais réels'!F77="","",'Dépenses sur frais réels'!F77)</f>
        <v/>
      </c>
      <c r="G77" s="361" t="str">
        <f>IF('Dépenses sur frais réels'!G77="","",'Dépenses sur frais réels'!G77)</f>
        <v/>
      </c>
      <c r="H77" s="361" t="str">
        <f>IF('Dépenses sur frais réels'!H77="","",'Dépenses sur frais réels'!H77)</f>
        <v/>
      </c>
      <c r="I77" s="362" t="str">
        <f>IF('Dépenses sur frais réels'!I77="","",'Dépenses sur frais réels'!I77)</f>
        <v/>
      </c>
      <c r="J77" s="102"/>
      <c r="K77" s="297" t="str">
        <f t="shared" si="7"/>
        <v/>
      </c>
      <c r="L77" s="297" t="str">
        <f t="shared" si="8"/>
        <v/>
      </c>
      <c r="M77" s="102"/>
      <c r="N77" s="193"/>
      <c r="O77" s="370"/>
      <c r="P77" s="147" t="str">
        <f t="shared" si="5"/>
        <v/>
      </c>
      <c r="Q77" s="195" t="str">
        <f t="shared" si="9"/>
        <v/>
      </c>
      <c r="R77" s="451" t="str">
        <f>IF(AND(OR(J77="KO",M77&lt;&gt;""),OR(J77="",K77="",L77="")),Listes!$A$68,IF(AND(M77="",J77&lt;&gt;""),Listes!$A$69,IF(AND(I77&lt;M77,O77=""),Listes!$A$70,IF(AND(L77&lt;K77,O77=""),Listes!$A$71,IF(AND(M77&lt;I77,N77=""),Listes!$A$72,IF(AND(S77="",OR(J77&lt;&gt;"",K77&lt;&gt;"",L77&lt;&gt;"")),Listes!$A$73,""))))))</f>
        <v/>
      </c>
      <c r="S77" s="291"/>
      <c r="T77" s="331">
        <f t="shared" si="6"/>
        <v>0</v>
      </c>
    </row>
    <row r="78" spans="1:20" ht="20.149999999999999" customHeight="1" x14ac:dyDescent="0.35">
      <c r="A78" s="126">
        <v>72</v>
      </c>
      <c r="B78" s="197" t="str">
        <f>IF('Dépenses sur frais réels'!B78="","",'Dépenses sur frais réels'!B78)</f>
        <v/>
      </c>
      <c r="C78" s="197" t="str">
        <f>IF('Dépenses sur frais réels'!C78="","",'Dépenses sur frais réels'!C78)</f>
        <v/>
      </c>
      <c r="D78" s="197" t="str">
        <f>IF('Dépenses sur frais réels'!D78="","",'Dépenses sur frais réels'!D78)</f>
        <v/>
      </c>
      <c r="E78" s="197" t="str">
        <f>IF('Dépenses sur frais réels'!E78="","",'Dépenses sur frais réels'!E78)</f>
        <v/>
      </c>
      <c r="F78" s="197" t="str">
        <f>IF('Dépenses sur frais réels'!F78="","",'Dépenses sur frais réels'!F78)</f>
        <v/>
      </c>
      <c r="G78" s="361" t="str">
        <f>IF('Dépenses sur frais réels'!G78="","",'Dépenses sur frais réels'!G78)</f>
        <v/>
      </c>
      <c r="H78" s="361" t="str">
        <f>IF('Dépenses sur frais réels'!H78="","",'Dépenses sur frais réels'!H78)</f>
        <v/>
      </c>
      <c r="I78" s="362" t="str">
        <f>IF('Dépenses sur frais réels'!I78="","",'Dépenses sur frais réels'!I78)</f>
        <v/>
      </c>
      <c r="J78" s="102"/>
      <c r="K78" s="297" t="str">
        <f t="shared" si="7"/>
        <v/>
      </c>
      <c r="L78" s="297" t="str">
        <f t="shared" si="8"/>
        <v/>
      </c>
      <c r="M78" s="102"/>
      <c r="N78" s="193"/>
      <c r="O78" s="370"/>
      <c r="P78" s="147" t="str">
        <f t="shared" si="5"/>
        <v/>
      </c>
      <c r="Q78" s="195" t="str">
        <f t="shared" si="9"/>
        <v/>
      </c>
      <c r="R78" s="451" t="str">
        <f>IF(AND(OR(J78="KO",M78&lt;&gt;""),OR(J78="",K78="",L78="")),Listes!$A$68,IF(AND(M78="",J78&lt;&gt;""),Listes!$A$69,IF(AND(I78&lt;M78,O78=""),Listes!$A$70,IF(AND(L78&lt;K78,O78=""),Listes!$A$71,IF(AND(M78&lt;I78,N78=""),Listes!$A$72,IF(AND(S78="",OR(J78&lt;&gt;"",K78&lt;&gt;"",L78&lt;&gt;"")),Listes!$A$73,""))))))</f>
        <v/>
      </c>
      <c r="S78" s="291"/>
      <c r="T78" s="331">
        <f t="shared" si="6"/>
        <v>0</v>
      </c>
    </row>
    <row r="79" spans="1:20" ht="20.149999999999999" customHeight="1" x14ac:dyDescent="0.35">
      <c r="A79" s="126">
        <v>73</v>
      </c>
      <c r="B79" s="197" t="str">
        <f>IF('Dépenses sur frais réels'!B79="","",'Dépenses sur frais réels'!B79)</f>
        <v/>
      </c>
      <c r="C79" s="197" t="str">
        <f>IF('Dépenses sur frais réels'!C79="","",'Dépenses sur frais réels'!C79)</f>
        <v/>
      </c>
      <c r="D79" s="197" t="str">
        <f>IF('Dépenses sur frais réels'!D79="","",'Dépenses sur frais réels'!D79)</f>
        <v/>
      </c>
      <c r="E79" s="197" t="str">
        <f>IF('Dépenses sur frais réels'!E79="","",'Dépenses sur frais réels'!E79)</f>
        <v/>
      </c>
      <c r="F79" s="197" t="str">
        <f>IF('Dépenses sur frais réels'!F79="","",'Dépenses sur frais réels'!F79)</f>
        <v/>
      </c>
      <c r="G79" s="361" t="str">
        <f>IF('Dépenses sur frais réels'!G79="","",'Dépenses sur frais réels'!G79)</f>
        <v/>
      </c>
      <c r="H79" s="361" t="str">
        <f>IF('Dépenses sur frais réels'!H79="","",'Dépenses sur frais réels'!H79)</f>
        <v/>
      </c>
      <c r="I79" s="362" t="str">
        <f>IF('Dépenses sur frais réels'!I79="","",'Dépenses sur frais réels'!I79)</f>
        <v/>
      </c>
      <c r="J79" s="102"/>
      <c r="K79" s="297" t="str">
        <f t="shared" si="7"/>
        <v/>
      </c>
      <c r="L79" s="297" t="str">
        <f t="shared" si="8"/>
        <v/>
      </c>
      <c r="M79" s="102"/>
      <c r="N79" s="193"/>
      <c r="O79" s="370"/>
      <c r="P79" s="147" t="str">
        <f t="shared" si="5"/>
        <v/>
      </c>
      <c r="Q79" s="195" t="str">
        <f t="shared" si="9"/>
        <v/>
      </c>
      <c r="R79" s="451" t="str">
        <f>IF(AND(OR(J79="KO",M79&lt;&gt;""),OR(J79="",K79="",L79="")),Listes!$A$68,IF(AND(M79="",J79&lt;&gt;""),Listes!$A$69,IF(AND(I79&lt;M79,O79=""),Listes!$A$70,IF(AND(L79&lt;K79,O79=""),Listes!$A$71,IF(AND(M79&lt;I79,N79=""),Listes!$A$72,IF(AND(S79="",OR(J79&lt;&gt;"",K79&lt;&gt;"",L79&lt;&gt;"")),Listes!$A$73,""))))))</f>
        <v/>
      </c>
      <c r="S79" s="291"/>
      <c r="T79" s="331">
        <f t="shared" si="6"/>
        <v>0</v>
      </c>
    </row>
    <row r="80" spans="1:20" ht="20.149999999999999" customHeight="1" x14ac:dyDescent="0.35">
      <c r="A80" s="126">
        <v>74</v>
      </c>
      <c r="B80" s="197" t="str">
        <f>IF('Dépenses sur frais réels'!B80="","",'Dépenses sur frais réels'!B80)</f>
        <v/>
      </c>
      <c r="C80" s="197" t="str">
        <f>IF('Dépenses sur frais réels'!C80="","",'Dépenses sur frais réels'!C80)</f>
        <v/>
      </c>
      <c r="D80" s="197" t="str">
        <f>IF('Dépenses sur frais réels'!D80="","",'Dépenses sur frais réels'!D80)</f>
        <v/>
      </c>
      <c r="E80" s="197" t="str">
        <f>IF('Dépenses sur frais réels'!E80="","",'Dépenses sur frais réels'!E80)</f>
        <v/>
      </c>
      <c r="F80" s="197" t="str">
        <f>IF('Dépenses sur frais réels'!F80="","",'Dépenses sur frais réels'!F80)</f>
        <v/>
      </c>
      <c r="G80" s="361" t="str">
        <f>IF('Dépenses sur frais réels'!G80="","",'Dépenses sur frais réels'!G80)</f>
        <v/>
      </c>
      <c r="H80" s="361" t="str">
        <f>IF('Dépenses sur frais réels'!H80="","",'Dépenses sur frais réels'!H80)</f>
        <v/>
      </c>
      <c r="I80" s="362" t="str">
        <f>IF('Dépenses sur frais réels'!I80="","",'Dépenses sur frais réels'!I80)</f>
        <v/>
      </c>
      <c r="J80" s="102"/>
      <c r="K80" s="297" t="str">
        <f t="shared" si="7"/>
        <v/>
      </c>
      <c r="L80" s="297" t="str">
        <f t="shared" si="8"/>
        <v/>
      </c>
      <c r="M80" s="102"/>
      <c r="N80" s="193"/>
      <c r="O80" s="370"/>
      <c r="P80" s="147" t="str">
        <f t="shared" si="5"/>
        <v/>
      </c>
      <c r="Q80" s="195" t="str">
        <f t="shared" si="9"/>
        <v/>
      </c>
      <c r="R80" s="451" t="str">
        <f>IF(AND(OR(J80="KO",M80&lt;&gt;""),OR(J80="",K80="",L80="")),Listes!$A$68,IF(AND(M80="",J80&lt;&gt;""),Listes!$A$69,IF(AND(I80&lt;M80,O80=""),Listes!$A$70,IF(AND(L80&lt;K80,O80=""),Listes!$A$71,IF(AND(M80&lt;I80,N80=""),Listes!$A$72,IF(AND(S80="",OR(J80&lt;&gt;"",K80&lt;&gt;"",L80&lt;&gt;"")),Listes!$A$73,""))))))</f>
        <v/>
      </c>
      <c r="S80" s="291"/>
      <c r="T80" s="331">
        <f t="shared" si="6"/>
        <v>0</v>
      </c>
    </row>
    <row r="81" spans="1:20" ht="20.149999999999999" customHeight="1" x14ac:dyDescent="0.35">
      <c r="A81" s="126">
        <v>75</v>
      </c>
      <c r="B81" s="197" t="str">
        <f>IF('Dépenses sur frais réels'!B81="","",'Dépenses sur frais réels'!B81)</f>
        <v/>
      </c>
      <c r="C81" s="197" t="str">
        <f>IF('Dépenses sur frais réels'!C81="","",'Dépenses sur frais réels'!C81)</f>
        <v/>
      </c>
      <c r="D81" s="197" t="str">
        <f>IF('Dépenses sur frais réels'!D81="","",'Dépenses sur frais réels'!D81)</f>
        <v/>
      </c>
      <c r="E81" s="197" t="str">
        <f>IF('Dépenses sur frais réels'!E81="","",'Dépenses sur frais réels'!E81)</f>
        <v/>
      </c>
      <c r="F81" s="197" t="str">
        <f>IF('Dépenses sur frais réels'!F81="","",'Dépenses sur frais réels'!F81)</f>
        <v/>
      </c>
      <c r="G81" s="361" t="str">
        <f>IF('Dépenses sur frais réels'!G81="","",'Dépenses sur frais réels'!G81)</f>
        <v/>
      </c>
      <c r="H81" s="361" t="str">
        <f>IF('Dépenses sur frais réels'!H81="","",'Dépenses sur frais réels'!H81)</f>
        <v/>
      </c>
      <c r="I81" s="362" t="str">
        <f>IF('Dépenses sur frais réels'!I81="","",'Dépenses sur frais réels'!I81)</f>
        <v/>
      </c>
      <c r="J81" s="102"/>
      <c r="K81" s="297" t="str">
        <f t="shared" si="7"/>
        <v/>
      </c>
      <c r="L81" s="297" t="str">
        <f t="shared" si="8"/>
        <v/>
      </c>
      <c r="M81" s="102"/>
      <c r="N81" s="193"/>
      <c r="O81" s="370"/>
      <c r="P81" s="147" t="str">
        <f t="shared" si="5"/>
        <v/>
      </c>
      <c r="Q81" s="195" t="str">
        <f t="shared" si="9"/>
        <v/>
      </c>
      <c r="R81" s="451" t="str">
        <f>IF(AND(OR(J81="KO",M81&lt;&gt;""),OR(J81="",K81="",L81="")),Listes!$A$68,IF(AND(M81="",J81&lt;&gt;""),Listes!$A$69,IF(AND(I81&lt;M81,O81=""),Listes!$A$70,IF(AND(L81&lt;K81,O81=""),Listes!$A$71,IF(AND(M81&lt;I81,N81=""),Listes!$A$72,IF(AND(S81="",OR(J81&lt;&gt;"",K81&lt;&gt;"",L81&lt;&gt;"")),Listes!$A$73,""))))))</f>
        <v/>
      </c>
      <c r="S81" s="291"/>
      <c r="T81" s="331">
        <f t="shared" si="6"/>
        <v>0</v>
      </c>
    </row>
    <row r="82" spans="1:20" ht="20.149999999999999" customHeight="1" x14ac:dyDescent="0.35">
      <c r="A82" s="126">
        <v>76</v>
      </c>
      <c r="B82" s="197" t="str">
        <f>IF('Dépenses sur frais réels'!B82="","",'Dépenses sur frais réels'!B82)</f>
        <v/>
      </c>
      <c r="C82" s="197" t="str">
        <f>IF('Dépenses sur frais réels'!C82="","",'Dépenses sur frais réels'!C82)</f>
        <v/>
      </c>
      <c r="D82" s="197" t="str">
        <f>IF('Dépenses sur frais réels'!D82="","",'Dépenses sur frais réels'!D82)</f>
        <v/>
      </c>
      <c r="E82" s="197" t="str">
        <f>IF('Dépenses sur frais réels'!E82="","",'Dépenses sur frais réels'!E82)</f>
        <v/>
      </c>
      <c r="F82" s="197" t="str">
        <f>IF('Dépenses sur frais réels'!F82="","",'Dépenses sur frais réels'!F82)</f>
        <v/>
      </c>
      <c r="G82" s="361" t="str">
        <f>IF('Dépenses sur frais réels'!G82="","",'Dépenses sur frais réels'!G82)</f>
        <v/>
      </c>
      <c r="H82" s="361" t="str">
        <f>IF('Dépenses sur frais réels'!H82="","",'Dépenses sur frais réels'!H82)</f>
        <v/>
      </c>
      <c r="I82" s="362" t="str">
        <f>IF('Dépenses sur frais réels'!I82="","",'Dépenses sur frais réels'!I82)</f>
        <v/>
      </c>
      <c r="J82" s="102"/>
      <c r="K82" s="297" t="str">
        <f t="shared" si="7"/>
        <v/>
      </c>
      <c r="L82" s="297" t="str">
        <f t="shared" si="8"/>
        <v/>
      </c>
      <c r="M82" s="102"/>
      <c r="N82" s="193"/>
      <c r="O82" s="370"/>
      <c r="P82" s="147" t="str">
        <f t="shared" si="5"/>
        <v/>
      </c>
      <c r="Q82" s="195" t="str">
        <f t="shared" si="9"/>
        <v/>
      </c>
      <c r="R82" s="451" t="str">
        <f>IF(AND(OR(J82="KO",M82&lt;&gt;""),OR(J82="",K82="",L82="")),Listes!$A$68,IF(AND(M82="",J82&lt;&gt;""),Listes!$A$69,IF(AND(I82&lt;M82,O82=""),Listes!$A$70,IF(AND(L82&lt;K82,O82=""),Listes!$A$71,IF(AND(M82&lt;I82,N82=""),Listes!$A$72,IF(AND(S82="",OR(J82&lt;&gt;"",K82&lt;&gt;"",L82&lt;&gt;"")),Listes!$A$73,""))))))</f>
        <v/>
      </c>
      <c r="S82" s="291"/>
      <c r="T82" s="331">
        <f t="shared" si="6"/>
        <v>0</v>
      </c>
    </row>
    <row r="83" spans="1:20" ht="20.149999999999999" customHeight="1" x14ac:dyDescent="0.35">
      <c r="A83" s="126">
        <v>77</v>
      </c>
      <c r="B83" s="197" t="str">
        <f>IF('Dépenses sur frais réels'!B83="","",'Dépenses sur frais réels'!B83)</f>
        <v/>
      </c>
      <c r="C83" s="197" t="str">
        <f>IF('Dépenses sur frais réels'!C83="","",'Dépenses sur frais réels'!C83)</f>
        <v/>
      </c>
      <c r="D83" s="197" t="str">
        <f>IF('Dépenses sur frais réels'!D83="","",'Dépenses sur frais réels'!D83)</f>
        <v/>
      </c>
      <c r="E83" s="197" t="str">
        <f>IF('Dépenses sur frais réels'!E83="","",'Dépenses sur frais réels'!E83)</f>
        <v/>
      </c>
      <c r="F83" s="197" t="str">
        <f>IF('Dépenses sur frais réels'!F83="","",'Dépenses sur frais réels'!F83)</f>
        <v/>
      </c>
      <c r="G83" s="361" t="str">
        <f>IF('Dépenses sur frais réels'!G83="","",'Dépenses sur frais réels'!G83)</f>
        <v/>
      </c>
      <c r="H83" s="361" t="str">
        <f>IF('Dépenses sur frais réels'!H83="","",'Dépenses sur frais réels'!H83)</f>
        <v/>
      </c>
      <c r="I83" s="362" t="str">
        <f>IF('Dépenses sur frais réels'!I83="","",'Dépenses sur frais réels'!I83)</f>
        <v/>
      </c>
      <c r="J83" s="102"/>
      <c r="K83" s="297" t="str">
        <f t="shared" si="7"/>
        <v/>
      </c>
      <c r="L83" s="297" t="str">
        <f t="shared" si="8"/>
        <v/>
      </c>
      <c r="M83" s="102"/>
      <c r="N83" s="193"/>
      <c r="O83" s="370"/>
      <c r="P83" s="147" t="str">
        <f t="shared" si="5"/>
        <v/>
      </c>
      <c r="Q83" s="195" t="str">
        <f t="shared" si="9"/>
        <v/>
      </c>
      <c r="R83" s="451" t="str">
        <f>IF(AND(OR(J83="KO",M83&lt;&gt;""),OR(J83="",K83="",L83="")),Listes!$A$68,IF(AND(M83="",J83&lt;&gt;""),Listes!$A$69,IF(AND(I83&lt;M83,O83=""),Listes!$A$70,IF(AND(L83&lt;K83,O83=""),Listes!$A$71,IF(AND(M83&lt;I83,N83=""),Listes!$A$72,IF(AND(S83="",OR(J83&lt;&gt;"",K83&lt;&gt;"",L83&lt;&gt;"")),Listes!$A$73,""))))))</f>
        <v/>
      </c>
      <c r="S83" s="291"/>
      <c r="T83" s="331">
        <f t="shared" si="6"/>
        <v>0</v>
      </c>
    </row>
    <row r="84" spans="1:20" ht="20.149999999999999" customHeight="1" x14ac:dyDescent="0.35">
      <c r="A84" s="126">
        <v>78</v>
      </c>
      <c r="B84" s="197" t="str">
        <f>IF('Dépenses sur frais réels'!B84="","",'Dépenses sur frais réels'!B84)</f>
        <v/>
      </c>
      <c r="C84" s="197" t="str">
        <f>IF('Dépenses sur frais réels'!C84="","",'Dépenses sur frais réels'!C84)</f>
        <v/>
      </c>
      <c r="D84" s="197" t="str">
        <f>IF('Dépenses sur frais réels'!D84="","",'Dépenses sur frais réels'!D84)</f>
        <v/>
      </c>
      <c r="E84" s="197" t="str">
        <f>IF('Dépenses sur frais réels'!E84="","",'Dépenses sur frais réels'!E84)</f>
        <v/>
      </c>
      <c r="F84" s="197" t="str">
        <f>IF('Dépenses sur frais réels'!F84="","",'Dépenses sur frais réels'!F84)</f>
        <v/>
      </c>
      <c r="G84" s="361" t="str">
        <f>IF('Dépenses sur frais réels'!G84="","",'Dépenses sur frais réels'!G84)</f>
        <v/>
      </c>
      <c r="H84" s="361" t="str">
        <f>IF('Dépenses sur frais réels'!H84="","",'Dépenses sur frais réels'!H84)</f>
        <v/>
      </c>
      <c r="I84" s="362" t="str">
        <f>IF('Dépenses sur frais réels'!I84="","",'Dépenses sur frais réels'!I84)</f>
        <v/>
      </c>
      <c r="J84" s="102"/>
      <c r="K84" s="297" t="str">
        <f t="shared" si="7"/>
        <v/>
      </c>
      <c r="L84" s="297" t="str">
        <f t="shared" si="8"/>
        <v/>
      </c>
      <c r="M84" s="102"/>
      <c r="N84" s="193"/>
      <c r="O84" s="370"/>
      <c r="P84" s="147" t="str">
        <f t="shared" si="5"/>
        <v/>
      </c>
      <c r="Q84" s="195" t="str">
        <f t="shared" si="9"/>
        <v/>
      </c>
      <c r="R84" s="451" t="str">
        <f>IF(AND(OR(J84="KO",M84&lt;&gt;""),OR(J84="",K84="",L84="")),Listes!$A$68,IF(AND(M84="",J84&lt;&gt;""),Listes!$A$69,IF(AND(I84&lt;M84,O84=""),Listes!$A$70,IF(AND(L84&lt;K84,O84=""),Listes!$A$71,IF(AND(M84&lt;I84,N84=""),Listes!$A$72,IF(AND(S84="",OR(J84&lt;&gt;"",K84&lt;&gt;"",L84&lt;&gt;"")),Listes!$A$73,""))))))</f>
        <v/>
      </c>
      <c r="S84" s="291"/>
      <c r="T84" s="331">
        <f t="shared" si="6"/>
        <v>0</v>
      </c>
    </row>
    <row r="85" spans="1:20" ht="20.149999999999999" customHeight="1" x14ac:dyDescent="0.35">
      <c r="A85" s="126">
        <v>79</v>
      </c>
      <c r="B85" s="197" t="str">
        <f>IF('Dépenses sur frais réels'!B85="","",'Dépenses sur frais réels'!B85)</f>
        <v/>
      </c>
      <c r="C85" s="197" t="str">
        <f>IF('Dépenses sur frais réels'!C85="","",'Dépenses sur frais réels'!C85)</f>
        <v/>
      </c>
      <c r="D85" s="197" t="str">
        <f>IF('Dépenses sur frais réels'!D85="","",'Dépenses sur frais réels'!D85)</f>
        <v/>
      </c>
      <c r="E85" s="197" t="str">
        <f>IF('Dépenses sur frais réels'!E85="","",'Dépenses sur frais réels'!E85)</f>
        <v/>
      </c>
      <c r="F85" s="197" t="str">
        <f>IF('Dépenses sur frais réels'!F85="","",'Dépenses sur frais réels'!F85)</f>
        <v/>
      </c>
      <c r="G85" s="361" t="str">
        <f>IF('Dépenses sur frais réels'!G85="","",'Dépenses sur frais réels'!G85)</f>
        <v/>
      </c>
      <c r="H85" s="361" t="str">
        <f>IF('Dépenses sur frais réels'!H85="","",'Dépenses sur frais réels'!H85)</f>
        <v/>
      </c>
      <c r="I85" s="362" t="str">
        <f>IF('Dépenses sur frais réels'!I85="","",'Dépenses sur frais réels'!I85)</f>
        <v/>
      </c>
      <c r="J85" s="102"/>
      <c r="K85" s="297" t="str">
        <f t="shared" si="7"/>
        <v/>
      </c>
      <c r="L85" s="297" t="str">
        <f t="shared" si="8"/>
        <v/>
      </c>
      <c r="M85" s="102"/>
      <c r="N85" s="193"/>
      <c r="O85" s="370"/>
      <c r="P85" s="147" t="str">
        <f t="shared" si="5"/>
        <v/>
      </c>
      <c r="Q85" s="195" t="str">
        <f t="shared" si="9"/>
        <v/>
      </c>
      <c r="R85" s="451" t="str">
        <f>IF(AND(OR(J85="KO",M85&lt;&gt;""),OR(J85="",K85="",L85="")),Listes!$A$68,IF(AND(M85="",J85&lt;&gt;""),Listes!$A$69,IF(AND(I85&lt;M85,O85=""),Listes!$A$70,IF(AND(L85&lt;K85,O85=""),Listes!$A$71,IF(AND(M85&lt;I85,N85=""),Listes!$A$72,IF(AND(S85="",OR(J85&lt;&gt;"",K85&lt;&gt;"",L85&lt;&gt;"")),Listes!$A$73,""))))))</f>
        <v/>
      </c>
      <c r="S85" s="291"/>
      <c r="T85" s="331">
        <f t="shared" si="6"/>
        <v>0</v>
      </c>
    </row>
    <row r="86" spans="1:20" ht="20.149999999999999" customHeight="1" x14ac:dyDescent="0.35">
      <c r="A86" s="126">
        <v>80</v>
      </c>
      <c r="B86" s="197" t="str">
        <f>IF('Dépenses sur frais réels'!B86="","",'Dépenses sur frais réels'!B86)</f>
        <v/>
      </c>
      <c r="C86" s="197" t="str">
        <f>IF('Dépenses sur frais réels'!C86="","",'Dépenses sur frais réels'!C86)</f>
        <v/>
      </c>
      <c r="D86" s="197" t="str">
        <f>IF('Dépenses sur frais réels'!D86="","",'Dépenses sur frais réels'!D86)</f>
        <v/>
      </c>
      <c r="E86" s="197" t="str">
        <f>IF('Dépenses sur frais réels'!E86="","",'Dépenses sur frais réels'!E86)</f>
        <v/>
      </c>
      <c r="F86" s="197" t="str">
        <f>IF('Dépenses sur frais réels'!F86="","",'Dépenses sur frais réels'!F86)</f>
        <v/>
      </c>
      <c r="G86" s="361" t="str">
        <f>IF('Dépenses sur frais réels'!G86="","",'Dépenses sur frais réels'!G86)</f>
        <v/>
      </c>
      <c r="H86" s="361" t="str">
        <f>IF('Dépenses sur frais réels'!H86="","",'Dépenses sur frais réels'!H86)</f>
        <v/>
      </c>
      <c r="I86" s="362" t="str">
        <f>IF('Dépenses sur frais réels'!I86="","",'Dépenses sur frais réels'!I86)</f>
        <v/>
      </c>
      <c r="J86" s="102"/>
      <c r="K86" s="297" t="str">
        <f t="shared" si="7"/>
        <v/>
      </c>
      <c r="L86" s="297" t="str">
        <f t="shared" si="8"/>
        <v/>
      </c>
      <c r="M86" s="102"/>
      <c r="N86" s="193"/>
      <c r="O86" s="370"/>
      <c r="P86" s="147" t="str">
        <f t="shared" si="5"/>
        <v/>
      </c>
      <c r="Q86" s="195" t="str">
        <f t="shared" si="9"/>
        <v/>
      </c>
      <c r="R86" s="451" t="str">
        <f>IF(AND(OR(J86="KO",M86&lt;&gt;""),OR(J86="",K86="",L86="")),Listes!$A$68,IF(AND(M86="",J86&lt;&gt;""),Listes!$A$69,IF(AND(I86&lt;M86,O86=""),Listes!$A$70,IF(AND(L86&lt;K86,O86=""),Listes!$A$71,IF(AND(M86&lt;I86,N86=""),Listes!$A$72,IF(AND(S86="",OR(J86&lt;&gt;"",K86&lt;&gt;"",L86&lt;&gt;"")),Listes!$A$73,""))))))</f>
        <v/>
      </c>
      <c r="S86" s="291"/>
      <c r="T86" s="331">
        <f t="shared" si="6"/>
        <v>0</v>
      </c>
    </row>
    <row r="87" spans="1:20" ht="20.149999999999999" customHeight="1" x14ac:dyDescent="0.35">
      <c r="A87" s="126">
        <v>81</v>
      </c>
      <c r="B87" s="197" t="str">
        <f>IF('Dépenses sur frais réels'!B87="","",'Dépenses sur frais réels'!B87)</f>
        <v/>
      </c>
      <c r="C87" s="197" t="str">
        <f>IF('Dépenses sur frais réels'!C87="","",'Dépenses sur frais réels'!C87)</f>
        <v/>
      </c>
      <c r="D87" s="197" t="str">
        <f>IF('Dépenses sur frais réels'!D87="","",'Dépenses sur frais réels'!D87)</f>
        <v/>
      </c>
      <c r="E87" s="197" t="str">
        <f>IF('Dépenses sur frais réels'!E87="","",'Dépenses sur frais réels'!E87)</f>
        <v/>
      </c>
      <c r="F87" s="197" t="str">
        <f>IF('Dépenses sur frais réels'!F87="","",'Dépenses sur frais réels'!F87)</f>
        <v/>
      </c>
      <c r="G87" s="361" t="str">
        <f>IF('Dépenses sur frais réels'!G87="","",'Dépenses sur frais réels'!G87)</f>
        <v/>
      </c>
      <c r="H87" s="361" t="str">
        <f>IF('Dépenses sur frais réels'!H87="","",'Dépenses sur frais réels'!H87)</f>
        <v/>
      </c>
      <c r="I87" s="362" t="str">
        <f>IF('Dépenses sur frais réels'!I87="","",'Dépenses sur frais réels'!I87)</f>
        <v/>
      </c>
      <c r="J87" s="102"/>
      <c r="K87" s="297" t="str">
        <f t="shared" si="7"/>
        <v/>
      </c>
      <c r="L87" s="297" t="str">
        <f t="shared" si="8"/>
        <v/>
      </c>
      <c r="M87" s="102"/>
      <c r="N87" s="193"/>
      <c r="O87" s="370"/>
      <c r="P87" s="147" t="str">
        <f t="shared" si="5"/>
        <v/>
      </c>
      <c r="Q87" s="195" t="str">
        <f t="shared" si="9"/>
        <v/>
      </c>
      <c r="R87" s="451" t="str">
        <f>IF(AND(OR(J87="KO",M87&lt;&gt;""),OR(J87="",K87="",L87="")),Listes!$A$68,IF(AND(M87="",J87&lt;&gt;""),Listes!$A$69,IF(AND(I87&lt;M87,O87=""),Listes!$A$70,IF(AND(L87&lt;K87,O87=""),Listes!$A$71,IF(AND(M87&lt;I87,N87=""),Listes!$A$72,IF(AND(S87="",OR(J87&lt;&gt;"",K87&lt;&gt;"",L87&lt;&gt;"")),Listes!$A$73,""))))))</f>
        <v/>
      </c>
      <c r="S87" s="291"/>
      <c r="T87" s="331">
        <f t="shared" si="6"/>
        <v>0</v>
      </c>
    </row>
    <row r="88" spans="1:20" ht="20.149999999999999" customHeight="1" x14ac:dyDescent="0.35">
      <c r="A88" s="126">
        <v>82</v>
      </c>
      <c r="B88" s="197" t="str">
        <f>IF('Dépenses sur frais réels'!B88="","",'Dépenses sur frais réels'!B88)</f>
        <v/>
      </c>
      <c r="C88" s="197" t="str">
        <f>IF('Dépenses sur frais réels'!C88="","",'Dépenses sur frais réels'!C88)</f>
        <v/>
      </c>
      <c r="D88" s="197" t="str">
        <f>IF('Dépenses sur frais réels'!D88="","",'Dépenses sur frais réels'!D88)</f>
        <v/>
      </c>
      <c r="E88" s="197" t="str">
        <f>IF('Dépenses sur frais réels'!E88="","",'Dépenses sur frais réels'!E88)</f>
        <v/>
      </c>
      <c r="F88" s="197" t="str">
        <f>IF('Dépenses sur frais réels'!F88="","",'Dépenses sur frais réels'!F88)</f>
        <v/>
      </c>
      <c r="G88" s="361" t="str">
        <f>IF('Dépenses sur frais réels'!G88="","",'Dépenses sur frais réels'!G88)</f>
        <v/>
      </c>
      <c r="H88" s="361" t="str">
        <f>IF('Dépenses sur frais réels'!H88="","",'Dépenses sur frais réels'!H88)</f>
        <v/>
      </c>
      <c r="I88" s="362" t="str">
        <f>IF('Dépenses sur frais réels'!I88="","",'Dépenses sur frais réels'!I88)</f>
        <v/>
      </c>
      <c r="J88" s="102"/>
      <c r="K88" s="297" t="str">
        <f t="shared" si="7"/>
        <v/>
      </c>
      <c r="L88" s="297" t="str">
        <f t="shared" si="8"/>
        <v/>
      </c>
      <c r="M88" s="102"/>
      <c r="N88" s="193"/>
      <c r="O88" s="370"/>
      <c r="P88" s="147" t="str">
        <f t="shared" si="5"/>
        <v/>
      </c>
      <c r="Q88" s="195" t="str">
        <f t="shared" si="9"/>
        <v/>
      </c>
      <c r="R88" s="451" t="str">
        <f>IF(AND(OR(J88="KO",M88&lt;&gt;""),OR(J88="",K88="",L88="")),Listes!$A$68,IF(AND(M88="",J88&lt;&gt;""),Listes!$A$69,IF(AND(I88&lt;M88,O88=""),Listes!$A$70,IF(AND(L88&lt;K88,O88=""),Listes!$A$71,IF(AND(M88&lt;I88,N88=""),Listes!$A$72,IF(AND(S88="",OR(J88&lt;&gt;"",K88&lt;&gt;"",L88&lt;&gt;"")),Listes!$A$73,""))))))</f>
        <v/>
      </c>
      <c r="S88" s="291"/>
      <c r="T88" s="331">
        <f t="shared" si="6"/>
        <v>0</v>
      </c>
    </row>
    <row r="89" spans="1:20" ht="20.149999999999999" customHeight="1" x14ac:dyDescent="0.35">
      <c r="A89" s="126">
        <v>83</v>
      </c>
      <c r="B89" s="197" t="str">
        <f>IF('Dépenses sur frais réels'!B89="","",'Dépenses sur frais réels'!B89)</f>
        <v/>
      </c>
      <c r="C89" s="197" t="str">
        <f>IF('Dépenses sur frais réels'!C89="","",'Dépenses sur frais réels'!C89)</f>
        <v/>
      </c>
      <c r="D89" s="197" t="str">
        <f>IF('Dépenses sur frais réels'!D89="","",'Dépenses sur frais réels'!D89)</f>
        <v/>
      </c>
      <c r="E89" s="197" t="str">
        <f>IF('Dépenses sur frais réels'!E89="","",'Dépenses sur frais réels'!E89)</f>
        <v/>
      </c>
      <c r="F89" s="197" t="str">
        <f>IF('Dépenses sur frais réels'!F89="","",'Dépenses sur frais réels'!F89)</f>
        <v/>
      </c>
      <c r="G89" s="361" t="str">
        <f>IF('Dépenses sur frais réels'!G89="","",'Dépenses sur frais réels'!G89)</f>
        <v/>
      </c>
      <c r="H89" s="361" t="str">
        <f>IF('Dépenses sur frais réels'!H89="","",'Dépenses sur frais réels'!H89)</f>
        <v/>
      </c>
      <c r="I89" s="362" t="str">
        <f>IF('Dépenses sur frais réels'!I89="","",'Dépenses sur frais réels'!I89)</f>
        <v/>
      </c>
      <c r="J89" s="102"/>
      <c r="K89" s="297" t="str">
        <f t="shared" si="7"/>
        <v/>
      </c>
      <c r="L89" s="297" t="str">
        <f t="shared" si="8"/>
        <v/>
      </c>
      <c r="M89" s="102"/>
      <c r="N89" s="193"/>
      <c r="O89" s="370"/>
      <c r="P89" s="147" t="str">
        <f t="shared" si="5"/>
        <v/>
      </c>
      <c r="Q89" s="195" t="str">
        <f t="shared" si="9"/>
        <v/>
      </c>
      <c r="R89" s="451" t="str">
        <f>IF(AND(OR(J89="KO",M89&lt;&gt;""),OR(J89="",K89="",L89="")),Listes!$A$68,IF(AND(M89="",J89&lt;&gt;""),Listes!$A$69,IF(AND(I89&lt;M89,O89=""),Listes!$A$70,IF(AND(L89&lt;K89,O89=""),Listes!$A$71,IF(AND(M89&lt;I89,N89=""),Listes!$A$72,IF(AND(S89="",OR(J89&lt;&gt;"",K89&lt;&gt;"",L89&lt;&gt;"")),Listes!$A$73,""))))))</f>
        <v/>
      </c>
      <c r="S89" s="291"/>
      <c r="T89" s="331">
        <f t="shared" si="6"/>
        <v>0</v>
      </c>
    </row>
    <row r="90" spans="1:20" ht="20.149999999999999" customHeight="1" x14ac:dyDescent="0.35">
      <c r="A90" s="126">
        <v>84</v>
      </c>
      <c r="B90" s="197" t="str">
        <f>IF('Dépenses sur frais réels'!B90="","",'Dépenses sur frais réels'!B90)</f>
        <v/>
      </c>
      <c r="C90" s="197" t="str">
        <f>IF('Dépenses sur frais réels'!C90="","",'Dépenses sur frais réels'!C90)</f>
        <v/>
      </c>
      <c r="D90" s="197" t="str">
        <f>IF('Dépenses sur frais réels'!D90="","",'Dépenses sur frais réels'!D90)</f>
        <v/>
      </c>
      <c r="E90" s="197" t="str">
        <f>IF('Dépenses sur frais réels'!E90="","",'Dépenses sur frais réels'!E90)</f>
        <v/>
      </c>
      <c r="F90" s="197" t="str">
        <f>IF('Dépenses sur frais réels'!F90="","",'Dépenses sur frais réels'!F90)</f>
        <v/>
      </c>
      <c r="G90" s="361" t="str">
        <f>IF('Dépenses sur frais réels'!G90="","",'Dépenses sur frais réels'!G90)</f>
        <v/>
      </c>
      <c r="H90" s="361" t="str">
        <f>IF('Dépenses sur frais réels'!H90="","",'Dépenses sur frais réels'!H90)</f>
        <v/>
      </c>
      <c r="I90" s="362" t="str">
        <f>IF('Dépenses sur frais réels'!I90="","",'Dépenses sur frais réels'!I90)</f>
        <v/>
      </c>
      <c r="J90" s="102"/>
      <c r="K90" s="297" t="str">
        <f t="shared" si="7"/>
        <v/>
      </c>
      <c r="L90" s="297" t="str">
        <f t="shared" si="8"/>
        <v/>
      </c>
      <c r="M90" s="102"/>
      <c r="N90" s="193"/>
      <c r="O90" s="370"/>
      <c r="P90" s="147" t="str">
        <f t="shared" si="5"/>
        <v/>
      </c>
      <c r="Q90" s="195" t="str">
        <f t="shared" si="9"/>
        <v/>
      </c>
      <c r="R90" s="451" t="str">
        <f>IF(AND(OR(J90="KO",M90&lt;&gt;""),OR(J90="",K90="",L90="")),Listes!$A$68,IF(AND(M90="",J90&lt;&gt;""),Listes!$A$69,IF(AND(I90&lt;M90,O90=""),Listes!$A$70,IF(AND(L90&lt;K90,O90=""),Listes!$A$71,IF(AND(M90&lt;I90,N90=""),Listes!$A$72,IF(AND(S90="",OR(J90&lt;&gt;"",K90&lt;&gt;"",L90&lt;&gt;"")),Listes!$A$73,""))))))</f>
        <v/>
      </c>
      <c r="S90" s="291"/>
      <c r="T90" s="331">
        <f t="shared" si="6"/>
        <v>0</v>
      </c>
    </row>
    <row r="91" spans="1:20" ht="20.149999999999999" customHeight="1" x14ac:dyDescent="0.35">
      <c r="A91" s="126">
        <v>85</v>
      </c>
      <c r="B91" s="197" t="str">
        <f>IF('Dépenses sur frais réels'!B91="","",'Dépenses sur frais réels'!B91)</f>
        <v/>
      </c>
      <c r="C91" s="197" t="str">
        <f>IF('Dépenses sur frais réels'!C91="","",'Dépenses sur frais réels'!C91)</f>
        <v/>
      </c>
      <c r="D91" s="197" t="str">
        <f>IF('Dépenses sur frais réels'!D91="","",'Dépenses sur frais réels'!D91)</f>
        <v/>
      </c>
      <c r="E91" s="197" t="str">
        <f>IF('Dépenses sur frais réels'!E91="","",'Dépenses sur frais réels'!E91)</f>
        <v/>
      </c>
      <c r="F91" s="197" t="str">
        <f>IF('Dépenses sur frais réels'!F91="","",'Dépenses sur frais réels'!F91)</f>
        <v/>
      </c>
      <c r="G91" s="361" t="str">
        <f>IF('Dépenses sur frais réels'!G91="","",'Dépenses sur frais réels'!G91)</f>
        <v/>
      </c>
      <c r="H91" s="361" t="str">
        <f>IF('Dépenses sur frais réels'!H91="","",'Dépenses sur frais réels'!H91)</f>
        <v/>
      </c>
      <c r="I91" s="362" t="str">
        <f>IF('Dépenses sur frais réels'!I91="","",'Dépenses sur frais réels'!I91)</f>
        <v/>
      </c>
      <c r="J91" s="102"/>
      <c r="K91" s="297" t="str">
        <f t="shared" si="7"/>
        <v/>
      </c>
      <c r="L91" s="297" t="str">
        <f t="shared" si="8"/>
        <v/>
      </c>
      <c r="M91" s="102"/>
      <c r="N91" s="193"/>
      <c r="O91" s="370"/>
      <c r="P91" s="147" t="str">
        <f t="shared" si="5"/>
        <v/>
      </c>
      <c r="Q91" s="195" t="str">
        <f t="shared" si="9"/>
        <v/>
      </c>
      <c r="R91" s="451" t="str">
        <f>IF(AND(OR(J91="KO",M91&lt;&gt;""),OR(J91="",K91="",L91="")),Listes!$A$68,IF(AND(M91="",J91&lt;&gt;""),Listes!$A$69,IF(AND(I91&lt;M91,O91=""),Listes!$A$70,IF(AND(L91&lt;K91,O91=""),Listes!$A$71,IF(AND(M91&lt;I91,N91=""),Listes!$A$72,IF(AND(S91="",OR(J91&lt;&gt;"",K91&lt;&gt;"",L91&lt;&gt;"")),Listes!$A$73,""))))))</f>
        <v/>
      </c>
      <c r="S91" s="291"/>
      <c r="T91" s="331">
        <f t="shared" si="6"/>
        <v>0</v>
      </c>
    </row>
    <row r="92" spans="1:20" ht="20.149999999999999" customHeight="1" x14ac:dyDescent="0.35">
      <c r="A92" s="126">
        <v>86</v>
      </c>
      <c r="B92" s="197" t="str">
        <f>IF('Dépenses sur frais réels'!B92="","",'Dépenses sur frais réels'!B92)</f>
        <v/>
      </c>
      <c r="C92" s="197" t="str">
        <f>IF('Dépenses sur frais réels'!C92="","",'Dépenses sur frais réels'!C92)</f>
        <v/>
      </c>
      <c r="D92" s="197" t="str">
        <f>IF('Dépenses sur frais réels'!D92="","",'Dépenses sur frais réels'!D92)</f>
        <v/>
      </c>
      <c r="E92" s="197" t="str">
        <f>IF('Dépenses sur frais réels'!E92="","",'Dépenses sur frais réels'!E92)</f>
        <v/>
      </c>
      <c r="F92" s="197" t="str">
        <f>IF('Dépenses sur frais réels'!F92="","",'Dépenses sur frais réels'!F92)</f>
        <v/>
      </c>
      <c r="G92" s="361" t="str">
        <f>IF('Dépenses sur frais réels'!G92="","",'Dépenses sur frais réels'!G92)</f>
        <v/>
      </c>
      <c r="H92" s="361" t="str">
        <f>IF('Dépenses sur frais réels'!H92="","",'Dépenses sur frais réels'!H92)</f>
        <v/>
      </c>
      <c r="I92" s="362" t="str">
        <f>IF('Dépenses sur frais réels'!I92="","",'Dépenses sur frais réels'!I92)</f>
        <v/>
      </c>
      <c r="J92" s="102"/>
      <c r="K92" s="297" t="str">
        <f t="shared" si="7"/>
        <v/>
      </c>
      <c r="L92" s="297" t="str">
        <f t="shared" si="8"/>
        <v/>
      </c>
      <c r="M92" s="102"/>
      <c r="N92" s="193"/>
      <c r="O92" s="370"/>
      <c r="P92" s="147" t="str">
        <f t="shared" si="5"/>
        <v/>
      </c>
      <c r="Q92" s="195" t="str">
        <f t="shared" si="9"/>
        <v/>
      </c>
      <c r="R92" s="451" t="str">
        <f>IF(AND(OR(J92="KO",M92&lt;&gt;""),OR(J92="",K92="",L92="")),Listes!$A$68,IF(AND(M92="",J92&lt;&gt;""),Listes!$A$69,IF(AND(I92&lt;M92,O92=""),Listes!$A$70,IF(AND(L92&lt;K92,O92=""),Listes!$A$71,IF(AND(M92&lt;I92,N92=""),Listes!$A$72,IF(AND(S92="",OR(J92&lt;&gt;"",K92&lt;&gt;"",L92&lt;&gt;"")),Listes!$A$73,""))))))</f>
        <v/>
      </c>
      <c r="S92" s="291"/>
      <c r="T92" s="331">
        <f t="shared" si="6"/>
        <v>0</v>
      </c>
    </row>
    <row r="93" spans="1:20" ht="20.149999999999999" customHeight="1" x14ac:dyDescent="0.35">
      <c r="A93" s="126">
        <v>87</v>
      </c>
      <c r="B93" s="197" t="str">
        <f>IF('Dépenses sur frais réels'!B93="","",'Dépenses sur frais réels'!B93)</f>
        <v/>
      </c>
      <c r="C93" s="197" t="str">
        <f>IF('Dépenses sur frais réels'!C93="","",'Dépenses sur frais réels'!C93)</f>
        <v/>
      </c>
      <c r="D93" s="197" t="str">
        <f>IF('Dépenses sur frais réels'!D93="","",'Dépenses sur frais réels'!D93)</f>
        <v/>
      </c>
      <c r="E93" s="197" t="str">
        <f>IF('Dépenses sur frais réels'!E93="","",'Dépenses sur frais réels'!E93)</f>
        <v/>
      </c>
      <c r="F93" s="197" t="str">
        <f>IF('Dépenses sur frais réels'!F93="","",'Dépenses sur frais réels'!F93)</f>
        <v/>
      </c>
      <c r="G93" s="361" t="str">
        <f>IF('Dépenses sur frais réels'!G93="","",'Dépenses sur frais réels'!G93)</f>
        <v/>
      </c>
      <c r="H93" s="361" t="str">
        <f>IF('Dépenses sur frais réels'!H93="","",'Dépenses sur frais réels'!H93)</f>
        <v/>
      </c>
      <c r="I93" s="362" t="str">
        <f>IF('Dépenses sur frais réels'!I93="","",'Dépenses sur frais réels'!I93)</f>
        <v/>
      </c>
      <c r="J93" s="102"/>
      <c r="K93" s="297" t="str">
        <f t="shared" si="7"/>
        <v/>
      </c>
      <c r="L93" s="297" t="str">
        <f t="shared" si="8"/>
        <v/>
      </c>
      <c r="M93" s="102"/>
      <c r="N93" s="193"/>
      <c r="O93" s="370"/>
      <c r="P93" s="147" t="str">
        <f t="shared" si="5"/>
        <v/>
      </c>
      <c r="Q93" s="195" t="str">
        <f t="shared" si="9"/>
        <v/>
      </c>
      <c r="R93" s="451" t="str">
        <f>IF(AND(OR(J93="KO",M93&lt;&gt;""),OR(J93="",K93="",L93="")),Listes!$A$68,IF(AND(M93="",J93&lt;&gt;""),Listes!$A$69,IF(AND(I93&lt;M93,O93=""),Listes!$A$70,IF(AND(L93&lt;K93,O93=""),Listes!$A$71,IF(AND(M93&lt;I93,N93=""),Listes!$A$72,IF(AND(S93="",OR(J93&lt;&gt;"",K93&lt;&gt;"",L93&lt;&gt;"")),Listes!$A$73,""))))))</f>
        <v/>
      </c>
      <c r="S93" s="291"/>
      <c r="T93" s="331">
        <f t="shared" si="6"/>
        <v>0</v>
      </c>
    </row>
    <row r="94" spans="1:20" ht="20.149999999999999" customHeight="1" x14ac:dyDescent="0.35">
      <c r="A94" s="126">
        <v>88</v>
      </c>
      <c r="B94" s="197" t="str">
        <f>IF('Dépenses sur frais réels'!B94="","",'Dépenses sur frais réels'!B94)</f>
        <v/>
      </c>
      <c r="C94" s="197" t="str">
        <f>IF('Dépenses sur frais réels'!C94="","",'Dépenses sur frais réels'!C94)</f>
        <v/>
      </c>
      <c r="D94" s="197" t="str">
        <f>IF('Dépenses sur frais réels'!D94="","",'Dépenses sur frais réels'!D94)</f>
        <v/>
      </c>
      <c r="E94" s="197" t="str">
        <f>IF('Dépenses sur frais réels'!E94="","",'Dépenses sur frais réels'!E94)</f>
        <v/>
      </c>
      <c r="F94" s="197" t="str">
        <f>IF('Dépenses sur frais réels'!F94="","",'Dépenses sur frais réels'!F94)</f>
        <v/>
      </c>
      <c r="G94" s="361" t="str">
        <f>IF('Dépenses sur frais réels'!G94="","",'Dépenses sur frais réels'!G94)</f>
        <v/>
      </c>
      <c r="H94" s="361" t="str">
        <f>IF('Dépenses sur frais réels'!H94="","",'Dépenses sur frais réels'!H94)</f>
        <v/>
      </c>
      <c r="I94" s="362" t="str">
        <f>IF('Dépenses sur frais réels'!I94="","",'Dépenses sur frais réels'!I94)</f>
        <v/>
      </c>
      <c r="J94" s="102"/>
      <c r="K94" s="297" t="str">
        <f t="shared" si="7"/>
        <v/>
      </c>
      <c r="L94" s="297" t="str">
        <f t="shared" si="8"/>
        <v/>
      </c>
      <c r="M94" s="102"/>
      <c r="N94" s="193"/>
      <c r="O94" s="370"/>
      <c r="P94" s="147" t="str">
        <f t="shared" si="5"/>
        <v/>
      </c>
      <c r="Q94" s="195" t="str">
        <f t="shared" si="9"/>
        <v/>
      </c>
      <c r="R94" s="451" t="str">
        <f>IF(AND(OR(J94="KO",M94&lt;&gt;""),OR(J94="",K94="",L94="")),Listes!$A$68,IF(AND(M94="",J94&lt;&gt;""),Listes!$A$69,IF(AND(I94&lt;M94,O94=""),Listes!$A$70,IF(AND(L94&lt;K94,O94=""),Listes!$A$71,IF(AND(M94&lt;I94,N94=""),Listes!$A$72,IF(AND(S94="",OR(J94&lt;&gt;"",K94&lt;&gt;"",L94&lt;&gt;"")),Listes!$A$73,""))))))</f>
        <v/>
      </c>
      <c r="S94" s="291"/>
      <c r="T94" s="331">
        <f t="shared" si="6"/>
        <v>0</v>
      </c>
    </row>
    <row r="95" spans="1:20" ht="20.149999999999999" customHeight="1" x14ac:dyDescent="0.35">
      <c r="A95" s="126">
        <v>89</v>
      </c>
      <c r="B95" s="197" t="str">
        <f>IF('Dépenses sur frais réels'!B95="","",'Dépenses sur frais réels'!B95)</f>
        <v/>
      </c>
      <c r="C95" s="197" t="str">
        <f>IF('Dépenses sur frais réels'!C95="","",'Dépenses sur frais réels'!C95)</f>
        <v/>
      </c>
      <c r="D95" s="197" t="str">
        <f>IF('Dépenses sur frais réels'!D95="","",'Dépenses sur frais réels'!D95)</f>
        <v/>
      </c>
      <c r="E95" s="197" t="str">
        <f>IF('Dépenses sur frais réels'!E95="","",'Dépenses sur frais réels'!E95)</f>
        <v/>
      </c>
      <c r="F95" s="197" t="str">
        <f>IF('Dépenses sur frais réels'!F95="","",'Dépenses sur frais réels'!F95)</f>
        <v/>
      </c>
      <c r="G95" s="361" t="str">
        <f>IF('Dépenses sur frais réels'!G95="","",'Dépenses sur frais réels'!G95)</f>
        <v/>
      </c>
      <c r="H95" s="361" t="str">
        <f>IF('Dépenses sur frais réels'!H95="","",'Dépenses sur frais réels'!H95)</f>
        <v/>
      </c>
      <c r="I95" s="362" t="str">
        <f>IF('Dépenses sur frais réels'!I95="","",'Dépenses sur frais réels'!I95)</f>
        <v/>
      </c>
      <c r="J95" s="102"/>
      <c r="K95" s="297" t="str">
        <f t="shared" si="7"/>
        <v/>
      </c>
      <c r="L95" s="297" t="str">
        <f t="shared" si="8"/>
        <v/>
      </c>
      <c r="M95" s="102"/>
      <c r="N95" s="193"/>
      <c r="O95" s="370"/>
      <c r="P95" s="147" t="str">
        <f t="shared" si="5"/>
        <v/>
      </c>
      <c r="Q95" s="195" t="str">
        <f t="shared" si="9"/>
        <v/>
      </c>
      <c r="R95" s="451" t="str">
        <f>IF(AND(OR(J95="KO",M95&lt;&gt;""),OR(J95="",K95="",L95="")),Listes!$A$68,IF(AND(M95="",J95&lt;&gt;""),Listes!$A$69,IF(AND(I95&lt;M95,O95=""),Listes!$A$70,IF(AND(L95&lt;K95,O95=""),Listes!$A$71,IF(AND(M95&lt;I95,N95=""),Listes!$A$72,IF(AND(S95="",OR(J95&lt;&gt;"",K95&lt;&gt;"",L95&lt;&gt;"")),Listes!$A$73,""))))))</f>
        <v/>
      </c>
      <c r="S95" s="291"/>
      <c r="T95" s="331">
        <f t="shared" si="6"/>
        <v>0</v>
      </c>
    </row>
    <row r="96" spans="1:20" ht="20.149999999999999" customHeight="1" x14ac:dyDescent="0.35">
      <c r="A96" s="126">
        <v>90</v>
      </c>
      <c r="B96" s="197" t="str">
        <f>IF('Dépenses sur frais réels'!B96="","",'Dépenses sur frais réels'!B96)</f>
        <v/>
      </c>
      <c r="C96" s="197" t="str">
        <f>IF('Dépenses sur frais réels'!C96="","",'Dépenses sur frais réels'!C96)</f>
        <v/>
      </c>
      <c r="D96" s="197" t="str">
        <f>IF('Dépenses sur frais réels'!D96="","",'Dépenses sur frais réels'!D96)</f>
        <v/>
      </c>
      <c r="E96" s="197" t="str">
        <f>IF('Dépenses sur frais réels'!E96="","",'Dépenses sur frais réels'!E96)</f>
        <v/>
      </c>
      <c r="F96" s="197" t="str">
        <f>IF('Dépenses sur frais réels'!F96="","",'Dépenses sur frais réels'!F96)</f>
        <v/>
      </c>
      <c r="G96" s="361" t="str">
        <f>IF('Dépenses sur frais réels'!G96="","",'Dépenses sur frais réels'!G96)</f>
        <v/>
      </c>
      <c r="H96" s="361" t="str">
        <f>IF('Dépenses sur frais réels'!H96="","",'Dépenses sur frais réels'!H96)</f>
        <v/>
      </c>
      <c r="I96" s="362" t="str">
        <f>IF('Dépenses sur frais réels'!I96="","",'Dépenses sur frais réels'!I96)</f>
        <v/>
      </c>
      <c r="J96" s="102"/>
      <c r="K96" s="297" t="str">
        <f t="shared" si="7"/>
        <v/>
      </c>
      <c r="L96" s="297" t="str">
        <f t="shared" si="8"/>
        <v/>
      </c>
      <c r="M96" s="102"/>
      <c r="N96" s="193"/>
      <c r="O96" s="370"/>
      <c r="P96" s="147" t="str">
        <f t="shared" si="5"/>
        <v/>
      </c>
      <c r="Q96" s="195" t="str">
        <f t="shared" si="9"/>
        <v/>
      </c>
      <c r="R96" s="451" t="str">
        <f>IF(AND(OR(J96="KO",M96&lt;&gt;""),OR(J96="",K96="",L96="")),Listes!$A$68,IF(AND(M96="",J96&lt;&gt;""),Listes!$A$69,IF(AND(I96&lt;M96,O96=""),Listes!$A$70,IF(AND(L96&lt;K96,O96=""),Listes!$A$71,IF(AND(M96&lt;I96,N96=""),Listes!$A$72,IF(AND(S96="",OR(J96&lt;&gt;"",K96&lt;&gt;"",L96&lt;&gt;"")),Listes!$A$73,""))))))</f>
        <v/>
      </c>
      <c r="S96" s="291"/>
      <c r="T96" s="331">
        <f t="shared" si="6"/>
        <v>0</v>
      </c>
    </row>
    <row r="97" spans="1:20" ht="20.149999999999999" customHeight="1" x14ac:dyDescent="0.35">
      <c r="A97" s="126">
        <v>91</v>
      </c>
      <c r="B97" s="197" t="str">
        <f>IF('Dépenses sur frais réels'!B97="","",'Dépenses sur frais réels'!B97)</f>
        <v/>
      </c>
      <c r="C97" s="197" t="str">
        <f>IF('Dépenses sur frais réels'!C97="","",'Dépenses sur frais réels'!C97)</f>
        <v/>
      </c>
      <c r="D97" s="197" t="str">
        <f>IF('Dépenses sur frais réels'!D97="","",'Dépenses sur frais réels'!D97)</f>
        <v/>
      </c>
      <c r="E97" s="197" t="str">
        <f>IF('Dépenses sur frais réels'!E97="","",'Dépenses sur frais réels'!E97)</f>
        <v/>
      </c>
      <c r="F97" s="197" t="str">
        <f>IF('Dépenses sur frais réels'!F97="","",'Dépenses sur frais réels'!F97)</f>
        <v/>
      </c>
      <c r="G97" s="361" t="str">
        <f>IF('Dépenses sur frais réels'!G97="","",'Dépenses sur frais réels'!G97)</f>
        <v/>
      </c>
      <c r="H97" s="361" t="str">
        <f>IF('Dépenses sur frais réels'!H97="","",'Dépenses sur frais réels'!H97)</f>
        <v/>
      </c>
      <c r="I97" s="362" t="str">
        <f>IF('Dépenses sur frais réels'!I97="","",'Dépenses sur frais réels'!I97)</f>
        <v/>
      </c>
      <c r="J97" s="102"/>
      <c r="K97" s="297" t="str">
        <f t="shared" si="7"/>
        <v/>
      </c>
      <c r="L97" s="297" t="str">
        <f t="shared" si="8"/>
        <v/>
      </c>
      <c r="M97" s="102"/>
      <c r="N97" s="193"/>
      <c r="O97" s="370"/>
      <c r="P97" s="147" t="str">
        <f t="shared" si="5"/>
        <v/>
      </c>
      <c r="Q97" s="195" t="str">
        <f t="shared" si="9"/>
        <v/>
      </c>
      <c r="R97" s="451" t="str">
        <f>IF(AND(OR(J97="KO",M97&lt;&gt;""),OR(J97="",K97="",L97="")),Listes!$A$68,IF(AND(M97="",J97&lt;&gt;""),Listes!$A$69,IF(AND(I97&lt;M97,O97=""),Listes!$A$70,IF(AND(L97&lt;K97,O97=""),Listes!$A$71,IF(AND(M97&lt;I97,N97=""),Listes!$A$72,IF(AND(S97="",OR(J97&lt;&gt;"",K97&lt;&gt;"",L97&lt;&gt;"")),Listes!$A$73,""))))))</f>
        <v/>
      </c>
      <c r="S97" s="291"/>
      <c r="T97" s="331">
        <f t="shared" si="6"/>
        <v>0</v>
      </c>
    </row>
    <row r="98" spans="1:20" ht="20.149999999999999" customHeight="1" x14ac:dyDescent="0.35">
      <c r="A98" s="126">
        <v>92</v>
      </c>
      <c r="B98" s="197" t="str">
        <f>IF('Dépenses sur frais réels'!B98="","",'Dépenses sur frais réels'!B98)</f>
        <v/>
      </c>
      <c r="C98" s="197" t="str">
        <f>IF('Dépenses sur frais réels'!C98="","",'Dépenses sur frais réels'!C98)</f>
        <v/>
      </c>
      <c r="D98" s="197" t="str">
        <f>IF('Dépenses sur frais réels'!D98="","",'Dépenses sur frais réels'!D98)</f>
        <v/>
      </c>
      <c r="E98" s="197" t="str">
        <f>IF('Dépenses sur frais réels'!E98="","",'Dépenses sur frais réels'!E98)</f>
        <v/>
      </c>
      <c r="F98" s="197" t="str">
        <f>IF('Dépenses sur frais réels'!F98="","",'Dépenses sur frais réels'!F98)</f>
        <v/>
      </c>
      <c r="G98" s="361" t="str">
        <f>IF('Dépenses sur frais réels'!G98="","",'Dépenses sur frais réels'!G98)</f>
        <v/>
      </c>
      <c r="H98" s="361" t="str">
        <f>IF('Dépenses sur frais réels'!H98="","",'Dépenses sur frais réels'!H98)</f>
        <v/>
      </c>
      <c r="I98" s="362" t="str">
        <f>IF('Dépenses sur frais réels'!I98="","",'Dépenses sur frais réels'!I98)</f>
        <v/>
      </c>
      <c r="J98" s="102"/>
      <c r="K98" s="297" t="str">
        <f t="shared" si="7"/>
        <v/>
      </c>
      <c r="L98" s="297" t="str">
        <f t="shared" si="8"/>
        <v/>
      </c>
      <c r="M98" s="102"/>
      <c r="N98" s="193"/>
      <c r="O98" s="370"/>
      <c r="P98" s="147" t="str">
        <f t="shared" si="5"/>
        <v/>
      </c>
      <c r="Q98" s="195" t="str">
        <f t="shared" si="9"/>
        <v/>
      </c>
      <c r="R98" s="451" t="str">
        <f>IF(AND(OR(J98="KO",M98&lt;&gt;""),OR(J98="",K98="",L98="")),Listes!$A$68,IF(AND(M98="",J98&lt;&gt;""),Listes!$A$69,IF(AND(I98&lt;M98,O98=""),Listes!$A$70,IF(AND(L98&lt;K98,O98=""),Listes!$A$71,IF(AND(M98&lt;I98,N98=""),Listes!$A$72,IF(AND(S98="",OR(J98&lt;&gt;"",K98&lt;&gt;"",L98&lt;&gt;"")),Listes!$A$73,""))))))</f>
        <v/>
      </c>
      <c r="S98" s="291"/>
      <c r="T98" s="331">
        <f t="shared" si="6"/>
        <v>0</v>
      </c>
    </row>
    <row r="99" spans="1:20" ht="20.149999999999999" customHeight="1" x14ac:dyDescent="0.35">
      <c r="A99" s="126">
        <v>93</v>
      </c>
      <c r="B99" s="197" t="str">
        <f>IF('Dépenses sur frais réels'!B99="","",'Dépenses sur frais réels'!B99)</f>
        <v/>
      </c>
      <c r="C99" s="197" t="str">
        <f>IF('Dépenses sur frais réels'!C99="","",'Dépenses sur frais réels'!C99)</f>
        <v/>
      </c>
      <c r="D99" s="197" t="str">
        <f>IF('Dépenses sur frais réels'!D99="","",'Dépenses sur frais réels'!D99)</f>
        <v/>
      </c>
      <c r="E99" s="197" t="str">
        <f>IF('Dépenses sur frais réels'!E99="","",'Dépenses sur frais réels'!E99)</f>
        <v/>
      </c>
      <c r="F99" s="197" t="str">
        <f>IF('Dépenses sur frais réels'!F99="","",'Dépenses sur frais réels'!F99)</f>
        <v/>
      </c>
      <c r="G99" s="361" t="str">
        <f>IF('Dépenses sur frais réels'!G99="","",'Dépenses sur frais réels'!G99)</f>
        <v/>
      </c>
      <c r="H99" s="361" t="str">
        <f>IF('Dépenses sur frais réels'!H99="","",'Dépenses sur frais réels'!H99)</f>
        <v/>
      </c>
      <c r="I99" s="362" t="str">
        <f>IF('Dépenses sur frais réels'!I99="","",'Dépenses sur frais réels'!I99)</f>
        <v/>
      </c>
      <c r="J99" s="102"/>
      <c r="K99" s="297" t="str">
        <f t="shared" si="7"/>
        <v/>
      </c>
      <c r="L99" s="297" t="str">
        <f t="shared" si="8"/>
        <v/>
      </c>
      <c r="M99" s="102"/>
      <c r="N99" s="193"/>
      <c r="O99" s="370"/>
      <c r="P99" s="147" t="str">
        <f t="shared" si="5"/>
        <v/>
      </c>
      <c r="Q99" s="195" t="str">
        <f t="shared" si="9"/>
        <v/>
      </c>
      <c r="R99" s="451" t="str">
        <f>IF(AND(OR(J99="KO",M99&lt;&gt;""),OR(J99="",K99="",L99="")),Listes!$A$68,IF(AND(M99="",J99&lt;&gt;""),Listes!$A$69,IF(AND(I99&lt;M99,O99=""),Listes!$A$70,IF(AND(L99&lt;K99,O99=""),Listes!$A$71,IF(AND(M99&lt;I99,N99=""),Listes!$A$72,IF(AND(S99="",OR(J99&lt;&gt;"",K99&lt;&gt;"",L99&lt;&gt;"")),Listes!$A$73,""))))))</f>
        <v/>
      </c>
      <c r="S99" s="291"/>
      <c r="T99" s="331">
        <f t="shared" si="6"/>
        <v>0</v>
      </c>
    </row>
    <row r="100" spans="1:20" ht="20.149999999999999" customHeight="1" x14ac:dyDescent="0.35">
      <c r="A100" s="126">
        <v>94</v>
      </c>
      <c r="B100" s="197" t="str">
        <f>IF('Dépenses sur frais réels'!B100="","",'Dépenses sur frais réels'!B100)</f>
        <v/>
      </c>
      <c r="C100" s="197" t="str">
        <f>IF('Dépenses sur frais réels'!C100="","",'Dépenses sur frais réels'!C100)</f>
        <v/>
      </c>
      <c r="D100" s="197" t="str">
        <f>IF('Dépenses sur frais réels'!D100="","",'Dépenses sur frais réels'!D100)</f>
        <v/>
      </c>
      <c r="E100" s="197" t="str">
        <f>IF('Dépenses sur frais réels'!E100="","",'Dépenses sur frais réels'!E100)</f>
        <v/>
      </c>
      <c r="F100" s="197" t="str">
        <f>IF('Dépenses sur frais réels'!F100="","",'Dépenses sur frais réels'!F100)</f>
        <v/>
      </c>
      <c r="G100" s="361" t="str">
        <f>IF('Dépenses sur frais réels'!G100="","",'Dépenses sur frais réels'!G100)</f>
        <v/>
      </c>
      <c r="H100" s="361" t="str">
        <f>IF('Dépenses sur frais réels'!H100="","",'Dépenses sur frais réels'!H100)</f>
        <v/>
      </c>
      <c r="I100" s="362" t="str">
        <f>IF('Dépenses sur frais réels'!I100="","",'Dépenses sur frais réels'!I100)</f>
        <v/>
      </c>
      <c r="J100" s="102"/>
      <c r="K100" s="297" t="str">
        <f t="shared" si="7"/>
        <v/>
      </c>
      <c r="L100" s="297" t="str">
        <f t="shared" si="8"/>
        <v/>
      </c>
      <c r="M100" s="102"/>
      <c r="N100" s="193"/>
      <c r="O100" s="370"/>
      <c r="P100" s="147" t="str">
        <f t="shared" si="5"/>
        <v/>
      </c>
      <c r="Q100" s="195" t="str">
        <f t="shared" si="9"/>
        <v/>
      </c>
      <c r="R100" s="451" t="str">
        <f>IF(AND(OR(J100="KO",M100&lt;&gt;""),OR(J100="",K100="",L100="")),Listes!$A$68,IF(AND(M100="",J100&lt;&gt;""),Listes!$A$69,IF(AND(I100&lt;M100,O100=""),Listes!$A$70,IF(AND(L100&lt;K100,O100=""),Listes!$A$71,IF(AND(M100&lt;I100,N100=""),Listes!$A$72,IF(AND(S100="",OR(J100&lt;&gt;"",K100&lt;&gt;"",L100&lt;&gt;"")),Listes!$A$73,""))))))</f>
        <v/>
      </c>
      <c r="S100" s="291"/>
      <c r="T100" s="331">
        <f t="shared" si="6"/>
        <v>0</v>
      </c>
    </row>
    <row r="101" spans="1:20" ht="20.149999999999999" customHeight="1" x14ac:dyDescent="0.35">
      <c r="A101" s="126">
        <v>95</v>
      </c>
      <c r="B101" s="197" t="str">
        <f>IF('Dépenses sur frais réels'!B101="","",'Dépenses sur frais réels'!B101)</f>
        <v/>
      </c>
      <c r="C101" s="197" t="str">
        <f>IF('Dépenses sur frais réels'!C101="","",'Dépenses sur frais réels'!C101)</f>
        <v/>
      </c>
      <c r="D101" s="197" t="str">
        <f>IF('Dépenses sur frais réels'!D101="","",'Dépenses sur frais réels'!D101)</f>
        <v/>
      </c>
      <c r="E101" s="197" t="str">
        <f>IF('Dépenses sur frais réels'!E101="","",'Dépenses sur frais réels'!E101)</f>
        <v/>
      </c>
      <c r="F101" s="197" t="str">
        <f>IF('Dépenses sur frais réels'!F101="","",'Dépenses sur frais réels'!F101)</f>
        <v/>
      </c>
      <c r="G101" s="361" t="str">
        <f>IF('Dépenses sur frais réels'!G101="","",'Dépenses sur frais réels'!G101)</f>
        <v/>
      </c>
      <c r="H101" s="361" t="str">
        <f>IF('Dépenses sur frais réels'!H101="","",'Dépenses sur frais réels'!H101)</f>
        <v/>
      </c>
      <c r="I101" s="362" t="str">
        <f>IF('Dépenses sur frais réels'!I101="","",'Dépenses sur frais réels'!I101)</f>
        <v/>
      </c>
      <c r="J101" s="102"/>
      <c r="K101" s="297" t="str">
        <f t="shared" si="7"/>
        <v/>
      </c>
      <c r="L101" s="297" t="str">
        <f t="shared" si="8"/>
        <v/>
      </c>
      <c r="M101" s="102"/>
      <c r="N101" s="193"/>
      <c r="O101" s="370"/>
      <c r="P101" s="147" t="str">
        <f t="shared" si="5"/>
        <v/>
      </c>
      <c r="Q101" s="195" t="str">
        <f t="shared" si="9"/>
        <v/>
      </c>
      <c r="R101" s="451" t="str">
        <f>IF(AND(OR(J101="KO",M101&lt;&gt;""),OR(J101="",K101="",L101="")),Listes!$A$68,IF(AND(M101="",J101&lt;&gt;""),Listes!$A$69,IF(AND(I101&lt;M101,O101=""),Listes!$A$70,IF(AND(L101&lt;K101,O101=""),Listes!$A$71,IF(AND(M101&lt;I101,N101=""),Listes!$A$72,IF(AND(S101="",OR(J101&lt;&gt;"",K101&lt;&gt;"",L101&lt;&gt;"")),Listes!$A$73,""))))))</f>
        <v/>
      </c>
      <c r="S101" s="291"/>
      <c r="T101" s="331">
        <f t="shared" si="6"/>
        <v>0</v>
      </c>
    </row>
    <row r="102" spans="1:20" ht="20.149999999999999" customHeight="1" x14ac:dyDescent="0.35">
      <c r="A102" s="126">
        <v>96</v>
      </c>
      <c r="B102" s="197" t="str">
        <f>IF('Dépenses sur frais réels'!B102="","",'Dépenses sur frais réels'!B102)</f>
        <v/>
      </c>
      <c r="C102" s="197" t="str">
        <f>IF('Dépenses sur frais réels'!C102="","",'Dépenses sur frais réels'!C102)</f>
        <v/>
      </c>
      <c r="D102" s="197" t="str">
        <f>IF('Dépenses sur frais réels'!D102="","",'Dépenses sur frais réels'!D102)</f>
        <v/>
      </c>
      <c r="E102" s="197" t="str">
        <f>IF('Dépenses sur frais réels'!E102="","",'Dépenses sur frais réels'!E102)</f>
        <v/>
      </c>
      <c r="F102" s="197" t="str">
        <f>IF('Dépenses sur frais réels'!F102="","",'Dépenses sur frais réels'!F102)</f>
        <v/>
      </c>
      <c r="G102" s="361" t="str">
        <f>IF('Dépenses sur frais réels'!G102="","",'Dépenses sur frais réels'!G102)</f>
        <v/>
      </c>
      <c r="H102" s="361" t="str">
        <f>IF('Dépenses sur frais réels'!H102="","",'Dépenses sur frais réels'!H102)</f>
        <v/>
      </c>
      <c r="I102" s="362" t="str">
        <f>IF('Dépenses sur frais réels'!I102="","",'Dépenses sur frais réels'!I102)</f>
        <v/>
      </c>
      <c r="J102" s="102"/>
      <c r="K102" s="297" t="str">
        <f t="shared" si="7"/>
        <v/>
      </c>
      <c r="L102" s="297" t="str">
        <f t="shared" si="8"/>
        <v/>
      </c>
      <c r="M102" s="102"/>
      <c r="N102" s="193"/>
      <c r="O102" s="370"/>
      <c r="P102" s="147" t="str">
        <f t="shared" si="5"/>
        <v/>
      </c>
      <c r="Q102" s="195" t="str">
        <f t="shared" si="9"/>
        <v/>
      </c>
      <c r="R102" s="451" t="str">
        <f>IF(AND(OR(J102="KO",M102&lt;&gt;""),OR(J102="",K102="",L102="")),Listes!$A$68,IF(AND(M102="",J102&lt;&gt;""),Listes!$A$69,IF(AND(I102&lt;M102,O102=""),Listes!$A$70,IF(AND(L102&lt;K102,O102=""),Listes!$A$71,IF(AND(M102&lt;I102,N102=""),Listes!$A$72,IF(AND(S102="",OR(J102&lt;&gt;"",K102&lt;&gt;"",L102&lt;&gt;"")),Listes!$A$73,""))))))</f>
        <v/>
      </c>
      <c r="S102" s="291"/>
      <c r="T102" s="331">
        <f t="shared" si="6"/>
        <v>0</v>
      </c>
    </row>
    <row r="103" spans="1:20" ht="20.149999999999999" customHeight="1" x14ac:dyDescent="0.35">
      <c r="A103" s="126">
        <v>97</v>
      </c>
      <c r="B103" s="197" t="str">
        <f>IF('Dépenses sur frais réels'!B103="","",'Dépenses sur frais réels'!B103)</f>
        <v/>
      </c>
      <c r="C103" s="197" t="str">
        <f>IF('Dépenses sur frais réels'!C103="","",'Dépenses sur frais réels'!C103)</f>
        <v/>
      </c>
      <c r="D103" s="197" t="str">
        <f>IF('Dépenses sur frais réels'!D103="","",'Dépenses sur frais réels'!D103)</f>
        <v/>
      </c>
      <c r="E103" s="197" t="str">
        <f>IF('Dépenses sur frais réels'!E103="","",'Dépenses sur frais réels'!E103)</f>
        <v/>
      </c>
      <c r="F103" s="197" t="str">
        <f>IF('Dépenses sur frais réels'!F103="","",'Dépenses sur frais réels'!F103)</f>
        <v/>
      </c>
      <c r="G103" s="361" t="str">
        <f>IF('Dépenses sur frais réels'!G103="","",'Dépenses sur frais réels'!G103)</f>
        <v/>
      </c>
      <c r="H103" s="361" t="str">
        <f>IF('Dépenses sur frais réels'!H103="","",'Dépenses sur frais réels'!H103)</f>
        <v/>
      </c>
      <c r="I103" s="362" t="str">
        <f>IF('Dépenses sur frais réels'!I103="","",'Dépenses sur frais réels'!I103)</f>
        <v/>
      </c>
      <c r="J103" s="102"/>
      <c r="K103" s="297" t="str">
        <f t="shared" si="7"/>
        <v/>
      </c>
      <c r="L103" s="297" t="str">
        <f t="shared" si="8"/>
        <v/>
      </c>
      <c r="M103" s="102"/>
      <c r="N103" s="193"/>
      <c r="O103" s="370"/>
      <c r="P103" s="147" t="str">
        <f t="shared" si="5"/>
        <v/>
      </c>
      <c r="Q103" s="195" t="str">
        <f t="shared" si="9"/>
        <v/>
      </c>
      <c r="R103" s="451" t="str">
        <f>IF(AND(OR(J103="KO",M103&lt;&gt;""),OR(J103="",K103="",L103="")),Listes!$A$68,IF(AND(M103="",J103&lt;&gt;""),Listes!$A$69,IF(AND(I103&lt;M103,O103=""),Listes!$A$70,IF(AND(L103&lt;K103,O103=""),Listes!$A$71,IF(AND(M103&lt;I103,N103=""),Listes!$A$72,IF(AND(S103="",OR(J103&lt;&gt;"",K103&lt;&gt;"",L103&lt;&gt;"")),Listes!$A$73,""))))))</f>
        <v/>
      </c>
      <c r="S103" s="291"/>
      <c r="T103" s="331">
        <f t="shared" si="6"/>
        <v>0</v>
      </c>
    </row>
    <row r="104" spans="1:20" ht="20.149999999999999" customHeight="1" x14ac:dyDescent="0.35">
      <c r="A104" s="126">
        <v>98</v>
      </c>
      <c r="B104" s="197" t="str">
        <f>IF('Dépenses sur frais réels'!B104="","",'Dépenses sur frais réels'!B104)</f>
        <v/>
      </c>
      <c r="C104" s="197" t="str">
        <f>IF('Dépenses sur frais réels'!C104="","",'Dépenses sur frais réels'!C104)</f>
        <v/>
      </c>
      <c r="D104" s="197" t="str">
        <f>IF('Dépenses sur frais réels'!D104="","",'Dépenses sur frais réels'!D104)</f>
        <v/>
      </c>
      <c r="E104" s="197" t="str">
        <f>IF('Dépenses sur frais réels'!E104="","",'Dépenses sur frais réels'!E104)</f>
        <v/>
      </c>
      <c r="F104" s="197" t="str">
        <f>IF('Dépenses sur frais réels'!F104="","",'Dépenses sur frais réels'!F104)</f>
        <v/>
      </c>
      <c r="G104" s="361" t="str">
        <f>IF('Dépenses sur frais réels'!G104="","",'Dépenses sur frais réels'!G104)</f>
        <v/>
      </c>
      <c r="H104" s="361" t="str">
        <f>IF('Dépenses sur frais réels'!H104="","",'Dépenses sur frais réels'!H104)</f>
        <v/>
      </c>
      <c r="I104" s="362" t="str">
        <f>IF('Dépenses sur frais réels'!I104="","",'Dépenses sur frais réels'!I104)</f>
        <v/>
      </c>
      <c r="J104" s="102"/>
      <c r="K104" s="297" t="str">
        <f t="shared" si="7"/>
        <v/>
      </c>
      <c r="L104" s="297" t="str">
        <f t="shared" si="8"/>
        <v/>
      </c>
      <c r="M104" s="102"/>
      <c r="N104" s="193"/>
      <c r="O104" s="370"/>
      <c r="P104" s="147" t="str">
        <f t="shared" si="5"/>
        <v/>
      </c>
      <c r="Q104" s="195" t="str">
        <f t="shared" si="9"/>
        <v/>
      </c>
      <c r="R104" s="451" t="str">
        <f>IF(AND(OR(J104="KO",M104&lt;&gt;""),OR(J104="",K104="",L104="")),Listes!$A$68,IF(AND(M104="",J104&lt;&gt;""),Listes!$A$69,IF(AND(I104&lt;M104,O104=""),Listes!$A$70,IF(AND(L104&lt;K104,O104=""),Listes!$A$71,IF(AND(M104&lt;I104,N104=""),Listes!$A$72,IF(AND(S104="",OR(J104&lt;&gt;"",K104&lt;&gt;"",L104&lt;&gt;"")),Listes!$A$73,""))))))</f>
        <v/>
      </c>
      <c r="S104" s="291"/>
      <c r="T104" s="331">
        <f t="shared" si="6"/>
        <v>0</v>
      </c>
    </row>
    <row r="105" spans="1:20" ht="20.149999999999999" customHeight="1" x14ac:dyDescent="0.35">
      <c r="A105" s="126">
        <v>99</v>
      </c>
      <c r="B105" s="197" t="str">
        <f>IF('Dépenses sur frais réels'!B105="","",'Dépenses sur frais réels'!B105)</f>
        <v/>
      </c>
      <c r="C105" s="197" t="str">
        <f>IF('Dépenses sur frais réels'!C105="","",'Dépenses sur frais réels'!C105)</f>
        <v/>
      </c>
      <c r="D105" s="197" t="str">
        <f>IF('Dépenses sur frais réels'!D105="","",'Dépenses sur frais réels'!D105)</f>
        <v/>
      </c>
      <c r="E105" s="197" t="str">
        <f>IF('Dépenses sur frais réels'!E105="","",'Dépenses sur frais réels'!E105)</f>
        <v/>
      </c>
      <c r="F105" s="197" t="str">
        <f>IF('Dépenses sur frais réels'!F105="","",'Dépenses sur frais réels'!F105)</f>
        <v/>
      </c>
      <c r="G105" s="361" t="str">
        <f>IF('Dépenses sur frais réels'!G105="","",'Dépenses sur frais réels'!G105)</f>
        <v/>
      </c>
      <c r="H105" s="361" t="str">
        <f>IF('Dépenses sur frais réels'!H105="","",'Dépenses sur frais réels'!H105)</f>
        <v/>
      </c>
      <c r="I105" s="362" t="str">
        <f>IF('Dépenses sur frais réels'!I105="","",'Dépenses sur frais réels'!I105)</f>
        <v/>
      </c>
      <c r="J105" s="102"/>
      <c r="K105" s="297" t="str">
        <f t="shared" si="7"/>
        <v/>
      </c>
      <c r="L105" s="297" t="str">
        <f t="shared" si="8"/>
        <v/>
      </c>
      <c r="M105" s="102"/>
      <c r="N105" s="193"/>
      <c r="O105" s="370"/>
      <c r="P105" s="147" t="str">
        <f t="shared" si="5"/>
        <v/>
      </c>
      <c r="Q105" s="195" t="str">
        <f t="shared" si="9"/>
        <v/>
      </c>
      <c r="R105" s="451" t="str">
        <f>IF(AND(OR(J105="KO",M105&lt;&gt;""),OR(J105="",K105="",L105="")),Listes!$A$68,IF(AND(M105="",J105&lt;&gt;""),Listes!$A$69,IF(AND(I105&lt;M105,O105=""),Listes!$A$70,IF(AND(L105&lt;K105,O105=""),Listes!$A$71,IF(AND(M105&lt;I105,N105=""),Listes!$A$72,IF(AND(S105="",OR(J105&lt;&gt;"",K105&lt;&gt;"",L105&lt;&gt;"")),Listes!$A$73,""))))))</f>
        <v/>
      </c>
      <c r="S105" s="291"/>
      <c r="T105" s="331">
        <f t="shared" si="6"/>
        <v>0</v>
      </c>
    </row>
    <row r="106" spans="1:20" ht="20.149999999999999" customHeight="1" x14ac:dyDescent="0.35">
      <c r="A106" s="126">
        <v>100</v>
      </c>
      <c r="B106" s="197" t="str">
        <f>IF('Dépenses sur frais réels'!B106="","",'Dépenses sur frais réels'!B106)</f>
        <v/>
      </c>
      <c r="C106" s="197" t="str">
        <f>IF('Dépenses sur frais réels'!C106="","",'Dépenses sur frais réels'!C106)</f>
        <v/>
      </c>
      <c r="D106" s="197" t="str">
        <f>IF('Dépenses sur frais réels'!D106="","",'Dépenses sur frais réels'!D106)</f>
        <v/>
      </c>
      <c r="E106" s="197" t="str">
        <f>IF('Dépenses sur frais réels'!E106="","",'Dépenses sur frais réels'!E106)</f>
        <v/>
      </c>
      <c r="F106" s="197" t="str">
        <f>IF('Dépenses sur frais réels'!F106="","",'Dépenses sur frais réels'!F106)</f>
        <v/>
      </c>
      <c r="G106" s="361" t="str">
        <f>IF('Dépenses sur frais réels'!G106="","",'Dépenses sur frais réels'!G106)</f>
        <v/>
      </c>
      <c r="H106" s="361" t="str">
        <f>IF('Dépenses sur frais réels'!H106="","",'Dépenses sur frais réels'!H106)</f>
        <v/>
      </c>
      <c r="I106" s="362" t="str">
        <f>IF('Dépenses sur frais réels'!I106="","",'Dépenses sur frais réels'!I106)</f>
        <v/>
      </c>
      <c r="J106" s="102"/>
      <c r="K106" s="297" t="str">
        <f t="shared" si="7"/>
        <v/>
      </c>
      <c r="L106" s="297" t="str">
        <f t="shared" si="8"/>
        <v/>
      </c>
      <c r="M106" s="102"/>
      <c r="N106" s="193"/>
      <c r="O106" s="370"/>
      <c r="P106" s="147" t="str">
        <f t="shared" si="5"/>
        <v/>
      </c>
      <c r="Q106" s="195" t="str">
        <f t="shared" si="9"/>
        <v/>
      </c>
      <c r="R106" s="451" t="str">
        <f>IF(AND(OR(J106="KO",M106&lt;&gt;""),OR(J106="",K106="",L106="")),Listes!$A$68,IF(AND(M106="",J106&lt;&gt;""),Listes!$A$69,IF(AND(I106&lt;M106,O106=""),Listes!$A$70,IF(AND(L106&lt;K106,O106=""),Listes!$A$71,IF(AND(M106&lt;I106,N106=""),Listes!$A$72,IF(AND(S106="",OR(J106&lt;&gt;"",K106&lt;&gt;"",L106&lt;&gt;"")),Listes!$A$73,""))))))</f>
        <v/>
      </c>
      <c r="S106" s="291"/>
      <c r="T106" s="331">
        <f t="shared" si="6"/>
        <v>0</v>
      </c>
    </row>
    <row r="107" spans="1:20" ht="20.149999999999999" customHeight="1" x14ac:dyDescent="0.35">
      <c r="A107" s="126">
        <v>101</v>
      </c>
      <c r="B107" s="197" t="str">
        <f>IF('Dépenses sur frais réels'!B107="","",'Dépenses sur frais réels'!B107)</f>
        <v/>
      </c>
      <c r="C107" s="197" t="str">
        <f>IF('Dépenses sur frais réels'!C107="","",'Dépenses sur frais réels'!C107)</f>
        <v/>
      </c>
      <c r="D107" s="197" t="str">
        <f>IF('Dépenses sur frais réels'!D107="","",'Dépenses sur frais réels'!D107)</f>
        <v/>
      </c>
      <c r="E107" s="197" t="str">
        <f>IF('Dépenses sur frais réels'!E107="","",'Dépenses sur frais réels'!E107)</f>
        <v/>
      </c>
      <c r="F107" s="197" t="str">
        <f>IF('Dépenses sur frais réels'!F107="","",'Dépenses sur frais réels'!F107)</f>
        <v/>
      </c>
      <c r="G107" s="361" t="str">
        <f>IF('Dépenses sur frais réels'!G107="","",'Dépenses sur frais réels'!G107)</f>
        <v/>
      </c>
      <c r="H107" s="361" t="str">
        <f>IF('Dépenses sur frais réels'!H107="","",'Dépenses sur frais réels'!H107)</f>
        <v/>
      </c>
      <c r="I107" s="362" t="str">
        <f>IF('Dépenses sur frais réels'!I107="","",'Dépenses sur frais réels'!I107)</f>
        <v/>
      </c>
      <c r="J107" s="102"/>
      <c r="K107" s="297" t="str">
        <f t="shared" si="7"/>
        <v/>
      </c>
      <c r="L107" s="297" t="str">
        <f t="shared" si="8"/>
        <v/>
      </c>
      <c r="M107" s="102"/>
      <c r="N107" s="193"/>
      <c r="O107" s="370"/>
      <c r="P107" s="147" t="str">
        <f t="shared" si="5"/>
        <v/>
      </c>
      <c r="Q107" s="195" t="str">
        <f t="shared" si="9"/>
        <v/>
      </c>
      <c r="R107" s="451" t="str">
        <f>IF(AND(OR(J107="KO",M107&lt;&gt;""),OR(J107="",K107="",L107="")),Listes!$A$68,IF(AND(M107="",J107&lt;&gt;""),Listes!$A$69,IF(AND(I107&lt;M107,O107=""),Listes!$A$70,IF(AND(L107&lt;K107,O107=""),Listes!$A$71,IF(AND(M107&lt;I107,N107=""),Listes!$A$72,IF(AND(S107="",OR(J107&lt;&gt;"",K107&lt;&gt;"",L107&lt;&gt;"")),Listes!$A$73,""))))))</f>
        <v/>
      </c>
      <c r="S107" s="291"/>
      <c r="T107" s="331">
        <f t="shared" si="6"/>
        <v>0</v>
      </c>
    </row>
    <row r="108" spans="1:20" ht="20.149999999999999" customHeight="1" x14ac:dyDescent="0.35">
      <c r="A108" s="126">
        <v>102</v>
      </c>
      <c r="B108" s="197" t="str">
        <f>IF('Dépenses sur frais réels'!B108="","",'Dépenses sur frais réels'!B108)</f>
        <v/>
      </c>
      <c r="C108" s="197" t="str">
        <f>IF('Dépenses sur frais réels'!C108="","",'Dépenses sur frais réels'!C108)</f>
        <v/>
      </c>
      <c r="D108" s="197" t="str">
        <f>IF('Dépenses sur frais réels'!D108="","",'Dépenses sur frais réels'!D108)</f>
        <v/>
      </c>
      <c r="E108" s="197" t="str">
        <f>IF('Dépenses sur frais réels'!E108="","",'Dépenses sur frais réels'!E108)</f>
        <v/>
      </c>
      <c r="F108" s="197" t="str">
        <f>IF('Dépenses sur frais réels'!F108="","",'Dépenses sur frais réels'!F108)</f>
        <v/>
      </c>
      <c r="G108" s="361" t="str">
        <f>IF('Dépenses sur frais réels'!G108="","",'Dépenses sur frais réels'!G108)</f>
        <v/>
      </c>
      <c r="H108" s="361" t="str">
        <f>IF('Dépenses sur frais réels'!H108="","",'Dépenses sur frais réels'!H108)</f>
        <v/>
      </c>
      <c r="I108" s="362" t="str">
        <f>IF('Dépenses sur frais réels'!I108="","",'Dépenses sur frais réels'!I108)</f>
        <v/>
      </c>
      <c r="J108" s="102"/>
      <c r="K108" s="297" t="str">
        <f t="shared" si="7"/>
        <v/>
      </c>
      <c r="L108" s="297" t="str">
        <f t="shared" si="8"/>
        <v/>
      </c>
      <c r="M108" s="102"/>
      <c r="N108" s="193"/>
      <c r="O108" s="370"/>
      <c r="P108" s="147" t="str">
        <f t="shared" si="5"/>
        <v/>
      </c>
      <c r="Q108" s="195" t="str">
        <f t="shared" si="9"/>
        <v/>
      </c>
      <c r="R108" s="451" t="str">
        <f>IF(AND(OR(J108="KO",M108&lt;&gt;""),OR(J108="",K108="",L108="")),Listes!$A$68,IF(AND(M108="",J108&lt;&gt;""),Listes!$A$69,IF(AND(I108&lt;M108,O108=""),Listes!$A$70,IF(AND(L108&lt;K108,O108=""),Listes!$A$71,IF(AND(M108&lt;I108,N108=""),Listes!$A$72,IF(AND(S108="",OR(J108&lt;&gt;"",K108&lt;&gt;"",L108&lt;&gt;"")),Listes!$A$73,""))))))</f>
        <v/>
      </c>
      <c r="S108" s="291"/>
      <c r="T108" s="331">
        <f t="shared" si="6"/>
        <v>0</v>
      </c>
    </row>
    <row r="109" spans="1:20" ht="20.149999999999999" customHeight="1" x14ac:dyDescent="0.35">
      <c r="A109" s="126">
        <v>103</v>
      </c>
      <c r="B109" s="197" t="str">
        <f>IF('Dépenses sur frais réels'!B109="","",'Dépenses sur frais réels'!B109)</f>
        <v/>
      </c>
      <c r="C109" s="197" t="str">
        <f>IF('Dépenses sur frais réels'!C109="","",'Dépenses sur frais réels'!C109)</f>
        <v/>
      </c>
      <c r="D109" s="197" t="str">
        <f>IF('Dépenses sur frais réels'!D109="","",'Dépenses sur frais réels'!D109)</f>
        <v/>
      </c>
      <c r="E109" s="197" t="str">
        <f>IF('Dépenses sur frais réels'!E109="","",'Dépenses sur frais réels'!E109)</f>
        <v/>
      </c>
      <c r="F109" s="197" t="str">
        <f>IF('Dépenses sur frais réels'!F109="","",'Dépenses sur frais réels'!F109)</f>
        <v/>
      </c>
      <c r="G109" s="361" t="str">
        <f>IF('Dépenses sur frais réels'!G109="","",'Dépenses sur frais réels'!G109)</f>
        <v/>
      </c>
      <c r="H109" s="361" t="str">
        <f>IF('Dépenses sur frais réels'!H109="","",'Dépenses sur frais réels'!H109)</f>
        <v/>
      </c>
      <c r="I109" s="362" t="str">
        <f>IF('Dépenses sur frais réels'!I109="","",'Dépenses sur frais réels'!I109)</f>
        <v/>
      </c>
      <c r="J109" s="102"/>
      <c r="K109" s="297" t="str">
        <f t="shared" si="7"/>
        <v/>
      </c>
      <c r="L109" s="297" t="str">
        <f t="shared" si="8"/>
        <v/>
      </c>
      <c r="M109" s="102"/>
      <c r="N109" s="193"/>
      <c r="O109" s="370"/>
      <c r="P109" s="147" t="str">
        <f t="shared" si="5"/>
        <v/>
      </c>
      <c r="Q109" s="195" t="str">
        <f t="shared" si="9"/>
        <v/>
      </c>
      <c r="R109" s="451" t="str">
        <f>IF(AND(OR(J109="KO",M109&lt;&gt;""),OR(J109="",K109="",L109="")),Listes!$A$68,IF(AND(M109="",J109&lt;&gt;""),Listes!$A$69,IF(AND(I109&lt;M109,O109=""),Listes!$A$70,IF(AND(L109&lt;K109,O109=""),Listes!$A$71,IF(AND(M109&lt;I109,N109=""),Listes!$A$72,IF(AND(S109="",OR(J109&lt;&gt;"",K109&lt;&gt;"",L109&lt;&gt;"")),Listes!$A$73,""))))))</f>
        <v/>
      </c>
      <c r="S109" s="291"/>
      <c r="T109" s="331">
        <f t="shared" si="6"/>
        <v>0</v>
      </c>
    </row>
    <row r="110" spans="1:20" ht="20.149999999999999" customHeight="1" x14ac:dyDescent="0.35">
      <c r="A110" s="126">
        <v>104</v>
      </c>
      <c r="B110" s="197" t="str">
        <f>IF('Dépenses sur frais réels'!B110="","",'Dépenses sur frais réels'!B110)</f>
        <v/>
      </c>
      <c r="C110" s="197" t="str">
        <f>IF('Dépenses sur frais réels'!C110="","",'Dépenses sur frais réels'!C110)</f>
        <v/>
      </c>
      <c r="D110" s="197" t="str">
        <f>IF('Dépenses sur frais réels'!D110="","",'Dépenses sur frais réels'!D110)</f>
        <v/>
      </c>
      <c r="E110" s="197" t="str">
        <f>IF('Dépenses sur frais réels'!E110="","",'Dépenses sur frais réels'!E110)</f>
        <v/>
      </c>
      <c r="F110" s="197" t="str">
        <f>IF('Dépenses sur frais réels'!F110="","",'Dépenses sur frais réels'!F110)</f>
        <v/>
      </c>
      <c r="G110" s="361" t="str">
        <f>IF('Dépenses sur frais réels'!G110="","",'Dépenses sur frais réels'!G110)</f>
        <v/>
      </c>
      <c r="H110" s="361" t="str">
        <f>IF('Dépenses sur frais réels'!H110="","",'Dépenses sur frais réels'!H110)</f>
        <v/>
      </c>
      <c r="I110" s="362" t="str">
        <f>IF('Dépenses sur frais réels'!I110="","",'Dépenses sur frais réels'!I110)</f>
        <v/>
      </c>
      <c r="J110" s="102"/>
      <c r="K110" s="297" t="str">
        <f t="shared" si="7"/>
        <v/>
      </c>
      <c r="L110" s="297" t="str">
        <f t="shared" si="8"/>
        <v/>
      </c>
      <c r="M110" s="102"/>
      <c r="N110" s="193"/>
      <c r="O110" s="370"/>
      <c r="P110" s="147" t="str">
        <f t="shared" si="5"/>
        <v/>
      </c>
      <c r="Q110" s="195" t="str">
        <f t="shared" si="9"/>
        <v/>
      </c>
      <c r="R110" s="451" t="str">
        <f>IF(AND(OR(J110="KO",M110&lt;&gt;""),OR(J110="",K110="",L110="")),Listes!$A$68,IF(AND(M110="",J110&lt;&gt;""),Listes!$A$69,IF(AND(I110&lt;M110,O110=""),Listes!$A$70,IF(AND(L110&lt;K110,O110=""),Listes!$A$71,IF(AND(M110&lt;I110,N110=""),Listes!$A$72,IF(AND(S110="",OR(J110&lt;&gt;"",K110&lt;&gt;"",L110&lt;&gt;"")),Listes!$A$73,""))))))</f>
        <v/>
      </c>
      <c r="S110" s="291"/>
      <c r="T110" s="331">
        <f t="shared" si="6"/>
        <v>0</v>
      </c>
    </row>
    <row r="111" spans="1:20" ht="20.149999999999999" customHeight="1" x14ac:dyDescent="0.35">
      <c r="A111" s="126">
        <v>105</v>
      </c>
      <c r="B111" s="197" t="str">
        <f>IF('Dépenses sur frais réels'!B111="","",'Dépenses sur frais réels'!B111)</f>
        <v/>
      </c>
      <c r="C111" s="197" t="str">
        <f>IF('Dépenses sur frais réels'!C111="","",'Dépenses sur frais réels'!C111)</f>
        <v/>
      </c>
      <c r="D111" s="197" t="str">
        <f>IF('Dépenses sur frais réels'!D111="","",'Dépenses sur frais réels'!D111)</f>
        <v/>
      </c>
      <c r="E111" s="197" t="str">
        <f>IF('Dépenses sur frais réels'!E111="","",'Dépenses sur frais réels'!E111)</f>
        <v/>
      </c>
      <c r="F111" s="197" t="str">
        <f>IF('Dépenses sur frais réels'!F111="","",'Dépenses sur frais réels'!F111)</f>
        <v/>
      </c>
      <c r="G111" s="361" t="str">
        <f>IF('Dépenses sur frais réels'!G111="","",'Dépenses sur frais réels'!G111)</f>
        <v/>
      </c>
      <c r="H111" s="361" t="str">
        <f>IF('Dépenses sur frais réels'!H111="","",'Dépenses sur frais réels'!H111)</f>
        <v/>
      </c>
      <c r="I111" s="362" t="str">
        <f>IF('Dépenses sur frais réels'!I111="","",'Dépenses sur frais réels'!I111)</f>
        <v/>
      </c>
      <c r="J111" s="102"/>
      <c r="K111" s="297" t="str">
        <f t="shared" si="7"/>
        <v/>
      </c>
      <c r="L111" s="297" t="str">
        <f t="shared" si="8"/>
        <v/>
      </c>
      <c r="M111" s="102"/>
      <c r="N111" s="193"/>
      <c r="O111" s="370"/>
      <c r="P111" s="147" t="str">
        <f t="shared" si="5"/>
        <v/>
      </c>
      <c r="Q111" s="195" t="str">
        <f t="shared" si="9"/>
        <v/>
      </c>
      <c r="R111" s="451" t="str">
        <f>IF(AND(OR(J111="KO",M111&lt;&gt;""),OR(J111="",K111="",L111="")),Listes!$A$68,IF(AND(M111="",J111&lt;&gt;""),Listes!$A$69,IF(AND(I111&lt;M111,O111=""),Listes!$A$70,IF(AND(L111&lt;K111,O111=""),Listes!$A$71,IF(AND(M111&lt;I111,N111=""),Listes!$A$72,IF(AND(S111="",OR(J111&lt;&gt;"",K111&lt;&gt;"",L111&lt;&gt;"")),Listes!$A$73,""))))))</f>
        <v/>
      </c>
      <c r="S111" s="291"/>
      <c r="T111" s="331">
        <f t="shared" si="6"/>
        <v>0</v>
      </c>
    </row>
    <row r="112" spans="1:20" ht="20.149999999999999" customHeight="1" x14ac:dyDescent="0.35">
      <c r="A112" s="126">
        <v>106</v>
      </c>
      <c r="B112" s="197" t="str">
        <f>IF('Dépenses sur frais réels'!B112="","",'Dépenses sur frais réels'!B112)</f>
        <v/>
      </c>
      <c r="C112" s="197" t="str">
        <f>IF('Dépenses sur frais réels'!C112="","",'Dépenses sur frais réels'!C112)</f>
        <v/>
      </c>
      <c r="D112" s="197" t="str">
        <f>IF('Dépenses sur frais réels'!D112="","",'Dépenses sur frais réels'!D112)</f>
        <v/>
      </c>
      <c r="E112" s="197" t="str">
        <f>IF('Dépenses sur frais réels'!E112="","",'Dépenses sur frais réels'!E112)</f>
        <v/>
      </c>
      <c r="F112" s="197" t="str">
        <f>IF('Dépenses sur frais réels'!F112="","",'Dépenses sur frais réels'!F112)</f>
        <v/>
      </c>
      <c r="G112" s="361" t="str">
        <f>IF('Dépenses sur frais réels'!G112="","",'Dépenses sur frais réels'!G112)</f>
        <v/>
      </c>
      <c r="H112" s="361" t="str">
        <f>IF('Dépenses sur frais réels'!H112="","",'Dépenses sur frais réels'!H112)</f>
        <v/>
      </c>
      <c r="I112" s="362" t="str">
        <f>IF('Dépenses sur frais réels'!I112="","",'Dépenses sur frais réels'!I112)</f>
        <v/>
      </c>
      <c r="J112" s="102"/>
      <c r="K112" s="297" t="str">
        <f t="shared" si="7"/>
        <v/>
      </c>
      <c r="L112" s="297" t="str">
        <f t="shared" si="8"/>
        <v/>
      </c>
      <c r="M112" s="102"/>
      <c r="N112" s="193"/>
      <c r="O112" s="370"/>
      <c r="P112" s="147" t="str">
        <f t="shared" si="5"/>
        <v/>
      </c>
      <c r="Q112" s="195" t="str">
        <f t="shared" si="9"/>
        <v/>
      </c>
      <c r="R112" s="451" t="str">
        <f>IF(AND(OR(J112="KO",M112&lt;&gt;""),OR(J112="",K112="",L112="")),Listes!$A$68,IF(AND(M112="",J112&lt;&gt;""),Listes!$A$69,IF(AND(I112&lt;M112,O112=""),Listes!$A$70,IF(AND(L112&lt;K112,O112=""),Listes!$A$71,IF(AND(M112&lt;I112,N112=""),Listes!$A$72,IF(AND(S112="",OR(J112&lt;&gt;"",K112&lt;&gt;"",L112&lt;&gt;"")),Listes!$A$73,""))))))</f>
        <v/>
      </c>
      <c r="S112" s="291"/>
      <c r="T112" s="331">
        <f t="shared" si="6"/>
        <v>0</v>
      </c>
    </row>
    <row r="113" spans="1:20" ht="20.149999999999999" customHeight="1" x14ac:dyDescent="0.35">
      <c r="A113" s="126">
        <v>107</v>
      </c>
      <c r="B113" s="197" t="str">
        <f>IF('Dépenses sur frais réels'!B113="","",'Dépenses sur frais réels'!B113)</f>
        <v/>
      </c>
      <c r="C113" s="197" t="str">
        <f>IF('Dépenses sur frais réels'!C113="","",'Dépenses sur frais réels'!C113)</f>
        <v/>
      </c>
      <c r="D113" s="197" t="str">
        <f>IF('Dépenses sur frais réels'!D113="","",'Dépenses sur frais réels'!D113)</f>
        <v/>
      </c>
      <c r="E113" s="197" t="str">
        <f>IF('Dépenses sur frais réels'!E113="","",'Dépenses sur frais réels'!E113)</f>
        <v/>
      </c>
      <c r="F113" s="197" t="str">
        <f>IF('Dépenses sur frais réels'!F113="","",'Dépenses sur frais réels'!F113)</f>
        <v/>
      </c>
      <c r="G113" s="361" t="str">
        <f>IF('Dépenses sur frais réels'!G113="","",'Dépenses sur frais réels'!G113)</f>
        <v/>
      </c>
      <c r="H113" s="361" t="str">
        <f>IF('Dépenses sur frais réels'!H113="","",'Dépenses sur frais réels'!H113)</f>
        <v/>
      </c>
      <c r="I113" s="362" t="str">
        <f>IF('Dépenses sur frais réels'!I113="","",'Dépenses sur frais réels'!I113)</f>
        <v/>
      </c>
      <c r="J113" s="102"/>
      <c r="K113" s="297" t="str">
        <f t="shared" si="7"/>
        <v/>
      </c>
      <c r="L113" s="297" t="str">
        <f t="shared" si="8"/>
        <v/>
      </c>
      <c r="M113" s="102"/>
      <c r="N113" s="193"/>
      <c r="O113" s="370"/>
      <c r="P113" s="147" t="str">
        <f t="shared" si="5"/>
        <v/>
      </c>
      <c r="Q113" s="195" t="str">
        <f t="shared" si="9"/>
        <v/>
      </c>
      <c r="R113" s="451" t="str">
        <f>IF(AND(OR(J113="KO",M113&lt;&gt;""),OR(J113="",K113="",L113="")),Listes!$A$68,IF(AND(M113="",J113&lt;&gt;""),Listes!$A$69,IF(AND(I113&lt;M113,O113=""),Listes!$A$70,IF(AND(L113&lt;K113,O113=""),Listes!$A$71,IF(AND(M113&lt;I113,N113=""),Listes!$A$72,IF(AND(S113="",OR(J113&lt;&gt;"",K113&lt;&gt;"",L113&lt;&gt;"")),Listes!$A$73,""))))))</f>
        <v/>
      </c>
      <c r="S113" s="291"/>
      <c r="T113" s="331">
        <f t="shared" si="6"/>
        <v>0</v>
      </c>
    </row>
    <row r="114" spans="1:20" ht="20.149999999999999" customHeight="1" x14ac:dyDescent="0.35">
      <c r="A114" s="126">
        <v>108</v>
      </c>
      <c r="B114" s="197" t="str">
        <f>IF('Dépenses sur frais réels'!B114="","",'Dépenses sur frais réels'!B114)</f>
        <v/>
      </c>
      <c r="C114" s="197" t="str">
        <f>IF('Dépenses sur frais réels'!C114="","",'Dépenses sur frais réels'!C114)</f>
        <v/>
      </c>
      <c r="D114" s="197" t="str">
        <f>IF('Dépenses sur frais réels'!D114="","",'Dépenses sur frais réels'!D114)</f>
        <v/>
      </c>
      <c r="E114" s="197" t="str">
        <f>IF('Dépenses sur frais réels'!E114="","",'Dépenses sur frais réels'!E114)</f>
        <v/>
      </c>
      <c r="F114" s="197" t="str">
        <f>IF('Dépenses sur frais réels'!F114="","",'Dépenses sur frais réels'!F114)</f>
        <v/>
      </c>
      <c r="G114" s="361" t="str">
        <f>IF('Dépenses sur frais réels'!G114="","",'Dépenses sur frais réels'!G114)</f>
        <v/>
      </c>
      <c r="H114" s="361" t="str">
        <f>IF('Dépenses sur frais réels'!H114="","",'Dépenses sur frais réels'!H114)</f>
        <v/>
      </c>
      <c r="I114" s="362" t="str">
        <f>IF('Dépenses sur frais réels'!I114="","",'Dépenses sur frais réels'!I114)</f>
        <v/>
      </c>
      <c r="J114" s="102"/>
      <c r="K114" s="297" t="str">
        <f t="shared" si="7"/>
        <v/>
      </c>
      <c r="L114" s="297" t="str">
        <f t="shared" si="8"/>
        <v/>
      </c>
      <c r="M114" s="102"/>
      <c r="N114" s="193"/>
      <c r="O114" s="370"/>
      <c r="P114" s="147" t="str">
        <f t="shared" si="5"/>
        <v/>
      </c>
      <c r="Q114" s="195" t="str">
        <f t="shared" si="9"/>
        <v/>
      </c>
      <c r="R114" s="451" t="str">
        <f>IF(AND(OR(J114="KO",M114&lt;&gt;""),OR(J114="",K114="",L114="")),Listes!$A$68,IF(AND(M114="",J114&lt;&gt;""),Listes!$A$69,IF(AND(I114&lt;M114,O114=""),Listes!$A$70,IF(AND(L114&lt;K114,O114=""),Listes!$A$71,IF(AND(M114&lt;I114,N114=""),Listes!$A$72,IF(AND(S114="",OR(J114&lt;&gt;"",K114&lt;&gt;"",L114&lt;&gt;"")),Listes!$A$73,""))))))</f>
        <v/>
      </c>
      <c r="S114" s="291"/>
      <c r="T114" s="331">
        <f t="shared" si="6"/>
        <v>0</v>
      </c>
    </row>
    <row r="115" spans="1:20" ht="20.149999999999999" customHeight="1" x14ac:dyDescent="0.35">
      <c r="A115" s="126">
        <v>109</v>
      </c>
      <c r="B115" s="197" t="str">
        <f>IF('Dépenses sur frais réels'!B115="","",'Dépenses sur frais réels'!B115)</f>
        <v/>
      </c>
      <c r="C115" s="197" t="str">
        <f>IF('Dépenses sur frais réels'!C115="","",'Dépenses sur frais réels'!C115)</f>
        <v/>
      </c>
      <c r="D115" s="197" t="str">
        <f>IF('Dépenses sur frais réels'!D115="","",'Dépenses sur frais réels'!D115)</f>
        <v/>
      </c>
      <c r="E115" s="197" t="str">
        <f>IF('Dépenses sur frais réels'!E115="","",'Dépenses sur frais réels'!E115)</f>
        <v/>
      </c>
      <c r="F115" s="197" t="str">
        <f>IF('Dépenses sur frais réels'!F115="","",'Dépenses sur frais réels'!F115)</f>
        <v/>
      </c>
      <c r="G115" s="361" t="str">
        <f>IF('Dépenses sur frais réels'!G115="","",'Dépenses sur frais réels'!G115)</f>
        <v/>
      </c>
      <c r="H115" s="361" t="str">
        <f>IF('Dépenses sur frais réels'!H115="","",'Dépenses sur frais réels'!H115)</f>
        <v/>
      </c>
      <c r="I115" s="362" t="str">
        <f>IF('Dépenses sur frais réels'!I115="","",'Dépenses sur frais réels'!I115)</f>
        <v/>
      </c>
      <c r="J115" s="102"/>
      <c r="K115" s="297" t="str">
        <f t="shared" si="7"/>
        <v/>
      </c>
      <c r="L115" s="297" t="str">
        <f t="shared" si="8"/>
        <v/>
      </c>
      <c r="M115" s="102"/>
      <c r="N115" s="193"/>
      <c r="O115" s="370"/>
      <c r="P115" s="147" t="str">
        <f t="shared" si="5"/>
        <v/>
      </c>
      <c r="Q115" s="195" t="str">
        <f t="shared" si="9"/>
        <v/>
      </c>
      <c r="R115" s="451" t="str">
        <f>IF(AND(OR(J115="KO",M115&lt;&gt;""),OR(J115="",K115="",L115="")),Listes!$A$68,IF(AND(M115="",J115&lt;&gt;""),Listes!$A$69,IF(AND(I115&lt;M115,O115=""),Listes!$A$70,IF(AND(L115&lt;K115,O115=""),Listes!$A$71,IF(AND(M115&lt;I115,N115=""),Listes!$A$72,IF(AND(S115="",OR(J115&lt;&gt;"",K115&lt;&gt;"",L115&lt;&gt;"")),Listes!$A$73,""))))))</f>
        <v/>
      </c>
      <c r="S115" s="291"/>
      <c r="T115" s="331">
        <f t="shared" si="6"/>
        <v>0</v>
      </c>
    </row>
    <row r="116" spans="1:20" ht="20.149999999999999" customHeight="1" x14ac:dyDescent="0.35">
      <c r="A116" s="126">
        <v>110</v>
      </c>
      <c r="B116" s="197" t="str">
        <f>IF('Dépenses sur frais réels'!B116="","",'Dépenses sur frais réels'!B116)</f>
        <v/>
      </c>
      <c r="C116" s="197" t="str">
        <f>IF('Dépenses sur frais réels'!C116="","",'Dépenses sur frais réels'!C116)</f>
        <v/>
      </c>
      <c r="D116" s="197" t="str">
        <f>IF('Dépenses sur frais réels'!D116="","",'Dépenses sur frais réels'!D116)</f>
        <v/>
      </c>
      <c r="E116" s="197" t="str">
        <f>IF('Dépenses sur frais réels'!E116="","",'Dépenses sur frais réels'!E116)</f>
        <v/>
      </c>
      <c r="F116" s="197" t="str">
        <f>IF('Dépenses sur frais réels'!F116="","",'Dépenses sur frais réels'!F116)</f>
        <v/>
      </c>
      <c r="G116" s="361" t="str">
        <f>IF('Dépenses sur frais réels'!G116="","",'Dépenses sur frais réels'!G116)</f>
        <v/>
      </c>
      <c r="H116" s="361" t="str">
        <f>IF('Dépenses sur frais réels'!H116="","",'Dépenses sur frais réels'!H116)</f>
        <v/>
      </c>
      <c r="I116" s="362" t="str">
        <f>IF('Dépenses sur frais réels'!I116="","",'Dépenses sur frais réels'!I116)</f>
        <v/>
      </c>
      <c r="J116" s="102"/>
      <c r="K116" s="297" t="str">
        <f t="shared" si="7"/>
        <v/>
      </c>
      <c r="L116" s="297" t="str">
        <f t="shared" si="8"/>
        <v/>
      </c>
      <c r="M116" s="102"/>
      <c r="N116" s="193"/>
      <c r="O116" s="370"/>
      <c r="P116" s="147" t="str">
        <f t="shared" si="5"/>
        <v/>
      </c>
      <c r="Q116" s="195" t="str">
        <f t="shared" si="9"/>
        <v/>
      </c>
      <c r="R116" s="451" t="str">
        <f>IF(AND(OR(J116="KO",M116&lt;&gt;""),OR(J116="",K116="",L116="")),Listes!$A$68,IF(AND(M116="",J116&lt;&gt;""),Listes!$A$69,IF(AND(I116&lt;M116,O116=""),Listes!$A$70,IF(AND(L116&lt;K116,O116=""),Listes!$A$71,IF(AND(M116&lt;I116,N116=""),Listes!$A$72,IF(AND(S116="",OR(J116&lt;&gt;"",K116&lt;&gt;"",L116&lt;&gt;"")),Listes!$A$73,""))))))</f>
        <v/>
      </c>
      <c r="S116" s="291"/>
      <c r="T116" s="331">
        <f t="shared" si="6"/>
        <v>0</v>
      </c>
    </row>
    <row r="117" spans="1:20" ht="20.149999999999999" customHeight="1" x14ac:dyDescent="0.35">
      <c r="A117" s="126">
        <v>111</v>
      </c>
      <c r="B117" s="197" t="str">
        <f>IF('Dépenses sur frais réels'!B117="","",'Dépenses sur frais réels'!B117)</f>
        <v/>
      </c>
      <c r="C117" s="197" t="str">
        <f>IF('Dépenses sur frais réels'!C117="","",'Dépenses sur frais réels'!C117)</f>
        <v/>
      </c>
      <c r="D117" s="197" t="str">
        <f>IF('Dépenses sur frais réels'!D117="","",'Dépenses sur frais réels'!D117)</f>
        <v/>
      </c>
      <c r="E117" s="197" t="str">
        <f>IF('Dépenses sur frais réels'!E117="","",'Dépenses sur frais réels'!E117)</f>
        <v/>
      </c>
      <c r="F117" s="197" t="str">
        <f>IF('Dépenses sur frais réels'!F117="","",'Dépenses sur frais réels'!F117)</f>
        <v/>
      </c>
      <c r="G117" s="361" t="str">
        <f>IF('Dépenses sur frais réels'!G117="","",'Dépenses sur frais réels'!G117)</f>
        <v/>
      </c>
      <c r="H117" s="361" t="str">
        <f>IF('Dépenses sur frais réels'!H117="","",'Dépenses sur frais réels'!H117)</f>
        <v/>
      </c>
      <c r="I117" s="362" t="str">
        <f>IF('Dépenses sur frais réels'!I117="","",'Dépenses sur frais réels'!I117)</f>
        <v/>
      </c>
      <c r="J117" s="102"/>
      <c r="K117" s="297" t="str">
        <f t="shared" si="7"/>
        <v/>
      </c>
      <c r="L117" s="297" t="str">
        <f t="shared" si="8"/>
        <v/>
      </c>
      <c r="M117" s="102"/>
      <c r="N117" s="193"/>
      <c r="O117" s="370"/>
      <c r="P117" s="147" t="str">
        <f t="shared" si="5"/>
        <v/>
      </c>
      <c r="Q117" s="195" t="str">
        <f t="shared" si="9"/>
        <v/>
      </c>
      <c r="R117" s="451" t="str">
        <f>IF(AND(OR(J117="KO",M117&lt;&gt;""),OR(J117="",K117="",L117="")),Listes!$A$68,IF(AND(M117="",J117&lt;&gt;""),Listes!$A$69,IF(AND(I117&lt;M117,O117=""),Listes!$A$70,IF(AND(L117&lt;K117,O117=""),Listes!$A$71,IF(AND(M117&lt;I117,N117=""),Listes!$A$72,IF(AND(S117="",OR(J117&lt;&gt;"",K117&lt;&gt;"",L117&lt;&gt;"")),Listes!$A$73,""))))))</f>
        <v/>
      </c>
      <c r="S117" s="291"/>
      <c r="T117" s="331">
        <f t="shared" si="6"/>
        <v>0</v>
      </c>
    </row>
    <row r="118" spans="1:20" ht="20.149999999999999" customHeight="1" x14ac:dyDescent="0.35">
      <c r="A118" s="126">
        <v>112</v>
      </c>
      <c r="B118" s="197" t="str">
        <f>IF('Dépenses sur frais réels'!B118="","",'Dépenses sur frais réels'!B118)</f>
        <v/>
      </c>
      <c r="C118" s="197" t="str">
        <f>IF('Dépenses sur frais réels'!C118="","",'Dépenses sur frais réels'!C118)</f>
        <v/>
      </c>
      <c r="D118" s="197" t="str">
        <f>IF('Dépenses sur frais réels'!D118="","",'Dépenses sur frais réels'!D118)</f>
        <v/>
      </c>
      <c r="E118" s="197" t="str">
        <f>IF('Dépenses sur frais réels'!E118="","",'Dépenses sur frais réels'!E118)</f>
        <v/>
      </c>
      <c r="F118" s="197" t="str">
        <f>IF('Dépenses sur frais réels'!F118="","",'Dépenses sur frais réels'!F118)</f>
        <v/>
      </c>
      <c r="G118" s="361" t="str">
        <f>IF('Dépenses sur frais réels'!G118="","",'Dépenses sur frais réels'!G118)</f>
        <v/>
      </c>
      <c r="H118" s="361" t="str">
        <f>IF('Dépenses sur frais réels'!H118="","",'Dépenses sur frais réels'!H118)</f>
        <v/>
      </c>
      <c r="I118" s="362" t="str">
        <f>IF('Dépenses sur frais réels'!I118="","",'Dépenses sur frais réels'!I118)</f>
        <v/>
      </c>
      <c r="J118" s="102"/>
      <c r="K118" s="297" t="str">
        <f t="shared" si="7"/>
        <v/>
      </c>
      <c r="L118" s="297" t="str">
        <f t="shared" si="8"/>
        <v/>
      </c>
      <c r="M118" s="102"/>
      <c r="N118" s="193"/>
      <c r="O118" s="370"/>
      <c r="P118" s="147" t="str">
        <f t="shared" si="5"/>
        <v/>
      </c>
      <c r="Q118" s="195" t="str">
        <f t="shared" si="9"/>
        <v/>
      </c>
      <c r="R118" s="451" t="str">
        <f>IF(AND(OR(J118="KO",M118&lt;&gt;""),OR(J118="",K118="",L118="")),Listes!$A$68,IF(AND(M118="",J118&lt;&gt;""),Listes!$A$69,IF(AND(I118&lt;M118,O118=""),Listes!$A$70,IF(AND(L118&lt;K118,O118=""),Listes!$A$71,IF(AND(M118&lt;I118,N118=""),Listes!$A$72,IF(AND(S118="",OR(J118&lt;&gt;"",K118&lt;&gt;"",L118&lt;&gt;"")),Listes!$A$73,""))))))</f>
        <v/>
      </c>
      <c r="S118" s="291"/>
      <c r="T118" s="331">
        <f t="shared" si="6"/>
        <v>0</v>
      </c>
    </row>
    <row r="119" spans="1:20" ht="20.149999999999999" customHeight="1" x14ac:dyDescent="0.35">
      <c r="A119" s="126">
        <v>113</v>
      </c>
      <c r="B119" s="197" t="str">
        <f>IF('Dépenses sur frais réels'!B119="","",'Dépenses sur frais réels'!B119)</f>
        <v/>
      </c>
      <c r="C119" s="197" t="str">
        <f>IF('Dépenses sur frais réels'!C119="","",'Dépenses sur frais réels'!C119)</f>
        <v/>
      </c>
      <c r="D119" s="197" t="str">
        <f>IF('Dépenses sur frais réels'!D119="","",'Dépenses sur frais réels'!D119)</f>
        <v/>
      </c>
      <c r="E119" s="197" t="str">
        <f>IF('Dépenses sur frais réels'!E119="","",'Dépenses sur frais réels'!E119)</f>
        <v/>
      </c>
      <c r="F119" s="197" t="str">
        <f>IF('Dépenses sur frais réels'!F119="","",'Dépenses sur frais réels'!F119)</f>
        <v/>
      </c>
      <c r="G119" s="361" t="str">
        <f>IF('Dépenses sur frais réels'!G119="","",'Dépenses sur frais réels'!G119)</f>
        <v/>
      </c>
      <c r="H119" s="361" t="str">
        <f>IF('Dépenses sur frais réels'!H119="","",'Dépenses sur frais réels'!H119)</f>
        <v/>
      </c>
      <c r="I119" s="362" t="str">
        <f>IF('Dépenses sur frais réels'!I119="","",'Dépenses sur frais réels'!I119)</f>
        <v/>
      </c>
      <c r="J119" s="102"/>
      <c r="K119" s="297" t="str">
        <f t="shared" si="7"/>
        <v/>
      </c>
      <c r="L119" s="297" t="str">
        <f t="shared" si="8"/>
        <v/>
      </c>
      <c r="M119" s="102"/>
      <c r="N119" s="193"/>
      <c r="O119" s="370"/>
      <c r="P119" s="147" t="str">
        <f t="shared" si="5"/>
        <v/>
      </c>
      <c r="Q119" s="195" t="str">
        <f t="shared" si="9"/>
        <v/>
      </c>
      <c r="R119" s="451" t="str">
        <f>IF(AND(OR(J119="KO",M119&lt;&gt;""),OR(J119="",K119="",L119="")),Listes!$A$68,IF(AND(M119="",J119&lt;&gt;""),Listes!$A$69,IF(AND(I119&lt;M119,O119=""),Listes!$A$70,IF(AND(L119&lt;K119,O119=""),Listes!$A$71,IF(AND(M119&lt;I119,N119=""),Listes!$A$72,IF(AND(S119="",OR(J119&lt;&gt;"",K119&lt;&gt;"",L119&lt;&gt;"")),Listes!$A$73,""))))))</f>
        <v/>
      </c>
      <c r="S119" s="291"/>
      <c r="T119" s="331">
        <f t="shared" si="6"/>
        <v>0</v>
      </c>
    </row>
    <row r="120" spans="1:20" ht="20.149999999999999" customHeight="1" x14ac:dyDescent="0.35">
      <c r="A120" s="126">
        <v>114</v>
      </c>
      <c r="B120" s="197" t="str">
        <f>IF('Dépenses sur frais réels'!B120="","",'Dépenses sur frais réels'!B120)</f>
        <v/>
      </c>
      <c r="C120" s="197" t="str">
        <f>IF('Dépenses sur frais réels'!C120="","",'Dépenses sur frais réels'!C120)</f>
        <v/>
      </c>
      <c r="D120" s="197" t="str">
        <f>IF('Dépenses sur frais réels'!D120="","",'Dépenses sur frais réels'!D120)</f>
        <v/>
      </c>
      <c r="E120" s="197" t="str">
        <f>IF('Dépenses sur frais réels'!E120="","",'Dépenses sur frais réels'!E120)</f>
        <v/>
      </c>
      <c r="F120" s="197" t="str">
        <f>IF('Dépenses sur frais réels'!F120="","",'Dépenses sur frais réels'!F120)</f>
        <v/>
      </c>
      <c r="G120" s="361" t="str">
        <f>IF('Dépenses sur frais réels'!G120="","",'Dépenses sur frais réels'!G120)</f>
        <v/>
      </c>
      <c r="H120" s="361" t="str">
        <f>IF('Dépenses sur frais réels'!H120="","",'Dépenses sur frais réels'!H120)</f>
        <v/>
      </c>
      <c r="I120" s="362" t="str">
        <f>IF('Dépenses sur frais réels'!I120="","",'Dépenses sur frais réels'!I120)</f>
        <v/>
      </c>
      <c r="J120" s="102"/>
      <c r="K120" s="297" t="str">
        <f t="shared" si="7"/>
        <v/>
      </c>
      <c r="L120" s="297" t="str">
        <f t="shared" si="8"/>
        <v/>
      </c>
      <c r="M120" s="102"/>
      <c r="N120" s="193"/>
      <c r="O120" s="370"/>
      <c r="P120" s="147" t="str">
        <f t="shared" si="5"/>
        <v/>
      </c>
      <c r="Q120" s="195" t="str">
        <f t="shared" si="9"/>
        <v/>
      </c>
      <c r="R120" s="451" t="str">
        <f>IF(AND(OR(J120="KO",M120&lt;&gt;""),OR(J120="",K120="",L120="")),Listes!$A$68,IF(AND(M120="",J120&lt;&gt;""),Listes!$A$69,IF(AND(I120&lt;M120,O120=""),Listes!$A$70,IF(AND(L120&lt;K120,O120=""),Listes!$A$71,IF(AND(M120&lt;I120,N120=""),Listes!$A$72,IF(AND(S120="",OR(J120&lt;&gt;"",K120&lt;&gt;"",L120&lt;&gt;"")),Listes!$A$73,""))))))</f>
        <v/>
      </c>
      <c r="S120" s="291"/>
      <c r="T120" s="331">
        <f t="shared" si="6"/>
        <v>0</v>
      </c>
    </row>
    <row r="121" spans="1:20" ht="20.149999999999999" customHeight="1" x14ac:dyDescent="0.35">
      <c r="A121" s="126">
        <v>115</v>
      </c>
      <c r="B121" s="197" t="str">
        <f>IF('Dépenses sur frais réels'!B121="","",'Dépenses sur frais réels'!B121)</f>
        <v/>
      </c>
      <c r="C121" s="197" t="str">
        <f>IF('Dépenses sur frais réels'!C121="","",'Dépenses sur frais réels'!C121)</f>
        <v/>
      </c>
      <c r="D121" s="197" t="str">
        <f>IF('Dépenses sur frais réels'!D121="","",'Dépenses sur frais réels'!D121)</f>
        <v/>
      </c>
      <c r="E121" s="197" t="str">
        <f>IF('Dépenses sur frais réels'!E121="","",'Dépenses sur frais réels'!E121)</f>
        <v/>
      </c>
      <c r="F121" s="197" t="str">
        <f>IF('Dépenses sur frais réels'!F121="","",'Dépenses sur frais réels'!F121)</f>
        <v/>
      </c>
      <c r="G121" s="361" t="str">
        <f>IF('Dépenses sur frais réels'!G121="","",'Dépenses sur frais réels'!G121)</f>
        <v/>
      </c>
      <c r="H121" s="361" t="str">
        <f>IF('Dépenses sur frais réels'!H121="","",'Dépenses sur frais réels'!H121)</f>
        <v/>
      </c>
      <c r="I121" s="362" t="str">
        <f>IF('Dépenses sur frais réels'!I121="","",'Dépenses sur frais réels'!I121)</f>
        <v/>
      </c>
      <c r="J121" s="102"/>
      <c r="K121" s="297" t="str">
        <f t="shared" si="7"/>
        <v/>
      </c>
      <c r="L121" s="297" t="str">
        <f t="shared" si="8"/>
        <v/>
      </c>
      <c r="M121" s="102"/>
      <c r="N121" s="193"/>
      <c r="O121" s="370"/>
      <c r="P121" s="147" t="str">
        <f t="shared" si="5"/>
        <v/>
      </c>
      <c r="Q121" s="195" t="str">
        <f t="shared" si="9"/>
        <v/>
      </c>
      <c r="R121" s="451" t="str">
        <f>IF(AND(OR(J121="KO",M121&lt;&gt;""),OR(J121="",K121="",L121="")),Listes!$A$68,IF(AND(M121="",J121&lt;&gt;""),Listes!$A$69,IF(AND(I121&lt;M121,O121=""),Listes!$A$70,IF(AND(L121&lt;K121,O121=""),Listes!$A$71,IF(AND(M121&lt;I121,N121=""),Listes!$A$72,IF(AND(S121="",OR(J121&lt;&gt;"",K121&lt;&gt;"",L121&lt;&gt;"")),Listes!$A$73,""))))))</f>
        <v/>
      </c>
      <c r="S121" s="291"/>
      <c r="T121" s="331">
        <f t="shared" si="6"/>
        <v>0</v>
      </c>
    </row>
    <row r="122" spans="1:20" ht="20.149999999999999" customHeight="1" x14ac:dyDescent="0.35">
      <c r="A122" s="126">
        <v>116</v>
      </c>
      <c r="B122" s="197" t="str">
        <f>IF('Dépenses sur frais réels'!B122="","",'Dépenses sur frais réels'!B122)</f>
        <v/>
      </c>
      <c r="C122" s="197" t="str">
        <f>IF('Dépenses sur frais réels'!C122="","",'Dépenses sur frais réels'!C122)</f>
        <v/>
      </c>
      <c r="D122" s="197" t="str">
        <f>IF('Dépenses sur frais réels'!D122="","",'Dépenses sur frais réels'!D122)</f>
        <v/>
      </c>
      <c r="E122" s="197" t="str">
        <f>IF('Dépenses sur frais réels'!E122="","",'Dépenses sur frais réels'!E122)</f>
        <v/>
      </c>
      <c r="F122" s="197" t="str">
        <f>IF('Dépenses sur frais réels'!F122="","",'Dépenses sur frais réels'!F122)</f>
        <v/>
      </c>
      <c r="G122" s="361" t="str">
        <f>IF('Dépenses sur frais réels'!G122="","",'Dépenses sur frais réels'!G122)</f>
        <v/>
      </c>
      <c r="H122" s="361" t="str">
        <f>IF('Dépenses sur frais réels'!H122="","",'Dépenses sur frais réels'!H122)</f>
        <v/>
      </c>
      <c r="I122" s="362" t="str">
        <f>IF('Dépenses sur frais réels'!I122="","",'Dépenses sur frais réels'!I122)</f>
        <v/>
      </c>
      <c r="J122" s="102"/>
      <c r="K122" s="297" t="str">
        <f t="shared" si="7"/>
        <v/>
      </c>
      <c r="L122" s="297" t="str">
        <f t="shared" si="8"/>
        <v/>
      </c>
      <c r="M122" s="102"/>
      <c r="N122" s="193"/>
      <c r="O122" s="370"/>
      <c r="P122" s="147" t="str">
        <f t="shared" si="5"/>
        <v/>
      </c>
      <c r="Q122" s="195" t="str">
        <f t="shared" si="9"/>
        <v/>
      </c>
      <c r="R122" s="451" t="str">
        <f>IF(AND(OR(J122="KO",M122&lt;&gt;""),OR(J122="",K122="",L122="")),Listes!$A$68,IF(AND(M122="",J122&lt;&gt;""),Listes!$A$69,IF(AND(I122&lt;M122,O122=""),Listes!$A$70,IF(AND(L122&lt;K122,O122=""),Listes!$A$71,IF(AND(M122&lt;I122,N122=""),Listes!$A$72,IF(AND(S122="",OR(J122&lt;&gt;"",K122&lt;&gt;"",L122&lt;&gt;"")),Listes!$A$73,""))))))</f>
        <v/>
      </c>
      <c r="S122" s="291"/>
      <c r="T122" s="331">
        <f t="shared" si="6"/>
        <v>0</v>
      </c>
    </row>
    <row r="123" spans="1:20" ht="20.149999999999999" customHeight="1" x14ac:dyDescent="0.35">
      <c r="A123" s="126">
        <v>117</v>
      </c>
      <c r="B123" s="197" t="str">
        <f>IF('Dépenses sur frais réels'!B123="","",'Dépenses sur frais réels'!B123)</f>
        <v/>
      </c>
      <c r="C123" s="197" t="str">
        <f>IF('Dépenses sur frais réels'!C123="","",'Dépenses sur frais réels'!C123)</f>
        <v/>
      </c>
      <c r="D123" s="197" t="str">
        <f>IF('Dépenses sur frais réels'!D123="","",'Dépenses sur frais réels'!D123)</f>
        <v/>
      </c>
      <c r="E123" s="197" t="str">
        <f>IF('Dépenses sur frais réels'!E123="","",'Dépenses sur frais réels'!E123)</f>
        <v/>
      </c>
      <c r="F123" s="197" t="str">
        <f>IF('Dépenses sur frais réels'!F123="","",'Dépenses sur frais réels'!F123)</f>
        <v/>
      </c>
      <c r="G123" s="361" t="str">
        <f>IF('Dépenses sur frais réels'!G123="","",'Dépenses sur frais réels'!G123)</f>
        <v/>
      </c>
      <c r="H123" s="361" t="str">
        <f>IF('Dépenses sur frais réels'!H123="","",'Dépenses sur frais réels'!H123)</f>
        <v/>
      </c>
      <c r="I123" s="362" t="str">
        <f>IF('Dépenses sur frais réels'!I123="","",'Dépenses sur frais réels'!I123)</f>
        <v/>
      </c>
      <c r="J123" s="102"/>
      <c r="K123" s="297" t="str">
        <f t="shared" si="7"/>
        <v/>
      </c>
      <c r="L123" s="297" t="str">
        <f t="shared" si="8"/>
        <v/>
      </c>
      <c r="M123" s="102"/>
      <c r="N123" s="193"/>
      <c r="O123" s="370"/>
      <c r="P123" s="147" t="str">
        <f t="shared" si="5"/>
        <v/>
      </c>
      <c r="Q123" s="195" t="str">
        <f t="shared" si="9"/>
        <v/>
      </c>
      <c r="R123" s="451" t="str">
        <f>IF(AND(OR(J123="KO",M123&lt;&gt;""),OR(J123="",K123="",L123="")),Listes!$A$68,IF(AND(M123="",J123&lt;&gt;""),Listes!$A$69,IF(AND(I123&lt;M123,O123=""),Listes!$A$70,IF(AND(L123&lt;K123,O123=""),Listes!$A$71,IF(AND(M123&lt;I123,N123=""),Listes!$A$72,IF(AND(S123="",OR(J123&lt;&gt;"",K123&lt;&gt;"",L123&lt;&gt;"")),Listes!$A$73,""))))))</f>
        <v/>
      </c>
      <c r="S123" s="291"/>
      <c r="T123" s="331">
        <f t="shared" si="6"/>
        <v>0</v>
      </c>
    </row>
    <row r="124" spans="1:20" ht="20.149999999999999" customHeight="1" x14ac:dyDescent="0.35">
      <c r="A124" s="126">
        <v>118</v>
      </c>
      <c r="B124" s="197" t="str">
        <f>IF('Dépenses sur frais réels'!B124="","",'Dépenses sur frais réels'!B124)</f>
        <v/>
      </c>
      <c r="C124" s="197" t="str">
        <f>IF('Dépenses sur frais réels'!C124="","",'Dépenses sur frais réels'!C124)</f>
        <v/>
      </c>
      <c r="D124" s="197" t="str">
        <f>IF('Dépenses sur frais réels'!D124="","",'Dépenses sur frais réels'!D124)</f>
        <v/>
      </c>
      <c r="E124" s="197" t="str">
        <f>IF('Dépenses sur frais réels'!E124="","",'Dépenses sur frais réels'!E124)</f>
        <v/>
      </c>
      <c r="F124" s="197" t="str">
        <f>IF('Dépenses sur frais réels'!F124="","",'Dépenses sur frais réels'!F124)</f>
        <v/>
      </c>
      <c r="G124" s="361" t="str">
        <f>IF('Dépenses sur frais réels'!G124="","",'Dépenses sur frais réels'!G124)</f>
        <v/>
      </c>
      <c r="H124" s="361" t="str">
        <f>IF('Dépenses sur frais réels'!H124="","",'Dépenses sur frais réels'!H124)</f>
        <v/>
      </c>
      <c r="I124" s="362" t="str">
        <f>IF('Dépenses sur frais réels'!I124="","",'Dépenses sur frais réels'!I124)</f>
        <v/>
      </c>
      <c r="J124" s="102"/>
      <c r="K124" s="297" t="str">
        <f t="shared" si="7"/>
        <v/>
      </c>
      <c r="L124" s="297" t="str">
        <f t="shared" si="8"/>
        <v/>
      </c>
      <c r="M124" s="102"/>
      <c r="N124" s="193"/>
      <c r="O124" s="370"/>
      <c r="P124" s="147" t="str">
        <f t="shared" si="5"/>
        <v/>
      </c>
      <c r="Q124" s="195" t="str">
        <f t="shared" si="9"/>
        <v/>
      </c>
      <c r="R124" s="451" t="str">
        <f>IF(AND(OR(J124="KO",M124&lt;&gt;""),OR(J124="",K124="",L124="")),Listes!$A$68,IF(AND(M124="",J124&lt;&gt;""),Listes!$A$69,IF(AND(I124&lt;M124,O124=""),Listes!$A$70,IF(AND(L124&lt;K124,O124=""),Listes!$A$71,IF(AND(M124&lt;I124,N124=""),Listes!$A$72,IF(AND(S124="",OR(J124&lt;&gt;"",K124&lt;&gt;"",L124&lt;&gt;"")),Listes!$A$73,""))))))</f>
        <v/>
      </c>
      <c r="S124" s="291"/>
      <c r="T124" s="331">
        <f t="shared" si="6"/>
        <v>0</v>
      </c>
    </row>
    <row r="125" spans="1:20" ht="20.149999999999999" customHeight="1" x14ac:dyDescent="0.35">
      <c r="A125" s="126">
        <v>119</v>
      </c>
      <c r="B125" s="197" t="str">
        <f>IF('Dépenses sur frais réels'!B125="","",'Dépenses sur frais réels'!B125)</f>
        <v/>
      </c>
      <c r="C125" s="197" t="str">
        <f>IF('Dépenses sur frais réels'!C125="","",'Dépenses sur frais réels'!C125)</f>
        <v/>
      </c>
      <c r="D125" s="197" t="str">
        <f>IF('Dépenses sur frais réels'!D125="","",'Dépenses sur frais réels'!D125)</f>
        <v/>
      </c>
      <c r="E125" s="197" t="str">
        <f>IF('Dépenses sur frais réels'!E125="","",'Dépenses sur frais réels'!E125)</f>
        <v/>
      </c>
      <c r="F125" s="197" t="str">
        <f>IF('Dépenses sur frais réels'!F125="","",'Dépenses sur frais réels'!F125)</f>
        <v/>
      </c>
      <c r="G125" s="361" t="str">
        <f>IF('Dépenses sur frais réels'!G125="","",'Dépenses sur frais réels'!G125)</f>
        <v/>
      </c>
      <c r="H125" s="361" t="str">
        <f>IF('Dépenses sur frais réels'!H125="","",'Dépenses sur frais réels'!H125)</f>
        <v/>
      </c>
      <c r="I125" s="362" t="str">
        <f>IF('Dépenses sur frais réels'!I125="","",'Dépenses sur frais réels'!I125)</f>
        <v/>
      </c>
      <c r="J125" s="102"/>
      <c r="K125" s="297" t="str">
        <f t="shared" si="7"/>
        <v/>
      </c>
      <c r="L125" s="297" t="str">
        <f t="shared" si="8"/>
        <v/>
      </c>
      <c r="M125" s="102"/>
      <c r="N125" s="193"/>
      <c r="O125" s="370"/>
      <c r="P125" s="147" t="str">
        <f t="shared" si="5"/>
        <v/>
      </c>
      <c r="Q125" s="195" t="str">
        <f t="shared" si="9"/>
        <v/>
      </c>
      <c r="R125" s="451" t="str">
        <f>IF(AND(OR(J125="KO",M125&lt;&gt;""),OR(J125="",K125="",L125="")),Listes!$A$68,IF(AND(M125="",J125&lt;&gt;""),Listes!$A$69,IF(AND(I125&lt;M125,O125=""),Listes!$A$70,IF(AND(L125&lt;K125,O125=""),Listes!$A$71,IF(AND(M125&lt;I125,N125=""),Listes!$A$72,IF(AND(S125="",OR(J125&lt;&gt;"",K125&lt;&gt;"",L125&lt;&gt;"")),Listes!$A$73,""))))))</f>
        <v/>
      </c>
      <c r="S125" s="291"/>
      <c r="T125" s="331">
        <f t="shared" si="6"/>
        <v>0</v>
      </c>
    </row>
    <row r="126" spans="1:20" ht="20.149999999999999" customHeight="1" x14ac:dyDescent="0.35">
      <c r="A126" s="126">
        <v>120</v>
      </c>
      <c r="B126" s="197" t="str">
        <f>IF('Dépenses sur frais réels'!B126="","",'Dépenses sur frais réels'!B126)</f>
        <v/>
      </c>
      <c r="C126" s="197" t="str">
        <f>IF('Dépenses sur frais réels'!C126="","",'Dépenses sur frais réels'!C126)</f>
        <v/>
      </c>
      <c r="D126" s="197" t="str">
        <f>IF('Dépenses sur frais réels'!D126="","",'Dépenses sur frais réels'!D126)</f>
        <v/>
      </c>
      <c r="E126" s="197" t="str">
        <f>IF('Dépenses sur frais réels'!E126="","",'Dépenses sur frais réels'!E126)</f>
        <v/>
      </c>
      <c r="F126" s="197" t="str">
        <f>IF('Dépenses sur frais réels'!F126="","",'Dépenses sur frais réels'!F126)</f>
        <v/>
      </c>
      <c r="G126" s="361" t="str">
        <f>IF('Dépenses sur frais réels'!G126="","",'Dépenses sur frais réels'!G126)</f>
        <v/>
      </c>
      <c r="H126" s="361" t="str">
        <f>IF('Dépenses sur frais réels'!H126="","",'Dépenses sur frais réels'!H126)</f>
        <v/>
      </c>
      <c r="I126" s="362" t="str">
        <f>IF('Dépenses sur frais réels'!I126="","",'Dépenses sur frais réels'!I126)</f>
        <v/>
      </c>
      <c r="J126" s="102"/>
      <c r="K126" s="297" t="str">
        <f t="shared" si="7"/>
        <v/>
      </c>
      <c r="L126" s="297" t="str">
        <f t="shared" si="8"/>
        <v/>
      </c>
      <c r="M126" s="102"/>
      <c r="N126" s="193"/>
      <c r="O126" s="370"/>
      <c r="P126" s="147" t="str">
        <f t="shared" si="5"/>
        <v/>
      </c>
      <c r="Q126" s="195" t="str">
        <f t="shared" si="9"/>
        <v/>
      </c>
      <c r="R126" s="451" t="str">
        <f>IF(AND(OR(J126="KO",M126&lt;&gt;""),OR(J126="",K126="",L126="")),Listes!$A$68,IF(AND(M126="",J126&lt;&gt;""),Listes!$A$69,IF(AND(I126&lt;M126,O126=""),Listes!$A$70,IF(AND(L126&lt;K126,O126=""),Listes!$A$71,IF(AND(M126&lt;I126,N126=""),Listes!$A$72,IF(AND(S126="",OR(J126&lt;&gt;"",K126&lt;&gt;"",L126&lt;&gt;"")),Listes!$A$73,""))))))</f>
        <v/>
      </c>
      <c r="S126" s="291"/>
      <c r="T126" s="331">
        <f t="shared" si="6"/>
        <v>0</v>
      </c>
    </row>
    <row r="127" spans="1:20" ht="20.149999999999999" customHeight="1" x14ac:dyDescent="0.35">
      <c r="A127" s="126">
        <v>121</v>
      </c>
      <c r="B127" s="197" t="str">
        <f>IF('Dépenses sur frais réels'!B127="","",'Dépenses sur frais réels'!B127)</f>
        <v/>
      </c>
      <c r="C127" s="197" t="str">
        <f>IF('Dépenses sur frais réels'!C127="","",'Dépenses sur frais réels'!C127)</f>
        <v/>
      </c>
      <c r="D127" s="197" t="str">
        <f>IF('Dépenses sur frais réels'!D127="","",'Dépenses sur frais réels'!D127)</f>
        <v/>
      </c>
      <c r="E127" s="197" t="str">
        <f>IF('Dépenses sur frais réels'!E127="","",'Dépenses sur frais réels'!E127)</f>
        <v/>
      </c>
      <c r="F127" s="197" t="str">
        <f>IF('Dépenses sur frais réels'!F127="","",'Dépenses sur frais réels'!F127)</f>
        <v/>
      </c>
      <c r="G127" s="361" t="str">
        <f>IF('Dépenses sur frais réels'!G127="","",'Dépenses sur frais réels'!G127)</f>
        <v/>
      </c>
      <c r="H127" s="361" t="str">
        <f>IF('Dépenses sur frais réels'!H127="","",'Dépenses sur frais réels'!H127)</f>
        <v/>
      </c>
      <c r="I127" s="362" t="str">
        <f>IF('Dépenses sur frais réels'!I127="","",'Dépenses sur frais réels'!I127)</f>
        <v/>
      </c>
      <c r="J127" s="102"/>
      <c r="K127" s="297" t="str">
        <f t="shared" si="7"/>
        <v/>
      </c>
      <c r="L127" s="297" t="str">
        <f t="shared" si="8"/>
        <v/>
      </c>
      <c r="M127" s="102"/>
      <c r="N127" s="193"/>
      <c r="O127" s="370"/>
      <c r="P127" s="147" t="str">
        <f t="shared" si="5"/>
        <v/>
      </c>
      <c r="Q127" s="195" t="str">
        <f t="shared" si="9"/>
        <v/>
      </c>
      <c r="R127" s="451" t="str">
        <f>IF(AND(OR(J127="KO",M127&lt;&gt;""),OR(J127="",K127="",L127="")),Listes!$A$68,IF(AND(M127="",J127&lt;&gt;""),Listes!$A$69,IF(AND(I127&lt;M127,O127=""),Listes!$A$70,IF(AND(L127&lt;K127,O127=""),Listes!$A$71,IF(AND(M127&lt;I127,N127=""),Listes!$A$72,IF(AND(S127="",OR(J127&lt;&gt;"",K127&lt;&gt;"",L127&lt;&gt;"")),Listes!$A$73,""))))))</f>
        <v/>
      </c>
      <c r="S127" s="291"/>
      <c r="T127" s="331">
        <f t="shared" si="6"/>
        <v>0</v>
      </c>
    </row>
    <row r="128" spans="1:20" ht="20.149999999999999" customHeight="1" x14ac:dyDescent="0.35">
      <c r="A128" s="126">
        <v>122</v>
      </c>
      <c r="B128" s="197" t="str">
        <f>IF('Dépenses sur frais réels'!B128="","",'Dépenses sur frais réels'!B128)</f>
        <v/>
      </c>
      <c r="C128" s="197" t="str">
        <f>IF('Dépenses sur frais réels'!C128="","",'Dépenses sur frais réels'!C128)</f>
        <v/>
      </c>
      <c r="D128" s="197" t="str">
        <f>IF('Dépenses sur frais réels'!D128="","",'Dépenses sur frais réels'!D128)</f>
        <v/>
      </c>
      <c r="E128" s="197" t="str">
        <f>IF('Dépenses sur frais réels'!E128="","",'Dépenses sur frais réels'!E128)</f>
        <v/>
      </c>
      <c r="F128" s="197" t="str">
        <f>IF('Dépenses sur frais réels'!F128="","",'Dépenses sur frais réels'!F128)</f>
        <v/>
      </c>
      <c r="G128" s="361" t="str">
        <f>IF('Dépenses sur frais réels'!G128="","",'Dépenses sur frais réels'!G128)</f>
        <v/>
      </c>
      <c r="H128" s="361" t="str">
        <f>IF('Dépenses sur frais réels'!H128="","",'Dépenses sur frais réels'!H128)</f>
        <v/>
      </c>
      <c r="I128" s="362" t="str">
        <f>IF('Dépenses sur frais réels'!I128="","",'Dépenses sur frais réels'!I128)</f>
        <v/>
      </c>
      <c r="J128" s="102"/>
      <c r="K128" s="297" t="str">
        <f t="shared" si="7"/>
        <v/>
      </c>
      <c r="L128" s="297" t="str">
        <f t="shared" si="8"/>
        <v/>
      </c>
      <c r="M128" s="102"/>
      <c r="N128" s="193"/>
      <c r="O128" s="370"/>
      <c r="P128" s="147" t="str">
        <f t="shared" si="5"/>
        <v/>
      </c>
      <c r="Q128" s="195" t="str">
        <f t="shared" si="9"/>
        <v/>
      </c>
      <c r="R128" s="451" t="str">
        <f>IF(AND(OR(J128="KO",M128&lt;&gt;""),OR(J128="",K128="",L128="")),Listes!$A$68,IF(AND(M128="",J128&lt;&gt;""),Listes!$A$69,IF(AND(I128&lt;M128,O128=""),Listes!$A$70,IF(AND(L128&lt;K128,O128=""),Listes!$A$71,IF(AND(M128&lt;I128,N128=""),Listes!$A$72,IF(AND(S128="",OR(J128&lt;&gt;"",K128&lt;&gt;"",L128&lt;&gt;"")),Listes!$A$73,""))))))</f>
        <v/>
      </c>
      <c r="S128" s="291"/>
      <c r="T128" s="331">
        <f t="shared" si="6"/>
        <v>0</v>
      </c>
    </row>
    <row r="129" spans="1:20" ht="20.149999999999999" customHeight="1" x14ac:dyDescent="0.35">
      <c r="A129" s="126">
        <v>123</v>
      </c>
      <c r="B129" s="197" t="str">
        <f>IF('Dépenses sur frais réels'!B129="","",'Dépenses sur frais réels'!B129)</f>
        <v/>
      </c>
      <c r="C129" s="197" t="str">
        <f>IF('Dépenses sur frais réels'!C129="","",'Dépenses sur frais réels'!C129)</f>
        <v/>
      </c>
      <c r="D129" s="197" t="str">
        <f>IF('Dépenses sur frais réels'!D129="","",'Dépenses sur frais réels'!D129)</f>
        <v/>
      </c>
      <c r="E129" s="197" t="str">
        <f>IF('Dépenses sur frais réels'!E129="","",'Dépenses sur frais réels'!E129)</f>
        <v/>
      </c>
      <c r="F129" s="197" t="str">
        <f>IF('Dépenses sur frais réels'!F129="","",'Dépenses sur frais réels'!F129)</f>
        <v/>
      </c>
      <c r="G129" s="361" t="str">
        <f>IF('Dépenses sur frais réels'!G129="","",'Dépenses sur frais réels'!G129)</f>
        <v/>
      </c>
      <c r="H129" s="361" t="str">
        <f>IF('Dépenses sur frais réels'!H129="","",'Dépenses sur frais réels'!H129)</f>
        <v/>
      </c>
      <c r="I129" s="362" t="str">
        <f>IF('Dépenses sur frais réels'!I129="","",'Dépenses sur frais réels'!I129)</f>
        <v/>
      </c>
      <c r="J129" s="102"/>
      <c r="K129" s="297" t="str">
        <f t="shared" si="7"/>
        <v/>
      </c>
      <c r="L129" s="297" t="str">
        <f t="shared" si="8"/>
        <v/>
      </c>
      <c r="M129" s="102"/>
      <c r="N129" s="193"/>
      <c r="O129" s="370"/>
      <c r="P129" s="147" t="str">
        <f t="shared" si="5"/>
        <v/>
      </c>
      <c r="Q129" s="195" t="str">
        <f t="shared" si="9"/>
        <v/>
      </c>
      <c r="R129" s="451" t="str">
        <f>IF(AND(OR(J129="KO",M129&lt;&gt;""),OR(J129="",K129="",L129="")),Listes!$A$68,IF(AND(M129="",J129&lt;&gt;""),Listes!$A$69,IF(AND(I129&lt;M129,O129=""),Listes!$A$70,IF(AND(L129&lt;K129,O129=""),Listes!$A$71,IF(AND(M129&lt;I129,N129=""),Listes!$A$72,IF(AND(S129="",OR(J129&lt;&gt;"",K129&lt;&gt;"",L129&lt;&gt;"")),Listes!$A$73,""))))))</f>
        <v/>
      </c>
      <c r="S129" s="291"/>
      <c r="T129" s="331">
        <f t="shared" si="6"/>
        <v>0</v>
      </c>
    </row>
    <row r="130" spans="1:20" ht="20.149999999999999" customHeight="1" x14ac:dyDescent="0.35">
      <c r="A130" s="126">
        <v>124</v>
      </c>
      <c r="B130" s="197" t="str">
        <f>IF('Dépenses sur frais réels'!B130="","",'Dépenses sur frais réels'!B130)</f>
        <v/>
      </c>
      <c r="C130" s="197" t="str">
        <f>IF('Dépenses sur frais réels'!C130="","",'Dépenses sur frais réels'!C130)</f>
        <v/>
      </c>
      <c r="D130" s="197" t="str">
        <f>IF('Dépenses sur frais réels'!D130="","",'Dépenses sur frais réels'!D130)</f>
        <v/>
      </c>
      <c r="E130" s="197" t="str">
        <f>IF('Dépenses sur frais réels'!E130="","",'Dépenses sur frais réels'!E130)</f>
        <v/>
      </c>
      <c r="F130" s="197" t="str">
        <f>IF('Dépenses sur frais réels'!F130="","",'Dépenses sur frais réels'!F130)</f>
        <v/>
      </c>
      <c r="G130" s="361" t="str">
        <f>IF('Dépenses sur frais réels'!G130="","",'Dépenses sur frais réels'!G130)</f>
        <v/>
      </c>
      <c r="H130" s="361" t="str">
        <f>IF('Dépenses sur frais réels'!H130="","",'Dépenses sur frais réels'!H130)</f>
        <v/>
      </c>
      <c r="I130" s="362" t="str">
        <f>IF('Dépenses sur frais réels'!I130="","",'Dépenses sur frais réels'!I130)</f>
        <v/>
      </c>
      <c r="J130" s="102"/>
      <c r="K130" s="297" t="str">
        <f t="shared" si="7"/>
        <v/>
      </c>
      <c r="L130" s="297" t="str">
        <f t="shared" si="8"/>
        <v/>
      </c>
      <c r="M130" s="102"/>
      <c r="N130" s="193"/>
      <c r="O130" s="370"/>
      <c r="P130" s="147" t="str">
        <f t="shared" si="5"/>
        <v/>
      </c>
      <c r="Q130" s="195" t="str">
        <f t="shared" si="9"/>
        <v/>
      </c>
      <c r="R130" s="451" t="str">
        <f>IF(AND(OR(J130="KO",M130&lt;&gt;""),OR(J130="",K130="",L130="")),Listes!$A$68,IF(AND(M130="",J130&lt;&gt;""),Listes!$A$69,IF(AND(I130&lt;M130,O130=""),Listes!$A$70,IF(AND(L130&lt;K130,O130=""),Listes!$A$71,IF(AND(M130&lt;I130,N130=""),Listes!$A$72,IF(AND(S130="",OR(J130&lt;&gt;"",K130&lt;&gt;"",L130&lt;&gt;"")),Listes!$A$73,""))))))</f>
        <v/>
      </c>
      <c r="S130" s="291"/>
      <c r="T130" s="331">
        <f t="shared" si="6"/>
        <v>0</v>
      </c>
    </row>
    <row r="131" spans="1:20" ht="20.149999999999999" customHeight="1" x14ac:dyDescent="0.35">
      <c r="A131" s="126">
        <v>125</v>
      </c>
      <c r="B131" s="197" t="str">
        <f>IF('Dépenses sur frais réels'!B131="","",'Dépenses sur frais réels'!B131)</f>
        <v/>
      </c>
      <c r="C131" s="197" t="str">
        <f>IF('Dépenses sur frais réels'!C131="","",'Dépenses sur frais réels'!C131)</f>
        <v/>
      </c>
      <c r="D131" s="197" t="str">
        <f>IF('Dépenses sur frais réels'!D131="","",'Dépenses sur frais réels'!D131)</f>
        <v/>
      </c>
      <c r="E131" s="197" t="str">
        <f>IF('Dépenses sur frais réels'!E131="","",'Dépenses sur frais réels'!E131)</f>
        <v/>
      </c>
      <c r="F131" s="197" t="str">
        <f>IF('Dépenses sur frais réels'!F131="","",'Dépenses sur frais réels'!F131)</f>
        <v/>
      </c>
      <c r="G131" s="361" t="str">
        <f>IF('Dépenses sur frais réels'!G131="","",'Dépenses sur frais réels'!G131)</f>
        <v/>
      </c>
      <c r="H131" s="361" t="str">
        <f>IF('Dépenses sur frais réels'!H131="","",'Dépenses sur frais réels'!H131)</f>
        <v/>
      </c>
      <c r="I131" s="362" t="str">
        <f>IF('Dépenses sur frais réels'!I131="","",'Dépenses sur frais réels'!I131)</f>
        <v/>
      </c>
      <c r="J131" s="102"/>
      <c r="K131" s="297" t="str">
        <f t="shared" si="7"/>
        <v/>
      </c>
      <c r="L131" s="297" t="str">
        <f t="shared" si="8"/>
        <v/>
      </c>
      <c r="M131" s="102"/>
      <c r="N131" s="193"/>
      <c r="O131" s="370"/>
      <c r="P131" s="147" t="str">
        <f t="shared" si="5"/>
        <v/>
      </c>
      <c r="Q131" s="195" t="str">
        <f t="shared" si="9"/>
        <v/>
      </c>
      <c r="R131" s="451" t="str">
        <f>IF(AND(OR(J131="KO",M131&lt;&gt;""),OR(J131="",K131="",L131="")),Listes!$A$68,IF(AND(M131="",J131&lt;&gt;""),Listes!$A$69,IF(AND(I131&lt;M131,O131=""),Listes!$A$70,IF(AND(L131&lt;K131,O131=""),Listes!$A$71,IF(AND(M131&lt;I131,N131=""),Listes!$A$72,IF(AND(S131="",OR(J131&lt;&gt;"",K131&lt;&gt;"",L131&lt;&gt;"")),Listes!$A$73,""))))))</f>
        <v/>
      </c>
      <c r="S131" s="291"/>
      <c r="T131" s="331">
        <f t="shared" si="6"/>
        <v>0</v>
      </c>
    </row>
    <row r="132" spans="1:20" ht="20.149999999999999" customHeight="1" x14ac:dyDescent="0.35">
      <c r="A132" s="126">
        <v>126</v>
      </c>
      <c r="B132" s="197" t="str">
        <f>IF('Dépenses sur frais réels'!B132="","",'Dépenses sur frais réels'!B132)</f>
        <v/>
      </c>
      <c r="C132" s="197" t="str">
        <f>IF('Dépenses sur frais réels'!C132="","",'Dépenses sur frais réels'!C132)</f>
        <v/>
      </c>
      <c r="D132" s="197" t="str">
        <f>IF('Dépenses sur frais réels'!D132="","",'Dépenses sur frais réels'!D132)</f>
        <v/>
      </c>
      <c r="E132" s="197" t="str">
        <f>IF('Dépenses sur frais réels'!E132="","",'Dépenses sur frais réels'!E132)</f>
        <v/>
      </c>
      <c r="F132" s="197" t="str">
        <f>IF('Dépenses sur frais réels'!F132="","",'Dépenses sur frais réels'!F132)</f>
        <v/>
      </c>
      <c r="G132" s="361" t="str">
        <f>IF('Dépenses sur frais réels'!G132="","",'Dépenses sur frais réels'!G132)</f>
        <v/>
      </c>
      <c r="H132" s="361" t="str">
        <f>IF('Dépenses sur frais réels'!H132="","",'Dépenses sur frais réels'!H132)</f>
        <v/>
      </c>
      <c r="I132" s="362" t="str">
        <f>IF('Dépenses sur frais réels'!I132="","",'Dépenses sur frais réels'!I132)</f>
        <v/>
      </c>
      <c r="J132" s="102"/>
      <c r="K132" s="297" t="str">
        <f t="shared" si="7"/>
        <v/>
      </c>
      <c r="L132" s="297" t="str">
        <f t="shared" si="8"/>
        <v/>
      </c>
      <c r="M132" s="102"/>
      <c r="N132" s="193"/>
      <c r="O132" s="370"/>
      <c r="P132" s="147" t="str">
        <f t="shared" si="5"/>
        <v/>
      </c>
      <c r="Q132" s="195" t="str">
        <f t="shared" si="9"/>
        <v/>
      </c>
      <c r="R132" s="451" t="str">
        <f>IF(AND(OR(J132="KO",M132&lt;&gt;""),OR(J132="",K132="",L132="")),Listes!$A$68,IF(AND(M132="",J132&lt;&gt;""),Listes!$A$69,IF(AND(I132&lt;M132,O132=""),Listes!$A$70,IF(AND(L132&lt;K132,O132=""),Listes!$A$71,IF(AND(M132&lt;I132,N132=""),Listes!$A$72,IF(AND(S132="",OR(J132&lt;&gt;"",K132&lt;&gt;"",L132&lt;&gt;"")),Listes!$A$73,""))))))</f>
        <v/>
      </c>
      <c r="S132" s="291"/>
      <c r="T132" s="331">
        <f t="shared" si="6"/>
        <v>0</v>
      </c>
    </row>
    <row r="133" spans="1:20" ht="20.149999999999999" customHeight="1" x14ac:dyDescent="0.35">
      <c r="A133" s="126">
        <v>127</v>
      </c>
      <c r="B133" s="197" t="str">
        <f>IF('Dépenses sur frais réels'!B133="","",'Dépenses sur frais réels'!B133)</f>
        <v/>
      </c>
      <c r="C133" s="197" t="str">
        <f>IF('Dépenses sur frais réels'!C133="","",'Dépenses sur frais réels'!C133)</f>
        <v/>
      </c>
      <c r="D133" s="197" t="str">
        <f>IF('Dépenses sur frais réels'!D133="","",'Dépenses sur frais réels'!D133)</f>
        <v/>
      </c>
      <c r="E133" s="197" t="str">
        <f>IF('Dépenses sur frais réels'!E133="","",'Dépenses sur frais réels'!E133)</f>
        <v/>
      </c>
      <c r="F133" s="197" t="str">
        <f>IF('Dépenses sur frais réels'!F133="","",'Dépenses sur frais réels'!F133)</f>
        <v/>
      </c>
      <c r="G133" s="361" t="str">
        <f>IF('Dépenses sur frais réels'!G133="","",'Dépenses sur frais réels'!G133)</f>
        <v/>
      </c>
      <c r="H133" s="361" t="str">
        <f>IF('Dépenses sur frais réels'!H133="","",'Dépenses sur frais réels'!H133)</f>
        <v/>
      </c>
      <c r="I133" s="362" t="str">
        <f>IF('Dépenses sur frais réels'!I133="","",'Dépenses sur frais réels'!I133)</f>
        <v/>
      </c>
      <c r="J133" s="102"/>
      <c r="K133" s="297" t="str">
        <f t="shared" si="7"/>
        <v/>
      </c>
      <c r="L133" s="297" t="str">
        <f t="shared" si="8"/>
        <v/>
      </c>
      <c r="M133" s="102"/>
      <c r="N133" s="193"/>
      <c r="O133" s="370"/>
      <c r="P133" s="147" t="str">
        <f t="shared" si="5"/>
        <v/>
      </c>
      <c r="Q133" s="195" t="str">
        <f t="shared" si="9"/>
        <v/>
      </c>
      <c r="R133" s="451" t="str">
        <f>IF(AND(OR(J133="KO",M133&lt;&gt;""),OR(J133="",K133="",L133="")),Listes!$A$68,IF(AND(M133="",J133&lt;&gt;""),Listes!$A$69,IF(AND(I133&lt;M133,O133=""),Listes!$A$70,IF(AND(L133&lt;K133,O133=""),Listes!$A$71,IF(AND(M133&lt;I133,N133=""),Listes!$A$72,IF(AND(S133="",OR(J133&lt;&gt;"",K133&lt;&gt;"",L133&lt;&gt;"")),Listes!$A$73,""))))))</f>
        <v/>
      </c>
      <c r="S133" s="291"/>
      <c r="T133" s="331">
        <f t="shared" si="6"/>
        <v>0</v>
      </c>
    </row>
    <row r="134" spans="1:20" ht="20.149999999999999" customHeight="1" x14ac:dyDescent="0.35">
      <c r="A134" s="126">
        <v>128</v>
      </c>
      <c r="B134" s="197" t="str">
        <f>IF('Dépenses sur frais réels'!B134="","",'Dépenses sur frais réels'!B134)</f>
        <v/>
      </c>
      <c r="C134" s="197" t="str">
        <f>IF('Dépenses sur frais réels'!C134="","",'Dépenses sur frais réels'!C134)</f>
        <v/>
      </c>
      <c r="D134" s="197" t="str">
        <f>IF('Dépenses sur frais réels'!D134="","",'Dépenses sur frais réels'!D134)</f>
        <v/>
      </c>
      <c r="E134" s="197" t="str">
        <f>IF('Dépenses sur frais réels'!E134="","",'Dépenses sur frais réels'!E134)</f>
        <v/>
      </c>
      <c r="F134" s="197" t="str">
        <f>IF('Dépenses sur frais réels'!F134="","",'Dépenses sur frais réels'!F134)</f>
        <v/>
      </c>
      <c r="G134" s="361" t="str">
        <f>IF('Dépenses sur frais réels'!G134="","",'Dépenses sur frais réels'!G134)</f>
        <v/>
      </c>
      <c r="H134" s="361" t="str">
        <f>IF('Dépenses sur frais réels'!H134="","",'Dépenses sur frais réels'!H134)</f>
        <v/>
      </c>
      <c r="I134" s="362" t="str">
        <f>IF('Dépenses sur frais réels'!I134="","",'Dépenses sur frais réels'!I134)</f>
        <v/>
      </c>
      <c r="J134" s="102"/>
      <c r="K134" s="297" t="str">
        <f t="shared" si="7"/>
        <v/>
      </c>
      <c r="L134" s="297" t="str">
        <f t="shared" si="8"/>
        <v/>
      </c>
      <c r="M134" s="102"/>
      <c r="N134" s="193"/>
      <c r="O134" s="370"/>
      <c r="P134" s="147" t="str">
        <f t="shared" si="5"/>
        <v/>
      </c>
      <c r="Q134" s="195" t="str">
        <f t="shared" si="9"/>
        <v/>
      </c>
      <c r="R134" s="451" t="str">
        <f>IF(AND(OR(J134="KO",M134&lt;&gt;""),OR(J134="",K134="",L134="")),Listes!$A$68,IF(AND(M134="",J134&lt;&gt;""),Listes!$A$69,IF(AND(I134&lt;M134,O134=""),Listes!$A$70,IF(AND(L134&lt;K134,O134=""),Listes!$A$71,IF(AND(M134&lt;I134,N134=""),Listes!$A$72,IF(AND(S134="",OR(J134&lt;&gt;"",K134&lt;&gt;"",L134&lt;&gt;"")),Listes!$A$73,""))))))</f>
        <v/>
      </c>
      <c r="S134" s="291"/>
      <c r="T134" s="331">
        <f t="shared" si="6"/>
        <v>0</v>
      </c>
    </row>
    <row r="135" spans="1:20" ht="20.149999999999999" customHeight="1" x14ac:dyDescent="0.35">
      <c r="A135" s="126">
        <v>129</v>
      </c>
      <c r="B135" s="197" t="str">
        <f>IF('Dépenses sur frais réels'!B135="","",'Dépenses sur frais réels'!B135)</f>
        <v/>
      </c>
      <c r="C135" s="197" t="str">
        <f>IF('Dépenses sur frais réels'!C135="","",'Dépenses sur frais réels'!C135)</f>
        <v/>
      </c>
      <c r="D135" s="197" t="str">
        <f>IF('Dépenses sur frais réels'!D135="","",'Dépenses sur frais réels'!D135)</f>
        <v/>
      </c>
      <c r="E135" s="197" t="str">
        <f>IF('Dépenses sur frais réels'!E135="","",'Dépenses sur frais réels'!E135)</f>
        <v/>
      </c>
      <c r="F135" s="197" t="str">
        <f>IF('Dépenses sur frais réels'!F135="","",'Dépenses sur frais réels'!F135)</f>
        <v/>
      </c>
      <c r="G135" s="361" t="str">
        <f>IF('Dépenses sur frais réels'!G135="","",'Dépenses sur frais réels'!G135)</f>
        <v/>
      </c>
      <c r="H135" s="361" t="str">
        <f>IF('Dépenses sur frais réels'!H135="","",'Dépenses sur frais réels'!H135)</f>
        <v/>
      </c>
      <c r="I135" s="362" t="str">
        <f>IF('Dépenses sur frais réels'!I135="","",'Dépenses sur frais réels'!I135)</f>
        <v/>
      </c>
      <c r="J135" s="102"/>
      <c r="K135" s="297" t="str">
        <f t="shared" si="7"/>
        <v/>
      </c>
      <c r="L135" s="297" t="str">
        <f t="shared" si="8"/>
        <v/>
      </c>
      <c r="M135" s="102"/>
      <c r="N135" s="193"/>
      <c r="O135" s="370"/>
      <c r="P135" s="147" t="str">
        <f t="shared" ref="P135:P198" si="10">IF(F135="Aller - Retour Mayotte - Hexagone",IF(1900=0,"",1900),IF(F135="Aller - Retour Mayotte - La Réunion",IF(700=0,"",700),IF(F135="Aller - Retour Mayotte - Caraïbes",IF(2200=0,"",2200),IF(E135="Billets de train",IF(M135=0,"",""),IF(E135="","")))))</f>
        <v/>
      </c>
      <c r="Q135" s="195" t="str">
        <f t="shared" si="9"/>
        <v/>
      </c>
      <c r="R135" s="451" t="str">
        <f>IF(AND(OR(J135="KO",M135&lt;&gt;""),OR(J135="",K135="",L135="")),Listes!$A$68,IF(AND(M135="",J135&lt;&gt;""),Listes!$A$69,IF(AND(I135&lt;M135,O135=""),Listes!$A$70,IF(AND(L135&lt;K135,O135=""),Listes!$A$71,IF(AND(M135&lt;I135,N135=""),Listes!$A$72,IF(AND(S135="",OR(J135&lt;&gt;"",K135&lt;&gt;"",L135&lt;&gt;"")),Listes!$A$73,""))))))</f>
        <v/>
      </c>
      <c r="S135" s="291"/>
      <c r="T135" s="331">
        <f t="shared" ref="T135:T198" si="11">IF(AND(B135&lt;&gt;"",S135&lt;&gt;"Oui"),1,0)</f>
        <v>0</v>
      </c>
    </row>
    <row r="136" spans="1:20" ht="20.149999999999999" customHeight="1" x14ac:dyDescent="0.35">
      <c r="A136" s="126">
        <v>130</v>
      </c>
      <c r="B136" s="197" t="str">
        <f>IF('Dépenses sur frais réels'!B136="","",'Dépenses sur frais réels'!B136)</f>
        <v/>
      </c>
      <c r="C136" s="197" t="str">
        <f>IF('Dépenses sur frais réels'!C136="","",'Dépenses sur frais réels'!C136)</f>
        <v/>
      </c>
      <c r="D136" s="197" t="str">
        <f>IF('Dépenses sur frais réels'!D136="","",'Dépenses sur frais réels'!D136)</f>
        <v/>
      </c>
      <c r="E136" s="197" t="str">
        <f>IF('Dépenses sur frais réels'!E136="","",'Dépenses sur frais réels'!E136)</f>
        <v/>
      </c>
      <c r="F136" s="197" t="str">
        <f>IF('Dépenses sur frais réels'!F136="","",'Dépenses sur frais réels'!F136)</f>
        <v/>
      </c>
      <c r="G136" s="361" t="str">
        <f>IF('Dépenses sur frais réels'!G136="","",'Dépenses sur frais réels'!G136)</f>
        <v/>
      </c>
      <c r="H136" s="361" t="str">
        <f>IF('Dépenses sur frais réels'!H136="","",'Dépenses sur frais réels'!H136)</f>
        <v/>
      </c>
      <c r="I136" s="362" t="str">
        <f>IF('Dépenses sur frais réels'!I136="","",'Dépenses sur frais réels'!I136)</f>
        <v/>
      </c>
      <c r="J136" s="102"/>
      <c r="K136" s="297" t="str">
        <f t="shared" ref="K136:K199" si="12">IF(J136="","",IF(J136="KO","",G136))</f>
        <v/>
      </c>
      <c r="L136" s="297" t="str">
        <f t="shared" ref="L136:L199" si="13">IF(J136="","",IF(J136="KO","",H136))</f>
        <v/>
      </c>
      <c r="M136" s="102"/>
      <c r="N136" s="193"/>
      <c r="O136" s="370"/>
      <c r="P136" s="147" t="str">
        <f t="shared" si="10"/>
        <v/>
      </c>
      <c r="Q136" s="195" t="str">
        <f t="shared" ref="Q136:Q199" si="14">IF(M136="", "", MIN(M136,P136))</f>
        <v/>
      </c>
      <c r="R136" s="451" t="str">
        <f>IF(AND(OR(J136="KO",M136&lt;&gt;""),OR(J136="",K136="",L136="")),Listes!$A$68,IF(AND(M136="",J136&lt;&gt;""),Listes!$A$69,IF(AND(I136&lt;M136,O136=""),Listes!$A$70,IF(AND(L136&lt;K136,O136=""),Listes!$A$71,IF(AND(M136&lt;I136,N136=""),Listes!$A$72,IF(AND(S136="",OR(J136&lt;&gt;"",K136&lt;&gt;"",L136&lt;&gt;"")),Listes!$A$73,""))))))</f>
        <v/>
      </c>
      <c r="S136" s="291"/>
      <c r="T136" s="331">
        <f t="shared" si="11"/>
        <v>0</v>
      </c>
    </row>
    <row r="137" spans="1:20" ht="20.149999999999999" customHeight="1" x14ac:dyDescent="0.35">
      <c r="A137" s="126">
        <v>131</v>
      </c>
      <c r="B137" s="197" t="str">
        <f>IF('Dépenses sur frais réels'!B137="","",'Dépenses sur frais réels'!B137)</f>
        <v/>
      </c>
      <c r="C137" s="197" t="str">
        <f>IF('Dépenses sur frais réels'!C137="","",'Dépenses sur frais réels'!C137)</f>
        <v/>
      </c>
      <c r="D137" s="197" t="str">
        <f>IF('Dépenses sur frais réels'!D137="","",'Dépenses sur frais réels'!D137)</f>
        <v/>
      </c>
      <c r="E137" s="197" t="str">
        <f>IF('Dépenses sur frais réels'!E137="","",'Dépenses sur frais réels'!E137)</f>
        <v/>
      </c>
      <c r="F137" s="197" t="str">
        <f>IF('Dépenses sur frais réels'!F137="","",'Dépenses sur frais réels'!F137)</f>
        <v/>
      </c>
      <c r="G137" s="361" t="str">
        <f>IF('Dépenses sur frais réels'!G137="","",'Dépenses sur frais réels'!G137)</f>
        <v/>
      </c>
      <c r="H137" s="361" t="str">
        <f>IF('Dépenses sur frais réels'!H137="","",'Dépenses sur frais réels'!H137)</f>
        <v/>
      </c>
      <c r="I137" s="362" t="str">
        <f>IF('Dépenses sur frais réels'!I137="","",'Dépenses sur frais réels'!I137)</f>
        <v/>
      </c>
      <c r="J137" s="102"/>
      <c r="K137" s="297" t="str">
        <f t="shared" si="12"/>
        <v/>
      </c>
      <c r="L137" s="297" t="str">
        <f t="shared" si="13"/>
        <v/>
      </c>
      <c r="M137" s="102"/>
      <c r="N137" s="193"/>
      <c r="O137" s="370"/>
      <c r="P137" s="147" t="str">
        <f t="shared" si="10"/>
        <v/>
      </c>
      <c r="Q137" s="195" t="str">
        <f t="shared" si="14"/>
        <v/>
      </c>
      <c r="R137" s="451" t="str">
        <f>IF(AND(OR(J137="KO",M137&lt;&gt;""),OR(J137="",K137="",L137="")),Listes!$A$68,IF(AND(M137="",J137&lt;&gt;""),Listes!$A$69,IF(AND(I137&lt;M137,O137=""),Listes!$A$70,IF(AND(L137&lt;K137,O137=""),Listes!$A$71,IF(AND(M137&lt;I137,N137=""),Listes!$A$72,IF(AND(S137="",OR(J137&lt;&gt;"",K137&lt;&gt;"",L137&lt;&gt;"")),Listes!$A$73,""))))))</f>
        <v/>
      </c>
      <c r="S137" s="291"/>
      <c r="T137" s="331">
        <f t="shared" si="11"/>
        <v>0</v>
      </c>
    </row>
    <row r="138" spans="1:20" ht="20.149999999999999" customHeight="1" x14ac:dyDescent="0.35">
      <c r="A138" s="126">
        <v>132</v>
      </c>
      <c r="B138" s="197" t="str">
        <f>IF('Dépenses sur frais réels'!B138="","",'Dépenses sur frais réels'!B138)</f>
        <v/>
      </c>
      <c r="C138" s="197" t="str">
        <f>IF('Dépenses sur frais réels'!C138="","",'Dépenses sur frais réels'!C138)</f>
        <v/>
      </c>
      <c r="D138" s="197" t="str">
        <f>IF('Dépenses sur frais réels'!D138="","",'Dépenses sur frais réels'!D138)</f>
        <v/>
      </c>
      <c r="E138" s="197" t="str">
        <f>IF('Dépenses sur frais réels'!E138="","",'Dépenses sur frais réels'!E138)</f>
        <v/>
      </c>
      <c r="F138" s="197" t="str">
        <f>IF('Dépenses sur frais réels'!F138="","",'Dépenses sur frais réels'!F138)</f>
        <v/>
      </c>
      <c r="G138" s="361" t="str">
        <f>IF('Dépenses sur frais réels'!G138="","",'Dépenses sur frais réels'!G138)</f>
        <v/>
      </c>
      <c r="H138" s="361" t="str">
        <f>IF('Dépenses sur frais réels'!H138="","",'Dépenses sur frais réels'!H138)</f>
        <v/>
      </c>
      <c r="I138" s="362" t="str">
        <f>IF('Dépenses sur frais réels'!I138="","",'Dépenses sur frais réels'!I138)</f>
        <v/>
      </c>
      <c r="J138" s="102"/>
      <c r="K138" s="297" t="str">
        <f t="shared" si="12"/>
        <v/>
      </c>
      <c r="L138" s="297" t="str">
        <f t="shared" si="13"/>
        <v/>
      </c>
      <c r="M138" s="102"/>
      <c r="N138" s="193"/>
      <c r="O138" s="370"/>
      <c r="P138" s="147" t="str">
        <f t="shared" si="10"/>
        <v/>
      </c>
      <c r="Q138" s="195" t="str">
        <f t="shared" si="14"/>
        <v/>
      </c>
      <c r="R138" s="451" t="str">
        <f>IF(AND(OR(J138="KO",M138&lt;&gt;""),OR(J138="",K138="",L138="")),Listes!$A$68,IF(AND(M138="",J138&lt;&gt;""),Listes!$A$69,IF(AND(I138&lt;M138,O138=""),Listes!$A$70,IF(AND(L138&lt;K138,O138=""),Listes!$A$71,IF(AND(M138&lt;I138,N138=""),Listes!$A$72,IF(AND(S138="",OR(J138&lt;&gt;"",K138&lt;&gt;"",L138&lt;&gt;"")),Listes!$A$73,""))))))</f>
        <v/>
      </c>
      <c r="S138" s="291"/>
      <c r="T138" s="331">
        <f t="shared" si="11"/>
        <v>0</v>
      </c>
    </row>
    <row r="139" spans="1:20" ht="20.149999999999999" customHeight="1" x14ac:dyDescent="0.35">
      <c r="A139" s="126">
        <v>133</v>
      </c>
      <c r="B139" s="197" t="str">
        <f>IF('Dépenses sur frais réels'!B139="","",'Dépenses sur frais réels'!B139)</f>
        <v/>
      </c>
      <c r="C139" s="197" t="str">
        <f>IF('Dépenses sur frais réels'!C139="","",'Dépenses sur frais réels'!C139)</f>
        <v/>
      </c>
      <c r="D139" s="197" t="str">
        <f>IF('Dépenses sur frais réels'!D139="","",'Dépenses sur frais réels'!D139)</f>
        <v/>
      </c>
      <c r="E139" s="197" t="str">
        <f>IF('Dépenses sur frais réels'!E139="","",'Dépenses sur frais réels'!E139)</f>
        <v/>
      </c>
      <c r="F139" s="197" t="str">
        <f>IF('Dépenses sur frais réels'!F139="","",'Dépenses sur frais réels'!F139)</f>
        <v/>
      </c>
      <c r="G139" s="361" t="str">
        <f>IF('Dépenses sur frais réels'!G139="","",'Dépenses sur frais réels'!G139)</f>
        <v/>
      </c>
      <c r="H139" s="361" t="str">
        <f>IF('Dépenses sur frais réels'!H139="","",'Dépenses sur frais réels'!H139)</f>
        <v/>
      </c>
      <c r="I139" s="362" t="str">
        <f>IF('Dépenses sur frais réels'!I139="","",'Dépenses sur frais réels'!I139)</f>
        <v/>
      </c>
      <c r="J139" s="102"/>
      <c r="K139" s="297" t="str">
        <f t="shared" si="12"/>
        <v/>
      </c>
      <c r="L139" s="297" t="str">
        <f t="shared" si="13"/>
        <v/>
      </c>
      <c r="M139" s="102"/>
      <c r="N139" s="193"/>
      <c r="O139" s="370"/>
      <c r="P139" s="147" t="str">
        <f t="shared" si="10"/>
        <v/>
      </c>
      <c r="Q139" s="195" t="str">
        <f t="shared" si="14"/>
        <v/>
      </c>
      <c r="R139" s="451" t="str">
        <f>IF(AND(OR(J139="KO",M139&lt;&gt;""),OR(J139="",K139="",L139="")),Listes!$A$68,IF(AND(M139="",J139&lt;&gt;""),Listes!$A$69,IF(AND(I139&lt;M139,O139=""),Listes!$A$70,IF(AND(L139&lt;K139,O139=""),Listes!$A$71,IF(AND(M139&lt;I139,N139=""),Listes!$A$72,IF(AND(S139="",OR(J139&lt;&gt;"",K139&lt;&gt;"",L139&lt;&gt;"")),Listes!$A$73,""))))))</f>
        <v/>
      </c>
      <c r="S139" s="291"/>
      <c r="T139" s="331">
        <f t="shared" si="11"/>
        <v>0</v>
      </c>
    </row>
    <row r="140" spans="1:20" ht="20.149999999999999" customHeight="1" x14ac:dyDescent="0.35">
      <c r="A140" s="126">
        <v>134</v>
      </c>
      <c r="B140" s="197" t="str">
        <f>IF('Dépenses sur frais réels'!B140="","",'Dépenses sur frais réels'!B140)</f>
        <v/>
      </c>
      <c r="C140" s="197" t="str">
        <f>IF('Dépenses sur frais réels'!C140="","",'Dépenses sur frais réels'!C140)</f>
        <v/>
      </c>
      <c r="D140" s="197" t="str">
        <f>IF('Dépenses sur frais réels'!D140="","",'Dépenses sur frais réels'!D140)</f>
        <v/>
      </c>
      <c r="E140" s="197" t="str">
        <f>IF('Dépenses sur frais réels'!E140="","",'Dépenses sur frais réels'!E140)</f>
        <v/>
      </c>
      <c r="F140" s="197" t="str">
        <f>IF('Dépenses sur frais réels'!F140="","",'Dépenses sur frais réels'!F140)</f>
        <v/>
      </c>
      <c r="G140" s="361" t="str">
        <f>IF('Dépenses sur frais réels'!G140="","",'Dépenses sur frais réels'!G140)</f>
        <v/>
      </c>
      <c r="H140" s="361" t="str">
        <f>IF('Dépenses sur frais réels'!H140="","",'Dépenses sur frais réels'!H140)</f>
        <v/>
      </c>
      <c r="I140" s="362" t="str">
        <f>IF('Dépenses sur frais réels'!I140="","",'Dépenses sur frais réels'!I140)</f>
        <v/>
      </c>
      <c r="J140" s="102"/>
      <c r="K140" s="297" t="str">
        <f t="shared" si="12"/>
        <v/>
      </c>
      <c r="L140" s="297" t="str">
        <f t="shared" si="13"/>
        <v/>
      </c>
      <c r="M140" s="102"/>
      <c r="N140" s="193"/>
      <c r="O140" s="370"/>
      <c r="P140" s="147" t="str">
        <f t="shared" si="10"/>
        <v/>
      </c>
      <c r="Q140" s="195" t="str">
        <f t="shared" si="14"/>
        <v/>
      </c>
      <c r="R140" s="451" t="str">
        <f>IF(AND(OR(J140="KO",M140&lt;&gt;""),OR(J140="",K140="",L140="")),Listes!$A$68,IF(AND(M140="",J140&lt;&gt;""),Listes!$A$69,IF(AND(I140&lt;M140,O140=""),Listes!$A$70,IF(AND(L140&lt;K140,O140=""),Listes!$A$71,IF(AND(M140&lt;I140,N140=""),Listes!$A$72,IF(AND(S140="",OR(J140&lt;&gt;"",K140&lt;&gt;"",L140&lt;&gt;"")),Listes!$A$73,""))))))</f>
        <v/>
      </c>
      <c r="S140" s="291"/>
      <c r="T140" s="331">
        <f t="shared" si="11"/>
        <v>0</v>
      </c>
    </row>
    <row r="141" spans="1:20" ht="20.149999999999999" customHeight="1" x14ac:dyDescent="0.35">
      <c r="A141" s="126">
        <v>135</v>
      </c>
      <c r="B141" s="197" t="str">
        <f>IF('Dépenses sur frais réels'!B141="","",'Dépenses sur frais réels'!B141)</f>
        <v/>
      </c>
      <c r="C141" s="197" t="str">
        <f>IF('Dépenses sur frais réels'!C141="","",'Dépenses sur frais réels'!C141)</f>
        <v/>
      </c>
      <c r="D141" s="197" t="str">
        <f>IF('Dépenses sur frais réels'!D141="","",'Dépenses sur frais réels'!D141)</f>
        <v/>
      </c>
      <c r="E141" s="197" t="str">
        <f>IF('Dépenses sur frais réels'!E141="","",'Dépenses sur frais réels'!E141)</f>
        <v/>
      </c>
      <c r="F141" s="197" t="str">
        <f>IF('Dépenses sur frais réels'!F141="","",'Dépenses sur frais réels'!F141)</f>
        <v/>
      </c>
      <c r="G141" s="361" t="str">
        <f>IF('Dépenses sur frais réels'!G141="","",'Dépenses sur frais réels'!G141)</f>
        <v/>
      </c>
      <c r="H141" s="361" t="str">
        <f>IF('Dépenses sur frais réels'!H141="","",'Dépenses sur frais réels'!H141)</f>
        <v/>
      </c>
      <c r="I141" s="362" t="str">
        <f>IF('Dépenses sur frais réels'!I141="","",'Dépenses sur frais réels'!I141)</f>
        <v/>
      </c>
      <c r="J141" s="102"/>
      <c r="K141" s="297" t="str">
        <f t="shared" si="12"/>
        <v/>
      </c>
      <c r="L141" s="297" t="str">
        <f t="shared" si="13"/>
        <v/>
      </c>
      <c r="M141" s="102"/>
      <c r="N141" s="193"/>
      <c r="O141" s="370"/>
      <c r="P141" s="147" t="str">
        <f t="shared" si="10"/>
        <v/>
      </c>
      <c r="Q141" s="195" t="str">
        <f t="shared" si="14"/>
        <v/>
      </c>
      <c r="R141" s="451" t="str">
        <f>IF(AND(OR(J141="KO",M141&lt;&gt;""),OR(J141="",K141="",L141="")),Listes!$A$68,IF(AND(M141="",J141&lt;&gt;""),Listes!$A$69,IF(AND(I141&lt;M141,O141=""),Listes!$A$70,IF(AND(L141&lt;K141,O141=""),Listes!$A$71,IF(AND(M141&lt;I141,N141=""),Listes!$A$72,IF(AND(S141="",OR(J141&lt;&gt;"",K141&lt;&gt;"",L141&lt;&gt;"")),Listes!$A$73,""))))))</f>
        <v/>
      </c>
      <c r="S141" s="291"/>
      <c r="T141" s="331">
        <f t="shared" si="11"/>
        <v>0</v>
      </c>
    </row>
    <row r="142" spans="1:20" ht="20.149999999999999" customHeight="1" x14ac:dyDescent="0.35">
      <c r="A142" s="126">
        <v>136</v>
      </c>
      <c r="B142" s="197" t="str">
        <f>IF('Dépenses sur frais réels'!B142="","",'Dépenses sur frais réels'!B142)</f>
        <v/>
      </c>
      <c r="C142" s="197" t="str">
        <f>IF('Dépenses sur frais réels'!C142="","",'Dépenses sur frais réels'!C142)</f>
        <v/>
      </c>
      <c r="D142" s="197" t="str">
        <f>IF('Dépenses sur frais réels'!D142="","",'Dépenses sur frais réels'!D142)</f>
        <v/>
      </c>
      <c r="E142" s="197" t="str">
        <f>IF('Dépenses sur frais réels'!E142="","",'Dépenses sur frais réels'!E142)</f>
        <v/>
      </c>
      <c r="F142" s="197" t="str">
        <f>IF('Dépenses sur frais réels'!F142="","",'Dépenses sur frais réels'!F142)</f>
        <v/>
      </c>
      <c r="G142" s="361" t="str">
        <f>IF('Dépenses sur frais réels'!G142="","",'Dépenses sur frais réels'!G142)</f>
        <v/>
      </c>
      <c r="H142" s="361" t="str">
        <f>IF('Dépenses sur frais réels'!H142="","",'Dépenses sur frais réels'!H142)</f>
        <v/>
      </c>
      <c r="I142" s="362" t="str">
        <f>IF('Dépenses sur frais réels'!I142="","",'Dépenses sur frais réels'!I142)</f>
        <v/>
      </c>
      <c r="J142" s="102"/>
      <c r="K142" s="297" t="str">
        <f t="shared" si="12"/>
        <v/>
      </c>
      <c r="L142" s="297" t="str">
        <f t="shared" si="13"/>
        <v/>
      </c>
      <c r="M142" s="102"/>
      <c r="N142" s="193"/>
      <c r="O142" s="370"/>
      <c r="P142" s="147" t="str">
        <f t="shared" si="10"/>
        <v/>
      </c>
      <c r="Q142" s="195" t="str">
        <f t="shared" si="14"/>
        <v/>
      </c>
      <c r="R142" s="451" t="str">
        <f>IF(AND(OR(J142="KO",M142&lt;&gt;""),OR(J142="",K142="",L142="")),Listes!$A$68,IF(AND(M142="",J142&lt;&gt;""),Listes!$A$69,IF(AND(I142&lt;M142,O142=""),Listes!$A$70,IF(AND(L142&lt;K142,O142=""),Listes!$A$71,IF(AND(M142&lt;I142,N142=""),Listes!$A$72,IF(AND(S142="",OR(J142&lt;&gt;"",K142&lt;&gt;"",L142&lt;&gt;"")),Listes!$A$73,""))))))</f>
        <v/>
      </c>
      <c r="S142" s="291"/>
      <c r="T142" s="331">
        <f t="shared" si="11"/>
        <v>0</v>
      </c>
    </row>
    <row r="143" spans="1:20" ht="20.149999999999999" customHeight="1" x14ac:dyDescent="0.35">
      <c r="A143" s="126">
        <v>137</v>
      </c>
      <c r="B143" s="197" t="str">
        <f>IF('Dépenses sur frais réels'!B143="","",'Dépenses sur frais réels'!B143)</f>
        <v/>
      </c>
      <c r="C143" s="197" t="str">
        <f>IF('Dépenses sur frais réels'!C143="","",'Dépenses sur frais réels'!C143)</f>
        <v/>
      </c>
      <c r="D143" s="197" t="str">
        <f>IF('Dépenses sur frais réels'!D143="","",'Dépenses sur frais réels'!D143)</f>
        <v/>
      </c>
      <c r="E143" s="197" t="str">
        <f>IF('Dépenses sur frais réels'!E143="","",'Dépenses sur frais réels'!E143)</f>
        <v/>
      </c>
      <c r="F143" s="197" t="str">
        <f>IF('Dépenses sur frais réels'!F143="","",'Dépenses sur frais réels'!F143)</f>
        <v/>
      </c>
      <c r="G143" s="361" t="str">
        <f>IF('Dépenses sur frais réels'!G143="","",'Dépenses sur frais réels'!G143)</f>
        <v/>
      </c>
      <c r="H143" s="361" t="str">
        <f>IF('Dépenses sur frais réels'!H143="","",'Dépenses sur frais réels'!H143)</f>
        <v/>
      </c>
      <c r="I143" s="362" t="str">
        <f>IF('Dépenses sur frais réels'!I143="","",'Dépenses sur frais réels'!I143)</f>
        <v/>
      </c>
      <c r="J143" s="102"/>
      <c r="K143" s="297" t="str">
        <f t="shared" si="12"/>
        <v/>
      </c>
      <c r="L143" s="297" t="str">
        <f t="shared" si="13"/>
        <v/>
      </c>
      <c r="M143" s="102"/>
      <c r="N143" s="193"/>
      <c r="O143" s="370"/>
      <c r="P143" s="147" t="str">
        <f t="shared" si="10"/>
        <v/>
      </c>
      <c r="Q143" s="195" t="str">
        <f t="shared" si="14"/>
        <v/>
      </c>
      <c r="R143" s="451" t="str">
        <f>IF(AND(OR(J143="KO",M143&lt;&gt;""),OR(J143="",K143="",L143="")),Listes!$A$68,IF(AND(M143="",J143&lt;&gt;""),Listes!$A$69,IF(AND(I143&lt;M143,O143=""),Listes!$A$70,IF(AND(L143&lt;K143,O143=""),Listes!$A$71,IF(AND(M143&lt;I143,N143=""),Listes!$A$72,IF(AND(S143="",OR(J143&lt;&gt;"",K143&lt;&gt;"",L143&lt;&gt;"")),Listes!$A$73,""))))))</f>
        <v/>
      </c>
      <c r="S143" s="291"/>
      <c r="T143" s="331">
        <f t="shared" si="11"/>
        <v>0</v>
      </c>
    </row>
    <row r="144" spans="1:20" ht="20.149999999999999" customHeight="1" x14ac:dyDescent="0.35">
      <c r="A144" s="126">
        <v>138</v>
      </c>
      <c r="B144" s="197" t="str">
        <f>IF('Dépenses sur frais réels'!B144="","",'Dépenses sur frais réels'!B144)</f>
        <v/>
      </c>
      <c r="C144" s="197" t="str">
        <f>IF('Dépenses sur frais réels'!C144="","",'Dépenses sur frais réels'!C144)</f>
        <v/>
      </c>
      <c r="D144" s="197" t="str">
        <f>IF('Dépenses sur frais réels'!D144="","",'Dépenses sur frais réels'!D144)</f>
        <v/>
      </c>
      <c r="E144" s="197" t="str">
        <f>IF('Dépenses sur frais réels'!E144="","",'Dépenses sur frais réels'!E144)</f>
        <v/>
      </c>
      <c r="F144" s="197" t="str">
        <f>IF('Dépenses sur frais réels'!F144="","",'Dépenses sur frais réels'!F144)</f>
        <v/>
      </c>
      <c r="G144" s="361" t="str">
        <f>IF('Dépenses sur frais réels'!G144="","",'Dépenses sur frais réels'!G144)</f>
        <v/>
      </c>
      <c r="H144" s="361" t="str">
        <f>IF('Dépenses sur frais réels'!H144="","",'Dépenses sur frais réels'!H144)</f>
        <v/>
      </c>
      <c r="I144" s="362" t="str">
        <f>IF('Dépenses sur frais réels'!I144="","",'Dépenses sur frais réels'!I144)</f>
        <v/>
      </c>
      <c r="J144" s="102"/>
      <c r="K144" s="297" t="str">
        <f t="shared" si="12"/>
        <v/>
      </c>
      <c r="L144" s="297" t="str">
        <f t="shared" si="13"/>
        <v/>
      </c>
      <c r="M144" s="102"/>
      <c r="N144" s="193"/>
      <c r="O144" s="370"/>
      <c r="P144" s="147" t="str">
        <f t="shared" si="10"/>
        <v/>
      </c>
      <c r="Q144" s="195" t="str">
        <f t="shared" si="14"/>
        <v/>
      </c>
      <c r="R144" s="451" t="str">
        <f>IF(AND(OR(J144="KO",M144&lt;&gt;""),OR(J144="",K144="",L144="")),Listes!$A$68,IF(AND(M144="",J144&lt;&gt;""),Listes!$A$69,IF(AND(I144&lt;M144,O144=""),Listes!$A$70,IF(AND(L144&lt;K144,O144=""),Listes!$A$71,IF(AND(M144&lt;I144,N144=""),Listes!$A$72,IF(AND(S144="",OR(J144&lt;&gt;"",K144&lt;&gt;"",L144&lt;&gt;"")),Listes!$A$73,""))))))</f>
        <v/>
      </c>
      <c r="S144" s="291"/>
      <c r="T144" s="331">
        <f t="shared" si="11"/>
        <v>0</v>
      </c>
    </row>
    <row r="145" spans="1:20" ht="20.149999999999999" customHeight="1" x14ac:dyDescent="0.35">
      <c r="A145" s="126">
        <v>139</v>
      </c>
      <c r="B145" s="197" t="str">
        <f>IF('Dépenses sur frais réels'!B145="","",'Dépenses sur frais réels'!B145)</f>
        <v/>
      </c>
      <c r="C145" s="197" t="str">
        <f>IF('Dépenses sur frais réels'!C145="","",'Dépenses sur frais réels'!C145)</f>
        <v/>
      </c>
      <c r="D145" s="197" t="str">
        <f>IF('Dépenses sur frais réels'!D145="","",'Dépenses sur frais réels'!D145)</f>
        <v/>
      </c>
      <c r="E145" s="197" t="str">
        <f>IF('Dépenses sur frais réels'!E145="","",'Dépenses sur frais réels'!E145)</f>
        <v/>
      </c>
      <c r="F145" s="197" t="str">
        <f>IF('Dépenses sur frais réels'!F145="","",'Dépenses sur frais réels'!F145)</f>
        <v/>
      </c>
      <c r="G145" s="361" t="str">
        <f>IF('Dépenses sur frais réels'!G145="","",'Dépenses sur frais réels'!G145)</f>
        <v/>
      </c>
      <c r="H145" s="361" t="str">
        <f>IF('Dépenses sur frais réels'!H145="","",'Dépenses sur frais réels'!H145)</f>
        <v/>
      </c>
      <c r="I145" s="362" t="str">
        <f>IF('Dépenses sur frais réels'!I145="","",'Dépenses sur frais réels'!I145)</f>
        <v/>
      </c>
      <c r="J145" s="102"/>
      <c r="K145" s="297" t="str">
        <f t="shared" si="12"/>
        <v/>
      </c>
      <c r="L145" s="297" t="str">
        <f t="shared" si="13"/>
        <v/>
      </c>
      <c r="M145" s="102"/>
      <c r="N145" s="193"/>
      <c r="O145" s="370"/>
      <c r="P145" s="147" t="str">
        <f t="shared" si="10"/>
        <v/>
      </c>
      <c r="Q145" s="195" t="str">
        <f t="shared" si="14"/>
        <v/>
      </c>
      <c r="R145" s="451" t="str">
        <f>IF(AND(OR(J145="KO",M145&lt;&gt;""),OR(J145="",K145="",L145="")),Listes!$A$68,IF(AND(M145="",J145&lt;&gt;""),Listes!$A$69,IF(AND(I145&lt;M145,O145=""),Listes!$A$70,IF(AND(L145&lt;K145,O145=""),Listes!$A$71,IF(AND(M145&lt;I145,N145=""),Listes!$A$72,IF(AND(S145="",OR(J145&lt;&gt;"",K145&lt;&gt;"",L145&lt;&gt;"")),Listes!$A$73,""))))))</f>
        <v/>
      </c>
      <c r="S145" s="291"/>
      <c r="T145" s="331">
        <f t="shared" si="11"/>
        <v>0</v>
      </c>
    </row>
    <row r="146" spans="1:20" ht="20.149999999999999" customHeight="1" x14ac:dyDescent="0.35">
      <c r="A146" s="126">
        <v>140</v>
      </c>
      <c r="B146" s="197" t="str">
        <f>IF('Dépenses sur frais réels'!B146="","",'Dépenses sur frais réels'!B146)</f>
        <v/>
      </c>
      <c r="C146" s="197" t="str">
        <f>IF('Dépenses sur frais réels'!C146="","",'Dépenses sur frais réels'!C146)</f>
        <v/>
      </c>
      <c r="D146" s="197" t="str">
        <f>IF('Dépenses sur frais réels'!D146="","",'Dépenses sur frais réels'!D146)</f>
        <v/>
      </c>
      <c r="E146" s="197" t="str">
        <f>IF('Dépenses sur frais réels'!E146="","",'Dépenses sur frais réels'!E146)</f>
        <v/>
      </c>
      <c r="F146" s="197" t="str">
        <f>IF('Dépenses sur frais réels'!F146="","",'Dépenses sur frais réels'!F146)</f>
        <v/>
      </c>
      <c r="G146" s="361" t="str">
        <f>IF('Dépenses sur frais réels'!G146="","",'Dépenses sur frais réels'!G146)</f>
        <v/>
      </c>
      <c r="H146" s="361" t="str">
        <f>IF('Dépenses sur frais réels'!H146="","",'Dépenses sur frais réels'!H146)</f>
        <v/>
      </c>
      <c r="I146" s="362" t="str">
        <f>IF('Dépenses sur frais réels'!I146="","",'Dépenses sur frais réels'!I146)</f>
        <v/>
      </c>
      <c r="J146" s="102"/>
      <c r="K146" s="297" t="str">
        <f t="shared" si="12"/>
        <v/>
      </c>
      <c r="L146" s="297" t="str">
        <f t="shared" si="13"/>
        <v/>
      </c>
      <c r="M146" s="102"/>
      <c r="N146" s="193"/>
      <c r="O146" s="370"/>
      <c r="P146" s="147" t="str">
        <f t="shared" si="10"/>
        <v/>
      </c>
      <c r="Q146" s="195" t="str">
        <f t="shared" si="14"/>
        <v/>
      </c>
      <c r="R146" s="451" t="str">
        <f>IF(AND(OR(J146="KO",M146&lt;&gt;""),OR(J146="",K146="",L146="")),Listes!$A$68,IF(AND(M146="",J146&lt;&gt;""),Listes!$A$69,IF(AND(I146&lt;M146,O146=""),Listes!$A$70,IF(AND(L146&lt;K146,O146=""),Listes!$A$71,IF(AND(M146&lt;I146,N146=""),Listes!$A$72,IF(AND(S146="",OR(J146&lt;&gt;"",K146&lt;&gt;"",L146&lt;&gt;"")),Listes!$A$73,""))))))</f>
        <v/>
      </c>
      <c r="S146" s="291"/>
      <c r="T146" s="331">
        <f t="shared" si="11"/>
        <v>0</v>
      </c>
    </row>
    <row r="147" spans="1:20" ht="20.149999999999999" customHeight="1" x14ac:dyDescent="0.35">
      <c r="A147" s="126">
        <v>141</v>
      </c>
      <c r="B147" s="197" t="str">
        <f>IF('Dépenses sur frais réels'!B147="","",'Dépenses sur frais réels'!B147)</f>
        <v/>
      </c>
      <c r="C147" s="197" t="str">
        <f>IF('Dépenses sur frais réels'!C147="","",'Dépenses sur frais réels'!C147)</f>
        <v/>
      </c>
      <c r="D147" s="197" t="str">
        <f>IF('Dépenses sur frais réels'!D147="","",'Dépenses sur frais réels'!D147)</f>
        <v/>
      </c>
      <c r="E147" s="197" t="str">
        <f>IF('Dépenses sur frais réels'!E147="","",'Dépenses sur frais réels'!E147)</f>
        <v/>
      </c>
      <c r="F147" s="197" t="str">
        <f>IF('Dépenses sur frais réels'!F147="","",'Dépenses sur frais réels'!F147)</f>
        <v/>
      </c>
      <c r="G147" s="361" t="str">
        <f>IF('Dépenses sur frais réels'!G147="","",'Dépenses sur frais réels'!G147)</f>
        <v/>
      </c>
      <c r="H147" s="361" t="str">
        <f>IF('Dépenses sur frais réels'!H147="","",'Dépenses sur frais réels'!H147)</f>
        <v/>
      </c>
      <c r="I147" s="362" t="str">
        <f>IF('Dépenses sur frais réels'!I147="","",'Dépenses sur frais réels'!I147)</f>
        <v/>
      </c>
      <c r="J147" s="102"/>
      <c r="K147" s="297" t="str">
        <f t="shared" si="12"/>
        <v/>
      </c>
      <c r="L147" s="297" t="str">
        <f t="shared" si="13"/>
        <v/>
      </c>
      <c r="M147" s="102"/>
      <c r="N147" s="193"/>
      <c r="O147" s="370"/>
      <c r="P147" s="147" t="str">
        <f t="shared" si="10"/>
        <v/>
      </c>
      <c r="Q147" s="195" t="str">
        <f t="shared" si="14"/>
        <v/>
      </c>
      <c r="R147" s="451" t="str">
        <f>IF(AND(OR(J147="KO",M147&lt;&gt;""),OR(J147="",K147="",L147="")),Listes!$A$68,IF(AND(M147="",J147&lt;&gt;""),Listes!$A$69,IF(AND(I147&lt;M147,O147=""),Listes!$A$70,IF(AND(L147&lt;K147,O147=""),Listes!$A$71,IF(AND(M147&lt;I147,N147=""),Listes!$A$72,IF(AND(S147="",OR(J147&lt;&gt;"",K147&lt;&gt;"",L147&lt;&gt;"")),Listes!$A$73,""))))))</f>
        <v/>
      </c>
      <c r="S147" s="291"/>
      <c r="T147" s="331">
        <f t="shared" si="11"/>
        <v>0</v>
      </c>
    </row>
    <row r="148" spans="1:20" ht="20.149999999999999" customHeight="1" x14ac:dyDescent="0.35">
      <c r="A148" s="126">
        <v>142</v>
      </c>
      <c r="B148" s="197" t="str">
        <f>IF('Dépenses sur frais réels'!B148="","",'Dépenses sur frais réels'!B148)</f>
        <v/>
      </c>
      <c r="C148" s="197" t="str">
        <f>IF('Dépenses sur frais réels'!C148="","",'Dépenses sur frais réels'!C148)</f>
        <v/>
      </c>
      <c r="D148" s="197" t="str">
        <f>IF('Dépenses sur frais réels'!D148="","",'Dépenses sur frais réels'!D148)</f>
        <v/>
      </c>
      <c r="E148" s="197" t="str">
        <f>IF('Dépenses sur frais réels'!E148="","",'Dépenses sur frais réels'!E148)</f>
        <v/>
      </c>
      <c r="F148" s="197" t="str">
        <f>IF('Dépenses sur frais réels'!F148="","",'Dépenses sur frais réels'!F148)</f>
        <v/>
      </c>
      <c r="G148" s="361" t="str">
        <f>IF('Dépenses sur frais réels'!G148="","",'Dépenses sur frais réels'!G148)</f>
        <v/>
      </c>
      <c r="H148" s="361" t="str">
        <f>IF('Dépenses sur frais réels'!H148="","",'Dépenses sur frais réels'!H148)</f>
        <v/>
      </c>
      <c r="I148" s="362" t="str">
        <f>IF('Dépenses sur frais réels'!I148="","",'Dépenses sur frais réels'!I148)</f>
        <v/>
      </c>
      <c r="J148" s="102"/>
      <c r="K148" s="297" t="str">
        <f t="shared" si="12"/>
        <v/>
      </c>
      <c r="L148" s="297" t="str">
        <f t="shared" si="13"/>
        <v/>
      </c>
      <c r="M148" s="102"/>
      <c r="N148" s="193"/>
      <c r="O148" s="370"/>
      <c r="P148" s="147" t="str">
        <f t="shared" si="10"/>
        <v/>
      </c>
      <c r="Q148" s="195" t="str">
        <f t="shared" si="14"/>
        <v/>
      </c>
      <c r="R148" s="451" t="str">
        <f>IF(AND(OR(J148="KO",M148&lt;&gt;""),OR(J148="",K148="",L148="")),Listes!$A$68,IF(AND(M148="",J148&lt;&gt;""),Listes!$A$69,IF(AND(I148&lt;M148,O148=""),Listes!$A$70,IF(AND(L148&lt;K148,O148=""),Listes!$A$71,IF(AND(M148&lt;I148,N148=""),Listes!$A$72,IF(AND(S148="",OR(J148&lt;&gt;"",K148&lt;&gt;"",L148&lt;&gt;"")),Listes!$A$73,""))))))</f>
        <v/>
      </c>
      <c r="S148" s="291"/>
      <c r="T148" s="331">
        <f t="shared" si="11"/>
        <v>0</v>
      </c>
    </row>
    <row r="149" spans="1:20" ht="20.149999999999999" customHeight="1" x14ac:dyDescent="0.35">
      <c r="A149" s="126">
        <v>143</v>
      </c>
      <c r="B149" s="197" t="str">
        <f>IF('Dépenses sur frais réels'!B149="","",'Dépenses sur frais réels'!B149)</f>
        <v/>
      </c>
      <c r="C149" s="197" t="str">
        <f>IF('Dépenses sur frais réels'!C149="","",'Dépenses sur frais réels'!C149)</f>
        <v/>
      </c>
      <c r="D149" s="197" t="str">
        <f>IF('Dépenses sur frais réels'!D149="","",'Dépenses sur frais réels'!D149)</f>
        <v/>
      </c>
      <c r="E149" s="197" t="str">
        <f>IF('Dépenses sur frais réels'!E149="","",'Dépenses sur frais réels'!E149)</f>
        <v/>
      </c>
      <c r="F149" s="197" t="str">
        <f>IF('Dépenses sur frais réels'!F149="","",'Dépenses sur frais réels'!F149)</f>
        <v/>
      </c>
      <c r="G149" s="361" t="str">
        <f>IF('Dépenses sur frais réels'!G149="","",'Dépenses sur frais réels'!G149)</f>
        <v/>
      </c>
      <c r="H149" s="361" t="str">
        <f>IF('Dépenses sur frais réels'!H149="","",'Dépenses sur frais réels'!H149)</f>
        <v/>
      </c>
      <c r="I149" s="362" t="str">
        <f>IF('Dépenses sur frais réels'!I149="","",'Dépenses sur frais réels'!I149)</f>
        <v/>
      </c>
      <c r="J149" s="102"/>
      <c r="K149" s="297" t="str">
        <f t="shared" si="12"/>
        <v/>
      </c>
      <c r="L149" s="297" t="str">
        <f t="shared" si="13"/>
        <v/>
      </c>
      <c r="M149" s="102"/>
      <c r="N149" s="193"/>
      <c r="O149" s="370"/>
      <c r="P149" s="147" t="str">
        <f t="shared" si="10"/>
        <v/>
      </c>
      <c r="Q149" s="195" t="str">
        <f t="shared" si="14"/>
        <v/>
      </c>
      <c r="R149" s="451" t="str">
        <f>IF(AND(OR(J149="KO",M149&lt;&gt;""),OR(J149="",K149="",L149="")),Listes!$A$68,IF(AND(M149="",J149&lt;&gt;""),Listes!$A$69,IF(AND(I149&lt;M149,O149=""),Listes!$A$70,IF(AND(L149&lt;K149,O149=""),Listes!$A$71,IF(AND(M149&lt;I149,N149=""),Listes!$A$72,IF(AND(S149="",OR(J149&lt;&gt;"",K149&lt;&gt;"",L149&lt;&gt;"")),Listes!$A$73,""))))))</f>
        <v/>
      </c>
      <c r="S149" s="291"/>
      <c r="T149" s="331">
        <f t="shared" si="11"/>
        <v>0</v>
      </c>
    </row>
    <row r="150" spans="1:20" ht="20.149999999999999" customHeight="1" x14ac:dyDescent="0.35">
      <c r="A150" s="126">
        <v>144</v>
      </c>
      <c r="B150" s="197" t="str">
        <f>IF('Dépenses sur frais réels'!B150="","",'Dépenses sur frais réels'!B150)</f>
        <v/>
      </c>
      <c r="C150" s="197" t="str">
        <f>IF('Dépenses sur frais réels'!C150="","",'Dépenses sur frais réels'!C150)</f>
        <v/>
      </c>
      <c r="D150" s="197" t="str">
        <f>IF('Dépenses sur frais réels'!D150="","",'Dépenses sur frais réels'!D150)</f>
        <v/>
      </c>
      <c r="E150" s="197" t="str">
        <f>IF('Dépenses sur frais réels'!E150="","",'Dépenses sur frais réels'!E150)</f>
        <v/>
      </c>
      <c r="F150" s="197" t="str">
        <f>IF('Dépenses sur frais réels'!F150="","",'Dépenses sur frais réels'!F150)</f>
        <v/>
      </c>
      <c r="G150" s="361" t="str">
        <f>IF('Dépenses sur frais réels'!G150="","",'Dépenses sur frais réels'!G150)</f>
        <v/>
      </c>
      <c r="H150" s="361" t="str">
        <f>IF('Dépenses sur frais réels'!H150="","",'Dépenses sur frais réels'!H150)</f>
        <v/>
      </c>
      <c r="I150" s="362" t="str">
        <f>IF('Dépenses sur frais réels'!I150="","",'Dépenses sur frais réels'!I150)</f>
        <v/>
      </c>
      <c r="J150" s="102"/>
      <c r="K150" s="297" t="str">
        <f t="shared" si="12"/>
        <v/>
      </c>
      <c r="L150" s="297" t="str">
        <f t="shared" si="13"/>
        <v/>
      </c>
      <c r="M150" s="102"/>
      <c r="N150" s="193"/>
      <c r="O150" s="370"/>
      <c r="P150" s="147" t="str">
        <f t="shared" si="10"/>
        <v/>
      </c>
      <c r="Q150" s="195" t="str">
        <f t="shared" si="14"/>
        <v/>
      </c>
      <c r="R150" s="451" t="str">
        <f>IF(AND(OR(J150="KO",M150&lt;&gt;""),OR(J150="",K150="",L150="")),Listes!$A$68,IF(AND(M150="",J150&lt;&gt;""),Listes!$A$69,IF(AND(I150&lt;M150,O150=""),Listes!$A$70,IF(AND(L150&lt;K150,O150=""),Listes!$A$71,IF(AND(M150&lt;I150,N150=""),Listes!$A$72,IF(AND(S150="",OR(J150&lt;&gt;"",K150&lt;&gt;"",L150&lt;&gt;"")),Listes!$A$73,""))))))</f>
        <v/>
      </c>
      <c r="S150" s="291"/>
      <c r="T150" s="331">
        <f t="shared" si="11"/>
        <v>0</v>
      </c>
    </row>
    <row r="151" spans="1:20" ht="20.149999999999999" customHeight="1" x14ac:dyDescent="0.35">
      <c r="A151" s="126">
        <v>145</v>
      </c>
      <c r="B151" s="197" t="str">
        <f>IF('Dépenses sur frais réels'!B151="","",'Dépenses sur frais réels'!B151)</f>
        <v/>
      </c>
      <c r="C151" s="197" t="str">
        <f>IF('Dépenses sur frais réels'!C151="","",'Dépenses sur frais réels'!C151)</f>
        <v/>
      </c>
      <c r="D151" s="197" t="str">
        <f>IF('Dépenses sur frais réels'!D151="","",'Dépenses sur frais réels'!D151)</f>
        <v/>
      </c>
      <c r="E151" s="197" t="str">
        <f>IF('Dépenses sur frais réels'!E151="","",'Dépenses sur frais réels'!E151)</f>
        <v/>
      </c>
      <c r="F151" s="197" t="str">
        <f>IF('Dépenses sur frais réels'!F151="","",'Dépenses sur frais réels'!F151)</f>
        <v/>
      </c>
      <c r="G151" s="361" t="str">
        <f>IF('Dépenses sur frais réels'!G151="","",'Dépenses sur frais réels'!G151)</f>
        <v/>
      </c>
      <c r="H151" s="361" t="str">
        <f>IF('Dépenses sur frais réels'!H151="","",'Dépenses sur frais réels'!H151)</f>
        <v/>
      </c>
      <c r="I151" s="362" t="str">
        <f>IF('Dépenses sur frais réels'!I151="","",'Dépenses sur frais réels'!I151)</f>
        <v/>
      </c>
      <c r="J151" s="102"/>
      <c r="K151" s="297" t="str">
        <f t="shared" si="12"/>
        <v/>
      </c>
      <c r="L151" s="297" t="str">
        <f t="shared" si="13"/>
        <v/>
      </c>
      <c r="M151" s="102"/>
      <c r="N151" s="193"/>
      <c r="O151" s="370"/>
      <c r="P151" s="147" t="str">
        <f t="shared" si="10"/>
        <v/>
      </c>
      <c r="Q151" s="195" t="str">
        <f t="shared" si="14"/>
        <v/>
      </c>
      <c r="R151" s="451" t="str">
        <f>IF(AND(OR(J151="KO",M151&lt;&gt;""),OR(J151="",K151="",L151="")),Listes!$A$68,IF(AND(M151="",J151&lt;&gt;""),Listes!$A$69,IF(AND(I151&lt;M151,O151=""),Listes!$A$70,IF(AND(L151&lt;K151,O151=""),Listes!$A$71,IF(AND(M151&lt;I151,N151=""),Listes!$A$72,IF(AND(S151="",OR(J151&lt;&gt;"",K151&lt;&gt;"",L151&lt;&gt;"")),Listes!$A$73,""))))))</f>
        <v/>
      </c>
      <c r="S151" s="291"/>
      <c r="T151" s="331">
        <f t="shared" si="11"/>
        <v>0</v>
      </c>
    </row>
    <row r="152" spans="1:20" ht="20.149999999999999" customHeight="1" x14ac:dyDescent="0.35">
      <c r="A152" s="126">
        <v>146</v>
      </c>
      <c r="B152" s="197" t="str">
        <f>IF('Dépenses sur frais réels'!B152="","",'Dépenses sur frais réels'!B152)</f>
        <v/>
      </c>
      <c r="C152" s="197" t="str">
        <f>IF('Dépenses sur frais réels'!C152="","",'Dépenses sur frais réels'!C152)</f>
        <v/>
      </c>
      <c r="D152" s="197" t="str">
        <f>IF('Dépenses sur frais réels'!D152="","",'Dépenses sur frais réels'!D152)</f>
        <v/>
      </c>
      <c r="E152" s="197" t="str">
        <f>IF('Dépenses sur frais réels'!E152="","",'Dépenses sur frais réels'!E152)</f>
        <v/>
      </c>
      <c r="F152" s="197" t="str">
        <f>IF('Dépenses sur frais réels'!F152="","",'Dépenses sur frais réels'!F152)</f>
        <v/>
      </c>
      <c r="G152" s="361" t="str">
        <f>IF('Dépenses sur frais réels'!G152="","",'Dépenses sur frais réels'!G152)</f>
        <v/>
      </c>
      <c r="H152" s="361" t="str">
        <f>IF('Dépenses sur frais réels'!H152="","",'Dépenses sur frais réels'!H152)</f>
        <v/>
      </c>
      <c r="I152" s="362" t="str">
        <f>IF('Dépenses sur frais réels'!I152="","",'Dépenses sur frais réels'!I152)</f>
        <v/>
      </c>
      <c r="J152" s="102"/>
      <c r="K152" s="297" t="str">
        <f t="shared" si="12"/>
        <v/>
      </c>
      <c r="L152" s="297" t="str">
        <f t="shared" si="13"/>
        <v/>
      </c>
      <c r="M152" s="102"/>
      <c r="N152" s="193"/>
      <c r="O152" s="370"/>
      <c r="P152" s="147" t="str">
        <f t="shared" si="10"/>
        <v/>
      </c>
      <c r="Q152" s="195" t="str">
        <f t="shared" si="14"/>
        <v/>
      </c>
      <c r="R152" s="451" t="str">
        <f>IF(AND(OR(J152="KO",M152&lt;&gt;""),OR(J152="",K152="",L152="")),Listes!$A$68,IF(AND(M152="",J152&lt;&gt;""),Listes!$A$69,IF(AND(I152&lt;M152,O152=""),Listes!$A$70,IF(AND(L152&lt;K152,O152=""),Listes!$A$71,IF(AND(M152&lt;I152,N152=""),Listes!$A$72,IF(AND(S152="",OR(J152&lt;&gt;"",K152&lt;&gt;"",L152&lt;&gt;"")),Listes!$A$73,""))))))</f>
        <v/>
      </c>
      <c r="S152" s="291"/>
      <c r="T152" s="331">
        <f t="shared" si="11"/>
        <v>0</v>
      </c>
    </row>
    <row r="153" spans="1:20" ht="20.149999999999999" customHeight="1" x14ac:dyDescent="0.35">
      <c r="A153" s="126">
        <v>147</v>
      </c>
      <c r="B153" s="197" t="str">
        <f>IF('Dépenses sur frais réels'!B153="","",'Dépenses sur frais réels'!B153)</f>
        <v/>
      </c>
      <c r="C153" s="197" t="str">
        <f>IF('Dépenses sur frais réels'!C153="","",'Dépenses sur frais réels'!C153)</f>
        <v/>
      </c>
      <c r="D153" s="197" t="str">
        <f>IF('Dépenses sur frais réels'!D153="","",'Dépenses sur frais réels'!D153)</f>
        <v/>
      </c>
      <c r="E153" s="197" t="str">
        <f>IF('Dépenses sur frais réels'!E153="","",'Dépenses sur frais réels'!E153)</f>
        <v/>
      </c>
      <c r="F153" s="197" t="str">
        <f>IF('Dépenses sur frais réels'!F153="","",'Dépenses sur frais réels'!F153)</f>
        <v/>
      </c>
      <c r="G153" s="361" t="str">
        <f>IF('Dépenses sur frais réels'!G153="","",'Dépenses sur frais réels'!G153)</f>
        <v/>
      </c>
      <c r="H153" s="361" t="str">
        <f>IF('Dépenses sur frais réels'!H153="","",'Dépenses sur frais réels'!H153)</f>
        <v/>
      </c>
      <c r="I153" s="362" t="str">
        <f>IF('Dépenses sur frais réels'!I153="","",'Dépenses sur frais réels'!I153)</f>
        <v/>
      </c>
      <c r="J153" s="102"/>
      <c r="K153" s="297" t="str">
        <f t="shared" si="12"/>
        <v/>
      </c>
      <c r="L153" s="297" t="str">
        <f t="shared" si="13"/>
        <v/>
      </c>
      <c r="M153" s="102"/>
      <c r="N153" s="193"/>
      <c r="O153" s="370"/>
      <c r="P153" s="147" t="str">
        <f t="shared" si="10"/>
        <v/>
      </c>
      <c r="Q153" s="195" t="str">
        <f t="shared" si="14"/>
        <v/>
      </c>
      <c r="R153" s="451" t="str">
        <f>IF(AND(OR(J153="KO",M153&lt;&gt;""),OR(J153="",K153="",L153="")),Listes!$A$68,IF(AND(M153="",J153&lt;&gt;""),Listes!$A$69,IF(AND(I153&lt;M153,O153=""),Listes!$A$70,IF(AND(L153&lt;K153,O153=""),Listes!$A$71,IF(AND(M153&lt;I153,N153=""),Listes!$A$72,IF(AND(S153="",OR(J153&lt;&gt;"",K153&lt;&gt;"",L153&lt;&gt;"")),Listes!$A$73,""))))))</f>
        <v/>
      </c>
      <c r="S153" s="291"/>
      <c r="T153" s="331">
        <f t="shared" si="11"/>
        <v>0</v>
      </c>
    </row>
    <row r="154" spans="1:20" ht="20.149999999999999" customHeight="1" x14ac:dyDescent="0.35">
      <c r="A154" s="126">
        <v>148</v>
      </c>
      <c r="B154" s="197" t="str">
        <f>IF('Dépenses sur frais réels'!B154="","",'Dépenses sur frais réels'!B154)</f>
        <v/>
      </c>
      <c r="C154" s="197" t="str">
        <f>IF('Dépenses sur frais réels'!C154="","",'Dépenses sur frais réels'!C154)</f>
        <v/>
      </c>
      <c r="D154" s="197" t="str">
        <f>IF('Dépenses sur frais réels'!D154="","",'Dépenses sur frais réels'!D154)</f>
        <v/>
      </c>
      <c r="E154" s="197" t="str">
        <f>IF('Dépenses sur frais réels'!E154="","",'Dépenses sur frais réels'!E154)</f>
        <v/>
      </c>
      <c r="F154" s="197" t="str">
        <f>IF('Dépenses sur frais réels'!F154="","",'Dépenses sur frais réels'!F154)</f>
        <v/>
      </c>
      <c r="G154" s="361" t="str">
        <f>IF('Dépenses sur frais réels'!G154="","",'Dépenses sur frais réels'!G154)</f>
        <v/>
      </c>
      <c r="H154" s="361" t="str">
        <f>IF('Dépenses sur frais réels'!H154="","",'Dépenses sur frais réels'!H154)</f>
        <v/>
      </c>
      <c r="I154" s="362" t="str">
        <f>IF('Dépenses sur frais réels'!I154="","",'Dépenses sur frais réels'!I154)</f>
        <v/>
      </c>
      <c r="J154" s="102"/>
      <c r="K154" s="297" t="str">
        <f t="shared" si="12"/>
        <v/>
      </c>
      <c r="L154" s="297" t="str">
        <f t="shared" si="13"/>
        <v/>
      </c>
      <c r="M154" s="102"/>
      <c r="N154" s="193"/>
      <c r="O154" s="370"/>
      <c r="P154" s="147" t="str">
        <f t="shared" si="10"/>
        <v/>
      </c>
      <c r="Q154" s="195" t="str">
        <f t="shared" si="14"/>
        <v/>
      </c>
      <c r="R154" s="451" t="str">
        <f>IF(AND(OR(J154="KO",M154&lt;&gt;""),OR(J154="",K154="",L154="")),Listes!$A$68,IF(AND(M154="",J154&lt;&gt;""),Listes!$A$69,IF(AND(I154&lt;M154,O154=""),Listes!$A$70,IF(AND(L154&lt;K154,O154=""),Listes!$A$71,IF(AND(M154&lt;I154,N154=""),Listes!$A$72,IF(AND(S154="",OR(J154&lt;&gt;"",K154&lt;&gt;"",L154&lt;&gt;"")),Listes!$A$73,""))))))</f>
        <v/>
      </c>
      <c r="S154" s="291"/>
      <c r="T154" s="331">
        <f t="shared" si="11"/>
        <v>0</v>
      </c>
    </row>
    <row r="155" spans="1:20" ht="20.149999999999999" customHeight="1" x14ac:dyDescent="0.35">
      <c r="A155" s="126">
        <v>149</v>
      </c>
      <c r="B155" s="197" t="str">
        <f>IF('Dépenses sur frais réels'!B155="","",'Dépenses sur frais réels'!B155)</f>
        <v/>
      </c>
      <c r="C155" s="197" t="str">
        <f>IF('Dépenses sur frais réels'!C155="","",'Dépenses sur frais réels'!C155)</f>
        <v/>
      </c>
      <c r="D155" s="197" t="str">
        <f>IF('Dépenses sur frais réels'!D155="","",'Dépenses sur frais réels'!D155)</f>
        <v/>
      </c>
      <c r="E155" s="197" t="str">
        <f>IF('Dépenses sur frais réels'!E155="","",'Dépenses sur frais réels'!E155)</f>
        <v/>
      </c>
      <c r="F155" s="197" t="str">
        <f>IF('Dépenses sur frais réels'!F155="","",'Dépenses sur frais réels'!F155)</f>
        <v/>
      </c>
      <c r="G155" s="361" t="str">
        <f>IF('Dépenses sur frais réels'!G155="","",'Dépenses sur frais réels'!G155)</f>
        <v/>
      </c>
      <c r="H155" s="361" t="str">
        <f>IF('Dépenses sur frais réels'!H155="","",'Dépenses sur frais réels'!H155)</f>
        <v/>
      </c>
      <c r="I155" s="362" t="str">
        <f>IF('Dépenses sur frais réels'!I155="","",'Dépenses sur frais réels'!I155)</f>
        <v/>
      </c>
      <c r="J155" s="102"/>
      <c r="K155" s="297" t="str">
        <f t="shared" si="12"/>
        <v/>
      </c>
      <c r="L155" s="297" t="str">
        <f t="shared" si="13"/>
        <v/>
      </c>
      <c r="M155" s="102"/>
      <c r="N155" s="193"/>
      <c r="O155" s="370"/>
      <c r="P155" s="147" t="str">
        <f t="shared" si="10"/>
        <v/>
      </c>
      <c r="Q155" s="195" t="str">
        <f t="shared" si="14"/>
        <v/>
      </c>
      <c r="R155" s="451" t="str">
        <f>IF(AND(OR(J155="KO",M155&lt;&gt;""),OR(J155="",K155="",L155="")),Listes!$A$68,IF(AND(M155="",J155&lt;&gt;""),Listes!$A$69,IF(AND(I155&lt;M155,O155=""),Listes!$A$70,IF(AND(L155&lt;K155,O155=""),Listes!$A$71,IF(AND(M155&lt;I155,N155=""),Listes!$A$72,IF(AND(S155="",OR(J155&lt;&gt;"",K155&lt;&gt;"",L155&lt;&gt;"")),Listes!$A$73,""))))))</f>
        <v/>
      </c>
      <c r="S155" s="291"/>
      <c r="T155" s="331">
        <f t="shared" si="11"/>
        <v>0</v>
      </c>
    </row>
    <row r="156" spans="1:20" ht="20.149999999999999" customHeight="1" x14ac:dyDescent="0.35">
      <c r="A156" s="126">
        <v>150</v>
      </c>
      <c r="B156" s="197" t="str">
        <f>IF('Dépenses sur frais réels'!B156="","",'Dépenses sur frais réels'!B156)</f>
        <v/>
      </c>
      <c r="C156" s="197" t="str">
        <f>IF('Dépenses sur frais réels'!C156="","",'Dépenses sur frais réels'!C156)</f>
        <v/>
      </c>
      <c r="D156" s="197" t="str">
        <f>IF('Dépenses sur frais réels'!D156="","",'Dépenses sur frais réels'!D156)</f>
        <v/>
      </c>
      <c r="E156" s="197" t="str">
        <f>IF('Dépenses sur frais réels'!E156="","",'Dépenses sur frais réels'!E156)</f>
        <v/>
      </c>
      <c r="F156" s="197" t="str">
        <f>IF('Dépenses sur frais réels'!F156="","",'Dépenses sur frais réels'!F156)</f>
        <v/>
      </c>
      <c r="G156" s="361" t="str">
        <f>IF('Dépenses sur frais réels'!G156="","",'Dépenses sur frais réels'!G156)</f>
        <v/>
      </c>
      <c r="H156" s="361" t="str">
        <f>IF('Dépenses sur frais réels'!H156="","",'Dépenses sur frais réels'!H156)</f>
        <v/>
      </c>
      <c r="I156" s="362" t="str">
        <f>IF('Dépenses sur frais réels'!I156="","",'Dépenses sur frais réels'!I156)</f>
        <v/>
      </c>
      <c r="J156" s="102"/>
      <c r="K156" s="297" t="str">
        <f t="shared" si="12"/>
        <v/>
      </c>
      <c r="L156" s="297" t="str">
        <f t="shared" si="13"/>
        <v/>
      </c>
      <c r="M156" s="102"/>
      <c r="N156" s="193"/>
      <c r="O156" s="370"/>
      <c r="P156" s="147" t="str">
        <f t="shared" si="10"/>
        <v/>
      </c>
      <c r="Q156" s="195" t="str">
        <f t="shared" si="14"/>
        <v/>
      </c>
      <c r="R156" s="451" t="str">
        <f>IF(AND(OR(J156="KO",M156&lt;&gt;""),OR(J156="",K156="",L156="")),Listes!$A$68,IF(AND(M156="",J156&lt;&gt;""),Listes!$A$69,IF(AND(I156&lt;M156,O156=""),Listes!$A$70,IF(AND(L156&lt;K156,O156=""),Listes!$A$71,IF(AND(M156&lt;I156,N156=""),Listes!$A$72,IF(AND(S156="",OR(J156&lt;&gt;"",K156&lt;&gt;"",L156&lt;&gt;"")),Listes!$A$73,""))))))</f>
        <v/>
      </c>
      <c r="S156" s="291"/>
      <c r="T156" s="331">
        <f t="shared" si="11"/>
        <v>0</v>
      </c>
    </row>
    <row r="157" spans="1:20" ht="20.149999999999999" customHeight="1" x14ac:dyDescent="0.35">
      <c r="A157" s="126">
        <v>151</v>
      </c>
      <c r="B157" s="197" t="str">
        <f>IF('Dépenses sur frais réels'!B157="","",'Dépenses sur frais réels'!B157)</f>
        <v/>
      </c>
      <c r="C157" s="197" t="str">
        <f>IF('Dépenses sur frais réels'!C157="","",'Dépenses sur frais réels'!C157)</f>
        <v/>
      </c>
      <c r="D157" s="197" t="str">
        <f>IF('Dépenses sur frais réels'!D157="","",'Dépenses sur frais réels'!D157)</f>
        <v/>
      </c>
      <c r="E157" s="197" t="str">
        <f>IF('Dépenses sur frais réels'!E157="","",'Dépenses sur frais réels'!E157)</f>
        <v/>
      </c>
      <c r="F157" s="197" t="str">
        <f>IF('Dépenses sur frais réels'!F157="","",'Dépenses sur frais réels'!F157)</f>
        <v/>
      </c>
      <c r="G157" s="361" t="str">
        <f>IF('Dépenses sur frais réels'!G157="","",'Dépenses sur frais réels'!G157)</f>
        <v/>
      </c>
      <c r="H157" s="361" t="str">
        <f>IF('Dépenses sur frais réels'!H157="","",'Dépenses sur frais réels'!H157)</f>
        <v/>
      </c>
      <c r="I157" s="362" t="str">
        <f>IF('Dépenses sur frais réels'!I157="","",'Dépenses sur frais réels'!I157)</f>
        <v/>
      </c>
      <c r="J157" s="102"/>
      <c r="K157" s="297" t="str">
        <f t="shared" si="12"/>
        <v/>
      </c>
      <c r="L157" s="297" t="str">
        <f t="shared" si="13"/>
        <v/>
      </c>
      <c r="M157" s="102"/>
      <c r="N157" s="193"/>
      <c r="O157" s="370"/>
      <c r="P157" s="147" t="str">
        <f t="shared" si="10"/>
        <v/>
      </c>
      <c r="Q157" s="195" t="str">
        <f t="shared" si="14"/>
        <v/>
      </c>
      <c r="R157" s="451" t="str">
        <f>IF(AND(OR(J157="KO",M157&lt;&gt;""),OR(J157="",K157="",L157="")),Listes!$A$68,IF(AND(M157="",J157&lt;&gt;""),Listes!$A$69,IF(AND(I157&lt;M157,O157=""),Listes!$A$70,IF(AND(L157&lt;K157,O157=""),Listes!$A$71,IF(AND(M157&lt;I157,N157=""),Listes!$A$72,IF(AND(S157="",OR(J157&lt;&gt;"",K157&lt;&gt;"",L157&lt;&gt;"")),Listes!$A$73,""))))))</f>
        <v/>
      </c>
      <c r="S157" s="291"/>
      <c r="T157" s="331">
        <f t="shared" si="11"/>
        <v>0</v>
      </c>
    </row>
    <row r="158" spans="1:20" ht="20.149999999999999" customHeight="1" x14ac:dyDescent="0.35">
      <c r="A158" s="126">
        <v>152</v>
      </c>
      <c r="B158" s="197" t="str">
        <f>IF('Dépenses sur frais réels'!B158="","",'Dépenses sur frais réels'!B158)</f>
        <v/>
      </c>
      <c r="C158" s="197" t="str">
        <f>IF('Dépenses sur frais réels'!C158="","",'Dépenses sur frais réels'!C158)</f>
        <v/>
      </c>
      <c r="D158" s="197" t="str">
        <f>IF('Dépenses sur frais réels'!D158="","",'Dépenses sur frais réels'!D158)</f>
        <v/>
      </c>
      <c r="E158" s="197" t="str">
        <f>IF('Dépenses sur frais réels'!E158="","",'Dépenses sur frais réels'!E158)</f>
        <v/>
      </c>
      <c r="F158" s="197" t="str">
        <f>IF('Dépenses sur frais réels'!F158="","",'Dépenses sur frais réels'!F158)</f>
        <v/>
      </c>
      <c r="G158" s="361" t="str">
        <f>IF('Dépenses sur frais réels'!G158="","",'Dépenses sur frais réels'!G158)</f>
        <v/>
      </c>
      <c r="H158" s="361" t="str">
        <f>IF('Dépenses sur frais réels'!H158="","",'Dépenses sur frais réels'!H158)</f>
        <v/>
      </c>
      <c r="I158" s="362" t="str">
        <f>IF('Dépenses sur frais réels'!I158="","",'Dépenses sur frais réels'!I158)</f>
        <v/>
      </c>
      <c r="J158" s="102"/>
      <c r="K158" s="297" t="str">
        <f t="shared" si="12"/>
        <v/>
      </c>
      <c r="L158" s="297" t="str">
        <f t="shared" si="13"/>
        <v/>
      </c>
      <c r="M158" s="102"/>
      <c r="N158" s="193"/>
      <c r="O158" s="370"/>
      <c r="P158" s="147" t="str">
        <f t="shared" si="10"/>
        <v/>
      </c>
      <c r="Q158" s="195" t="str">
        <f t="shared" si="14"/>
        <v/>
      </c>
      <c r="R158" s="451" t="str">
        <f>IF(AND(OR(J158="KO",M158&lt;&gt;""),OR(J158="",K158="",L158="")),Listes!$A$68,IF(AND(M158="",J158&lt;&gt;""),Listes!$A$69,IF(AND(I158&lt;M158,O158=""),Listes!$A$70,IF(AND(L158&lt;K158,O158=""),Listes!$A$71,IF(AND(M158&lt;I158,N158=""),Listes!$A$72,IF(AND(S158="",OR(J158&lt;&gt;"",K158&lt;&gt;"",L158&lt;&gt;"")),Listes!$A$73,""))))))</f>
        <v/>
      </c>
      <c r="S158" s="291"/>
      <c r="T158" s="331">
        <f t="shared" si="11"/>
        <v>0</v>
      </c>
    </row>
    <row r="159" spans="1:20" ht="20.149999999999999" customHeight="1" x14ac:dyDescent="0.35">
      <c r="A159" s="126">
        <v>153</v>
      </c>
      <c r="B159" s="197" t="str">
        <f>IF('Dépenses sur frais réels'!B159="","",'Dépenses sur frais réels'!B159)</f>
        <v/>
      </c>
      <c r="C159" s="197" t="str">
        <f>IF('Dépenses sur frais réels'!C159="","",'Dépenses sur frais réels'!C159)</f>
        <v/>
      </c>
      <c r="D159" s="197" t="str">
        <f>IF('Dépenses sur frais réels'!D159="","",'Dépenses sur frais réels'!D159)</f>
        <v/>
      </c>
      <c r="E159" s="197" t="str">
        <f>IF('Dépenses sur frais réels'!E159="","",'Dépenses sur frais réels'!E159)</f>
        <v/>
      </c>
      <c r="F159" s="197" t="str">
        <f>IF('Dépenses sur frais réels'!F159="","",'Dépenses sur frais réels'!F159)</f>
        <v/>
      </c>
      <c r="G159" s="361" t="str">
        <f>IF('Dépenses sur frais réels'!G159="","",'Dépenses sur frais réels'!G159)</f>
        <v/>
      </c>
      <c r="H159" s="361" t="str">
        <f>IF('Dépenses sur frais réels'!H159="","",'Dépenses sur frais réels'!H159)</f>
        <v/>
      </c>
      <c r="I159" s="362" t="str">
        <f>IF('Dépenses sur frais réels'!I159="","",'Dépenses sur frais réels'!I159)</f>
        <v/>
      </c>
      <c r="J159" s="102"/>
      <c r="K159" s="297" t="str">
        <f t="shared" si="12"/>
        <v/>
      </c>
      <c r="L159" s="297" t="str">
        <f t="shared" si="13"/>
        <v/>
      </c>
      <c r="M159" s="102"/>
      <c r="N159" s="193"/>
      <c r="O159" s="370"/>
      <c r="P159" s="147" t="str">
        <f t="shared" si="10"/>
        <v/>
      </c>
      <c r="Q159" s="195" t="str">
        <f t="shared" si="14"/>
        <v/>
      </c>
      <c r="R159" s="451" t="str">
        <f>IF(AND(OR(J159="KO",M159&lt;&gt;""),OR(J159="",K159="",L159="")),Listes!$A$68,IF(AND(M159="",J159&lt;&gt;""),Listes!$A$69,IF(AND(I159&lt;M159,O159=""),Listes!$A$70,IF(AND(L159&lt;K159,O159=""),Listes!$A$71,IF(AND(M159&lt;I159,N159=""),Listes!$A$72,IF(AND(S159="",OR(J159&lt;&gt;"",K159&lt;&gt;"",L159&lt;&gt;"")),Listes!$A$73,""))))))</f>
        <v/>
      </c>
      <c r="S159" s="291"/>
      <c r="T159" s="331">
        <f t="shared" si="11"/>
        <v>0</v>
      </c>
    </row>
    <row r="160" spans="1:20" ht="20.149999999999999" customHeight="1" x14ac:dyDescent="0.35">
      <c r="A160" s="126">
        <v>154</v>
      </c>
      <c r="B160" s="197" t="str">
        <f>IF('Dépenses sur frais réels'!B160="","",'Dépenses sur frais réels'!B160)</f>
        <v/>
      </c>
      <c r="C160" s="197" t="str">
        <f>IF('Dépenses sur frais réels'!C160="","",'Dépenses sur frais réels'!C160)</f>
        <v/>
      </c>
      <c r="D160" s="197" t="str">
        <f>IF('Dépenses sur frais réels'!D160="","",'Dépenses sur frais réels'!D160)</f>
        <v/>
      </c>
      <c r="E160" s="197" t="str">
        <f>IF('Dépenses sur frais réels'!E160="","",'Dépenses sur frais réels'!E160)</f>
        <v/>
      </c>
      <c r="F160" s="197" t="str">
        <f>IF('Dépenses sur frais réels'!F160="","",'Dépenses sur frais réels'!F160)</f>
        <v/>
      </c>
      <c r="G160" s="361" t="str">
        <f>IF('Dépenses sur frais réels'!G160="","",'Dépenses sur frais réels'!G160)</f>
        <v/>
      </c>
      <c r="H160" s="361" t="str">
        <f>IF('Dépenses sur frais réels'!H160="","",'Dépenses sur frais réels'!H160)</f>
        <v/>
      </c>
      <c r="I160" s="362" t="str">
        <f>IF('Dépenses sur frais réels'!I160="","",'Dépenses sur frais réels'!I160)</f>
        <v/>
      </c>
      <c r="J160" s="102"/>
      <c r="K160" s="297" t="str">
        <f t="shared" si="12"/>
        <v/>
      </c>
      <c r="L160" s="297" t="str">
        <f t="shared" si="13"/>
        <v/>
      </c>
      <c r="M160" s="102"/>
      <c r="N160" s="193"/>
      <c r="O160" s="370"/>
      <c r="P160" s="147" t="str">
        <f t="shared" si="10"/>
        <v/>
      </c>
      <c r="Q160" s="195" t="str">
        <f t="shared" si="14"/>
        <v/>
      </c>
      <c r="R160" s="451" t="str">
        <f>IF(AND(OR(J160="KO",M160&lt;&gt;""),OR(J160="",K160="",L160="")),Listes!$A$68,IF(AND(M160="",J160&lt;&gt;""),Listes!$A$69,IF(AND(I160&lt;M160,O160=""),Listes!$A$70,IF(AND(L160&lt;K160,O160=""),Listes!$A$71,IF(AND(M160&lt;I160,N160=""),Listes!$A$72,IF(AND(S160="",OR(J160&lt;&gt;"",K160&lt;&gt;"",L160&lt;&gt;"")),Listes!$A$73,""))))))</f>
        <v/>
      </c>
      <c r="S160" s="291"/>
      <c r="T160" s="331">
        <f t="shared" si="11"/>
        <v>0</v>
      </c>
    </row>
    <row r="161" spans="1:20" ht="20.149999999999999" customHeight="1" x14ac:dyDescent="0.35">
      <c r="A161" s="126">
        <v>155</v>
      </c>
      <c r="B161" s="197" t="str">
        <f>IF('Dépenses sur frais réels'!B161="","",'Dépenses sur frais réels'!B161)</f>
        <v/>
      </c>
      <c r="C161" s="197" t="str">
        <f>IF('Dépenses sur frais réels'!C161="","",'Dépenses sur frais réels'!C161)</f>
        <v/>
      </c>
      <c r="D161" s="197" t="str">
        <f>IF('Dépenses sur frais réels'!D161="","",'Dépenses sur frais réels'!D161)</f>
        <v/>
      </c>
      <c r="E161" s="197" t="str">
        <f>IF('Dépenses sur frais réels'!E161="","",'Dépenses sur frais réels'!E161)</f>
        <v/>
      </c>
      <c r="F161" s="197" t="str">
        <f>IF('Dépenses sur frais réels'!F161="","",'Dépenses sur frais réels'!F161)</f>
        <v/>
      </c>
      <c r="G161" s="361" t="str">
        <f>IF('Dépenses sur frais réels'!G161="","",'Dépenses sur frais réels'!G161)</f>
        <v/>
      </c>
      <c r="H161" s="361" t="str">
        <f>IF('Dépenses sur frais réels'!H161="","",'Dépenses sur frais réels'!H161)</f>
        <v/>
      </c>
      <c r="I161" s="362" t="str">
        <f>IF('Dépenses sur frais réels'!I161="","",'Dépenses sur frais réels'!I161)</f>
        <v/>
      </c>
      <c r="J161" s="102"/>
      <c r="K161" s="297" t="str">
        <f t="shared" si="12"/>
        <v/>
      </c>
      <c r="L161" s="297" t="str">
        <f t="shared" si="13"/>
        <v/>
      </c>
      <c r="M161" s="102"/>
      <c r="N161" s="193"/>
      <c r="O161" s="370"/>
      <c r="P161" s="147" t="str">
        <f t="shared" si="10"/>
        <v/>
      </c>
      <c r="Q161" s="195" t="str">
        <f t="shared" si="14"/>
        <v/>
      </c>
      <c r="R161" s="451" t="str">
        <f>IF(AND(OR(J161="KO",M161&lt;&gt;""),OR(J161="",K161="",L161="")),Listes!$A$68,IF(AND(M161="",J161&lt;&gt;""),Listes!$A$69,IF(AND(I161&lt;M161,O161=""),Listes!$A$70,IF(AND(L161&lt;K161,O161=""),Listes!$A$71,IF(AND(M161&lt;I161,N161=""),Listes!$A$72,IF(AND(S161="",OR(J161&lt;&gt;"",K161&lt;&gt;"",L161&lt;&gt;"")),Listes!$A$73,""))))))</f>
        <v/>
      </c>
      <c r="S161" s="291"/>
      <c r="T161" s="331">
        <f t="shared" si="11"/>
        <v>0</v>
      </c>
    </row>
    <row r="162" spans="1:20" ht="20.149999999999999" customHeight="1" x14ac:dyDescent="0.35">
      <c r="A162" s="126">
        <v>156</v>
      </c>
      <c r="B162" s="197" t="str">
        <f>IF('Dépenses sur frais réels'!B162="","",'Dépenses sur frais réels'!B162)</f>
        <v/>
      </c>
      <c r="C162" s="197" t="str">
        <f>IF('Dépenses sur frais réels'!C162="","",'Dépenses sur frais réels'!C162)</f>
        <v/>
      </c>
      <c r="D162" s="197" t="str">
        <f>IF('Dépenses sur frais réels'!D162="","",'Dépenses sur frais réels'!D162)</f>
        <v/>
      </c>
      <c r="E162" s="197" t="str">
        <f>IF('Dépenses sur frais réels'!E162="","",'Dépenses sur frais réels'!E162)</f>
        <v/>
      </c>
      <c r="F162" s="197" t="str">
        <f>IF('Dépenses sur frais réels'!F162="","",'Dépenses sur frais réels'!F162)</f>
        <v/>
      </c>
      <c r="G162" s="361" t="str">
        <f>IF('Dépenses sur frais réels'!G162="","",'Dépenses sur frais réels'!G162)</f>
        <v/>
      </c>
      <c r="H162" s="361" t="str">
        <f>IF('Dépenses sur frais réels'!H162="","",'Dépenses sur frais réels'!H162)</f>
        <v/>
      </c>
      <c r="I162" s="362" t="str">
        <f>IF('Dépenses sur frais réels'!I162="","",'Dépenses sur frais réels'!I162)</f>
        <v/>
      </c>
      <c r="J162" s="102"/>
      <c r="K162" s="297" t="str">
        <f t="shared" si="12"/>
        <v/>
      </c>
      <c r="L162" s="297" t="str">
        <f t="shared" si="13"/>
        <v/>
      </c>
      <c r="M162" s="102"/>
      <c r="N162" s="193"/>
      <c r="O162" s="370"/>
      <c r="P162" s="147" t="str">
        <f t="shared" si="10"/>
        <v/>
      </c>
      <c r="Q162" s="195" t="str">
        <f t="shared" si="14"/>
        <v/>
      </c>
      <c r="R162" s="451" t="str">
        <f>IF(AND(OR(J162="KO",M162&lt;&gt;""),OR(J162="",K162="",L162="")),Listes!$A$68,IF(AND(M162="",J162&lt;&gt;""),Listes!$A$69,IF(AND(I162&lt;M162,O162=""),Listes!$A$70,IF(AND(L162&lt;K162,O162=""),Listes!$A$71,IF(AND(M162&lt;I162,N162=""),Listes!$A$72,IF(AND(S162="",OR(J162&lt;&gt;"",K162&lt;&gt;"",L162&lt;&gt;"")),Listes!$A$73,""))))))</f>
        <v/>
      </c>
      <c r="S162" s="291"/>
      <c r="T162" s="331">
        <f t="shared" si="11"/>
        <v>0</v>
      </c>
    </row>
    <row r="163" spans="1:20" ht="20.149999999999999" customHeight="1" x14ac:dyDescent="0.35">
      <c r="A163" s="126">
        <v>157</v>
      </c>
      <c r="B163" s="197" t="str">
        <f>IF('Dépenses sur frais réels'!B163="","",'Dépenses sur frais réels'!B163)</f>
        <v/>
      </c>
      <c r="C163" s="197" t="str">
        <f>IF('Dépenses sur frais réels'!C163="","",'Dépenses sur frais réels'!C163)</f>
        <v/>
      </c>
      <c r="D163" s="197" t="str">
        <f>IF('Dépenses sur frais réels'!D163="","",'Dépenses sur frais réels'!D163)</f>
        <v/>
      </c>
      <c r="E163" s="197" t="str">
        <f>IF('Dépenses sur frais réels'!E163="","",'Dépenses sur frais réels'!E163)</f>
        <v/>
      </c>
      <c r="F163" s="197" t="str">
        <f>IF('Dépenses sur frais réels'!F163="","",'Dépenses sur frais réels'!F163)</f>
        <v/>
      </c>
      <c r="G163" s="361" t="str">
        <f>IF('Dépenses sur frais réels'!G163="","",'Dépenses sur frais réels'!G163)</f>
        <v/>
      </c>
      <c r="H163" s="361" t="str">
        <f>IF('Dépenses sur frais réels'!H163="","",'Dépenses sur frais réels'!H163)</f>
        <v/>
      </c>
      <c r="I163" s="362" t="str">
        <f>IF('Dépenses sur frais réels'!I163="","",'Dépenses sur frais réels'!I163)</f>
        <v/>
      </c>
      <c r="J163" s="102"/>
      <c r="K163" s="297" t="str">
        <f t="shared" si="12"/>
        <v/>
      </c>
      <c r="L163" s="297" t="str">
        <f t="shared" si="13"/>
        <v/>
      </c>
      <c r="M163" s="102"/>
      <c r="N163" s="193"/>
      <c r="O163" s="370"/>
      <c r="P163" s="147" t="str">
        <f t="shared" si="10"/>
        <v/>
      </c>
      <c r="Q163" s="195" t="str">
        <f t="shared" si="14"/>
        <v/>
      </c>
      <c r="R163" s="451" t="str">
        <f>IF(AND(OR(J163="KO",M163&lt;&gt;""),OR(J163="",K163="",L163="")),Listes!$A$68,IF(AND(M163="",J163&lt;&gt;""),Listes!$A$69,IF(AND(I163&lt;M163,O163=""),Listes!$A$70,IF(AND(L163&lt;K163,O163=""),Listes!$A$71,IF(AND(M163&lt;I163,N163=""),Listes!$A$72,IF(AND(S163="",OR(J163&lt;&gt;"",K163&lt;&gt;"",L163&lt;&gt;"")),Listes!$A$73,""))))))</f>
        <v/>
      </c>
      <c r="S163" s="291"/>
      <c r="T163" s="331">
        <f t="shared" si="11"/>
        <v>0</v>
      </c>
    </row>
    <row r="164" spans="1:20" ht="20.149999999999999" customHeight="1" x14ac:dyDescent="0.35">
      <c r="A164" s="126">
        <v>158</v>
      </c>
      <c r="B164" s="197" t="str">
        <f>IF('Dépenses sur frais réels'!B164="","",'Dépenses sur frais réels'!B164)</f>
        <v/>
      </c>
      <c r="C164" s="197" t="str">
        <f>IF('Dépenses sur frais réels'!C164="","",'Dépenses sur frais réels'!C164)</f>
        <v/>
      </c>
      <c r="D164" s="197" t="str">
        <f>IF('Dépenses sur frais réels'!D164="","",'Dépenses sur frais réels'!D164)</f>
        <v/>
      </c>
      <c r="E164" s="197" t="str">
        <f>IF('Dépenses sur frais réels'!E164="","",'Dépenses sur frais réels'!E164)</f>
        <v/>
      </c>
      <c r="F164" s="197" t="str">
        <f>IF('Dépenses sur frais réels'!F164="","",'Dépenses sur frais réels'!F164)</f>
        <v/>
      </c>
      <c r="G164" s="361" t="str">
        <f>IF('Dépenses sur frais réels'!G164="","",'Dépenses sur frais réels'!G164)</f>
        <v/>
      </c>
      <c r="H164" s="361" t="str">
        <f>IF('Dépenses sur frais réels'!H164="","",'Dépenses sur frais réels'!H164)</f>
        <v/>
      </c>
      <c r="I164" s="362" t="str">
        <f>IF('Dépenses sur frais réels'!I164="","",'Dépenses sur frais réels'!I164)</f>
        <v/>
      </c>
      <c r="J164" s="102"/>
      <c r="K164" s="297" t="str">
        <f t="shared" si="12"/>
        <v/>
      </c>
      <c r="L164" s="297" t="str">
        <f t="shared" si="13"/>
        <v/>
      </c>
      <c r="M164" s="102"/>
      <c r="N164" s="193"/>
      <c r="O164" s="370"/>
      <c r="P164" s="147" t="str">
        <f t="shared" si="10"/>
        <v/>
      </c>
      <c r="Q164" s="195" t="str">
        <f t="shared" si="14"/>
        <v/>
      </c>
      <c r="R164" s="451" t="str">
        <f>IF(AND(OR(J164="KO",M164&lt;&gt;""),OR(J164="",K164="",L164="")),Listes!$A$68,IF(AND(M164="",J164&lt;&gt;""),Listes!$A$69,IF(AND(I164&lt;M164,O164=""),Listes!$A$70,IF(AND(L164&lt;K164,O164=""),Listes!$A$71,IF(AND(M164&lt;I164,N164=""),Listes!$A$72,IF(AND(S164="",OR(J164&lt;&gt;"",K164&lt;&gt;"",L164&lt;&gt;"")),Listes!$A$73,""))))))</f>
        <v/>
      </c>
      <c r="S164" s="291"/>
      <c r="T164" s="331">
        <f t="shared" si="11"/>
        <v>0</v>
      </c>
    </row>
    <row r="165" spans="1:20" ht="20.149999999999999" customHeight="1" x14ac:dyDescent="0.35">
      <c r="A165" s="126">
        <v>159</v>
      </c>
      <c r="B165" s="197" t="str">
        <f>IF('Dépenses sur frais réels'!B165="","",'Dépenses sur frais réels'!B165)</f>
        <v/>
      </c>
      <c r="C165" s="197" t="str">
        <f>IF('Dépenses sur frais réels'!C165="","",'Dépenses sur frais réels'!C165)</f>
        <v/>
      </c>
      <c r="D165" s="197" t="str">
        <f>IF('Dépenses sur frais réels'!D165="","",'Dépenses sur frais réels'!D165)</f>
        <v/>
      </c>
      <c r="E165" s="197" t="str">
        <f>IF('Dépenses sur frais réels'!E165="","",'Dépenses sur frais réels'!E165)</f>
        <v/>
      </c>
      <c r="F165" s="197" t="str">
        <f>IF('Dépenses sur frais réels'!F165="","",'Dépenses sur frais réels'!F165)</f>
        <v/>
      </c>
      <c r="G165" s="361" t="str">
        <f>IF('Dépenses sur frais réels'!G165="","",'Dépenses sur frais réels'!G165)</f>
        <v/>
      </c>
      <c r="H165" s="361" t="str">
        <f>IF('Dépenses sur frais réels'!H165="","",'Dépenses sur frais réels'!H165)</f>
        <v/>
      </c>
      <c r="I165" s="362" t="str">
        <f>IF('Dépenses sur frais réels'!I165="","",'Dépenses sur frais réels'!I165)</f>
        <v/>
      </c>
      <c r="J165" s="102"/>
      <c r="K165" s="297" t="str">
        <f t="shared" si="12"/>
        <v/>
      </c>
      <c r="L165" s="297" t="str">
        <f t="shared" si="13"/>
        <v/>
      </c>
      <c r="M165" s="102"/>
      <c r="N165" s="193"/>
      <c r="O165" s="370"/>
      <c r="P165" s="147" t="str">
        <f t="shared" si="10"/>
        <v/>
      </c>
      <c r="Q165" s="195" t="str">
        <f t="shared" si="14"/>
        <v/>
      </c>
      <c r="R165" s="451" t="str">
        <f>IF(AND(OR(J165="KO",M165&lt;&gt;""),OR(J165="",K165="",L165="")),Listes!$A$68,IF(AND(M165="",J165&lt;&gt;""),Listes!$A$69,IF(AND(I165&lt;M165,O165=""),Listes!$A$70,IF(AND(L165&lt;K165,O165=""),Listes!$A$71,IF(AND(M165&lt;I165,N165=""),Listes!$A$72,IF(AND(S165="",OR(J165&lt;&gt;"",K165&lt;&gt;"",L165&lt;&gt;"")),Listes!$A$73,""))))))</f>
        <v/>
      </c>
      <c r="S165" s="291"/>
      <c r="T165" s="331">
        <f t="shared" si="11"/>
        <v>0</v>
      </c>
    </row>
    <row r="166" spans="1:20" ht="20.149999999999999" customHeight="1" x14ac:dyDescent="0.35">
      <c r="A166" s="126">
        <v>160</v>
      </c>
      <c r="B166" s="197" t="str">
        <f>IF('Dépenses sur frais réels'!B166="","",'Dépenses sur frais réels'!B166)</f>
        <v/>
      </c>
      <c r="C166" s="197" t="str">
        <f>IF('Dépenses sur frais réels'!C166="","",'Dépenses sur frais réels'!C166)</f>
        <v/>
      </c>
      <c r="D166" s="197" t="str">
        <f>IF('Dépenses sur frais réels'!D166="","",'Dépenses sur frais réels'!D166)</f>
        <v/>
      </c>
      <c r="E166" s="197" t="str">
        <f>IF('Dépenses sur frais réels'!E166="","",'Dépenses sur frais réels'!E166)</f>
        <v/>
      </c>
      <c r="F166" s="197" t="str">
        <f>IF('Dépenses sur frais réels'!F166="","",'Dépenses sur frais réels'!F166)</f>
        <v/>
      </c>
      <c r="G166" s="361" t="str">
        <f>IF('Dépenses sur frais réels'!G166="","",'Dépenses sur frais réels'!G166)</f>
        <v/>
      </c>
      <c r="H166" s="361" t="str">
        <f>IF('Dépenses sur frais réels'!H166="","",'Dépenses sur frais réels'!H166)</f>
        <v/>
      </c>
      <c r="I166" s="362" t="str">
        <f>IF('Dépenses sur frais réels'!I166="","",'Dépenses sur frais réels'!I166)</f>
        <v/>
      </c>
      <c r="J166" s="102"/>
      <c r="K166" s="297" t="str">
        <f t="shared" si="12"/>
        <v/>
      </c>
      <c r="L166" s="297" t="str">
        <f t="shared" si="13"/>
        <v/>
      </c>
      <c r="M166" s="102"/>
      <c r="N166" s="193"/>
      <c r="O166" s="370"/>
      <c r="P166" s="147" t="str">
        <f t="shared" si="10"/>
        <v/>
      </c>
      <c r="Q166" s="195" t="str">
        <f t="shared" si="14"/>
        <v/>
      </c>
      <c r="R166" s="451" t="str">
        <f>IF(AND(OR(J166="KO",M166&lt;&gt;""),OR(J166="",K166="",L166="")),Listes!$A$68,IF(AND(M166="",J166&lt;&gt;""),Listes!$A$69,IF(AND(I166&lt;M166,O166=""),Listes!$A$70,IF(AND(L166&lt;K166,O166=""),Listes!$A$71,IF(AND(M166&lt;I166,N166=""),Listes!$A$72,IF(AND(S166="",OR(J166&lt;&gt;"",K166&lt;&gt;"",L166&lt;&gt;"")),Listes!$A$73,""))))))</f>
        <v/>
      </c>
      <c r="S166" s="291"/>
      <c r="T166" s="331">
        <f t="shared" si="11"/>
        <v>0</v>
      </c>
    </row>
    <row r="167" spans="1:20" ht="20.149999999999999" customHeight="1" x14ac:dyDescent="0.35">
      <c r="A167" s="126">
        <v>161</v>
      </c>
      <c r="B167" s="197" t="str">
        <f>IF('Dépenses sur frais réels'!B167="","",'Dépenses sur frais réels'!B167)</f>
        <v/>
      </c>
      <c r="C167" s="197" t="str">
        <f>IF('Dépenses sur frais réels'!C167="","",'Dépenses sur frais réels'!C167)</f>
        <v/>
      </c>
      <c r="D167" s="197" t="str">
        <f>IF('Dépenses sur frais réels'!D167="","",'Dépenses sur frais réels'!D167)</f>
        <v/>
      </c>
      <c r="E167" s="197" t="str">
        <f>IF('Dépenses sur frais réels'!E167="","",'Dépenses sur frais réels'!E167)</f>
        <v/>
      </c>
      <c r="F167" s="197" t="str">
        <f>IF('Dépenses sur frais réels'!F167="","",'Dépenses sur frais réels'!F167)</f>
        <v/>
      </c>
      <c r="G167" s="361" t="str">
        <f>IF('Dépenses sur frais réels'!G167="","",'Dépenses sur frais réels'!G167)</f>
        <v/>
      </c>
      <c r="H167" s="361" t="str">
        <f>IF('Dépenses sur frais réels'!H167="","",'Dépenses sur frais réels'!H167)</f>
        <v/>
      </c>
      <c r="I167" s="362" t="str">
        <f>IF('Dépenses sur frais réels'!I167="","",'Dépenses sur frais réels'!I167)</f>
        <v/>
      </c>
      <c r="J167" s="102"/>
      <c r="K167" s="297" t="str">
        <f t="shared" si="12"/>
        <v/>
      </c>
      <c r="L167" s="297" t="str">
        <f t="shared" si="13"/>
        <v/>
      </c>
      <c r="M167" s="102"/>
      <c r="N167" s="193"/>
      <c r="O167" s="370"/>
      <c r="P167" s="147" t="str">
        <f t="shared" si="10"/>
        <v/>
      </c>
      <c r="Q167" s="195" t="str">
        <f t="shared" si="14"/>
        <v/>
      </c>
      <c r="R167" s="451" t="str">
        <f>IF(AND(OR(J167="KO",M167&lt;&gt;""),OR(J167="",K167="",L167="")),Listes!$A$68,IF(AND(M167="",J167&lt;&gt;""),Listes!$A$69,IF(AND(I167&lt;M167,O167=""),Listes!$A$70,IF(AND(L167&lt;K167,O167=""),Listes!$A$71,IF(AND(M167&lt;I167,N167=""),Listes!$A$72,IF(AND(S167="",OR(J167&lt;&gt;"",K167&lt;&gt;"",L167&lt;&gt;"")),Listes!$A$73,""))))))</f>
        <v/>
      </c>
      <c r="S167" s="291"/>
      <c r="T167" s="331">
        <f t="shared" si="11"/>
        <v>0</v>
      </c>
    </row>
    <row r="168" spans="1:20" ht="20.149999999999999" customHeight="1" x14ac:dyDescent="0.35">
      <c r="A168" s="126">
        <v>162</v>
      </c>
      <c r="B168" s="197" t="str">
        <f>IF('Dépenses sur frais réels'!B168="","",'Dépenses sur frais réels'!B168)</f>
        <v/>
      </c>
      <c r="C168" s="197" t="str">
        <f>IF('Dépenses sur frais réels'!C168="","",'Dépenses sur frais réels'!C168)</f>
        <v/>
      </c>
      <c r="D168" s="197" t="str">
        <f>IF('Dépenses sur frais réels'!D168="","",'Dépenses sur frais réels'!D168)</f>
        <v/>
      </c>
      <c r="E168" s="197" t="str">
        <f>IF('Dépenses sur frais réels'!E168="","",'Dépenses sur frais réels'!E168)</f>
        <v/>
      </c>
      <c r="F168" s="197" t="str">
        <f>IF('Dépenses sur frais réels'!F168="","",'Dépenses sur frais réels'!F168)</f>
        <v/>
      </c>
      <c r="G168" s="361" t="str">
        <f>IF('Dépenses sur frais réels'!G168="","",'Dépenses sur frais réels'!G168)</f>
        <v/>
      </c>
      <c r="H168" s="361" t="str">
        <f>IF('Dépenses sur frais réels'!H168="","",'Dépenses sur frais réels'!H168)</f>
        <v/>
      </c>
      <c r="I168" s="362" t="str">
        <f>IF('Dépenses sur frais réels'!I168="","",'Dépenses sur frais réels'!I168)</f>
        <v/>
      </c>
      <c r="J168" s="102"/>
      <c r="K168" s="297" t="str">
        <f t="shared" si="12"/>
        <v/>
      </c>
      <c r="L168" s="297" t="str">
        <f t="shared" si="13"/>
        <v/>
      </c>
      <c r="M168" s="102"/>
      <c r="N168" s="193"/>
      <c r="O168" s="370"/>
      <c r="P168" s="147" t="str">
        <f t="shared" si="10"/>
        <v/>
      </c>
      <c r="Q168" s="195" t="str">
        <f t="shared" si="14"/>
        <v/>
      </c>
      <c r="R168" s="451" t="str">
        <f>IF(AND(OR(J168="KO",M168&lt;&gt;""),OR(J168="",K168="",L168="")),Listes!$A$68,IF(AND(M168="",J168&lt;&gt;""),Listes!$A$69,IF(AND(I168&lt;M168,O168=""),Listes!$A$70,IF(AND(L168&lt;K168,O168=""),Listes!$A$71,IF(AND(M168&lt;I168,N168=""),Listes!$A$72,IF(AND(S168="",OR(J168&lt;&gt;"",K168&lt;&gt;"",L168&lt;&gt;"")),Listes!$A$73,""))))))</f>
        <v/>
      </c>
      <c r="S168" s="291"/>
      <c r="T168" s="331">
        <f t="shared" si="11"/>
        <v>0</v>
      </c>
    </row>
    <row r="169" spans="1:20" ht="20.149999999999999" customHeight="1" x14ac:dyDescent="0.35">
      <c r="A169" s="126">
        <v>163</v>
      </c>
      <c r="B169" s="197" t="str">
        <f>IF('Dépenses sur frais réels'!B169="","",'Dépenses sur frais réels'!B169)</f>
        <v/>
      </c>
      <c r="C169" s="197" t="str">
        <f>IF('Dépenses sur frais réels'!C169="","",'Dépenses sur frais réels'!C169)</f>
        <v/>
      </c>
      <c r="D169" s="197" t="str">
        <f>IF('Dépenses sur frais réels'!D169="","",'Dépenses sur frais réels'!D169)</f>
        <v/>
      </c>
      <c r="E169" s="197" t="str">
        <f>IF('Dépenses sur frais réels'!E169="","",'Dépenses sur frais réels'!E169)</f>
        <v/>
      </c>
      <c r="F169" s="197" t="str">
        <f>IF('Dépenses sur frais réels'!F169="","",'Dépenses sur frais réels'!F169)</f>
        <v/>
      </c>
      <c r="G169" s="361" t="str">
        <f>IF('Dépenses sur frais réels'!G169="","",'Dépenses sur frais réels'!G169)</f>
        <v/>
      </c>
      <c r="H169" s="361" t="str">
        <f>IF('Dépenses sur frais réels'!H169="","",'Dépenses sur frais réels'!H169)</f>
        <v/>
      </c>
      <c r="I169" s="362" t="str">
        <f>IF('Dépenses sur frais réels'!I169="","",'Dépenses sur frais réels'!I169)</f>
        <v/>
      </c>
      <c r="J169" s="102"/>
      <c r="K169" s="297" t="str">
        <f t="shared" si="12"/>
        <v/>
      </c>
      <c r="L169" s="297" t="str">
        <f t="shared" si="13"/>
        <v/>
      </c>
      <c r="M169" s="102"/>
      <c r="N169" s="193"/>
      <c r="O169" s="370"/>
      <c r="P169" s="147" t="str">
        <f t="shared" si="10"/>
        <v/>
      </c>
      <c r="Q169" s="195" t="str">
        <f t="shared" si="14"/>
        <v/>
      </c>
      <c r="R169" s="451" t="str">
        <f>IF(AND(OR(J169="KO",M169&lt;&gt;""),OR(J169="",K169="",L169="")),Listes!$A$68,IF(AND(M169="",J169&lt;&gt;""),Listes!$A$69,IF(AND(I169&lt;M169,O169=""),Listes!$A$70,IF(AND(L169&lt;K169,O169=""),Listes!$A$71,IF(AND(M169&lt;I169,N169=""),Listes!$A$72,IF(AND(S169="",OR(J169&lt;&gt;"",K169&lt;&gt;"",L169&lt;&gt;"")),Listes!$A$73,""))))))</f>
        <v/>
      </c>
      <c r="S169" s="291"/>
      <c r="T169" s="331">
        <f t="shared" si="11"/>
        <v>0</v>
      </c>
    </row>
    <row r="170" spans="1:20" ht="20.149999999999999" customHeight="1" x14ac:dyDescent="0.35">
      <c r="A170" s="126">
        <v>164</v>
      </c>
      <c r="B170" s="197" t="str">
        <f>IF('Dépenses sur frais réels'!B170="","",'Dépenses sur frais réels'!B170)</f>
        <v/>
      </c>
      <c r="C170" s="197" t="str">
        <f>IF('Dépenses sur frais réels'!C170="","",'Dépenses sur frais réels'!C170)</f>
        <v/>
      </c>
      <c r="D170" s="197" t="str">
        <f>IF('Dépenses sur frais réels'!D170="","",'Dépenses sur frais réels'!D170)</f>
        <v/>
      </c>
      <c r="E170" s="197" t="str">
        <f>IF('Dépenses sur frais réels'!E170="","",'Dépenses sur frais réels'!E170)</f>
        <v/>
      </c>
      <c r="F170" s="197" t="str">
        <f>IF('Dépenses sur frais réels'!F170="","",'Dépenses sur frais réels'!F170)</f>
        <v/>
      </c>
      <c r="G170" s="361" t="str">
        <f>IF('Dépenses sur frais réels'!G170="","",'Dépenses sur frais réels'!G170)</f>
        <v/>
      </c>
      <c r="H170" s="361" t="str">
        <f>IF('Dépenses sur frais réels'!H170="","",'Dépenses sur frais réels'!H170)</f>
        <v/>
      </c>
      <c r="I170" s="362" t="str">
        <f>IF('Dépenses sur frais réels'!I170="","",'Dépenses sur frais réels'!I170)</f>
        <v/>
      </c>
      <c r="J170" s="102"/>
      <c r="K170" s="297" t="str">
        <f t="shared" si="12"/>
        <v/>
      </c>
      <c r="L170" s="297" t="str">
        <f t="shared" si="13"/>
        <v/>
      </c>
      <c r="M170" s="102"/>
      <c r="N170" s="193"/>
      <c r="O170" s="370"/>
      <c r="P170" s="147" t="str">
        <f t="shared" si="10"/>
        <v/>
      </c>
      <c r="Q170" s="195" t="str">
        <f t="shared" si="14"/>
        <v/>
      </c>
      <c r="R170" s="451" t="str">
        <f>IF(AND(OR(J170="KO",M170&lt;&gt;""),OR(J170="",K170="",L170="")),Listes!$A$68,IF(AND(M170="",J170&lt;&gt;""),Listes!$A$69,IF(AND(I170&lt;M170,O170=""),Listes!$A$70,IF(AND(L170&lt;K170,O170=""),Listes!$A$71,IF(AND(M170&lt;I170,N170=""),Listes!$A$72,IF(AND(S170="",OR(J170&lt;&gt;"",K170&lt;&gt;"",L170&lt;&gt;"")),Listes!$A$73,""))))))</f>
        <v/>
      </c>
      <c r="S170" s="291"/>
      <c r="T170" s="331">
        <f t="shared" si="11"/>
        <v>0</v>
      </c>
    </row>
    <row r="171" spans="1:20" ht="20.149999999999999" customHeight="1" x14ac:dyDescent="0.35">
      <c r="A171" s="126">
        <v>165</v>
      </c>
      <c r="B171" s="197" t="str">
        <f>IF('Dépenses sur frais réels'!B171="","",'Dépenses sur frais réels'!B171)</f>
        <v/>
      </c>
      <c r="C171" s="197" t="str">
        <f>IF('Dépenses sur frais réels'!C171="","",'Dépenses sur frais réels'!C171)</f>
        <v/>
      </c>
      <c r="D171" s="197" t="str">
        <f>IF('Dépenses sur frais réels'!D171="","",'Dépenses sur frais réels'!D171)</f>
        <v/>
      </c>
      <c r="E171" s="197" t="str">
        <f>IF('Dépenses sur frais réels'!E171="","",'Dépenses sur frais réels'!E171)</f>
        <v/>
      </c>
      <c r="F171" s="197" t="str">
        <f>IF('Dépenses sur frais réels'!F171="","",'Dépenses sur frais réels'!F171)</f>
        <v/>
      </c>
      <c r="G171" s="361" t="str">
        <f>IF('Dépenses sur frais réels'!G171="","",'Dépenses sur frais réels'!G171)</f>
        <v/>
      </c>
      <c r="H171" s="361" t="str">
        <f>IF('Dépenses sur frais réels'!H171="","",'Dépenses sur frais réels'!H171)</f>
        <v/>
      </c>
      <c r="I171" s="362" t="str">
        <f>IF('Dépenses sur frais réels'!I171="","",'Dépenses sur frais réels'!I171)</f>
        <v/>
      </c>
      <c r="J171" s="102"/>
      <c r="K171" s="297" t="str">
        <f t="shared" si="12"/>
        <v/>
      </c>
      <c r="L171" s="297" t="str">
        <f t="shared" si="13"/>
        <v/>
      </c>
      <c r="M171" s="102"/>
      <c r="N171" s="193"/>
      <c r="O171" s="370"/>
      <c r="P171" s="147" t="str">
        <f t="shared" si="10"/>
        <v/>
      </c>
      <c r="Q171" s="195" t="str">
        <f t="shared" si="14"/>
        <v/>
      </c>
      <c r="R171" s="451" t="str">
        <f>IF(AND(OR(J171="KO",M171&lt;&gt;""),OR(J171="",K171="",L171="")),Listes!$A$68,IF(AND(M171="",J171&lt;&gt;""),Listes!$A$69,IF(AND(I171&lt;M171,O171=""),Listes!$A$70,IF(AND(L171&lt;K171,O171=""),Listes!$A$71,IF(AND(M171&lt;I171,N171=""),Listes!$A$72,IF(AND(S171="",OR(J171&lt;&gt;"",K171&lt;&gt;"",L171&lt;&gt;"")),Listes!$A$73,""))))))</f>
        <v/>
      </c>
      <c r="S171" s="291"/>
      <c r="T171" s="331">
        <f t="shared" si="11"/>
        <v>0</v>
      </c>
    </row>
    <row r="172" spans="1:20" ht="20.149999999999999" customHeight="1" x14ac:dyDescent="0.35">
      <c r="A172" s="126">
        <v>166</v>
      </c>
      <c r="B172" s="197" t="str">
        <f>IF('Dépenses sur frais réels'!B172="","",'Dépenses sur frais réels'!B172)</f>
        <v/>
      </c>
      <c r="C172" s="197" t="str">
        <f>IF('Dépenses sur frais réels'!C172="","",'Dépenses sur frais réels'!C172)</f>
        <v/>
      </c>
      <c r="D172" s="197" t="str">
        <f>IF('Dépenses sur frais réels'!D172="","",'Dépenses sur frais réels'!D172)</f>
        <v/>
      </c>
      <c r="E172" s="197" t="str">
        <f>IF('Dépenses sur frais réels'!E172="","",'Dépenses sur frais réels'!E172)</f>
        <v/>
      </c>
      <c r="F172" s="197" t="str">
        <f>IF('Dépenses sur frais réels'!F172="","",'Dépenses sur frais réels'!F172)</f>
        <v/>
      </c>
      <c r="G172" s="361" t="str">
        <f>IF('Dépenses sur frais réels'!G172="","",'Dépenses sur frais réels'!G172)</f>
        <v/>
      </c>
      <c r="H172" s="361" t="str">
        <f>IF('Dépenses sur frais réels'!H172="","",'Dépenses sur frais réels'!H172)</f>
        <v/>
      </c>
      <c r="I172" s="362" t="str">
        <f>IF('Dépenses sur frais réels'!I172="","",'Dépenses sur frais réels'!I172)</f>
        <v/>
      </c>
      <c r="J172" s="102"/>
      <c r="K172" s="297" t="str">
        <f t="shared" si="12"/>
        <v/>
      </c>
      <c r="L172" s="297" t="str">
        <f t="shared" si="13"/>
        <v/>
      </c>
      <c r="M172" s="102"/>
      <c r="N172" s="193"/>
      <c r="O172" s="370"/>
      <c r="P172" s="147" t="str">
        <f t="shared" si="10"/>
        <v/>
      </c>
      <c r="Q172" s="195" t="str">
        <f t="shared" si="14"/>
        <v/>
      </c>
      <c r="R172" s="451" t="str">
        <f>IF(AND(OR(J172="KO",M172&lt;&gt;""),OR(J172="",K172="",L172="")),Listes!$A$68,IF(AND(M172="",J172&lt;&gt;""),Listes!$A$69,IF(AND(I172&lt;M172,O172=""),Listes!$A$70,IF(AND(L172&lt;K172,O172=""),Listes!$A$71,IF(AND(M172&lt;I172,N172=""),Listes!$A$72,IF(AND(S172="",OR(J172&lt;&gt;"",K172&lt;&gt;"",L172&lt;&gt;"")),Listes!$A$73,""))))))</f>
        <v/>
      </c>
      <c r="S172" s="291"/>
      <c r="T172" s="331">
        <f t="shared" si="11"/>
        <v>0</v>
      </c>
    </row>
    <row r="173" spans="1:20" ht="20.149999999999999" customHeight="1" x14ac:dyDescent="0.35">
      <c r="A173" s="126">
        <v>167</v>
      </c>
      <c r="B173" s="197" t="str">
        <f>IF('Dépenses sur frais réels'!B173="","",'Dépenses sur frais réels'!B173)</f>
        <v/>
      </c>
      <c r="C173" s="197" t="str">
        <f>IF('Dépenses sur frais réels'!C173="","",'Dépenses sur frais réels'!C173)</f>
        <v/>
      </c>
      <c r="D173" s="197" t="str">
        <f>IF('Dépenses sur frais réels'!D173="","",'Dépenses sur frais réels'!D173)</f>
        <v/>
      </c>
      <c r="E173" s="197" t="str">
        <f>IF('Dépenses sur frais réels'!E173="","",'Dépenses sur frais réels'!E173)</f>
        <v/>
      </c>
      <c r="F173" s="197" t="str">
        <f>IF('Dépenses sur frais réels'!F173="","",'Dépenses sur frais réels'!F173)</f>
        <v/>
      </c>
      <c r="G173" s="361" t="str">
        <f>IF('Dépenses sur frais réels'!G173="","",'Dépenses sur frais réels'!G173)</f>
        <v/>
      </c>
      <c r="H173" s="361" t="str">
        <f>IF('Dépenses sur frais réels'!H173="","",'Dépenses sur frais réels'!H173)</f>
        <v/>
      </c>
      <c r="I173" s="362" t="str">
        <f>IF('Dépenses sur frais réels'!I173="","",'Dépenses sur frais réels'!I173)</f>
        <v/>
      </c>
      <c r="J173" s="102"/>
      <c r="K173" s="297" t="str">
        <f t="shared" si="12"/>
        <v/>
      </c>
      <c r="L173" s="297" t="str">
        <f t="shared" si="13"/>
        <v/>
      </c>
      <c r="M173" s="102"/>
      <c r="N173" s="193"/>
      <c r="O173" s="370"/>
      <c r="P173" s="147" t="str">
        <f t="shared" si="10"/>
        <v/>
      </c>
      <c r="Q173" s="195" t="str">
        <f t="shared" si="14"/>
        <v/>
      </c>
      <c r="R173" s="451" t="str">
        <f>IF(AND(OR(J173="KO",M173&lt;&gt;""),OR(J173="",K173="",L173="")),Listes!$A$68,IF(AND(M173="",J173&lt;&gt;""),Listes!$A$69,IF(AND(I173&lt;M173,O173=""),Listes!$A$70,IF(AND(L173&lt;K173,O173=""),Listes!$A$71,IF(AND(M173&lt;I173,N173=""),Listes!$A$72,IF(AND(S173="",OR(J173&lt;&gt;"",K173&lt;&gt;"",L173&lt;&gt;"")),Listes!$A$73,""))))))</f>
        <v/>
      </c>
      <c r="S173" s="291"/>
      <c r="T173" s="331">
        <f t="shared" si="11"/>
        <v>0</v>
      </c>
    </row>
    <row r="174" spans="1:20" ht="20.149999999999999" customHeight="1" x14ac:dyDescent="0.35">
      <c r="A174" s="126">
        <v>168</v>
      </c>
      <c r="B174" s="197" t="str">
        <f>IF('Dépenses sur frais réels'!B174="","",'Dépenses sur frais réels'!B174)</f>
        <v/>
      </c>
      <c r="C174" s="197" t="str">
        <f>IF('Dépenses sur frais réels'!C174="","",'Dépenses sur frais réels'!C174)</f>
        <v/>
      </c>
      <c r="D174" s="197" t="str">
        <f>IF('Dépenses sur frais réels'!D174="","",'Dépenses sur frais réels'!D174)</f>
        <v/>
      </c>
      <c r="E174" s="197" t="str">
        <f>IF('Dépenses sur frais réels'!E174="","",'Dépenses sur frais réels'!E174)</f>
        <v/>
      </c>
      <c r="F174" s="197" t="str">
        <f>IF('Dépenses sur frais réels'!F174="","",'Dépenses sur frais réels'!F174)</f>
        <v/>
      </c>
      <c r="G174" s="361" t="str">
        <f>IF('Dépenses sur frais réels'!G174="","",'Dépenses sur frais réels'!G174)</f>
        <v/>
      </c>
      <c r="H174" s="361" t="str">
        <f>IF('Dépenses sur frais réels'!H174="","",'Dépenses sur frais réels'!H174)</f>
        <v/>
      </c>
      <c r="I174" s="362" t="str">
        <f>IF('Dépenses sur frais réels'!I174="","",'Dépenses sur frais réels'!I174)</f>
        <v/>
      </c>
      <c r="J174" s="102"/>
      <c r="K174" s="297" t="str">
        <f t="shared" si="12"/>
        <v/>
      </c>
      <c r="L174" s="297" t="str">
        <f t="shared" si="13"/>
        <v/>
      </c>
      <c r="M174" s="102"/>
      <c r="N174" s="193"/>
      <c r="O174" s="370"/>
      <c r="P174" s="147" t="str">
        <f t="shared" si="10"/>
        <v/>
      </c>
      <c r="Q174" s="195" t="str">
        <f t="shared" si="14"/>
        <v/>
      </c>
      <c r="R174" s="451" t="str">
        <f>IF(AND(OR(J174="KO",M174&lt;&gt;""),OR(J174="",K174="",L174="")),Listes!$A$68,IF(AND(M174="",J174&lt;&gt;""),Listes!$A$69,IF(AND(I174&lt;M174,O174=""),Listes!$A$70,IF(AND(L174&lt;K174,O174=""),Listes!$A$71,IF(AND(M174&lt;I174,N174=""),Listes!$A$72,IF(AND(S174="",OR(J174&lt;&gt;"",K174&lt;&gt;"",L174&lt;&gt;"")),Listes!$A$73,""))))))</f>
        <v/>
      </c>
      <c r="S174" s="291"/>
      <c r="T174" s="331">
        <f t="shared" si="11"/>
        <v>0</v>
      </c>
    </row>
    <row r="175" spans="1:20" ht="20.149999999999999" customHeight="1" x14ac:dyDescent="0.35">
      <c r="A175" s="126">
        <v>169</v>
      </c>
      <c r="B175" s="197" t="str">
        <f>IF('Dépenses sur frais réels'!B175="","",'Dépenses sur frais réels'!B175)</f>
        <v/>
      </c>
      <c r="C175" s="197" t="str">
        <f>IF('Dépenses sur frais réels'!C175="","",'Dépenses sur frais réels'!C175)</f>
        <v/>
      </c>
      <c r="D175" s="197" t="str">
        <f>IF('Dépenses sur frais réels'!D175="","",'Dépenses sur frais réels'!D175)</f>
        <v/>
      </c>
      <c r="E175" s="197" t="str">
        <f>IF('Dépenses sur frais réels'!E175="","",'Dépenses sur frais réels'!E175)</f>
        <v/>
      </c>
      <c r="F175" s="197" t="str">
        <f>IF('Dépenses sur frais réels'!F175="","",'Dépenses sur frais réels'!F175)</f>
        <v/>
      </c>
      <c r="G175" s="361" t="str">
        <f>IF('Dépenses sur frais réels'!G175="","",'Dépenses sur frais réels'!G175)</f>
        <v/>
      </c>
      <c r="H175" s="361" t="str">
        <f>IF('Dépenses sur frais réels'!H175="","",'Dépenses sur frais réels'!H175)</f>
        <v/>
      </c>
      <c r="I175" s="362" t="str">
        <f>IF('Dépenses sur frais réels'!I175="","",'Dépenses sur frais réels'!I175)</f>
        <v/>
      </c>
      <c r="J175" s="102"/>
      <c r="K175" s="297" t="str">
        <f t="shared" si="12"/>
        <v/>
      </c>
      <c r="L175" s="297" t="str">
        <f t="shared" si="13"/>
        <v/>
      </c>
      <c r="M175" s="102"/>
      <c r="N175" s="193"/>
      <c r="O175" s="370"/>
      <c r="P175" s="147" t="str">
        <f t="shared" si="10"/>
        <v/>
      </c>
      <c r="Q175" s="195" t="str">
        <f t="shared" si="14"/>
        <v/>
      </c>
      <c r="R175" s="451" t="str">
        <f>IF(AND(OR(J175="KO",M175&lt;&gt;""),OR(J175="",K175="",L175="")),Listes!$A$68,IF(AND(M175="",J175&lt;&gt;""),Listes!$A$69,IF(AND(I175&lt;M175,O175=""),Listes!$A$70,IF(AND(L175&lt;K175,O175=""),Listes!$A$71,IF(AND(M175&lt;I175,N175=""),Listes!$A$72,IF(AND(S175="",OR(J175&lt;&gt;"",K175&lt;&gt;"",L175&lt;&gt;"")),Listes!$A$73,""))))))</f>
        <v/>
      </c>
      <c r="S175" s="291"/>
      <c r="T175" s="331">
        <f t="shared" si="11"/>
        <v>0</v>
      </c>
    </row>
    <row r="176" spans="1:20" ht="20.149999999999999" customHeight="1" x14ac:dyDescent="0.35">
      <c r="A176" s="126">
        <v>170</v>
      </c>
      <c r="B176" s="197" t="str">
        <f>IF('Dépenses sur frais réels'!B176="","",'Dépenses sur frais réels'!B176)</f>
        <v/>
      </c>
      <c r="C176" s="197" t="str">
        <f>IF('Dépenses sur frais réels'!C176="","",'Dépenses sur frais réels'!C176)</f>
        <v/>
      </c>
      <c r="D176" s="197" t="str">
        <f>IF('Dépenses sur frais réels'!D176="","",'Dépenses sur frais réels'!D176)</f>
        <v/>
      </c>
      <c r="E176" s="197" t="str">
        <f>IF('Dépenses sur frais réels'!E176="","",'Dépenses sur frais réels'!E176)</f>
        <v/>
      </c>
      <c r="F176" s="197" t="str">
        <f>IF('Dépenses sur frais réels'!F176="","",'Dépenses sur frais réels'!F176)</f>
        <v/>
      </c>
      <c r="G176" s="361" t="str">
        <f>IF('Dépenses sur frais réels'!G176="","",'Dépenses sur frais réels'!G176)</f>
        <v/>
      </c>
      <c r="H176" s="361" t="str">
        <f>IF('Dépenses sur frais réels'!H176="","",'Dépenses sur frais réels'!H176)</f>
        <v/>
      </c>
      <c r="I176" s="362" t="str">
        <f>IF('Dépenses sur frais réels'!I176="","",'Dépenses sur frais réels'!I176)</f>
        <v/>
      </c>
      <c r="J176" s="102"/>
      <c r="K176" s="297" t="str">
        <f t="shared" si="12"/>
        <v/>
      </c>
      <c r="L176" s="297" t="str">
        <f t="shared" si="13"/>
        <v/>
      </c>
      <c r="M176" s="102"/>
      <c r="N176" s="193"/>
      <c r="O176" s="370"/>
      <c r="P176" s="147" t="str">
        <f t="shared" si="10"/>
        <v/>
      </c>
      <c r="Q176" s="195" t="str">
        <f t="shared" si="14"/>
        <v/>
      </c>
      <c r="R176" s="451" t="str">
        <f>IF(AND(OR(J176="KO",M176&lt;&gt;""),OR(J176="",K176="",L176="")),Listes!$A$68,IF(AND(M176="",J176&lt;&gt;""),Listes!$A$69,IF(AND(I176&lt;M176,O176=""),Listes!$A$70,IF(AND(L176&lt;K176,O176=""),Listes!$A$71,IF(AND(M176&lt;I176,N176=""),Listes!$A$72,IF(AND(S176="",OR(J176&lt;&gt;"",K176&lt;&gt;"",L176&lt;&gt;"")),Listes!$A$73,""))))))</f>
        <v/>
      </c>
      <c r="S176" s="291"/>
      <c r="T176" s="331">
        <f t="shared" si="11"/>
        <v>0</v>
      </c>
    </row>
    <row r="177" spans="1:20" ht="20.149999999999999" customHeight="1" x14ac:dyDescent="0.35">
      <c r="A177" s="126">
        <v>171</v>
      </c>
      <c r="B177" s="197" t="str">
        <f>IF('Dépenses sur frais réels'!B177="","",'Dépenses sur frais réels'!B177)</f>
        <v/>
      </c>
      <c r="C177" s="197" t="str">
        <f>IF('Dépenses sur frais réels'!C177="","",'Dépenses sur frais réels'!C177)</f>
        <v/>
      </c>
      <c r="D177" s="197" t="str">
        <f>IF('Dépenses sur frais réels'!D177="","",'Dépenses sur frais réels'!D177)</f>
        <v/>
      </c>
      <c r="E177" s="197" t="str">
        <f>IF('Dépenses sur frais réels'!E177="","",'Dépenses sur frais réels'!E177)</f>
        <v/>
      </c>
      <c r="F177" s="197" t="str">
        <f>IF('Dépenses sur frais réels'!F177="","",'Dépenses sur frais réels'!F177)</f>
        <v/>
      </c>
      <c r="G177" s="361" t="str">
        <f>IF('Dépenses sur frais réels'!G177="","",'Dépenses sur frais réels'!G177)</f>
        <v/>
      </c>
      <c r="H177" s="361" t="str">
        <f>IF('Dépenses sur frais réels'!H177="","",'Dépenses sur frais réels'!H177)</f>
        <v/>
      </c>
      <c r="I177" s="362" t="str">
        <f>IF('Dépenses sur frais réels'!I177="","",'Dépenses sur frais réels'!I177)</f>
        <v/>
      </c>
      <c r="J177" s="102"/>
      <c r="K177" s="297" t="str">
        <f t="shared" si="12"/>
        <v/>
      </c>
      <c r="L177" s="297" t="str">
        <f t="shared" si="13"/>
        <v/>
      </c>
      <c r="M177" s="102"/>
      <c r="N177" s="193"/>
      <c r="O177" s="370"/>
      <c r="P177" s="147" t="str">
        <f t="shared" si="10"/>
        <v/>
      </c>
      <c r="Q177" s="195" t="str">
        <f t="shared" si="14"/>
        <v/>
      </c>
      <c r="R177" s="451" t="str">
        <f>IF(AND(OR(J177="KO",M177&lt;&gt;""),OR(J177="",K177="",L177="")),Listes!$A$68,IF(AND(M177="",J177&lt;&gt;""),Listes!$A$69,IF(AND(I177&lt;M177,O177=""),Listes!$A$70,IF(AND(L177&lt;K177,O177=""),Listes!$A$71,IF(AND(M177&lt;I177,N177=""),Listes!$A$72,IF(AND(S177="",OR(J177&lt;&gt;"",K177&lt;&gt;"",L177&lt;&gt;"")),Listes!$A$73,""))))))</f>
        <v/>
      </c>
      <c r="S177" s="291"/>
      <c r="T177" s="331">
        <f t="shared" si="11"/>
        <v>0</v>
      </c>
    </row>
    <row r="178" spans="1:20" ht="20.149999999999999" customHeight="1" x14ac:dyDescent="0.35">
      <c r="A178" s="126">
        <v>172</v>
      </c>
      <c r="B178" s="197" t="str">
        <f>IF('Dépenses sur frais réels'!B178="","",'Dépenses sur frais réels'!B178)</f>
        <v/>
      </c>
      <c r="C178" s="197" t="str">
        <f>IF('Dépenses sur frais réels'!C178="","",'Dépenses sur frais réels'!C178)</f>
        <v/>
      </c>
      <c r="D178" s="197" t="str">
        <f>IF('Dépenses sur frais réels'!D178="","",'Dépenses sur frais réels'!D178)</f>
        <v/>
      </c>
      <c r="E178" s="197" t="str">
        <f>IF('Dépenses sur frais réels'!E178="","",'Dépenses sur frais réels'!E178)</f>
        <v/>
      </c>
      <c r="F178" s="197" t="str">
        <f>IF('Dépenses sur frais réels'!F178="","",'Dépenses sur frais réels'!F178)</f>
        <v/>
      </c>
      <c r="G178" s="361" t="str">
        <f>IF('Dépenses sur frais réels'!G178="","",'Dépenses sur frais réels'!G178)</f>
        <v/>
      </c>
      <c r="H178" s="361" t="str">
        <f>IF('Dépenses sur frais réels'!H178="","",'Dépenses sur frais réels'!H178)</f>
        <v/>
      </c>
      <c r="I178" s="362" t="str">
        <f>IF('Dépenses sur frais réels'!I178="","",'Dépenses sur frais réels'!I178)</f>
        <v/>
      </c>
      <c r="J178" s="102"/>
      <c r="K178" s="297" t="str">
        <f t="shared" si="12"/>
        <v/>
      </c>
      <c r="L178" s="297" t="str">
        <f t="shared" si="13"/>
        <v/>
      </c>
      <c r="M178" s="102"/>
      <c r="N178" s="193"/>
      <c r="O178" s="370"/>
      <c r="P178" s="147" t="str">
        <f t="shared" si="10"/>
        <v/>
      </c>
      <c r="Q178" s="195" t="str">
        <f t="shared" si="14"/>
        <v/>
      </c>
      <c r="R178" s="451" t="str">
        <f>IF(AND(OR(J178="KO",M178&lt;&gt;""),OR(J178="",K178="",L178="")),Listes!$A$68,IF(AND(M178="",J178&lt;&gt;""),Listes!$A$69,IF(AND(I178&lt;M178,O178=""),Listes!$A$70,IF(AND(L178&lt;K178,O178=""),Listes!$A$71,IF(AND(M178&lt;I178,N178=""),Listes!$A$72,IF(AND(S178="",OR(J178&lt;&gt;"",K178&lt;&gt;"",L178&lt;&gt;"")),Listes!$A$73,""))))))</f>
        <v/>
      </c>
      <c r="S178" s="291"/>
      <c r="T178" s="331">
        <f t="shared" si="11"/>
        <v>0</v>
      </c>
    </row>
    <row r="179" spans="1:20" ht="20.149999999999999" customHeight="1" x14ac:dyDescent="0.35">
      <c r="A179" s="126">
        <v>173</v>
      </c>
      <c r="B179" s="197" t="str">
        <f>IF('Dépenses sur frais réels'!B179="","",'Dépenses sur frais réels'!B179)</f>
        <v/>
      </c>
      <c r="C179" s="197" t="str">
        <f>IF('Dépenses sur frais réels'!C179="","",'Dépenses sur frais réels'!C179)</f>
        <v/>
      </c>
      <c r="D179" s="197" t="str">
        <f>IF('Dépenses sur frais réels'!D179="","",'Dépenses sur frais réels'!D179)</f>
        <v/>
      </c>
      <c r="E179" s="197" t="str">
        <f>IF('Dépenses sur frais réels'!E179="","",'Dépenses sur frais réels'!E179)</f>
        <v/>
      </c>
      <c r="F179" s="197" t="str">
        <f>IF('Dépenses sur frais réels'!F179="","",'Dépenses sur frais réels'!F179)</f>
        <v/>
      </c>
      <c r="G179" s="361" t="str">
        <f>IF('Dépenses sur frais réels'!G179="","",'Dépenses sur frais réels'!G179)</f>
        <v/>
      </c>
      <c r="H179" s="361" t="str">
        <f>IF('Dépenses sur frais réels'!H179="","",'Dépenses sur frais réels'!H179)</f>
        <v/>
      </c>
      <c r="I179" s="362" t="str">
        <f>IF('Dépenses sur frais réels'!I179="","",'Dépenses sur frais réels'!I179)</f>
        <v/>
      </c>
      <c r="J179" s="102"/>
      <c r="K179" s="297" t="str">
        <f t="shared" si="12"/>
        <v/>
      </c>
      <c r="L179" s="297" t="str">
        <f t="shared" si="13"/>
        <v/>
      </c>
      <c r="M179" s="102"/>
      <c r="N179" s="193"/>
      <c r="O179" s="370"/>
      <c r="P179" s="147" t="str">
        <f t="shared" si="10"/>
        <v/>
      </c>
      <c r="Q179" s="195" t="str">
        <f t="shared" si="14"/>
        <v/>
      </c>
      <c r="R179" s="451" t="str">
        <f>IF(AND(OR(J179="KO",M179&lt;&gt;""),OR(J179="",K179="",L179="")),Listes!$A$68,IF(AND(M179="",J179&lt;&gt;""),Listes!$A$69,IF(AND(I179&lt;M179,O179=""),Listes!$A$70,IF(AND(L179&lt;K179,O179=""),Listes!$A$71,IF(AND(M179&lt;I179,N179=""),Listes!$A$72,IF(AND(S179="",OR(J179&lt;&gt;"",K179&lt;&gt;"",L179&lt;&gt;"")),Listes!$A$73,""))))))</f>
        <v/>
      </c>
      <c r="S179" s="291"/>
      <c r="T179" s="331">
        <f t="shared" si="11"/>
        <v>0</v>
      </c>
    </row>
    <row r="180" spans="1:20" ht="20.149999999999999" customHeight="1" x14ac:dyDescent="0.35">
      <c r="A180" s="126">
        <v>174</v>
      </c>
      <c r="B180" s="197" t="str">
        <f>IF('Dépenses sur frais réels'!B180="","",'Dépenses sur frais réels'!B180)</f>
        <v/>
      </c>
      <c r="C180" s="197" t="str">
        <f>IF('Dépenses sur frais réels'!C180="","",'Dépenses sur frais réels'!C180)</f>
        <v/>
      </c>
      <c r="D180" s="197" t="str">
        <f>IF('Dépenses sur frais réels'!D180="","",'Dépenses sur frais réels'!D180)</f>
        <v/>
      </c>
      <c r="E180" s="197" t="str">
        <f>IF('Dépenses sur frais réels'!E180="","",'Dépenses sur frais réels'!E180)</f>
        <v/>
      </c>
      <c r="F180" s="197" t="str">
        <f>IF('Dépenses sur frais réels'!F180="","",'Dépenses sur frais réels'!F180)</f>
        <v/>
      </c>
      <c r="G180" s="361" t="str">
        <f>IF('Dépenses sur frais réels'!G180="","",'Dépenses sur frais réels'!G180)</f>
        <v/>
      </c>
      <c r="H180" s="361" t="str">
        <f>IF('Dépenses sur frais réels'!H180="","",'Dépenses sur frais réels'!H180)</f>
        <v/>
      </c>
      <c r="I180" s="362" t="str">
        <f>IF('Dépenses sur frais réels'!I180="","",'Dépenses sur frais réels'!I180)</f>
        <v/>
      </c>
      <c r="J180" s="102"/>
      <c r="K180" s="297" t="str">
        <f t="shared" si="12"/>
        <v/>
      </c>
      <c r="L180" s="297" t="str">
        <f t="shared" si="13"/>
        <v/>
      </c>
      <c r="M180" s="102"/>
      <c r="N180" s="193"/>
      <c r="O180" s="370"/>
      <c r="P180" s="147" t="str">
        <f t="shared" si="10"/>
        <v/>
      </c>
      <c r="Q180" s="195" t="str">
        <f t="shared" si="14"/>
        <v/>
      </c>
      <c r="R180" s="451" t="str">
        <f>IF(AND(OR(J180="KO",M180&lt;&gt;""),OR(J180="",K180="",L180="")),Listes!$A$68,IF(AND(M180="",J180&lt;&gt;""),Listes!$A$69,IF(AND(I180&lt;M180,O180=""),Listes!$A$70,IF(AND(L180&lt;K180,O180=""),Listes!$A$71,IF(AND(M180&lt;I180,N180=""),Listes!$A$72,IF(AND(S180="",OR(J180&lt;&gt;"",K180&lt;&gt;"",L180&lt;&gt;"")),Listes!$A$73,""))))))</f>
        <v/>
      </c>
      <c r="S180" s="291"/>
      <c r="T180" s="331">
        <f t="shared" si="11"/>
        <v>0</v>
      </c>
    </row>
    <row r="181" spans="1:20" ht="20.149999999999999" customHeight="1" x14ac:dyDescent="0.35">
      <c r="A181" s="126">
        <v>175</v>
      </c>
      <c r="B181" s="197" t="str">
        <f>IF('Dépenses sur frais réels'!B181="","",'Dépenses sur frais réels'!B181)</f>
        <v/>
      </c>
      <c r="C181" s="197" t="str">
        <f>IF('Dépenses sur frais réels'!C181="","",'Dépenses sur frais réels'!C181)</f>
        <v/>
      </c>
      <c r="D181" s="197" t="str">
        <f>IF('Dépenses sur frais réels'!D181="","",'Dépenses sur frais réels'!D181)</f>
        <v/>
      </c>
      <c r="E181" s="197" t="str">
        <f>IF('Dépenses sur frais réels'!E181="","",'Dépenses sur frais réels'!E181)</f>
        <v/>
      </c>
      <c r="F181" s="197" t="str">
        <f>IF('Dépenses sur frais réels'!F181="","",'Dépenses sur frais réels'!F181)</f>
        <v/>
      </c>
      <c r="G181" s="361" t="str">
        <f>IF('Dépenses sur frais réels'!G181="","",'Dépenses sur frais réels'!G181)</f>
        <v/>
      </c>
      <c r="H181" s="361" t="str">
        <f>IF('Dépenses sur frais réels'!H181="","",'Dépenses sur frais réels'!H181)</f>
        <v/>
      </c>
      <c r="I181" s="362" t="str">
        <f>IF('Dépenses sur frais réels'!I181="","",'Dépenses sur frais réels'!I181)</f>
        <v/>
      </c>
      <c r="J181" s="102"/>
      <c r="K181" s="297" t="str">
        <f t="shared" si="12"/>
        <v/>
      </c>
      <c r="L181" s="297" t="str">
        <f t="shared" si="13"/>
        <v/>
      </c>
      <c r="M181" s="102"/>
      <c r="N181" s="193"/>
      <c r="O181" s="370"/>
      <c r="P181" s="147" t="str">
        <f t="shared" si="10"/>
        <v/>
      </c>
      <c r="Q181" s="195" t="str">
        <f t="shared" si="14"/>
        <v/>
      </c>
      <c r="R181" s="451" t="str">
        <f>IF(AND(OR(J181="KO",M181&lt;&gt;""),OR(J181="",K181="",L181="")),Listes!$A$68,IF(AND(M181="",J181&lt;&gt;""),Listes!$A$69,IF(AND(I181&lt;M181,O181=""),Listes!$A$70,IF(AND(L181&lt;K181,O181=""),Listes!$A$71,IF(AND(M181&lt;I181,N181=""),Listes!$A$72,IF(AND(S181="",OR(J181&lt;&gt;"",K181&lt;&gt;"",L181&lt;&gt;"")),Listes!$A$73,""))))))</f>
        <v/>
      </c>
      <c r="S181" s="291"/>
      <c r="T181" s="331">
        <f t="shared" si="11"/>
        <v>0</v>
      </c>
    </row>
    <row r="182" spans="1:20" ht="20.149999999999999" customHeight="1" x14ac:dyDescent="0.35">
      <c r="A182" s="126">
        <v>176</v>
      </c>
      <c r="B182" s="197" t="str">
        <f>IF('Dépenses sur frais réels'!B182="","",'Dépenses sur frais réels'!B182)</f>
        <v/>
      </c>
      <c r="C182" s="197" t="str">
        <f>IF('Dépenses sur frais réels'!C182="","",'Dépenses sur frais réels'!C182)</f>
        <v/>
      </c>
      <c r="D182" s="197" t="str">
        <f>IF('Dépenses sur frais réels'!D182="","",'Dépenses sur frais réels'!D182)</f>
        <v/>
      </c>
      <c r="E182" s="197" t="str">
        <f>IF('Dépenses sur frais réels'!E182="","",'Dépenses sur frais réels'!E182)</f>
        <v/>
      </c>
      <c r="F182" s="197" t="str">
        <f>IF('Dépenses sur frais réels'!F182="","",'Dépenses sur frais réels'!F182)</f>
        <v/>
      </c>
      <c r="G182" s="361" t="str">
        <f>IF('Dépenses sur frais réels'!G182="","",'Dépenses sur frais réels'!G182)</f>
        <v/>
      </c>
      <c r="H182" s="361" t="str">
        <f>IF('Dépenses sur frais réels'!H182="","",'Dépenses sur frais réels'!H182)</f>
        <v/>
      </c>
      <c r="I182" s="362" t="str">
        <f>IF('Dépenses sur frais réels'!I182="","",'Dépenses sur frais réels'!I182)</f>
        <v/>
      </c>
      <c r="J182" s="102"/>
      <c r="K182" s="297" t="str">
        <f t="shared" si="12"/>
        <v/>
      </c>
      <c r="L182" s="297" t="str">
        <f t="shared" si="13"/>
        <v/>
      </c>
      <c r="M182" s="102"/>
      <c r="N182" s="193"/>
      <c r="O182" s="370"/>
      <c r="P182" s="147" t="str">
        <f t="shared" si="10"/>
        <v/>
      </c>
      <c r="Q182" s="195" t="str">
        <f t="shared" si="14"/>
        <v/>
      </c>
      <c r="R182" s="451" t="str">
        <f>IF(AND(OR(J182="KO",M182&lt;&gt;""),OR(J182="",K182="",L182="")),Listes!$A$68,IF(AND(M182="",J182&lt;&gt;""),Listes!$A$69,IF(AND(I182&lt;M182,O182=""),Listes!$A$70,IF(AND(L182&lt;K182,O182=""),Listes!$A$71,IF(AND(M182&lt;I182,N182=""),Listes!$A$72,IF(AND(S182="",OR(J182&lt;&gt;"",K182&lt;&gt;"",L182&lt;&gt;"")),Listes!$A$73,""))))))</f>
        <v/>
      </c>
      <c r="S182" s="291"/>
      <c r="T182" s="331">
        <f t="shared" si="11"/>
        <v>0</v>
      </c>
    </row>
    <row r="183" spans="1:20" ht="20.149999999999999" customHeight="1" x14ac:dyDescent="0.35">
      <c r="A183" s="126">
        <v>177</v>
      </c>
      <c r="B183" s="197" t="str">
        <f>IF('Dépenses sur frais réels'!B183="","",'Dépenses sur frais réels'!B183)</f>
        <v/>
      </c>
      <c r="C183" s="197" t="str">
        <f>IF('Dépenses sur frais réels'!C183="","",'Dépenses sur frais réels'!C183)</f>
        <v/>
      </c>
      <c r="D183" s="197" t="str">
        <f>IF('Dépenses sur frais réels'!D183="","",'Dépenses sur frais réels'!D183)</f>
        <v/>
      </c>
      <c r="E183" s="197" t="str">
        <f>IF('Dépenses sur frais réels'!E183="","",'Dépenses sur frais réels'!E183)</f>
        <v/>
      </c>
      <c r="F183" s="197" t="str">
        <f>IF('Dépenses sur frais réels'!F183="","",'Dépenses sur frais réels'!F183)</f>
        <v/>
      </c>
      <c r="G183" s="361" t="str">
        <f>IF('Dépenses sur frais réels'!G183="","",'Dépenses sur frais réels'!G183)</f>
        <v/>
      </c>
      <c r="H183" s="361" t="str">
        <f>IF('Dépenses sur frais réels'!H183="","",'Dépenses sur frais réels'!H183)</f>
        <v/>
      </c>
      <c r="I183" s="362" t="str">
        <f>IF('Dépenses sur frais réels'!I183="","",'Dépenses sur frais réels'!I183)</f>
        <v/>
      </c>
      <c r="J183" s="102"/>
      <c r="K183" s="297" t="str">
        <f t="shared" si="12"/>
        <v/>
      </c>
      <c r="L183" s="297" t="str">
        <f t="shared" si="13"/>
        <v/>
      </c>
      <c r="M183" s="102"/>
      <c r="N183" s="193"/>
      <c r="O183" s="370"/>
      <c r="P183" s="147" t="str">
        <f t="shared" si="10"/>
        <v/>
      </c>
      <c r="Q183" s="195" t="str">
        <f t="shared" si="14"/>
        <v/>
      </c>
      <c r="R183" s="451" t="str">
        <f>IF(AND(OR(J183="KO",M183&lt;&gt;""),OR(J183="",K183="",L183="")),Listes!$A$68,IF(AND(M183="",J183&lt;&gt;""),Listes!$A$69,IF(AND(I183&lt;M183,O183=""),Listes!$A$70,IF(AND(L183&lt;K183,O183=""),Listes!$A$71,IF(AND(M183&lt;I183,N183=""),Listes!$A$72,IF(AND(S183="",OR(J183&lt;&gt;"",K183&lt;&gt;"",L183&lt;&gt;"")),Listes!$A$73,""))))))</f>
        <v/>
      </c>
      <c r="S183" s="291"/>
      <c r="T183" s="331">
        <f t="shared" si="11"/>
        <v>0</v>
      </c>
    </row>
    <row r="184" spans="1:20" ht="20.149999999999999" customHeight="1" x14ac:dyDescent="0.35">
      <c r="A184" s="126">
        <v>178</v>
      </c>
      <c r="B184" s="197" t="str">
        <f>IF('Dépenses sur frais réels'!B184="","",'Dépenses sur frais réels'!B184)</f>
        <v/>
      </c>
      <c r="C184" s="197" t="str">
        <f>IF('Dépenses sur frais réels'!C184="","",'Dépenses sur frais réels'!C184)</f>
        <v/>
      </c>
      <c r="D184" s="197" t="str">
        <f>IF('Dépenses sur frais réels'!D184="","",'Dépenses sur frais réels'!D184)</f>
        <v/>
      </c>
      <c r="E184" s="197" t="str">
        <f>IF('Dépenses sur frais réels'!E184="","",'Dépenses sur frais réels'!E184)</f>
        <v/>
      </c>
      <c r="F184" s="197" t="str">
        <f>IF('Dépenses sur frais réels'!F184="","",'Dépenses sur frais réels'!F184)</f>
        <v/>
      </c>
      <c r="G184" s="361" t="str">
        <f>IF('Dépenses sur frais réels'!G184="","",'Dépenses sur frais réels'!G184)</f>
        <v/>
      </c>
      <c r="H184" s="361" t="str">
        <f>IF('Dépenses sur frais réels'!H184="","",'Dépenses sur frais réels'!H184)</f>
        <v/>
      </c>
      <c r="I184" s="362" t="str">
        <f>IF('Dépenses sur frais réels'!I184="","",'Dépenses sur frais réels'!I184)</f>
        <v/>
      </c>
      <c r="J184" s="102"/>
      <c r="K184" s="297" t="str">
        <f t="shared" si="12"/>
        <v/>
      </c>
      <c r="L184" s="297" t="str">
        <f t="shared" si="13"/>
        <v/>
      </c>
      <c r="M184" s="102"/>
      <c r="N184" s="193"/>
      <c r="O184" s="370"/>
      <c r="P184" s="147" t="str">
        <f t="shared" si="10"/>
        <v/>
      </c>
      <c r="Q184" s="195" t="str">
        <f t="shared" si="14"/>
        <v/>
      </c>
      <c r="R184" s="451" t="str">
        <f>IF(AND(OR(J184="KO",M184&lt;&gt;""),OR(J184="",K184="",L184="")),Listes!$A$68,IF(AND(M184="",J184&lt;&gt;""),Listes!$A$69,IF(AND(I184&lt;M184,O184=""),Listes!$A$70,IF(AND(L184&lt;K184,O184=""),Listes!$A$71,IF(AND(M184&lt;I184,N184=""),Listes!$A$72,IF(AND(S184="",OR(J184&lt;&gt;"",K184&lt;&gt;"",L184&lt;&gt;"")),Listes!$A$73,""))))))</f>
        <v/>
      </c>
      <c r="S184" s="291"/>
      <c r="T184" s="331">
        <f t="shared" si="11"/>
        <v>0</v>
      </c>
    </row>
    <row r="185" spans="1:20" ht="20.149999999999999" customHeight="1" x14ac:dyDescent="0.35">
      <c r="A185" s="126">
        <v>179</v>
      </c>
      <c r="B185" s="197" t="str">
        <f>IF('Dépenses sur frais réels'!B185="","",'Dépenses sur frais réels'!B185)</f>
        <v/>
      </c>
      <c r="C185" s="197" t="str">
        <f>IF('Dépenses sur frais réels'!C185="","",'Dépenses sur frais réels'!C185)</f>
        <v/>
      </c>
      <c r="D185" s="197" t="str">
        <f>IF('Dépenses sur frais réels'!D185="","",'Dépenses sur frais réels'!D185)</f>
        <v/>
      </c>
      <c r="E185" s="197" t="str">
        <f>IF('Dépenses sur frais réels'!E185="","",'Dépenses sur frais réels'!E185)</f>
        <v/>
      </c>
      <c r="F185" s="197" t="str">
        <f>IF('Dépenses sur frais réels'!F185="","",'Dépenses sur frais réels'!F185)</f>
        <v/>
      </c>
      <c r="G185" s="361" t="str">
        <f>IF('Dépenses sur frais réels'!G185="","",'Dépenses sur frais réels'!G185)</f>
        <v/>
      </c>
      <c r="H185" s="361" t="str">
        <f>IF('Dépenses sur frais réels'!H185="","",'Dépenses sur frais réels'!H185)</f>
        <v/>
      </c>
      <c r="I185" s="362" t="str">
        <f>IF('Dépenses sur frais réels'!I185="","",'Dépenses sur frais réels'!I185)</f>
        <v/>
      </c>
      <c r="J185" s="102"/>
      <c r="K185" s="297" t="str">
        <f t="shared" si="12"/>
        <v/>
      </c>
      <c r="L185" s="297" t="str">
        <f t="shared" si="13"/>
        <v/>
      </c>
      <c r="M185" s="102"/>
      <c r="N185" s="193"/>
      <c r="O185" s="370"/>
      <c r="P185" s="147" t="str">
        <f t="shared" si="10"/>
        <v/>
      </c>
      <c r="Q185" s="195" t="str">
        <f t="shared" si="14"/>
        <v/>
      </c>
      <c r="R185" s="451" t="str">
        <f>IF(AND(OR(J185="KO",M185&lt;&gt;""),OR(J185="",K185="",L185="")),Listes!$A$68,IF(AND(M185="",J185&lt;&gt;""),Listes!$A$69,IF(AND(I185&lt;M185,O185=""),Listes!$A$70,IF(AND(L185&lt;K185,O185=""),Listes!$A$71,IF(AND(M185&lt;I185,N185=""),Listes!$A$72,IF(AND(S185="",OR(J185&lt;&gt;"",K185&lt;&gt;"",L185&lt;&gt;"")),Listes!$A$73,""))))))</f>
        <v/>
      </c>
      <c r="S185" s="291"/>
      <c r="T185" s="331">
        <f t="shared" si="11"/>
        <v>0</v>
      </c>
    </row>
    <row r="186" spans="1:20" ht="20.149999999999999" customHeight="1" x14ac:dyDescent="0.35">
      <c r="A186" s="126">
        <v>180</v>
      </c>
      <c r="B186" s="197" t="str">
        <f>IF('Dépenses sur frais réels'!B186="","",'Dépenses sur frais réels'!B186)</f>
        <v/>
      </c>
      <c r="C186" s="197" t="str">
        <f>IF('Dépenses sur frais réels'!C186="","",'Dépenses sur frais réels'!C186)</f>
        <v/>
      </c>
      <c r="D186" s="197" t="str">
        <f>IF('Dépenses sur frais réels'!D186="","",'Dépenses sur frais réels'!D186)</f>
        <v/>
      </c>
      <c r="E186" s="197" t="str">
        <f>IF('Dépenses sur frais réels'!E186="","",'Dépenses sur frais réels'!E186)</f>
        <v/>
      </c>
      <c r="F186" s="197" t="str">
        <f>IF('Dépenses sur frais réels'!F186="","",'Dépenses sur frais réels'!F186)</f>
        <v/>
      </c>
      <c r="G186" s="361" t="str">
        <f>IF('Dépenses sur frais réels'!G186="","",'Dépenses sur frais réels'!G186)</f>
        <v/>
      </c>
      <c r="H186" s="361" t="str">
        <f>IF('Dépenses sur frais réels'!H186="","",'Dépenses sur frais réels'!H186)</f>
        <v/>
      </c>
      <c r="I186" s="362" t="str">
        <f>IF('Dépenses sur frais réels'!I186="","",'Dépenses sur frais réels'!I186)</f>
        <v/>
      </c>
      <c r="J186" s="102"/>
      <c r="K186" s="297" t="str">
        <f t="shared" si="12"/>
        <v/>
      </c>
      <c r="L186" s="297" t="str">
        <f t="shared" si="13"/>
        <v/>
      </c>
      <c r="M186" s="102"/>
      <c r="N186" s="193"/>
      <c r="O186" s="370"/>
      <c r="P186" s="147" t="str">
        <f t="shared" si="10"/>
        <v/>
      </c>
      <c r="Q186" s="195" t="str">
        <f t="shared" si="14"/>
        <v/>
      </c>
      <c r="R186" s="451" t="str">
        <f>IF(AND(OR(J186="KO",M186&lt;&gt;""),OR(J186="",K186="",L186="")),Listes!$A$68,IF(AND(M186="",J186&lt;&gt;""),Listes!$A$69,IF(AND(I186&lt;M186,O186=""),Listes!$A$70,IF(AND(L186&lt;K186,O186=""),Listes!$A$71,IF(AND(M186&lt;I186,N186=""),Listes!$A$72,IF(AND(S186="",OR(J186&lt;&gt;"",K186&lt;&gt;"",L186&lt;&gt;"")),Listes!$A$73,""))))))</f>
        <v/>
      </c>
      <c r="S186" s="291"/>
      <c r="T186" s="331">
        <f t="shared" si="11"/>
        <v>0</v>
      </c>
    </row>
    <row r="187" spans="1:20" ht="20.149999999999999" customHeight="1" x14ac:dyDescent="0.35">
      <c r="A187" s="126">
        <v>181</v>
      </c>
      <c r="B187" s="197" t="str">
        <f>IF('Dépenses sur frais réels'!B187="","",'Dépenses sur frais réels'!B187)</f>
        <v/>
      </c>
      <c r="C187" s="197" t="str">
        <f>IF('Dépenses sur frais réels'!C187="","",'Dépenses sur frais réels'!C187)</f>
        <v/>
      </c>
      <c r="D187" s="197" t="str">
        <f>IF('Dépenses sur frais réels'!D187="","",'Dépenses sur frais réels'!D187)</f>
        <v/>
      </c>
      <c r="E187" s="197" t="str">
        <f>IF('Dépenses sur frais réels'!E187="","",'Dépenses sur frais réels'!E187)</f>
        <v/>
      </c>
      <c r="F187" s="197" t="str">
        <f>IF('Dépenses sur frais réels'!F187="","",'Dépenses sur frais réels'!F187)</f>
        <v/>
      </c>
      <c r="G187" s="361" t="str">
        <f>IF('Dépenses sur frais réels'!G187="","",'Dépenses sur frais réels'!G187)</f>
        <v/>
      </c>
      <c r="H187" s="361" t="str">
        <f>IF('Dépenses sur frais réels'!H187="","",'Dépenses sur frais réels'!H187)</f>
        <v/>
      </c>
      <c r="I187" s="362" t="str">
        <f>IF('Dépenses sur frais réels'!I187="","",'Dépenses sur frais réels'!I187)</f>
        <v/>
      </c>
      <c r="J187" s="102"/>
      <c r="K187" s="297" t="str">
        <f t="shared" si="12"/>
        <v/>
      </c>
      <c r="L187" s="297" t="str">
        <f t="shared" si="13"/>
        <v/>
      </c>
      <c r="M187" s="102"/>
      <c r="N187" s="193"/>
      <c r="O187" s="370"/>
      <c r="P187" s="147" t="str">
        <f t="shared" si="10"/>
        <v/>
      </c>
      <c r="Q187" s="195" t="str">
        <f t="shared" si="14"/>
        <v/>
      </c>
      <c r="R187" s="451" t="str">
        <f>IF(AND(OR(J187="KO",M187&lt;&gt;""),OR(J187="",K187="",L187="")),Listes!$A$68,IF(AND(M187="",J187&lt;&gt;""),Listes!$A$69,IF(AND(I187&lt;M187,O187=""),Listes!$A$70,IF(AND(L187&lt;K187,O187=""),Listes!$A$71,IF(AND(M187&lt;I187,N187=""),Listes!$A$72,IF(AND(S187="",OR(J187&lt;&gt;"",K187&lt;&gt;"",L187&lt;&gt;"")),Listes!$A$73,""))))))</f>
        <v/>
      </c>
      <c r="S187" s="291"/>
      <c r="T187" s="331">
        <f t="shared" si="11"/>
        <v>0</v>
      </c>
    </row>
    <row r="188" spans="1:20" ht="20.149999999999999" customHeight="1" x14ac:dyDescent="0.35">
      <c r="A188" s="126">
        <v>182</v>
      </c>
      <c r="B188" s="197" t="str">
        <f>IF('Dépenses sur frais réels'!B188="","",'Dépenses sur frais réels'!B188)</f>
        <v/>
      </c>
      <c r="C188" s="197" t="str">
        <f>IF('Dépenses sur frais réels'!C188="","",'Dépenses sur frais réels'!C188)</f>
        <v/>
      </c>
      <c r="D188" s="197" t="str">
        <f>IF('Dépenses sur frais réels'!D188="","",'Dépenses sur frais réels'!D188)</f>
        <v/>
      </c>
      <c r="E188" s="197" t="str">
        <f>IF('Dépenses sur frais réels'!E188="","",'Dépenses sur frais réels'!E188)</f>
        <v/>
      </c>
      <c r="F188" s="197" t="str">
        <f>IF('Dépenses sur frais réels'!F188="","",'Dépenses sur frais réels'!F188)</f>
        <v/>
      </c>
      <c r="G188" s="361" t="str">
        <f>IF('Dépenses sur frais réels'!G188="","",'Dépenses sur frais réels'!G188)</f>
        <v/>
      </c>
      <c r="H188" s="361" t="str">
        <f>IF('Dépenses sur frais réels'!H188="","",'Dépenses sur frais réels'!H188)</f>
        <v/>
      </c>
      <c r="I188" s="362" t="str">
        <f>IF('Dépenses sur frais réels'!I188="","",'Dépenses sur frais réels'!I188)</f>
        <v/>
      </c>
      <c r="J188" s="102"/>
      <c r="K188" s="297" t="str">
        <f t="shared" si="12"/>
        <v/>
      </c>
      <c r="L188" s="297" t="str">
        <f t="shared" si="13"/>
        <v/>
      </c>
      <c r="M188" s="102"/>
      <c r="N188" s="193"/>
      <c r="O188" s="370"/>
      <c r="P188" s="147" t="str">
        <f t="shared" si="10"/>
        <v/>
      </c>
      <c r="Q188" s="195" t="str">
        <f t="shared" si="14"/>
        <v/>
      </c>
      <c r="R188" s="451" t="str">
        <f>IF(AND(OR(J188="KO",M188&lt;&gt;""),OR(J188="",K188="",L188="")),Listes!$A$68,IF(AND(M188="",J188&lt;&gt;""),Listes!$A$69,IF(AND(I188&lt;M188,O188=""),Listes!$A$70,IF(AND(L188&lt;K188,O188=""),Listes!$A$71,IF(AND(M188&lt;I188,N188=""),Listes!$A$72,IF(AND(S188="",OR(J188&lt;&gt;"",K188&lt;&gt;"",L188&lt;&gt;"")),Listes!$A$73,""))))))</f>
        <v/>
      </c>
      <c r="S188" s="291"/>
      <c r="T188" s="331">
        <f t="shared" si="11"/>
        <v>0</v>
      </c>
    </row>
    <row r="189" spans="1:20" ht="20.149999999999999" customHeight="1" x14ac:dyDescent="0.35">
      <c r="A189" s="126">
        <v>183</v>
      </c>
      <c r="B189" s="197" t="str">
        <f>IF('Dépenses sur frais réels'!B189="","",'Dépenses sur frais réels'!B189)</f>
        <v/>
      </c>
      <c r="C189" s="197" t="str">
        <f>IF('Dépenses sur frais réels'!C189="","",'Dépenses sur frais réels'!C189)</f>
        <v/>
      </c>
      <c r="D189" s="197" t="str">
        <f>IF('Dépenses sur frais réels'!D189="","",'Dépenses sur frais réels'!D189)</f>
        <v/>
      </c>
      <c r="E189" s="197" t="str">
        <f>IF('Dépenses sur frais réels'!E189="","",'Dépenses sur frais réels'!E189)</f>
        <v/>
      </c>
      <c r="F189" s="197" t="str">
        <f>IF('Dépenses sur frais réels'!F189="","",'Dépenses sur frais réels'!F189)</f>
        <v/>
      </c>
      <c r="G189" s="361" t="str">
        <f>IF('Dépenses sur frais réels'!G189="","",'Dépenses sur frais réels'!G189)</f>
        <v/>
      </c>
      <c r="H189" s="361" t="str">
        <f>IF('Dépenses sur frais réels'!H189="","",'Dépenses sur frais réels'!H189)</f>
        <v/>
      </c>
      <c r="I189" s="362" t="str">
        <f>IF('Dépenses sur frais réels'!I189="","",'Dépenses sur frais réels'!I189)</f>
        <v/>
      </c>
      <c r="J189" s="102"/>
      <c r="K189" s="297" t="str">
        <f t="shared" si="12"/>
        <v/>
      </c>
      <c r="L189" s="297" t="str">
        <f t="shared" si="13"/>
        <v/>
      </c>
      <c r="M189" s="102"/>
      <c r="N189" s="193"/>
      <c r="O189" s="370"/>
      <c r="P189" s="147" t="str">
        <f t="shared" si="10"/>
        <v/>
      </c>
      <c r="Q189" s="195" t="str">
        <f t="shared" si="14"/>
        <v/>
      </c>
      <c r="R189" s="451" t="str">
        <f>IF(AND(OR(J189="KO",M189&lt;&gt;""),OR(J189="",K189="",L189="")),Listes!$A$68,IF(AND(M189="",J189&lt;&gt;""),Listes!$A$69,IF(AND(I189&lt;M189,O189=""),Listes!$A$70,IF(AND(L189&lt;K189,O189=""),Listes!$A$71,IF(AND(M189&lt;I189,N189=""),Listes!$A$72,IF(AND(S189="",OR(J189&lt;&gt;"",K189&lt;&gt;"",L189&lt;&gt;"")),Listes!$A$73,""))))))</f>
        <v/>
      </c>
      <c r="S189" s="291"/>
      <c r="T189" s="331">
        <f t="shared" si="11"/>
        <v>0</v>
      </c>
    </row>
    <row r="190" spans="1:20" ht="20.149999999999999" customHeight="1" x14ac:dyDescent="0.35">
      <c r="A190" s="126">
        <v>184</v>
      </c>
      <c r="B190" s="197" t="str">
        <f>IF('Dépenses sur frais réels'!B190="","",'Dépenses sur frais réels'!B190)</f>
        <v/>
      </c>
      <c r="C190" s="197" t="str">
        <f>IF('Dépenses sur frais réels'!C190="","",'Dépenses sur frais réels'!C190)</f>
        <v/>
      </c>
      <c r="D190" s="197" t="str">
        <f>IF('Dépenses sur frais réels'!D190="","",'Dépenses sur frais réels'!D190)</f>
        <v/>
      </c>
      <c r="E190" s="197" t="str">
        <f>IF('Dépenses sur frais réels'!E190="","",'Dépenses sur frais réels'!E190)</f>
        <v/>
      </c>
      <c r="F190" s="197" t="str">
        <f>IF('Dépenses sur frais réels'!F190="","",'Dépenses sur frais réels'!F190)</f>
        <v/>
      </c>
      <c r="G190" s="361" t="str">
        <f>IF('Dépenses sur frais réels'!G190="","",'Dépenses sur frais réels'!G190)</f>
        <v/>
      </c>
      <c r="H190" s="361" t="str">
        <f>IF('Dépenses sur frais réels'!H190="","",'Dépenses sur frais réels'!H190)</f>
        <v/>
      </c>
      <c r="I190" s="362" t="str">
        <f>IF('Dépenses sur frais réels'!I190="","",'Dépenses sur frais réels'!I190)</f>
        <v/>
      </c>
      <c r="J190" s="102"/>
      <c r="K190" s="297" t="str">
        <f t="shared" si="12"/>
        <v/>
      </c>
      <c r="L190" s="297" t="str">
        <f t="shared" si="13"/>
        <v/>
      </c>
      <c r="M190" s="102"/>
      <c r="N190" s="193"/>
      <c r="O190" s="370"/>
      <c r="P190" s="147" t="str">
        <f t="shared" si="10"/>
        <v/>
      </c>
      <c r="Q190" s="195" t="str">
        <f t="shared" si="14"/>
        <v/>
      </c>
      <c r="R190" s="451" t="str">
        <f>IF(AND(OR(J190="KO",M190&lt;&gt;""),OR(J190="",K190="",L190="")),Listes!$A$68,IF(AND(M190="",J190&lt;&gt;""),Listes!$A$69,IF(AND(I190&lt;M190,O190=""),Listes!$A$70,IF(AND(L190&lt;K190,O190=""),Listes!$A$71,IF(AND(M190&lt;I190,N190=""),Listes!$A$72,IF(AND(S190="",OR(J190&lt;&gt;"",K190&lt;&gt;"",L190&lt;&gt;"")),Listes!$A$73,""))))))</f>
        <v/>
      </c>
      <c r="S190" s="291"/>
      <c r="T190" s="331">
        <f t="shared" si="11"/>
        <v>0</v>
      </c>
    </row>
    <row r="191" spans="1:20" ht="20.149999999999999" customHeight="1" x14ac:dyDescent="0.35">
      <c r="A191" s="126">
        <v>185</v>
      </c>
      <c r="B191" s="197" t="str">
        <f>IF('Dépenses sur frais réels'!B191="","",'Dépenses sur frais réels'!B191)</f>
        <v/>
      </c>
      <c r="C191" s="197" t="str">
        <f>IF('Dépenses sur frais réels'!C191="","",'Dépenses sur frais réels'!C191)</f>
        <v/>
      </c>
      <c r="D191" s="197" t="str">
        <f>IF('Dépenses sur frais réels'!D191="","",'Dépenses sur frais réels'!D191)</f>
        <v/>
      </c>
      <c r="E191" s="197" t="str">
        <f>IF('Dépenses sur frais réels'!E191="","",'Dépenses sur frais réels'!E191)</f>
        <v/>
      </c>
      <c r="F191" s="197" t="str">
        <f>IF('Dépenses sur frais réels'!F191="","",'Dépenses sur frais réels'!F191)</f>
        <v/>
      </c>
      <c r="G191" s="361" t="str">
        <f>IF('Dépenses sur frais réels'!G191="","",'Dépenses sur frais réels'!G191)</f>
        <v/>
      </c>
      <c r="H191" s="361" t="str">
        <f>IF('Dépenses sur frais réels'!H191="","",'Dépenses sur frais réels'!H191)</f>
        <v/>
      </c>
      <c r="I191" s="362" t="str">
        <f>IF('Dépenses sur frais réels'!I191="","",'Dépenses sur frais réels'!I191)</f>
        <v/>
      </c>
      <c r="J191" s="102"/>
      <c r="K191" s="297" t="str">
        <f t="shared" si="12"/>
        <v/>
      </c>
      <c r="L191" s="297" t="str">
        <f t="shared" si="13"/>
        <v/>
      </c>
      <c r="M191" s="102"/>
      <c r="N191" s="193"/>
      <c r="O191" s="370"/>
      <c r="P191" s="147" t="str">
        <f t="shared" si="10"/>
        <v/>
      </c>
      <c r="Q191" s="195" t="str">
        <f t="shared" si="14"/>
        <v/>
      </c>
      <c r="R191" s="451" t="str">
        <f>IF(AND(OR(J191="KO",M191&lt;&gt;""),OR(J191="",K191="",L191="")),Listes!$A$68,IF(AND(M191="",J191&lt;&gt;""),Listes!$A$69,IF(AND(I191&lt;M191,O191=""),Listes!$A$70,IF(AND(L191&lt;K191,O191=""),Listes!$A$71,IF(AND(M191&lt;I191,N191=""),Listes!$A$72,IF(AND(S191="",OR(J191&lt;&gt;"",K191&lt;&gt;"",L191&lt;&gt;"")),Listes!$A$73,""))))))</f>
        <v/>
      </c>
      <c r="S191" s="291"/>
      <c r="T191" s="331">
        <f t="shared" si="11"/>
        <v>0</v>
      </c>
    </row>
    <row r="192" spans="1:20" ht="20.149999999999999" customHeight="1" x14ac:dyDescent="0.35">
      <c r="A192" s="126">
        <v>186</v>
      </c>
      <c r="B192" s="197" t="str">
        <f>IF('Dépenses sur frais réels'!B192="","",'Dépenses sur frais réels'!B192)</f>
        <v/>
      </c>
      <c r="C192" s="197" t="str">
        <f>IF('Dépenses sur frais réels'!C192="","",'Dépenses sur frais réels'!C192)</f>
        <v/>
      </c>
      <c r="D192" s="197" t="str">
        <f>IF('Dépenses sur frais réels'!D192="","",'Dépenses sur frais réels'!D192)</f>
        <v/>
      </c>
      <c r="E192" s="197" t="str">
        <f>IF('Dépenses sur frais réels'!E192="","",'Dépenses sur frais réels'!E192)</f>
        <v/>
      </c>
      <c r="F192" s="197" t="str">
        <f>IF('Dépenses sur frais réels'!F192="","",'Dépenses sur frais réels'!F192)</f>
        <v/>
      </c>
      <c r="G192" s="361" t="str">
        <f>IF('Dépenses sur frais réels'!G192="","",'Dépenses sur frais réels'!G192)</f>
        <v/>
      </c>
      <c r="H192" s="361" t="str">
        <f>IF('Dépenses sur frais réels'!H192="","",'Dépenses sur frais réels'!H192)</f>
        <v/>
      </c>
      <c r="I192" s="362" t="str">
        <f>IF('Dépenses sur frais réels'!I192="","",'Dépenses sur frais réels'!I192)</f>
        <v/>
      </c>
      <c r="J192" s="102"/>
      <c r="K192" s="297" t="str">
        <f t="shared" si="12"/>
        <v/>
      </c>
      <c r="L192" s="297" t="str">
        <f t="shared" si="13"/>
        <v/>
      </c>
      <c r="M192" s="102"/>
      <c r="N192" s="193"/>
      <c r="O192" s="370"/>
      <c r="P192" s="147" t="str">
        <f t="shared" si="10"/>
        <v/>
      </c>
      <c r="Q192" s="195" t="str">
        <f t="shared" si="14"/>
        <v/>
      </c>
      <c r="R192" s="451" t="str">
        <f>IF(AND(OR(J192="KO",M192&lt;&gt;""),OR(J192="",K192="",L192="")),Listes!$A$68,IF(AND(M192="",J192&lt;&gt;""),Listes!$A$69,IF(AND(I192&lt;M192,O192=""),Listes!$A$70,IF(AND(L192&lt;K192,O192=""),Listes!$A$71,IF(AND(M192&lt;I192,N192=""),Listes!$A$72,IF(AND(S192="",OR(J192&lt;&gt;"",K192&lt;&gt;"",L192&lt;&gt;"")),Listes!$A$73,""))))))</f>
        <v/>
      </c>
      <c r="S192" s="291"/>
      <c r="T192" s="331">
        <f t="shared" si="11"/>
        <v>0</v>
      </c>
    </row>
    <row r="193" spans="1:20" ht="20.149999999999999" customHeight="1" x14ac:dyDescent="0.35">
      <c r="A193" s="126">
        <v>187</v>
      </c>
      <c r="B193" s="197" t="str">
        <f>IF('Dépenses sur frais réels'!B193="","",'Dépenses sur frais réels'!B193)</f>
        <v/>
      </c>
      <c r="C193" s="197" t="str">
        <f>IF('Dépenses sur frais réels'!C193="","",'Dépenses sur frais réels'!C193)</f>
        <v/>
      </c>
      <c r="D193" s="197" t="str">
        <f>IF('Dépenses sur frais réels'!D193="","",'Dépenses sur frais réels'!D193)</f>
        <v/>
      </c>
      <c r="E193" s="197" t="str">
        <f>IF('Dépenses sur frais réels'!E193="","",'Dépenses sur frais réels'!E193)</f>
        <v/>
      </c>
      <c r="F193" s="197" t="str">
        <f>IF('Dépenses sur frais réels'!F193="","",'Dépenses sur frais réels'!F193)</f>
        <v/>
      </c>
      <c r="G193" s="361" t="str">
        <f>IF('Dépenses sur frais réels'!G193="","",'Dépenses sur frais réels'!G193)</f>
        <v/>
      </c>
      <c r="H193" s="361" t="str">
        <f>IF('Dépenses sur frais réels'!H193="","",'Dépenses sur frais réels'!H193)</f>
        <v/>
      </c>
      <c r="I193" s="362" t="str">
        <f>IF('Dépenses sur frais réels'!I193="","",'Dépenses sur frais réels'!I193)</f>
        <v/>
      </c>
      <c r="J193" s="102"/>
      <c r="K193" s="297" t="str">
        <f t="shared" si="12"/>
        <v/>
      </c>
      <c r="L193" s="297" t="str">
        <f t="shared" si="13"/>
        <v/>
      </c>
      <c r="M193" s="102"/>
      <c r="N193" s="193"/>
      <c r="O193" s="370"/>
      <c r="P193" s="147" t="str">
        <f t="shared" si="10"/>
        <v/>
      </c>
      <c r="Q193" s="195" t="str">
        <f t="shared" si="14"/>
        <v/>
      </c>
      <c r="R193" s="451" t="str">
        <f>IF(AND(OR(J193="KO",M193&lt;&gt;""),OR(J193="",K193="",L193="")),Listes!$A$68,IF(AND(M193="",J193&lt;&gt;""),Listes!$A$69,IF(AND(I193&lt;M193,O193=""),Listes!$A$70,IF(AND(L193&lt;K193,O193=""),Listes!$A$71,IF(AND(M193&lt;I193,N193=""),Listes!$A$72,IF(AND(S193="",OR(J193&lt;&gt;"",K193&lt;&gt;"",L193&lt;&gt;"")),Listes!$A$73,""))))))</f>
        <v/>
      </c>
      <c r="S193" s="291"/>
      <c r="T193" s="331">
        <f t="shared" si="11"/>
        <v>0</v>
      </c>
    </row>
    <row r="194" spans="1:20" ht="20.149999999999999" customHeight="1" x14ac:dyDescent="0.35">
      <c r="A194" s="126">
        <v>188</v>
      </c>
      <c r="B194" s="197" t="str">
        <f>IF('Dépenses sur frais réels'!B194="","",'Dépenses sur frais réels'!B194)</f>
        <v/>
      </c>
      <c r="C194" s="197" t="str">
        <f>IF('Dépenses sur frais réels'!C194="","",'Dépenses sur frais réels'!C194)</f>
        <v/>
      </c>
      <c r="D194" s="197" t="str">
        <f>IF('Dépenses sur frais réels'!D194="","",'Dépenses sur frais réels'!D194)</f>
        <v/>
      </c>
      <c r="E194" s="197" t="str">
        <f>IF('Dépenses sur frais réels'!E194="","",'Dépenses sur frais réels'!E194)</f>
        <v/>
      </c>
      <c r="F194" s="197" t="str">
        <f>IF('Dépenses sur frais réels'!F194="","",'Dépenses sur frais réels'!F194)</f>
        <v/>
      </c>
      <c r="G194" s="361" t="str">
        <f>IF('Dépenses sur frais réels'!G194="","",'Dépenses sur frais réels'!G194)</f>
        <v/>
      </c>
      <c r="H194" s="361" t="str">
        <f>IF('Dépenses sur frais réels'!H194="","",'Dépenses sur frais réels'!H194)</f>
        <v/>
      </c>
      <c r="I194" s="362" t="str">
        <f>IF('Dépenses sur frais réels'!I194="","",'Dépenses sur frais réels'!I194)</f>
        <v/>
      </c>
      <c r="J194" s="102"/>
      <c r="K194" s="297" t="str">
        <f t="shared" si="12"/>
        <v/>
      </c>
      <c r="L194" s="297" t="str">
        <f t="shared" si="13"/>
        <v/>
      </c>
      <c r="M194" s="102"/>
      <c r="N194" s="193"/>
      <c r="O194" s="370"/>
      <c r="P194" s="147" t="str">
        <f t="shared" si="10"/>
        <v/>
      </c>
      <c r="Q194" s="195" t="str">
        <f t="shared" si="14"/>
        <v/>
      </c>
      <c r="R194" s="451" t="str">
        <f>IF(AND(OR(J194="KO",M194&lt;&gt;""),OR(J194="",K194="",L194="")),Listes!$A$68,IF(AND(M194="",J194&lt;&gt;""),Listes!$A$69,IF(AND(I194&lt;M194,O194=""),Listes!$A$70,IF(AND(L194&lt;K194,O194=""),Listes!$A$71,IF(AND(M194&lt;I194,N194=""),Listes!$A$72,IF(AND(S194="",OR(J194&lt;&gt;"",K194&lt;&gt;"",L194&lt;&gt;"")),Listes!$A$73,""))))))</f>
        <v/>
      </c>
      <c r="S194" s="291"/>
      <c r="T194" s="331">
        <f t="shared" si="11"/>
        <v>0</v>
      </c>
    </row>
    <row r="195" spans="1:20" ht="20.149999999999999" customHeight="1" x14ac:dyDescent="0.35">
      <c r="A195" s="126">
        <v>189</v>
      </c>
      <c r="B195" s="197" t="str">
        <f>IF('Dépenses sur frais réels'!B195="","",'Dépenses sur frais réels'!B195)</f>
        <v/>
      </c>
      <c r="C195" s="197" t="str">
        <f>IF('Dépenses sur frais réels'!C195="","",'Dépenses sur frais réels'!C195)</f>
        <v/>
      </c>
      <c r="D195" s="197" t="str">
        <f>IF('Dépenses sur frais réels'!D195="","",'Dépenses sur frais réels'!D195)</f>
        <v/>
      </c>
      <c r="E195" s="197" t="str">
        <f>IF('Dépenses sur frais réels'!E195="","",'Dépenses sur frais réels'!E195)</f>
        <v/>
      </c>
      <c r="F195" s="197" t="str">
        <f>IF('Dépenses sur frais réels'!F195="","",'Dépenses sur frais réels'!F195)</f>
        <v/>
      </c>
      <c r="G195" s="361" t="str">
        <f>IF('Dépenses sur frais réels'!G195="","",'Dépenses sur frais réels'!G195)</f>
        <v/>
      </c>
      <c r="H195" s="361" t="str">
        <f>IF('Dépenses sur frais réels'!H195="","",'Dépenses sur frais réels'!H195)</f>
        <v/>
      </c>
      <c r="I195" s="362" t="str">
        <f>IF('Dépenses sur frais réels'!I195="","",'Dépenses sur frais réels'!I195)</f>
        <v/>
      </c>
      <c r="J195" s="102"/>
      <c r="K195" s="297" t="str">
        <f t="shared" si="12"/>
        <v/>
      </c>
      <c r="L195" s="297" t="str">
        <f t="shared" si="13"/>
        <v/>
      </c>
      <c r="M195" s="102"/>
      <c r="N195" s="193"/>
      <c r="O195" s="370"/>
      <c r="P195" s="147" t="str">
        <f t="shared" si="10"/>
        <v/>
      </c>
      <c r="Q195" s="195" t="str">
        <f t="shared" si="14"/>
        <v/>
      </c>
      <c r="R195" s="451" t="str">
        <f>IF(AND(OR(J195="KO",M195&lt;&gt;""),OR(J195="",K195="",L195="")),Listes!$A$68,IF(AND(M195="",J195&lt;&gt;""),Listes!$A$69,IF(AND(I195&lt;M195,O195=""),Listes!$A$70,IF(AND(L195&lt;K195,O195=""),Listes!$A$71,IF(AND(M195&lt;I195,N195=""),Listes!$A$72,IF(AND(S195="",OR(J195&lt;&gt;"",K195&lt;&gt;"",L195&lt;&gt;"")),Listes!$A$73,""))))))</f>
        <v/>
      </c>
      <c r="S195" s="291"/>
      <c r="T195" s="331">
        <f t="shared" si="11"/>
        <v>0</v>
      </c>
    </row>
    <row r="196" spans="1:20" ht="20.149999999999999" customHeight="1" x14ac:dyDescent="0.35">
      <c r="A196" s="126">
        <v>190</v>
      </c>
      <c r="B196" s="197" t="str">
        <f>IF('Dépenses sur frais réels'!B196="","",'Dépenses sur frais réels'!B196)</f>
        <v/>
      </c>
      <c r="C196" s="197" t="str">
        <f>IF('Dépenses sur frais réels'!C196="","",'Dépenses sur frais réels'!C196)</f>
        <v/>
      </c>
      <c r="D196" s="197" t="str">
        <f>IF('Dépenses sur frais réels'!D196="","",'Dépenses sur frais réels'!D196)</f>
        <v/>
      </c>
      <c r="E196" s="197" t="str">
        <f>IF('Dépenses sur frais réels'!E196="","",'Dépenses sur frais réels'!E196)</f>
        <v/>
      </c>
      <c r="F196" s="197" t="str">
        <f>IF('Dépenses sur frais réels'!F196="","",'Dépenses sur frais réels'!F196)</f>
        <v/>
      </c>
      <c r="G196" s="361" t="str">
        <f>IF('Dépenses sur frais réels'!G196="","",'Dépenses sur frais réels'!G196)</f>
        <v/>
      </c>
      <c r="H196" s="361" t="str">
        <f>IF('Dépenses sur frais réels'!H196="","",'Dépenses sur frais réels'!H196)</f>
        <v/>
      </c>
      <c r="I196" s="362" t="str">
        <f>IF('Dépenses sur frais réels'!I196="","",'Dépenses sur frais réels'!I196)</f>
        <v/>
      </c>
      <c r="J196" s="102"/>
      <c r="K196" s="297" t="str">
        <f t="shared" si="12"/>
        <v/>
      </c>
      <c r="L196" s="297" t="str">
        <f t="shared" si="13"/>
        <v/>
      </c>
      <c r="M196" s="102"/>
      <c r="N196" s="193"/>
      <c r="O196" s="370"/>
      <c r="P196" s="147" t="str">
        <f t="shared" si="10"/>
        <v/>
      </c>
      <c r="Q196" s="195" t="str">
        <f t="shared" si="14"/>
        <v/>
      </c>
      <c r="R196" s="451" t="str">
        <f>IF(AND(OR(J196="KO",M196&lt;&gt;""),OR(J196="",K196="",L196="")),Listes!$A$68,IF(AND(M196="",J196&lt;&gt;""),Listes!$A$69,IF(AND(I196&lt;M196,O196=""),Listes!$A$70,IF(AND(L196&lt;K196,O196=""),Listes!$A$71,IF(AND(M196&lt;I196,N196=""),Listes!$A$72,IF(AND(S196="",OR(J196&lt;&gt;"",K196&lt;&gt;"",L196&lt;&gt;"")),Listes!$A$73,""))))))</f>
        <v/>
      </c>
      <c r="S196" s="291"/>
      <c r="T196" s="331">
        <f t="shared" si="11"/>
        <v>0</v>
      </c>
    </row>
    <row r="197" spans="1:20" ht="20.149999999999999" customHeight="1" x14ac:dyDescent="0.35">
      <c r="A197" s="126">
        <v>191</v>
      </c>
      <c r="B197" s="197" t="str">
        <f>IF('Dépenses sur frais réels'!B197="","",'Dépenses sur frais réels'!B197)</f>
        <v/>
      </c>
      <c r="C197" s="197" t="str">
        <f>IF('Dépenses sur frais réels'!C197="","",'Dépenses sur frais réels'!C197)</f>
        <v/>
      </c>
      <c r="D197" s="197" t="str">
        <f>IF('Dépenses sur frais réels'!D197="","",'Dépenses sur frais réels'!D197)</f>
        <v/>
      </c>
      <c r="E197" s="197" t="str">
        <f>IF('Dépenses sur frais réels'!E197="","",'Dépenses sur frais réels'!E197)</f>
        <v/>
      </c>
      <c r="F197" s="197" t="str">
        <f>IF('Dépenses sur frais réels'!F197="","",'Dépenses sur frais réels'!F197)</f>
        <v/>
      </c>
      <c r="G197" s="361" t="str">
        <f>IF('Dépenses sur frais réels'!G197="","",'Dépenses sur frais réels'!G197)</f>
        <v/>
      </c>
      <c r="H197" s="361" t="str">
        <f>IF('Dépenses sur frais réels'!H197="","",'Dépenses sur frais réels'!H197)</f>
        <v/>
      </c>
      <c r="I197" s="362" t="str">
        <f>IF('Dépenses sur frais réels'!I197="","",'Dépenses sur frais réels'!I197)</f>
        <v/>
      </c>
      <c r="J197" s="102"/>
      <c r="K197" s="297" t="str">
        <f t="shared" si="12"/>
        <v/>
      </c>
      <c r="L197" s="297" t="str">
        <f t="shared" si="13"/>
        <v/>
      </c>
      <c r="M197" s="102"/>
      <c r="N197" s="193"/>
      <c r="O197" s="370"/>
      <c r="P197" s="147" t="str">
        <f t="shared" si="10"/>
        <v/>
      </c>
      <c r="Q197" s="195" t="str">
        <f t="shared" si="14"/>
        <v/>
      </c>
      <c r="R197" s="451" t="str">
        <f>IF(AND(OR(J197="KO",M197&lt;&gt;""),OR(J197="",K197="",L197="")),Listes!$A$68,IF(AND(M197="",J197&lt;&gt;""),Listes!$A$69,IF(AND(I197&lt;M197,O197=""),Listes!$A$70,IF(AND(L197&lt;K197,O197=""),Listes!$A$71,IF(AND(M197&lt;I197,N197=""),Listes!$A$72,IF(AND(S197="",OR(J197&lt;&gt;"",K197&lt;&gt;"",L197&lt;&gt;"")),Listes!$A$73,""))))))</f>
        <v/>
      </c>
      <c r="S197" s="291"/>
      <c r="T197" s="331">
        <f t="shared" si="11"/>
        <v>0</v>
      </c>
    </row>
    <row r="198" spans="1:20" ht="20.149999999999999" customHeight="1" x14ac:dyDescent="0.35">
      <c r="A198" s="126">
        <v>192</v>
      </c>
      <c r="B198" s="197" t="str">
        <f>IF('Dépenses sur frais réels'!B198="","",'Dépenses sur frais réels'!B198)</f>
        <v/>
      </c>
      <c r="C198" s="197" t="str">
        <f>IF('Dépenses sur frais réels'!C198="","",'Dépenses sur frais réels'!C198)</f>
        <v/>
      </c>
      <c r="D198" s="197" t="str">
        <f>IF('Dépenses sur frais réels'!D198="","",'Dépenses sur frais réels'!D198)</f>
        <v/>
      </c>
      <c r="E198" s="197" t="str">
        <f>IF('Dépenses sur frais réels'!E198="","",'Dépenses sur frais réels'!E198)</f>
        <v/>
      </c>
      <c r="F198" s="197" t="str">
        <f>IF('Dépenses sur frais réels'!F198="","",'Dépenses sur frais réels'!F198)</f>
        <v/>
      </c>
      <c r="G198" s="361" t="str">
        <f>IF('Dépenses sur frais réels'!G198="","",'Dépenses sur frais réels'!G198)</f>
        <v/>
      </c>
      <c r="H198" s="361" t="str">
        <f>IF('Dépenses sur frais réels'!H198="","",'Dépenses sur frais réels'!H198)</f>
        <v/>
      </c>
      <c r="I198" s="362" t="str">
        <f>IF('Dépenses sur frais réels'!I198="","",'Dépenses sur frais réels'!I198)</f>
        <v/>
      </c>
      <c r="J198" s="102"/>
      <c r="K198" s="297" t="str">
        <f t="shared" si="12"/>
        <v/>
      </c>
      <c r="L198" s="297" t="str">
        <f t="shared" si="13"/>
        <v/>
      </c>
      <c r="M198" s="102"/>
      <c r="N198" s="193"/>
      <c r="O198" s="370"/>
      <c r="P198" s="147" t="str">
        <f t="shared" si="10"/>
        <v/>
      </c>
      <c r="Q198" s="195" t="str">
        <f t="shared" si="14"/>
        <v/>
      </c>
      <c r="R198" s="451" t="str">
        <f>IF(AND(OR(J198="KO",M198&lt;&gt;""),OR(J198="",K198="",L198="")),Listes!$A$68,IF(AND(M198="",J198&lt;&gt;""),Listes!$A$69,IF(AND(I198&lt;M198,O198=""),Listes!$A$70,IF(AND(L198&lt;K198,O198=""),Listes!$A$71,IF(AND(M198&lt;I198,N198=""),Listes!$A$72,IF(AND(S198="",OR(J198&lt;&gt;"",K198&lt;&gt;"",L198&lt;&gt;"")),Listes!$A$73,""))))))</f>
        <v/>
      </c>
      <c r="S198" s="291"/>
      <c r="T198" s="331">
        <f t="shared" si="11"/>
        <v>0</v>
      </c>
    </row>
    <row r="199" spans="1:20" ht="20.149999999999999" customHeight="1" x14ac:dyDescent="0.35">
      <c r="A199" s="126">
        <v>193</v>
      </c>
      <c r="B199" s="197" t="str">
        <f>IF('Dépenses sur frais réels'!B199="","",'Dépenses sur frais réels'!B199)</f>
        <v/>
      </c>
      <c r="C199" s="197" t="str">
        <f>IF('Dépenses sur frais réels'!C199="","",'Dépenses sur frais réels'!C199)</f>
        <v/>
      </c>
      <c r="D199" s="197" t="str">
        <f>IF('Dépenses sur frais réels'!D199="","",'Dépenses sur frais réels'!D199)</f>
        <v/>
      </c>
      <c r="E199" s="197" t="str">
        <f>IF('Dépenses sur frais réels'!E199="","",'Dépenses sur frais réels'!E199)</f>
        <v/>
      </c>
      <c r="F199" s="197" t="str">
        <f>IF('Dépenses sur frais réels'!F199="","",'Dépenses sur frais réels'!F199)</f>
        <v/>
      </c>
      <c r="G199" s="361" t="str">
        <f>IF('Dépenses sur frais réels'!G199="","",'Dépenses sur frais réels'!G199)</f>
        <v/>
      </c>
      <c r="H199" s="361" t="str">
        <f>IF('Dépenses sur frais réels'!H199="","",'Dépenses sur frais réels'!H199)</f>
        <v/>
      </c>
      <c r="I199" s="362" t="str">
        <f>IF('Dépenses sur frais réels'!I199="","",'Dépenses sur frais réels'!I199)</f>
        <v/>
      </c>
      <c r="J199" s="102"/>
      <c r="K199" s="297" t="str">
        <f t="shared" si="12"/>
        <v/>
      </c>
      <c r="L199" s="297" t="str">
        <f t="shared" si="13"/>
        <v/>
      </c>
      <c r="M199" s="102"/>
      <c r="N199" s="193"/>
      <c r="O199" s="370"/>
      <c r="P199" s="147" t="str">
        <f t="shared" ref="P199:P262" si="15">IF(F199="Aller - Retour Mayotte - Hexagone",IF(1900=0,"",1900),IF(F199="Aller - Retour Mayotte - La Réunion",IF(700=0,"",700),IF(F199="Aller - Retour Mayotte - Caraïbes",IF(2200=0,"",2200),IF(E199="Billets de train",IF(M199=0,"",""),IF(E199="","")))))</f>
        <v/>
      </c>
      <c r="Q199" s="195" t="str">
        <f t="shared" si="14"/>
        <v/>
      </c>
      <c r="R199" s="451" t="str">
        <f>IF(AND(OR(J199="KO",M199&lt;&gt;""),OR(J199="",K199="",L199="")),Listes!$A$68,IF(AND(M199="",J199&lt;&gt;""),Listes!$A$69,IF(AND(I199&lt;M199,O199=""),Listes!$A$70,IF(AND(L199&lt;K199,O199=""),Listes!$A$71,IF(AND(M199&lt;I199,N199=""),Listes!$A$72,IF(AND(S199="",OR(J199&lt;&gt;"",K199&lt;&gt;"",L199&lt;&gt;"")),Listes!$A$73,""))))))</f>
        <v/>
      </c>
      <c r="S199" s="291"/>
      <c r="T199" s="331">
        <f t="shared" ref="T199:T262" si="16">IF(AND(B199&lt;&gt;"",S199&lt;&gt;"Oui"),1,0)</f>
        <v>0</v>
      </c>
    </row>
    <row r="200" spans="1:20" ht="20.149999999999999" customHeight="1" x14ac:dyDescent="0.35">
      <c r="A200" s="126">
        <v>194</v>
      </c>
      <c r="B200" s="197" t="str">
        <f>IF('Dépenses sur frais réels'!B200="","",'Dépenses sur frais réels'!B200)</f>
        <v/>
      </c>
      <c r="C200" s="197" t="str">
        <f>IF('Dépenses sur frais réels'!C200="","",'Dépenses sur frais réels'!C200)</f>
        <v/>
      </c>
      <c r="D200" s="197" t="str">
        <f>IF('Dépenses sur frais réels'!D200="","",'Dépenses sur frais réels'!D200)</f>
        <v/>
      </c>
      <c r="E200" s="197" t="str">
        <f>IF('Dépenses sur frais réels'!E200="","",'Dépenses sur frais réels'!E200)</f>
        <v/>
      </c>
      <c r="F200" s="197" t="str">
        <f>IF('Dépenses sur frais réels'!F200="","",'Dépenses sur frais réels'!F200)</f>
        <v/>
      </c>
      <c r="G200" s="361" t="str">
        <f>IF('Dépenses sur frais réels'!G200="","",'Dépenses sur frais réels'!G200)</f>
        <v/>
      </c>
      <c r="H200" s="361" t="str">
        <f>IF('Dépenses sur frais réels'!H200="","",'Dépenses sur frais réels'!H200)</f>
        <v/>
      </c>
      <c r="I200" s="362" t="str">
        <f>IF('Dépenses sur frais réels'!I200="","",'Dépenses sur frais réels'!I200)</f>
        <v/>
      </c>
      <c r="J200" s="102"/>
      <c r="K200" s="297" t="str">
        <f t="shared" ref="K200:K263" si="17">IF(J200="","",IF(J200="KO","",G200))</f>
        <v/>
      </c>
      <c r="L200" s="297" t="str">
        <f t="shared" ref="L200:L263" si="18">IF(J200="","",IF(J200="KO","",H200))</f>
        <v/>
      </c>
      <c r="M200" s="102"/>
      <c r="N200" s="193"/>
      <c r="O200" s="370"/>
      <c r="P200" s="147" t="str">
        <f t="shared" si="15"/>
        <v/>
      </c>
      <c r="Q200" s="195" t="str">
        <f t="shared" ref="Q200:Q263" si="19">IF(M200="", "", MIN(M200,P200))</f>
        <v/>
      </c>
      <c r="R200" s="451" t="str">
        <f>IF(AND(OR(J200="KO",M200&lt;&gt;""),OR(J200="",K200="",L200="")),Listes!$A$68,IF(AND(M200="",J200&lt;&gt;""),Listes!$A$69,IF(AND(I200&lt;M200,O200=""),Listes!$A$70,IF(AND(L200&lt;K200,O200=""),Listes!$A$71,IF(AND(M200&lt;I200,N200=""),Listes!$A$72,IF(AND(S200="",OR(J200&lt;&gt;"",K200&lt;&gt;"",L200&lt;&gt;"")),Listes!$A$73,""))))))</f>
        <v/>
      </c>
      <c r="S200" s="291"/>
      <c r="T200" s="331">
        <f t="shared" si="16"/>
        <v>0</v>
      </c>
    </row>
    <row r="201" spans="1:20" ht="20.149999999999999" customHeight="1" x14ac:dyDescent="0.35">
      <c r="A201" s="126">
        <v>195</v>
      </c>
      <c r="B201" s="197" t="str">
        <f>IF('Dépenses sur frais réels'!B201="","",'Dépenses sur frais réels'!B201)</f>
        <v/>
      </c>
      <c r="C201" s="197" t="str">
        <f>IF('Dépenses sur frais réels'!C201="","",'Dépenses sur frais réels'!C201)</f>
        <v/>
      </c>
      <c r="D201" s="197" t="str">
        <f>IF('Dépenses sur frais réels'!D201="","",'Dépenses sur frais réels'!D201)</f>
        <v/>
      </c>
      <c r="E201" s="197" t="str">
        <f>IF('Dépenses sur frais réels'!E201="","",'Dépenses sur frais réels'!E201)</f>
        <v/>
      </c>
      <c r="F201" s="197" t="str">
        <f>IF('Dépenses sur frais réels'!F201="","",'Dépenses sur frais réels'!F201)</f>
        <v/>
      </c>
      <c r="G201" s="361" t="str">
        <f>IF('Dépenses sur frais réels'!G201="","",'Dépenses sur frais réels'!G201)</f>
        <v/>
      </c>
      <c r="H201" s="361" t="str">
        <f>IF('Dépenses sur frais réels'!H201="","",'Dépenses sur frais réels'!H201)</f>
        <v/>
      </c>
      <c r="I201" s="362" t="str">
        <f>IF('Dépenses sur frais réels'!I201="","",'Dépenses sur frais réels'!I201)</f>
        <v/>
      </c>
      <c r="J201" s="102"/>
      <c r="K201" s="297" t="str">
        <f t="shared" si="17"/>
        <v/>
      </c>
      <c r="L201" s="297" t="str">
        <f t="shared" si="18"/>
        <v/>
      </c>
      <c r="M201" s="102"/>
      <c r="N201" s="193"/>
      <c r="O201" s="370"/>
      <c r="P201" s="147" t="str">
        <f t="shared" si="15"/>
        <v/>
      </c>
      <c r="Q201" s="195" t="str">
        <f t="shared" si="19"/>
        <v/>
      </c>
      <c r="R201" s="451" t="str">
        <f>IF(AND(OR(J201="KO",M201&lt;&gt;""),OR(J201="",K201="",L201="")),Listes!$A$68,IF(AND(M201="",J201&lt;&gt;""),Listes!$A$69,IF(AND(I201&lt;M201,O201=""),Listes!$A$70,IF(AND(L201&lt;K201,O201=""),Listes!$A$71,IF(AND(M201&lt;I201,N201=""),Listes!$A$72,IF(AND(S201="",OR(J201&lt;&gt;"",K201&lt;&gt;"",L201&lt;&gt;"")),Listes!$A$73,""))))))</f>
        <v/>
      </c>
      <c r="S201" s="291"/>
      <c r="T201" s="331">
        <f t="shared" si="16"/>
        <v>0</v>
      </c>
    </row>
    <row r="202" spans="1:20" ht="20.149999999999999" customHeight="1" x14ac:dyDescent="0.35">
      <c r="A202" s="126">
        <v>196</v>
      </c>
      <c r="B202" s="197" t="str">
        <f>IF('Dépenses sur frais réels'!B202="","",'Dépenses sur frais réels'!B202)</f>
        <v/>
      </c>
      <c r="C202" s="197" t="str">
        <f>IF('Dépenses sur frais réels'!C202="","",'Dépenses sur frais réels'!C202)</f>
        <v/>
      </c>
      <c r="D202" s="197" t="str">
        <f>IF('Dépenses sur frais réels'!D202="","",'Dépenses sur frais réels'!D202)</f>
        <v/>
      </c>
      <c r="E202" s="197" t="str">
        <f>IF('Dépenses sur frais réels'!E202="","",'Dépenses sur frais réels'!E202)</f>
        <v/>
      </c>
      <c r="F202" s="197" t="str">
        <f>IF('Dépenses sur frais réels'!F202="","",'Dépenses sur frais réels'!F202)</f>
        <v/>
      </c>
      <c r="G202" s="361" t="str">
        <f>IF('Dépenses sur frais réels'!G202="","",'Dépenses sur frais réels'!G202)</f>
        <v/>
      </c>
      <c r="H202" s="361" t="str">
        <f>IF('Dépenses sur frais réels'!H202="","",'Dépenses sur frais réels'!H202)</f>
        <v/>
      </c>
      <c r="I202" s="362" t="str">
        <f>IF('Dépenses sur frais réels'!I202="","",'Dépenses sur frais réels'!I202)</f>
        <v/>
      </c>
      <c r="J202" s="102"/>
      <c r="K202" s="297" t="str">
        <f t="shared" si="17"/>
        <v/>
      </c>
      <c r="L202" s="297" t="str">
        <f t="shared" si="18"/>
        <v/>
      </c>
      <c r="M202" s="102"/>
      <c r="N202" s="193"/>
      <c r="O202" s="370"/>
      <c r="P202" s="147" t="str">
        <f t="shared" si="15"/>
        <v/>
      </c>
      <c r="Q202" s="195" t="str">
        <f t="shared" si="19"/>
        <v/>
      </c>
      <c r="R202" s="451" t="str">
        <f>IF(AND(OR(J202="KO",M202&lt;&gt;""),OR(J202="",K202="",L202="")),Listes!$A$68,IF(AND(M202="",J202&lt;&gt;""),Listes!$A$69,IF(AND(I202&lt;M202,O202=""),Listes!$A$70,IF(AND(L202&lt;K202,O202=""),Listes!$A$71,IF(AND(M202&lt;I202,N202=""),Listes!$A$72,IF(AND(S202="",OR(J202&lt;&gt;"",K202&lt;&gt;"",L202&lt;&gt;"")),Listes!$A$73,""))))))</f>
        <v/>
      </c>
      <c r="S202" s="291"/>
      <c r="T202" s="331">
        <f t="shared" si="16"/>
        <v>0</v>
      </c>
    </row>
    <row r="203" spans="1:20" ht="20.149999999999999" customHeight="1" x14ac:dyDescent="0.35">
      <c r="A203" s="126">
        <v>197</v>
      </c>
      <c r="B203" s="197" t="str">
        <f>IF('Dépenses sur frais réels'!B203="","",'Dépenses sur frais réels'!B203)</f>
        <v/>
      </c>
      <c r="C203" s="197" t="str">
        <f>IF('Dépenses sur frais réels'!C203="","",'Dépenses sur frais réels'!C203)</f>
        <v/>
      </c>
      <c r="D203" s="197" t="str">
        <f>IF('Dépenses sur frais réels'!D203="","",'Dépenses sur frais réels'!D203)</f>
        <v/>
      </c>
      <c r="E203" s="197" t="str">
        <f>IF('Dépenses sur frais réels'!E203="","",'Dépenses sur frais réels'!E203)</f>
        <v/>
      </c>
      <c r="F203" s="197" t="str">
        <f>IF('Dépenses sur frais réels'!F203="","",'Dépenses sur frais réels'!F203)</f>
        <v/>
      </c>
      <c r="G203" s="361" t="str">
        <f>IF('Dépenses sur frais réels'!G203="","",'Dépenses sur frais réels'!G203)</f>
        <v/>
      </c>
      <c r="H203" s="361" t="str">
        <f>IF('Dépenses sur frais réels'!H203="","",'Dépenses sur frais réels'!H203)</f>
        <v/>
      </c>
      <c r="I203" s="362" t="str">
        <f>IF('Dépenses sur frais réels'!I203="","",'Dépenses sur frais réels'!I203)</f>
        <v/>
      </c>
      <c r="J203" s="102"/>
      <c r="K203" s="297" t="str">
        <f t="shared" si="17"/>
        <v/>
      </c>
      <c r="L203" s="297" t="str">
        <f t="shared" si="18"/>
        <v/>
      </c>
      <c r="M203" s="102"/>
      <c r="N203" s="193"/>
      <c r="O203" s="370"/>
      <c r="P203" s="147" t="str">
        <f t="shared" si="15"/>
        <v/>
      </c>
      <c r="Q203" s="195" t="str">
        <f t="shared" si="19"/>
        <v/>
      </c>
      <c r="R203" s="451" t="str">
        <f>IF(AND(OR(J203="KO",M203&lt;&gt;""),OR(J203="",K203="",L203="")),Listes!$A$68,IF(AND(M203="",J203&lt;&gt;""),Listes!$A$69,IF(AND(I203&lt;M203,O203=""),Listes!$A$70,IF(AND(L203&lt;K203,O203=""),Listes!$A$71,IF(AND(M203&lt;I203,N203=""),Listes!$A$72,IF(AND(S203="",OR(J203&lt;&gt;"",K203&lt;&gt;"",L203&lt;&gt;"")),Listes!$A$73,""))))))</f>
        <v/>
      </c>
      <c r="S203" s="291"/>
      <c r="T203" s="331">
        <f t="shared" si="16"/>
        <v>0</v>
      </c>
    </row>
    <row r="204" spans="1:20" ht="20.149999999999999" customHeight="1" x14ac:dyDescent="0.35">
      <c r="A204" s="126">
        <v>198</v>
      </c>
      <c r="B204" s="197" t="str">
        <f>IF('Dépenses sur frais réels'!B204="","",'Dépenses sur frais réels'!B204)</f>
        <v/>
      </c>
      <c r="C204" s="197" t="str">
        <f>IF('Dépenses sur frais réels'!C204="","",'Dépenses sur frais réels'!C204)</f>
        <v/>
      </c>
      <c r="D204" s="197" t="str">
        <f>IF('Dépenses sur frais réels'!D204="","",'Dépenses sur frais réels'!D204)</f>
        <v/>
      </c>
      <c r="E204" s="197" t="str">
        <f>IF('Dépenses sur frais réels'!E204="","",'Dépenses sur frais réels'!E204)</f>
        <v/>
      </c>
      <c r="F204" s="197" t="str">
        <f>IF('Dépenses sur frais réels'!F204="","",'Dépenses sur frais réels'!F204)</f>
        <v/>
      </c>
      <c r="G204" s="361" t="str">
        <f>IF('Dépenses sur frais réels'!G204="","",'Dépenses sur frais réels'!G204)</f>
        <v/>
      </c>
      <c r="H204" s="361" t="str">
        <f>IF('Dépenses sur frais réels'!H204="","",'Dépenses sur frais réels'!H204)</f>
        <v/>
      </c>
      <c r="I204" s="362" t="str">
        <f>IF('Dépenses sur frais réels'!I204="","",'Dépenses sur frais réels'!I204)</f>
        <v/>
      </c>
      <c r="J204" s="102"/>
      <c r="K204" s="297" t="str">
        <f t="shared" si="17"/>
        <v/>
      </c>
      <c r="L204" s="297" t="str">
        <f t="shared" si="18"/>
        <v/>
      </c>
      <c r="M204" s="102"/>
      <c r="N204" s="193"/>
      <c r="O204" s="370"/>
      <c r="P204" s="147" t="str">
        <f t="shared" si="15"/>
        <v/>
      </c>
      <c r="Q204" s="195" t="str">
        <f t="shared" si="19"/>
        <v/>
      </c>
      <c r="R204" s="451" t="str">
        <f>IF(AND(OR(J204="KO",M204&lt;&gt;""),OR(J204="",K204="",L204="")),Listes!$A$68,IF(AND(M204="",J204&lt;&gt;""),Listes!$A$69,IF(AND(I204&lt;M204,O204=""),Listes!$A$70,IF(AND(L204&lt;K204,O204=""),Listes!$A$71,IF(AND(M204&lt;I204,N204=""),Listes!$A$72,IF(AND(S204="",OR(J204&lt;&gt;"",K204&lt;&gt;"",L204&lt;&gt;"")),Listes!$A$73,""))))))</f>
        <v/>
      </c>
      <c r="S204" s="291"/>
      <c r="T204" s="331">
        <f t="shared" si="16"/>
        <v>0</v>
      </c>
    </row>
    <row r="205" spans="1:20" ht="20.149999999999999" customHeight="1" x14ac:dyDescent="0.35">
      <c r="A205" s="126">
        <v>199</v>
      </c>
      <c r="B205" s="197" t="str">
        <f>IF('Dépenses sur frais réels'!B205="","",'Dépenses sur frais réels'!B205)</f>
        <v/>
      </c>
      <c r="C205" s="197" t="str">
        <f>IF('Dépenses sur frais réels'!C205="","",'Dépenses sur frais réels'!C205)</f>
        <v/>
      </c>
      <c r="D205" s="197" t="str">
        <f>IF('Dépenses sur frais réels'!D205="","",'Dépenses sur frais réels'!D205)</f>
        <v/>
      </c>
      <c r="E205" s="197" t="str">
        <f>IF('Dépenses sur frais réels'!E205="","",'Dépenses sur frais réels'!E205)</f>
        <v/>
      </c>
      <c r="F205" s="197" t="str">
        <f>IF('Dépenses sur frais réels'!F205="","",'Dépenses sur frais réels'!F205)</f>
        <v/>
      </c>
      <c r="G205" s="361" t="str">
        <f>IF('Dépenses sur frais réels'!G205="","",'Dépenses sur frais réels'!G205)</f>
        <v/>
      </c>
      <c r="H205" s="361" t="str">
        <f>IF('Dépenses sur frais réels'!H205="","",'Dépenses sur frais réels'!H205)</f>
        <v/>
      </c>
      <c r="I205" s="362" t="str">
        <f>IF('Dépenses sur frais réels'!I205="","",'Dépenses sur frais réels'!I205)</f>
        <v/>
      </c>
      <c r="J205" s="102"/>
      <c r="K205" s="297" t="str">
        <f t="shared" si="17"/>
        <v/>
      </c>
      <c r="L205" s="297" t="str">
        <f t="shared" si="18"/>
        <v/>
      </c>
      <c r="M205" s="102"/>
      <c r="N205" s="193"/>
      <c r="O205" s="370"/>
      <c r="P205" s="147" t="str">
        <f t="shared" si="15"/>
        <v/>
      </c>
      <c r="Q205" s="195" t="str">
        <f t="shared" si="19"/>
        <v/>
      </c>
      <c r="R205" s="451" t="str">
        <f>IF(AND(OR(J205="KO",M205&lt;&gt;""),OR(J205="",K205="",L205="")),Listes!$A$68,IF(AND(M205="",J205&lt;&gt;""),Listes!$A$69,IF(AND(I205&lt;M205,O205=""),Listes!$A$70,IF(AND(L205&lt;K205,O205=""),Listes!$A$71,IF(AND(M205&lt;I205,N205=""),Listes!$A$72,IF(AND(S205="",OR(J205&lt;&gt;"",K205&lt;&gt;"",L205&lt;&gt;"")),Listes!$A$73,""))))))</f>
        <v/>
      </c>
      <c r="S205" s="291"/>
      <c r="T205" s="331">
        <f t="shared" si="16"/>
        <v>0</v>
      </c>
    </row>
    <row r="206" spans="1:20" ht="20.149999999999999" customHeight="1" x14ac:dyDescent="0.35">
      <c r="A206" s="126">
        <v>200</v>
      </c>
      <c r="B206" s="197" t="str">
        <f>IF('Dépenses sur frais réels'!B206="","",'Dépenses sur frais réels'!B206)</f>
        <v/>
      </c>
      <c r="C206" s="197" t="str">
        <f>IF('Dépenses sur frais réels'!C206="","",'Dépenses sur frais réels'!C206)</f>
        <v/>
      </c>
      <c r="D206" s="197" t="str">
        <f>IF('Dépenses sur frais réels'!D206="","",'Dépenses sur frais réels'!D206)</f>
        <v/>
      </c>
      <c r="E206" s="197" t="str">
        <f>IF('Dépenses sur frais réels'!E206="","",'Dépenses sur frais réels'!E206)</f>
        <v/>
      </c>
      <c r="F206" s="197" t="str">
        <f>IF('Dépenses sur frais réels'!F206="","",'Dépenses sur frais réels'!F206)</f>
        <v/>
      </c>
      <c r="G206" s="361" t="str">
        <f>IF('Dépenses sur frais réels'!G206="","",'Dépenses sur frais réels'!G206)</f>
        <v/>
      </c>
      <c r="H206" s="361" t="str">
        <f>IF('Dépenses sur frais réels'!H206="","",'Dépenses sur frais réels'!H206)</f>
        <v/>
      </c>
      <c r="I206" s="362" t="str">
        <f>IF('Dépenses sur frais réels'!I206="","",'Dépenses sur frais réels'!I206)</f>
        <v/>
      </c>
      <c r="J206" s="102"/>
      <c r="K206" s="297" t="str">
        <f t="shared" si="17"/>
        <v/>
      </c>
      <c r="L206" s="297" t="str">
        <f t="shared" si="18"/>
        <v/>
      </c>
      <c r="M206" s="102"/>
      <c r="N206" s="193"/>
      <c r="O206" s="370"/>
      <c r="P206" s="147" t="str">
        <f t="shared" si="15"/>
        <v/>
      </c>
      <c r="Q206" s="195" t="str">
        <f t="shared" si="19"/>
        <v/>
      </c>
      <c r="R206" s="451" t="str">
        <f>IF(AND(OR(J206="KO",M206&lt;&gt;""),OR(J206="",K206="",L206="")),Listes!$A$68,IF(AND(M206="",J206&lt;&gt;""),Listes!$A$69,IF(AND(I206&lt;M206,O206=""),Listes!$A$70,IF(AND(L206&lt;K206,O206=""),Listes!$A$71,IF(AND(M206&lt;I206,N206=""),Listes!$A$72,IF(AND(S206="",OR(J206&lt;&gt;"",K206&lt;&gt;"",L206&lt;&gt;"")),Listes!$A$73,""))))))</f>
        <v/>
      </c>
      <c r="S206" s="291"/>
      <c r="T206" s="331">
        <f t="shared" si="16"/>
        <v>0</v>
      </c>
    </row>
    <row r="207" spans="1:20" ht="20.149999999999999" customHeight="1" x14ac:dyDescent="0.35">
      <c r="A207" s="126">
        <v>201</v>
      </c>
      <c r="B207" s="197" t="str">
        <f>IF('Dépenses sur frais réels'!B207="","",'Dépenses sur frais réels'!B207)</f>
        <v/>
      </c>
      <c r="C207" s="197" t="str">
        <f>IF('Dépenses sur frais réels'!C207="","",'Dépenses sur frais réels'!C207)</f>
        <v/>
      </c>
      <c r="D207" s="197" t="str">
        <f>IF('Dépenses sur frais réels'!D207="","",'Dépenses sur frais réels'!D207)</f>
        <v/>
      </c>
      <c r="E207" s="197" t="str">
        <f>IF('Dépenses sur frais réels'!E207="","",'Dépenses sur frais réels'!E207)</f>
        <v/>
      </c>
      <c r="F207" s="197" t="str">
        <f>IF('Dépenses sur frais réels'!F207="","",'Dépenses sur frais réels'!F207)</f>
        <v/>
      </c>
      <c r="G207" s="361" t="str">
        <f>IF('Dépenses sur frais réels'!G207="","",'Dépenses sur frais réels'!G207)</f>
        <v/>
      </c>
      <c r="H207" s="361" t="str">
        <f>IF('Dépenses sur frais réels'!H207="","",'Dépenses sur frais réels'!H207)</f>
        <v/>
      </c>
      <c r="I207" s="362" t="str">
        <f>IF('Dépenses sur frais réels'!I207="","",'Dépenses sur frais réels'!I207)</f>
        <v/>
      </c>
      <c r="J207" s="102"/>
      <c r="K207" s="297" t="str">
        <f t="shared" si="17"/>
        <v/>
      </c>
      <c r="L207" s="297" t="str">
        <f t="shared" si="18"/>
        <v/>
      </c>
      <c r="M207" s="102"/>
      <c r="N207" s="193"/>
      <c r="O207" s="370"/>
      <c r="P207" s="147" t="str">
        <f t="shared" si="15"/>
        <v/>
      </c>
      <c r="Q207" s="195" t="str">
        <f t="shared" si="19"/>
        <v/>
      </c>
      <c r="R207" s="451" t="str">
        <f>IF(AND(OR(J207="KO",M207&lt;&gt;""),OR(J207="",K207="",L207="")),Listes!$A$68,IF(AND(M207="",J207&lt;&gt;""),Listes!$A$69,IF(AND(I207&lt;M207,O207=""),Listes!$A$70,IF(AND(L207&lt;K207,O207=""),Listes!$A$71,IF(AND(M207&lt;I207,N207=""),Listes!$A$72,IF(AND(S207="",OR(J207&lt;&gt;"",K207&lt;&gt;"",L207&lt;&gt;"")),Listes!$A$73,""))))))</f>
        <v/>
      </c>
      <c r="S207" s="291"/>
      <c r="T207" s="331">
        <f t="shared" si="16"/>
        <v>0</v>
      </c>
    </row>
    <row r="208" spans="1:20" ht="20.149999999999999" customHeight="1" x14ac:dyDescent="0.35">
      <c r="A208" s="126">
        <v>202</v>
      </c>
      <c r="B208" s="197" t="str">
        <f>IF('Dépenses sur frais réels'!B208="","",'Dépenses sur frais réels'!B208)</f>
        <v/>
      </c>
      <c r="C208" s="197" t="str">
        <f>IF('Dépenses sur frais réels'!C208="","",'Dépenses sur frais réels'!C208)</f>
        <v/>
      </c>
      <c r="D208" s="197" t="str">
        <f>IF('Dépenses sur frais réels'!D208="","",'Dépenses sur frais réels'!D208)</f>
        <v/>
      </c>
      <c r="E208" s="197" t="str">
        <f>IF('Dépenses sur frais réels'!E208="","",'Dépenses sur frais réels'!E208)</f>
        <v/>
      </c>
      <c r="F208" s="197" t="str">
        <f>IF('Dépenses sur frais réels'!F208="","",'Dépenses sur frais réels'!F208)</f>
        <v/>
      </c>
      <c r="G208" s="361" t="str">
        <f>IF('Dépenses sur frais réels'!G208="","",'Dépenses sur frais réels'!G208)</f>
        <v/>
      </c>
      <c r="H208" s="361" t="str">
        <f>IF('Dépenses sur frais réels'!H208="","",'Dépenses sur frais réels'!H208)</f>
        <v/>
      </c>
      <c r="I208" s="362" t="str">
        <f>IF('Dépenses sur frais réels'!I208="","",'Dépenses sur frais réels'!I208)</f>
        <v/>
      </c>
      <c r="J208" s="102"/>
      <c r="K208" s="297" t="str">
        <f t="shared" si="17"/>
        <v/>
      </c>
      <c r="L208" s="297" t="str">
        <f t="shared" si="18"/>
        <v/>
      </c>
      <c r="M208" s="102"/>
      <c r="N208" s="193"/>
      <c r="O208" s="370"/>
      <c r="P208" s="147" t="str">
        <f t="shared" si="15"/>
        <v/>
      </c>
      <c r="Q208" s="195" t="str">
        <f t="shared" si="19"/>
        <v/>
      </c>
      <c r="R208" s="451" t="str">
        <f>IF(AND(OR(J208="KO",M208&lt;&gt;""),OR(J208="",K208="",L208="")),Listes!$A$68,IF(AND(M208="",J208&lt;&gt;""),Listes!$A$69,IF(AND(I208&lt;M208,O208=""),Listes!$A$70,IF(AND(L208&lt;K208,O208=""),Listes!$A$71,IF(AND(M208&lt;I208,N208=""),Listes!$A$72,IF(AND(S208="",OR(J208&lt;&gt;"",K208&lt;&gt;"",L208&lt;&gt;"")),Listes!$A$73,""))))))</f>
        <v/>
      </c>
      <c r="S208" s="291"/>
      <c r="T208" s="331">
        <f t="shared" si="16"/>
        <v>0</v>
      </c>
    </row>
    <row r="209" spans="1:20" ht="20.149999999999999" customHeight="1" x14ac:dyDescent="0.35">
      <c r="A209" s="126">
        <v>203</v>
      </c>
      <c r="B209" s="197" t="str">
        <f>IF('Dépenses sur frais réels'!B209="","",'Dépenses sur frais réels'!B209)</f>
        <v/>
      </c>
      <c r="C209" s="197" t="str">
        <f>IF('Dépenses sur frais réels'!C209="","",'Dépenses sur frais réels'!C209)</f>
        <v/>
      </c>
      <c r="D209" s="197" t="str">
        <f>IF('Dépenses sur frais réels'!D209="","",'Dépenses sur frais réels'!D209)</f>
        <v/>
      </c>
      <c r="E209" s="197" t="str">
        <f>IF('Dépenses sur frais réels'!E209="","",'Dépenses sur frais réels'!E209)</f>
        <v/>
      </c>
      <c r="F209" s="197" t="str">
        <f>IF('Dépenses sur frais réels'!F209="","",'Dépenses sur frais réels'!F209)</f>
        <v/>
      </c>
      <c r="G209" s="361" t="str">
        <f>IF('Dépenses sur frais réels'!G209="","",'Dépenses sur frais réels'!G209)</f>
        <v/>
      </c>
      <c r="H209" s="361" t="str">
        <f>IF('Dépenses sur frais réels'!H209="","",'Dépenses sur frais réels'!H209)</f>
        <v/>
      </c>
      <c r="I209" s="362" t="str">
        <f>IF('Dépenses sur frais réels'!I209="","",'Dépenses sur frais réels'!I209)</f>
        <v/>
      </c>
      <c r="J209" s="102"/>
      <c r="K209" s="297" t="str">
        <f t="shared" si="17"/>
        <v/>
      </c>
      <c r="L209" s="297" t="str">
        <f t="shared" si="18"/>
        <v/>
      </c>
      <c r="M209" s="102"/>
      <c r="N209" s="193"/>
      <c r="O209" s="370"/>
      <c r="P209" s="147" t="str">
        <f t="shared" si="15"/>
        <v/>
      </c>
      <c r="Q209" s="195" t="str">
        <f t="shared" si="19"/>
        <v/>
      </c>
      <c r="R209" s="451" t="str">
        <f>IF(AND(OR(J209="KO",M209&lt;&gt;""),OR(J209="",K209="",L209="")),Listes!$A$68,IF(AND(M209="",J209&lt;&gt;""),Listes!$A$69,IF(AND(I209&lt;M209,O209=""),Listes!$A$70,IF(AND(L209&lt;K209,O209=""),Listes!$A$71,IF(AND(M209&lt;I209,N209=""),Listes!$A$72,IF(AND(S209="",OR(J209&lt;&gt;"",K209&lt;&gt;"",L209&lt;&gt;"")),Listes!$A$73,""))))))</f>
        <v/>
      </c>
      <c r="S209" s="291"/>
      <c r="T209" s="331">
        <f t="shared" si="16"/>
        <v>0</v>
      </c>
    </row>
    <row r="210" spans="1:20" ht="20.149999999999999" customHeight="1" x14ac:dyDescent="0.35">
      <c r="A210" s="126">
        <v>204</v>
      </c>
      <c r="B210" s="197" t="str">
        <f>IF('Dépenses sur frais réels'!B210="","",'Dépenses sur frais réels'!B210)</f>
        <v/>
      </c>
      <c r="C210" s="197" t="str">
        <f>IF('Dépenses sur frais réels'!C210="","",'Dépenses sur frais réels'!C210)</f>
        <v/>
      </c>
      <c r="D210" s="197" t="str">
        <f>IF('Dépenses sur frais réels'!D210="","",'Dépenses sur frais réels'!D210)</f>
        <v/>
      </c>
      <c r="E210" s="197" t="str">
        <f>IF('Dépenses sur frais réels'!E210="","",'Dépenses sur frais réels'!E210)</f>
        <v/>
      </c>
      <c r="F210" s="197" t="str">
        <f>IF('Dépenses sur frais réels'!F210="","",'Dépenses sur frais réels'!F210)</f>
        <v/>
      </c>
      <c r="G210" s="361" t="str">
        <f>IF('Dépenses sur frais réels'!G210="","",'Dépenses sur frais réels'!G210)</f>
        <v/>
      </c>
      <c r="H210" s="361" t="str">
        <f>IF('Dépenses sur frais réels'!H210="","",'Dépenses sur frais réels'!H210)</f>
        <v/>
      </c>
      <c r="I210" s="362" t="str">
        <f>IF('Dépenses sur frais réels'!I210="","",'Dépenses sur frais réels'!I210)</f>
        <v/>
      </c>
      <c r="J210" s="102"/>
      <c r="K210" s="297" t="str">
        <f t="shared" si="17"/>
        <v/>
      </c>
      <c r="L210" s="297" t="str">
        <f t="shared" si="18"/>
        <v/>
      </c>
      <c r="M210" s="102"/>
      <c r="N210" s="193"/>
      <c r="O210" s="370"/>
      <c r="P210" s="147" t="str">
        <f t="shared" si="15"/>
        <v/>
      </c>
      <c r="Q210" s="195" t="str">
        <f t="shared" si="19"/>
        <v/>
      </c>
      <c r="R210" s="451" t="str">
        <f>IF(AND(OR(J210="KO",M210&lt;&gt;""),OR(J210="",K210="",L210="")),Listes!$A$68,IF(AND(M210="",J210&lt;&gt;""),Listes!$A$69,IF(AND(I210&lt;M210,O210=""),Listes!$A$70,IF(AND(L210&lt;K210,O210=""),Listes!$A$71,IF(AND(M210&lt;I210,N210=""),Listes!$A$72,IF(AND(S210="",OR(J210&lt;&gt;"",K210&lt;&gt;"",L210&lt;&gt;"")),Listes!$A$73,""))))))</f>
        <v/>
      </c>
      <c r="S210" s="291"/>
      <c r="T210" s="331">
        <f t="shared" si="16"/>
        <v>0</v>
      </c>
    </row>
    <row r="211" spans="1:20" ht="20.149999999999999" customHeight="1" x14ac:dyDescent="0.35">
      <c r="A211" s="126">
        <v>205</v>
      </c>
      <c r="B211" s="197" t="str">
        <f>IF('Dépenses sur frais réels'!B211="","",'Dépenses sur frais réels'!B211)</f>
        <v/>
      </c>
      <c r="C211" s="197" t="str">
        <f>IF('Dépenses sur frais réels'!C211="","",'Dépenses sur frais réels'!C211)</f>
        <v/>
      </c>
      <c r="D211" s="197" t="str">
        <f>IF('Dépenses sur frais réels'!D211="","",'Dépenses sur frais réels'!D211)</f>
        <v/>
      </c>
      <c r="E211" s="197" t="str">
        <f>IF('Dépenses sur frais réels'!E211="","",'Dépenses sur frais réels'!E211)</f>
        <v/>
      </c>
      <c r="F211" s="197" t="str">
        <f>IF('Dépenses sur frais réels'!F211="","",'Dépenses sur frais réels'!F211)</f>
        <v/>
      </c>
      <c r="G211" s="361" t="str">
        <f>IF('Dépenses sur frais réels'!G211="","",'Dépenses sur frais réels'!G211)</f>
        <v/>
      </c>
      <c r="H211" s="361" t="str">
        <f>IF('Dépenses sur frais réels'!H211="","",'Dépenses sur frais réels'!H211)</f>
        <v/>
      </c>
      <c r="I211" s="362" t="str">
        <f>IF('Dépenses sur frais réels'!I211="","",'Dépenses sur frais réels'!I211)</f>
        <v/>
      </c>
      <c r="J211" s="102"/>
      <c r="K211" s="297" t="str">
        <f t="shared" si="17"/>
        <v/>
      </c>
      <c r="L211" s="297" t="str">
        <f t="shared" si="18"/>
        <v/>
      </c>
      <c r="M211" s="102"/>
      <c r="N211" s="193"/>
      <c r="O211" s="370"/>
      <c r="P211" s="147" t="str">
        <f t="shared" si="15"/>
        <v/>
      </c>
      <c r="Q211" s="195" t="str">
        <f t="shared" si="19"/>
        <v/>
      </c>
      <c r="R211" s="451" t="str">
        <f>IF(AND(OR(J211="KO",M211&lt;&gt;""),OR(J211="",K211="",L211="")),Listes!$A$68,IF(AND(M211="",J211&lt;&gt;""),Listes!$A$69,IF(AND(I211&lt;M211,O211=""),Listes!$A$70,IF(AND(L211&lt;K211,O211=""),Listes!$A$71,IF(AND(M211&lt;I211,N211=""),Listes!$A$72,IF(AND(S211="",OR(J211&lt;&gt;"",K211&lt;&gt;"",L211&lt;&gt;"")),Listes!$A$73,""))))))</f>
        <v/>
      </c>
      <c r="S211" s="291"/>
      <c r="T211" s="331">
        <f t="shared" si="16"/>
        <v>0</v>
      </c>
    </row>
    <row r="212" spans="1:20" ht="20.149999999999999" customHeight="1" x14ac:dyDescent="0.35">
      <c r="A212" s="126">
        <v>206</v>
      </c>
      <c r="B212" s="197" t="str">
        <f>IF('Dépenses sur frais réels'!B212="","",'Dépenses sur frais réels'!B212)</f>
        <v/>
      </c>
      <c r="C212" s="197" t="str">
        <f>IF('Dépenses sur frais réels'!C212="","",'Dépenses sur frais réels'!C212)</f>
        <v/>
      </c>
      <c r="D212" s="197" t="str">
        <f>IF('Dépenses sur frais réels'!D212="","",'Dépenses sur frais réels'!D212)</f>
        <v/>
      </c>
      <c r="E212" s="197" t="str">
        <f>IF('Dépenses sur frais réels'!E212="","",'Dépenses sur frais réels'!E212)</f>
        <v/>
      </c>
      <c r="F212" s="197" t="str">
        <f>IF('Dépenses sur frais réels'!F212="","",'Dépenses sur frais réels'!F212)</f>
        <v/>
      </c>
      <c r="G212" s="361" t="str">
        <f>IF('Dépenses sur frais réels'!G212="","",'Dépenses sur frais réels'!G212)</f>
        <v/>
      </c>
      <c r="H212" s="361" t="str">
        <f>IF('Dépenses sur frais réels'!H212="","",'Dépenses sur frais réels'!H212)</f>
        <v/>
      </c>
      <c r="I212" s="362" t="str">
        <f>IF('Dépenses sur frais réels'!I212="","",'Dépenses sur frais réels'!I212)</f>
        <v/>
      </c>
      <c r="J212" s="102"/>
      <c r="K212" s="297" t="str">
        <f t="shared" si="17"/>
        <v/>
      </c>
      <c r="L212" s="297" t="str">
        <f t="shared" si="18"/>
        <v/>
      </c>
      <c r="M212" s="102"/>
      <c r="N212" s="193"/>
      <c r="O212" s="370"/>
      <c r="P212" s="147" t="str">
        <f t="shared" si="15"/>
        <v/>
      </c>
      <c r="Q212" s="195" t="str">
        <f t="shared" si="19"/>
        <v/>
      </c>
      <c r="R212" s="451" t="str">
        <f>IF(AND(OR(J212="KO",M212&lt;&gt;""),OR(J212="",K212="",L212="")),Listes!$A$68,IF(AND(M212="",J212&lt;&gt;""),Listes!$A$69,IF(AND(I212&lt;M212,O212=""),Listes!$A$70,IF(AND(L212&lt;K212,O212=""),Listes!$A$71,IF(AND(M212&lt;I212,N212=""),Listes!$A$72,IF(AND(S212="",OR(J212&lt;&gt;"",K212&lt;&gt;"",L212&lt;&gt;"")),Listes!$A$73,""))))))</f>
        <v/>
      </c>
      <c r="S212" s="291"/>
      <c r="T212" s="331">
        <f t="shared" si="16"/>
        <v>0</v>
      </c>
    </row>
    <row r="213" spans="1:20" ht="20.149999999999999" customHeight="1" x14ac:dyDescent="0.35">
      <c r="A213" s="126">
        <v>207</v>
      </c>
      <c r="B213" s="197" t="str">
        <f>IF('Dépenses sur frais réels'!B213="","",'Dépenses sur frais réels'!B213)</f>
        <v/>
      </c>
      <c r="C213" s="197" t="str">
        <f>IF('Dépenses sur frais réels'!C213="","",'Dépenses sur frais réels'!C213)</f>
        <v/>
      </c>
      <c r="D213" s="197" t="str">
        <f>IF('Dépenses sur frais réels'!D213="","",'Dépenses sur frais réels'!D213)</f>
        <v/>
      </c>
      <c r="E213" s="197" t="str">
        <f>IF('Dépenses sur frais réels'!E213="","",'Dépenses sur frais réels'!E213)</f>
        <v/>
      </c>
      <c r="F213" s="197" t="str">
        <f>IF('Dépenses sur frais réels'!F213="","",'Dépenses sur frais réels'!F213)</f>
        <v/>
      </c>
      <c r="G213" s="361" t="str">
        <f>IF('Dépenses sur frais réels'!G213="","",'Dépenses sur frais réels'!G213)</f>
        <v/>
      </c>
      <c r="H213" s="361" t="str">
        <f>IF('Dépenses sur frais réels'!H213="","",'Dépenses sur frais réels'!H213)</f>
        <v/>
      </c>
      <c r="I213" s="362" t="str">
        <f>IF('Dépenses sur frais réels'!I213="","",'Dépenses sur frais réels'!I213)</f>
        <v/>
      </c>
      <c r="J213" s="102"/>
      <c r="K213" s="297" t="str">
        <f t="shared" si="17"/>
        <v/>
      </c>
      <c r="L213" s="297" t="str">
        <f t="shared" si="18"/>
        <v/>
      </c>
      <c r="M213" s="102"/>
      <c r="N213" s="193"/>
      <c r="O213" s="370"/>
      <c r="P213" s="147" t="str">
        <f t="shared" si="15"/>
        <v/>
      </c>
      <c r="Q213" s="195" t="str">
        <f t="shared" si="19"/>
        <v/>
      </c>
      <c r="R213" s="451" t="str">
        <f>IF(AND(OR(J213="KO",M213&lt;&gt;""),OR(J213="",K213="",L213="")),Listes!$A$68,IF(AND(M213="",J213&lt;&gt;""),Listes!$A$69,IF(AND(I213&lt;M213,O213=""),Listes!$A$70,IF(AND(L213&lt;K213,O213=""),Listes!$A$71,IF(AND(M213&lt;I213,N213=""),Listes!$A$72,IF(AND(S213="",OR(J213&lt;&gt;"",K213&lt;&gt;"",L213&lt;&gt;"")),Listes!$A$73,""))))))</f>
        <v/>
      </c>
      <c r="S213" s="291"/>
      <c r="T213" s="331">
        <f t="shared" si="16"/>
        <v>0</v>
      </c>
    </row>
    <row r="214" spans="1:20" ht="20.149999999999999" customHeight="1" x14ac:dyDescent="0.35">
      <c r="A214" s="126">
        <v>208</v>
      </c>
      <c r="B214" s="197" t="str">
        <f>IF('Dépenses sur frais réels'!B214="","",'Dépenses sur frais réels'!B214)</f>
        <v/>
      </c>
      <c r="C214" s="197" t="str">
        <f>IF('Dépenses sur frais réels'!C214="","",'Dépenses sur frais réels'!C214)</f>
        <v/>
      </c>
      <c r="D214" s="197" t="str">
        <f>IF('Dépenses sur frais réels'!D214="","",'Dépenses sur frais réels'!D214)</f>
        <v/>
      </c>
      <c r="E214" s="197" t="str">
        <f>IF('Dépenses sur frais réels'!E214="","",'Dépenses sur frais réels'!E214)</f>
        <v/>
      </c>
      <c r="F214" s="197" t="str">
        <f>IF('Dépenses sur frais réels'!F214="","",'Dépenses sur frais réels'!F214)</f>
        <v/>
      </c>
      <c r="G214" s="361" t="str">
        <f>IF('Dépenses sur frais réels'!G214="","",'Dépenses sur frais réels'!G214)</f>
        <v/>
      </c>
      <c r="H214" s="361" t="str">
        <f>IF('Dépenses sur frais réels'!H214="","",'Dépenses sur frais réels'!H214)</f>
        <v/>
      </c>
      <c r="I214" s="362" t="str">
        <f>IF('Dépenses sur frais réels'!I214="","",'Dépenses sur frais réels'!I214)</f>
        <v/>
      </c>
      <c r="J214" s="102"/>
      <c r="K214" s="297" t="str">
        <f t="shared" si="17"/>
        <v/>
      </c>
      <c r="L214" s="297" t="str">
        <f t="shared" si="18"/>
        <v/>
      </c>
      <c r="M214" s="102"/>
      <c r="N214" s="193"/>
      <c r="O214" s="370"/>
      <c r="P214" s="147" t="str">
        <f t="shared" si="15"/>
        <v/>
      </c>
      <c r="Q214" s="195" t="str">
        <f t="shared" si="19"/>
        <v/>
      </c>
      <c r="R214" s="451" t="str">
        <f>IF(AND(OR(J214="KO",M214&lt;&gt;""),OR(J214="",K214="",L214="")),Listes!$A$68,IF(AND(M214="",J214&lt;&gt;""),Listes!$A$69,IF(AND(I214&lt;M214,O214=""),Listes!$A$70,IF(AND(L214&lt;K214,O214=""),Listes!$A$71,IF(AND(M214&lt;I214,N214=""),Listes!$A$72,IF(AND(S214="",OR(J214&lt;&gt;"",K214&lt;&gt;"",L214&lt;&gt;"")),Listes!$A$73,""))))))</f>
        <v/>
      </c>
      <c r="S214" s="291"/>
      <c r="T214" s="331">
        <f t="shared" si="16"/>
        <v>0</v>
      </c>
    </row>
    <row r="215" spans="1:20" ht="20.149999999999999" customHeight="1" x14ac:dyDescent="0.35">
      <c r="A215" s="126">
        <v>209</v>
      </c>
      <c r="B215" s="197" t="str">
        <f>IF('Dépenses sur frais réels'!B215="","",'Dépenses sur frais réels'!B215)</f>
        <v/>
      </c>
      <c r="C215" s="197" t="str">
        <f>IF('Dépenses sur frais réels'!C215="","",'Dépenses sur frais réels'!C215)</f>
        <v/>
      </c>
      <c r="D215" s="197" t="str">
        <f>IF('Dépenses sur frais réels'!D215="","",'Dépenses sur frais réels'!D215)</f>
        <v/>
      </c>
      <c r="E215" s="197" t="str">
        <f>IF('Dépenses sur frais réels'!E215="","",'Dépenses sur frais réels'!E215)</f>
        <v/>
      </c>
      <c r="F215" s="197" t="str">
        <f>IF('Dépenses sur frais réels'!F215="","",'Dépenses sur frais réels'!F215)</f>
        <v/>
      </c>
      <c r="G215" s="361" t="str">
        <f>IF('Dépenses sur frais réels'!G215="","",'Dépenses sur frais réels'!G215)</f>
        <v/>
      </c>
      <c r="H215" s="361" t="str">
        <f>IF('Dépenses sur frais réels'!H215="","",'Dépenses sur frais réels'!H215)</f>
        <v/>
      </c>
      <c r="I215" s="362" t="str">
        <f>IF('Dépenses sur frais réels'!I215="","",'Dépenses sur frais réels'!I215)</f>
        <v/>
      </c>
      <c r="J215" s="102"/>
      <c r="K215" s="297" t="str">
        <f t="shared" si="17"/>
        <v/>
      </c>
      <c r="L215" s="297" t="str">
        <f t="shared" si="18"/>
        <v/>
      </c>
      <c r="M215" s="102"/>
      <c r="N215" s="193"/>
      <c r="O215" s="370"/>
      <c r="P215" s="147" t="str">
        <f t="shared" si="15"/>
        <v/>
      </c>
      <c r="Q215" s="195" t="str">
        <f t="shared" si="19"/>
        <v/>
      </c>
      <c r="R215" s="451" t="str">
        <f>IF(AND(OR(J215="KO",M215&lt;&gt;""),OR(J215="",K215="",L215="")),Listes!$A$68,IF(AND(M215="",J215&lt;&gt;""),Listes!$A$69,IF(AND(I215&lt;M215,O215=""),Listes!$A$70,IF(AND(L215&lt;K215,O215=""),Listes!$A$71,IF(AND(M215&lt;I215,N215=""),Listes!$A$72,IF(AND(S215="",OR(J215&lt;&gt;"",K215&lt;&gt;"",L215&lt;&gt;"")),Listes!$A$73,""))))))</f>
        <v/>
      </c>
      <c r="S215" s="291"/>
      <c r="T215" s="331">
        <f t="shared" si="16"/>
        <v>0</v>
      </c>
    </row>
    <row r="216" spans="1:20" ht="20.149999999999999" customHeight="1" x14ac:dyDescent="0.35">
      <c r="A216" s="126">
        <v>210</v>
      </c>
      <c r="B216" s="197" t="str">
        <f>IF('Dépenses sur frais réels'!B216="","",'Dépenses sur frais réels'!B216)</f>
        <v/>
      </c>
      <c r="C216" s="197" t="str">
        <f>IF('Dépenses sur frais réels'!C216="","",'Dépenses sur frais réels'!C216)</f>
        <v/>
      </c>
      <c r="D216" s="197" t="str">
        <f>IF('Dépenses sur frais réels'!D216="","",'Dépenses sur frais réels'!D216)</f>
        <v/>
      </c>
      <c r="E216" s="197" t="str">
        <f>IF('Dépenses sur frais réels'!E216="","",'Dépenses sur frais réels'!E216)</f>
        <v/>
      </c>
      <c r="F216" s="197" t="str">
        <f>IF('Dépenses sur frais réels'!F216="","",'Dépenses sur frais réels'!F216)</f>
        <v/>
      </c>
      <c r="G216" s="361" t="str">
        <f>IF('Dépenses sur frais réels'!G216="","",'Dépenses sur frais réels'!G216)</f>
        <v/>
      </c>
      <c r="H216" s="361" t="str">
        <f>IF('Dépenses sur frais réels'!H216="","",'Dépenses sur frais réels'!H216)</f>
        <v/>
      </c>
      <c r="I216" s="362" t="str">
        <f>IF('Dépenses sur frais réels'!I216="","",'Dépenses sur frais réels'!I216)</f>
        <v/>
      </c>
      <c r="J216" s="102"/>
      <c r="K216" s="297" t="str">
        <f t="shared" si="17"/>
        <v/>
      </c>
      <c r="L216" s="297" t="str">
        <f t="shared" si="18"/>
        <v/>
      </c>
      <c r="M216" s="102"/>
      <c r="N216" s="193"/>
      <c r="O216" s="370"/>
      <c r="P216" s="147" t="str">
        <f t="shared" si="15"/>
        <v/>
      </c>
      <c r="Q216" s="195" t="str">
        <f t="shared" si="19"/>
        <v/>
      </c>
      <c r="R216" s="451" t="str">
        <f>IF(AND(OR(J216="KO",M216&lt;&gt;""),OR(J216="",K216="",L216="")),Listes!$A$68,IF(AND(M216="",J216&lt;&gt;""),Listes!$A$69,IF(AND(I216&lt;M216,O216=""),Listes!$A$70,IF(AND(L216&lt;K216,O216=""),Listes!$A$71,IF(AND(M216&lt;I216,N216=""),Listes!$A$72,IF(AND(S216="",OR(J216&lt;&gt;"",K216&lt;&gt;"",L216&lt;&gt;"")),Listes!$A$73,""))))))</f>
        <v/>
      </c>
      <c r="S216" s="291"/>
      <c r="T216" s="331">
        <f t="shared" si="16"/>
        <v>0</v>
      </c>
    </row>
    <row r="217" spans="1:20" ht="20.149999999999999" customHeight="1" x14ac:dyDescent="0.35">
      <c r="A217" s="126">
        <v>211</v>
      </c>
      <c r="B217" s="197" t="str">
        <f>IF('Dépenses sur frais réels'!B217="","",'Dépenses sur frais réels'!B217)</f>
        <v/>
      </c>
      <c r="C217" s="197" t="str">
        <f>IF('Dépenses sur frais réels'!C217="","",'Dépenses sur frais réels'!C217)</f>
        <v/>
      </c>
      <c r="D217" s="197" t="str">
        <f>IF('Dépenses sur frais réels'!D217="","",'Dépenses sur frais réels'!D217)</f>
        <v/>
      </c>
      <c r="E217" s="197" t="str">
        <f>IF('Dépenses sur frais réels'!E217="","",'Dépenses sur frais réels'!E217)</f>
        <v/>
      </c>
      <c r="F217" s="197" t="str">
        <f>IF('Dépenses sur frais réels'!F217="","",'Dépenses sur frais réels'!F217)</f>
        <v/>
      </c>
      <c r="G217" s="361" t="str">
        <f>IF('Dépenses sur frais réels'!G217="","",'Dépenses sur frais réels'!G217)</f>
        <v/>
      </c>
      <c r="H217" s="361" t="str">
        <f>IF('Dépenses sur frais réels'!H217="","",'Dépenses sur frais réels'!H217)</f>
        <v/>
      </c>
      <c r="I217" s="362" t="str">
        <f>IF('Dépenses sur frais réels'!I217="","",'Dépenses sur frais réels'!I217)</f>
        <v/>
      </c>
      <c r="J217" s="102"/>
      <c r="K217" s="297" t="str">
        <f t="shared" si="17"/>
        <v/>
      </c>
      <c r="L217" s="297" t="str">
        <f t="shared" si="18"/>
        <v/>
      </c>
      <c r="M217" s="102"/>
      <c r="N217" s="193"/>
      <c r="O217" s="370"/>
      <c r="P217" s="147" t="str">
        <f t="shared" si="15"/>
        <v/>
      </c>
      <c r="Q217" s="195" t="str">
        <f t="shared" si="19"/>
        <v/>
      </c>
      <c r="R217" s="451" t="str">
        <f>IF(AND(OR(J217="KO",M217&lt;&gt;""),OR(J217="",K217="",L217="")),Listes!$A$68,IF(AND(M217="",J217&lt;&gt;""),Listes!$A$69,IF(AND(I217&lt;M217,O217=""),Listes!$A$70,IF(AND(L217&lt;K217,O217=""),Listes!$A$71,IF(AND(M217&lt;I217,N217=""),Listes!$A$72,IF(AND(S217="",OR(J217&lt;&gt;"",K217&lt;&gt;"",L217&lt;&gt;"")),Listes!$A$73,""))))))</f>
        <v/>
      </c>
      <c r="S217" s="291"/>
      <c r="T217" s="331">
        <f t="shared" si="16"/>
        <v>0</v>
      </c>
    </row>
    <row r="218" spans="1:20" ht="20.149999999999999" customHeight="1" x14ac:dyDescent="0.35">
      <c r="A218" s="126">
        <v>212</v>
      </c>
      <c r="B218" s="197" t="str">
        <f>IF('Dépenses sur frais réels'!B218="","",'Dépenses sur frais réels'!B218)</f>
        <v/>
      </c>
      <c r="C218" s="197" t="str">
        <f>IF('Dépenses sur frais réels'!C218="","",'Dépenses sur frais réels'!C218)</f>
        <v/>
      </c>
      <c r="D218" s="197" t="str">
        <f>IF('Dépenses sur frais réels'!D218="","",'Dépenses sur frais réels'!D218)</f>
        <v/>
      </c>
      <c r="E218" s="197" t="str">
        <f>IF('Dépenses sur frais réels'!E218="","",'Dépenses sur frais réels'!E218)</f>
        <v/>
      </c>
      <c r="F218" s="197" t="str">
        <f>IF('Dépenses sur frais réels'!F218="","",'Dépenses sur frais réels'!F218)</f>
        <v/>
      </c>
      <c r="G218" s="361" t="str">
        <f>IF('Dépenses sur frais réels'!G218="","",'Dépenses sur frais réels'!G218)</f>
        <v/>
      </c>
      <c r="H218" s="361" t="str">
        <f>IF('Dépenses sur frais réels'!H218="","",'Dépenses sur frais réels'!H218)</f>
        <v/>
      </c>
      <c r="I218" s="362" t="str">
        <f>IF('Dépenses sur frais réels'!I218="","",'Dépenses sur frais réels'!I218)</f>
        <v/>
      </c>
      <c r="J218" s="102"/>
      <c r="K218" s="297" t="str">
        <f t="shared" si="17"/>
        <v/>
      </c>
      <c r="L218" s="297" t="str">
        <f t="shared" si="18"/>
        <v/>
      </c>
      <c r="M218" s="102"/>
      <c r="N218" s="193"/>
      <c r="O218" s="370"/>
      <c r="P218" s="147" t="str">
        <f t="shared" si="15"/>
        <v/>
      </c>
      <c r="Q218" s="195" t="str">
        <f t="shared" si="19"/>
        <v/>
      </c>
      <c r="R218" s="451" t="str">
        <f>IF(AND(OR(J218="KO",M218&lt;&gt;""),OR(J218="",K218="",L218="")),Listes!$A$68,IF(AND(M218="",J218&lt;&gt;""),Listes!$A$69,IF(AND(I218&lt;M218,O218=""),Listes!$A$70,IF(AND(L218&lt;K218,O218=""),Listes!$A$71,IF(AND(M218&lt;I218,N218=""),Listes!$A$72,IF(AND(S218="",OR(J218&lt;&gt;"",K218&lt;&gt;"",L218&lt;&gt;"")),Listes!$A$73,""))))))</f>
        <v/>
      </c>
      <c r="S218" s="291"/>
      <c r="T218" s="331">
        <f t="shared" si="16"/>
        <v>0</v>
      </c>
    </row>
    <row r="219" spans="1:20" ht="20.149999999999999" customHeight="1" x14ac:dyDescent="0.35">
      <c r="A219" s="126">
        <v>213</v>
      </c>
      <c r="B219" s="197" t="str">
        <f>IF('Dépenses sur frais réels'!B219="","",'Dépenses sur frais réels'!B219)</f>
        <v/>
      </c>
      <c r="C219" s="197" t="str">
        <f>IF('Dépenses sur frais réels'!C219="","",'Dépenses sur frais réels'!C219)</f>
        <v/>
      </c>
      <c r="D219" s="197" t="str">
        <f>IF('Dépenses sur frais réels'!D219="","",'Dépenses sur frais réels'!D219)</f>
        <v/>
      </c>
      <c r="E219" s="197" t="str">
        <f>IF('Dépenses sur frais réels'!E219="","",'Dépenses sur frais réels'!E219)</f>
        <v/>
      </c>
      <c r="F219" s="197" t="str">
        <f>IF('Dépenses sur frais réels'!F219="","",'Dépenses sur frais réels'!F219)</f>
        <v/>
      </c>
      <c r="G219" s="361" t="str">
        <f>IF('Dépenses sur frais réels'!G219="","",'Dépenses sur frais réels'!G219)</f>
        <v/>
      </c>
      <c r="H219" s="361" t="str">
        <f>IF('Dépenses sur frais réels'!H219="","",'Dépenses sur frais réels'!H219)</f>
        <v/>
      </c>
      <c r="I219" s="362" t="str">
        <f>IF('Dépenses sur frais réels'!I219="","",'Dépenses sur frais réels'!I219)</f>
        <v/>
      </c>
      <c r="J219" s="102"/>
      <c r="K219" s="297" t="str">
        <f t="shared" si="17"/>
        <v/>
      </c>
      <c r="L219" s="297" t="str">
        <f t="shared" si="18"/>
        <v/>
      </c>
      <c r="M219" s="102"/>
      <c r="N219" s="193"/>
      <c r="O219" s="370"/>
      <c r="P219" s="147" t="str">
        <f t="shared" si="15"/>
        <v/>
      </c>
      <c r="Q219" s="195" t="str">
        <f t="shared" si="19"/>
        <v/>
      </c>
      <c r="R219" s="451" t="str">
        <f>IF(AND(OR(J219="KO",M219&lt;&gt;""),OR(J219="",K219="",L219="")),Listes!$A$68,IF(AND(M219="",J219&lt;&gt;""),Listes!$A$69,IF(AND(I219&lt;M219,O219=""),Listes!$A$70,IF(AND(L219&lt;K219,O219=""),Listes!$A$71,IF(AND(M219&lt;I219,N219=""),Listes!$A$72,IF(AND(S219="",OR(J219&lt;&gt;"",K219&lt;&gt;"",L219&lt;&gt;"")),Listes!$A$73,""))))))</f>
        <v/>
      </c>
      <c r="S219" s="291"/>
      <c r="T219" s="331">
        <f t="shared" si="16"/>
        <v>0</v>
      </c>
    </row>
    <row r="220" spans="1:20" ht="20.149999999999999" customHeight="1" x14ac:dyDescent="0.35">
      <c r="A220" s="126">
        <v>214</v>
      </c>
      <c r="B220" s="197" t="str">
        <f>IF('Dépenses sur frais réels'!B220="","",'Dépenses sur frais réels'!B220)</f>
        <v/>
      </c>
      <c r="C220" s="197" t="str">
        <f>IF('Dépenses sur frais réels'!C220="","",'Dépenses sur frais réels'!C220)</f>
        <v/>
      </c>
      <c r="D220" s="197" t="str">
        <f>IF('Dépenses sur frais réels'!D220="","",'Dépenses sur frais réels'!D220)</f>
        <v/>
      </c>
      <c r="E220" s="197" t="str">
        <f>IF('Dépenses sur frais réels'!E220="","",'Dépenses sur frais réels'!E220)</f>
        <v/>
      </c>
      <c r="F220" s="197" t="str">
        <f>IF('Dépenses sur frais réels'!F220="","",'Dépenses sur frais réels'!F220)</f>
        <v/>
      </c>
      <c r="G220" s="361" t="str">
        <f>IF('Dépenses sur frais réels'!G220="","",'Dépenses sur frais réels'!G220)</f>
        <v/>
      </c>
      <c r="H220" s="361" t="str">
        <f>IF('Dépenses sur frais réels'!H220="","",'Dépenses sur frais réels'!H220)</f>
        <v/>
      </c>
      <c r="I220" s="362" t="str">
        <f>IF('Dépenses sur frais réels'!I220="","",'Dépenses sur frais réels'!I220)</f>
        <v/>
      </c>
      <c r="J220" s="102"/>
      <c r="K220" s="297" t="str">
        <f t="shared" si="17"/>
        <v/>
      </c>
      <c r="L220" s="297" t="str">
        <f t="shared" si="18"/>
        <v/>
      </c>
      <c r="M220" s="102"/>
      <c r="N220" s="193"/>
      <c r="O220" s="370"/>
      <c r="P220" s="147" t="str">
        <f t="shared" si="15"/>
        <v/>
      </c>
      <c r="Q220" s="195" t="str">
        <f t="shared" si="19"/>
        <v/>
      </c>
      <c r="R220" s="451" t="str">
        <f>IF(AND(OR(J220="KO",M220&lt;&gt;""),OR(J220="",K220="",L220="")),Listes!$A$68,IF(AND(M220="",J220&lt;&gt;""),Listes!$A$69,IF(AND(I220&lt;M220,O220=""),Listes!$A$70,IF(AND(L220&lt;K220,O220=""),Listes!$A$71,IF(AND(M220&lt;I220,N220=""),Listes!$A$72,IF(AND(S220="",OR(J220&lt;&gt;"",K220&lt;&gt;"",L220&lt;&gt;"")),Listes!$A$73,""))))))</f>
        <v/>
      </c>
      <c r="S220" s="291"/>
      <c r="T220" s="331">
        <f t="shared" si="16"/>
        <v>0</v>
      </c>
    </row>
    <row r="221" spans="1:20" ht="20.149999999999999" customHeight="1" x14ac:dyDescent="0.35">
      <c r="A221" s="126">
        <v>215</v>
      </c>
      <c r="B221" s="197" t="str">
        <f>IF('Dépenses sur frais réels'!B221="","",'Dépenses sur frais réels'!B221)</f>
        <v/>
      </c>
      <c r="C221" s="197" t="str">
        <f>IF('Dépenses sur frais réels'!C221="","",'Dépenses sur frais réels'!C221)</f>
        <v/>
      </c>
      <c r="D221" s="197" t="str">
        <f>IF('Dépenses sur frais réels'!D221="","",'Dépenses sur frais réels'!D221)</f>
        <v/>
      </c>
      <c r="E221" s="197" t="str">
        <f>IF('Dépenses sur frais réels'!E221="","",'Dépenses sur frais réels'!E221)</f>
        <v/>
      </c>
      <c r="F221" s="197" t="str">
        <f>IF('Dépenses sur frais réels'!F221="","",'Dépenses sur frais réels'!F221)</f>
        <v/>
      </c>
      <c r="G221" s="361" t="str">
        <f>IF('Dépenses sur frais réels'!G221="","",'Dépenses sur frais réels'!G221)</f>
        <v/>
      </c>
      <c r="H221" s="361" t="str">
        <f>IF('Dépenses sur frais réels'!H221="","",'Dépenses sur frais réels'!H221)</f>
        <v/>
      </c>
      <c r="I221" s="362" t="str">
        <f>IF('Dépenses sur frais réels'!I221="","",'Dépenses sur frais réels'!I221)</f>
        <v/>
      </c>
      <c r="J221" s="102"/>
      <c r="K221" s="297" t="str">
        <f t="shared" si="17"/>
        <v/>
      </c>
      <c r="L221" s="297" t="str">
        <f t="shared" si="18"/>
        <v/>
      </c>
      <c r="M221" s="102"/>
      <c r="N221" s="193"/>
      <c r="O221" s="370"/>
      <c r="P221" s="147" t="str">
        <f t="shared" si="15"/>
        <v/>
      </c>
      <c r="Q221" s="195" t="str">
        <f t="shared" si="19"/>
        <v/>
      </c>
      <c r="R221" s="451" t="str">
        <f>IF(AND(OR(J221="KO",M221&lt;&gt;""),OR(J221="",K221="",L221="")),Listes!$A$68,IF(AND(M221="",J221&lt;&gt;""),Listes!$A$69,IF(AND(I221&lt;M221,O221=""),Listes!$A$70,IF(AND(L221&lt;K221,O221=""),Listes!$A$71,IF(AND(M221&lt;I221,N221=""),Listes!$A$72,IF(AND(S221="",OR(J221&lt;&gt;"",K221&lt;&gt;"",L221&lt;&gt;"")),Listes!$A$73,""))))))</f>
        <v/>
      </c>
      <c r="S221" s="291"/>
      <c r="T221" s="331">
        <f t="shared" si="16"/>
        <v>0</v>
      </c>
    </row>
    <row r="222" spans="1:20" ht="20.149999999999999" customHeight="1" x14ac:dyDescent="0.35">
      <c r="A222" s="126">
        <v>216</v>
      </c>
      <c r="B222" s="197" t="str">
        <f>IF('Dépenses sur frais réels'!B222="","",'Dépenses sur frais réels'!B222)</f>
        <v/>
      </c>
      <c r="C222" s="197" t="str">
        <f>IF('Dépenses sur frais réels'!C222="","",'Dépenses sur frais réels'!C222)</f>
        <v/>
      </c>
      <c r="D222" s="197" t="str">
        <f>IF('Dépenses sur frais réels'!D222="","",'Dépenses sur frais réels'!D222)</f>
        <v/>
      </c>
      <c r="E222" s="197" t="str">
        <f>IF('Dépenses sur frais réels'!E222="","",'Dépenses sur frais réels'!E222)</f>
        <v/>
      </c>
      <c r="F222" s="197" t="str">
        <f>IF('Dépenses sur frais réels'!F222="","",'Dépenses sur frais réels'!F222)</f>
        <v/>
      </c>
      <c r="G222" s="361" t="str">
        <f>IF('Dépenses sur frais réels'!G222="","",'Dépenses sur frais réels'!G222)</f>
        <v/>
      </c>
      <c r="H222" s="361" t="str">
        <f>IF('Dépenses sur frais réels'!H222="","",'Dépenses sur frais réels'!H222)</f>
        <v/>
      </c>
      <c r="I222" s="362" t="str">
        <f>IF('Dépenses sur frais réels'!I222="","",'Dépenses sur frais réels'!I222)</f>
        <v/>
      </c>
      <c r="J222" s="102"/>
      <c r="K222" s="297" t="str">
        <f t="shared" si="17"/>
        <v/>
      </c>
      <c r="L222" s="297" t="str">
        <f t="shared" si="18"/>
        <v/>
      </c>
      <c r="M222" s="102"/>
      <c r="N222" s="193"/>
      <c r="O222" s="370"/>
      <c r="P222" s="147" t="str">
        <f t="shared" si="15"/>
        <v/>
      </c>
      <c r="Q222" s="195" t="str">
        <f t="shared" si="19"/>
        <v/>
      </c>
      <c r="R222" s="451" t="str">
        <f>IF(AND(OR(J222="KO",M222&lt;&gt;""),OR(J222="",K222="",L222="")),Listes!$A$68,IF(AND(M222="",J222&lt;&gt;""),Listes!$A$69,IF(AND(I222&lt;M222,O222=""),Listes!$A$70,IF(AND(L222&lt;K222,O222=""),Listes!$A$71,IF(AND(M222&lt;I222,N222=""),Listes!$A$72,IF(AND(S222="",OR(J222&lt;&gt;"",K222&lt;&gt;"",L222&lt;&gt;"")),Listes!$A$73,""))))))</f>
        <v/>
      </c>
      <c r="S222" s="291"/>
      <c r="T222" s="331">
        <f t="shared" si="16"/>
        <v>0</v>
      </c>
    </row>
    <row r="223" spans="1:20" ht="20.149999999999999" customHeight="1" x14ac:dyDescent="0.35">
      <c r="A223" s="126">
        <v>217</v>
      </c>
      <c r="B223" s="197" t="str">
        <f>IF('Dépenses sur frais réels'!B223="","",'Dépenses sur frais réels'!B223)</f>
        <v/>
      </c>
      <c r="C223" s="197" t="str">
        <f>IF('Dépenses sur frais réels'!C223="","",'Dépenses sur frais réels'!C223)</f>
        <v/>
      </c>
      <c r="D223" s="197" t="str">
        <f>IF('Dépenses sur frais réels'!D223="","",'Dépenses sur frais réels'!D223)</f>
        <v/>
      </c>
      <c r="E223" s="197" t="str">
        <f>IF('Dépenses sur frais réels'!E223="","",'Dépenses sur frais réels'!E223)</f>
        <v/>
      </c>
      <c r="F223" s="197" t="str">
        <f>IF('Dépenses sur frais réels'!F223="","",'Dépenses sur frais réels'!F223)</f>
        <v/>
      </c>
      <c r="G223" s="361" t="str">
        <f>IF('Dépenses sur frais réels'!G223="","",'Dépenses sur frais réels'!G223)</f>
        <v/>
      </c>
      <c r="H223" s="361" t="str">
        <f>IF('Dépenses sur frais réels'!H223="","",'Dépenses sur frais réels'!H223)</f>
        <v/>
      </c>
      <c r="I223" s="362" t="str">
        <f>IF('Dépenses sur frais réels'!I223="","",'Dépenses sur frais réels'!I223)</f>
        <v/>
      </c>
      <c r="J223" s="102"/>
      <c r="K223" s="297" t="str">
        <f t="shared" si="17"/>
        <v/>
      </c>
      <c r="L223" s="297" t="str">
        <f t="shared" si="18"/>
        <v/>
      </c>
      <c r="M223" s="102"/>
      <c r="N223" s="193"/>
      <c r="O223" s="370"/>
      <c r="P223" s="147" t="str">
        <f t="shared" si="15"/>
        <v/>
      </c>
      <c r="Q223" s="195" t="str">
        <f t="shared" si="19"/>
        <v/>
      </c>
      <c r="R223" s="451" t="str">
        <f>IF(AND(OR(J223="KO",M223&lt;&gt;""),OR(J223="",K223="",L223="")),Listes!$A$68,IF(AND(M223="",J223&lt;&gt;""),Listes!$A$69,IF(AND(I223&lt;M223,O223=""),Listes!$A$70,IF(AND(L223&lt;K223,O223=""),Listes!$A$71,IF(AND(M223&lt;I223,N223=""),Listes!$A$72,IF(AND(S223="",OR(J223&lt;&gt;"",K223&lt;&gt;"",L223&lt;&gt;"")),Listes!$A$73,""))))))</f>
        <v/>
      </c>
      <c r="S223" s="291"/>
      <c r="T223" s="331">
        <f t="shared" si="16"/>
        <v>0</v>
      </c>
    </row>
    <row r="224" spans="1:20" ht="20.149999999999999" customHeight="1" x14ac:dyDescent="0.35">
      <c r="A224" s="126">
        <v>218</v>
      </c>
      <c r="B224" s="197" t="str">
        <f>IF('Dépenses sur frais réels'!B224="","",'Dépenses sur frais réels'!B224)</f>
        <v/>
      </c>
      <c r="C224" s="197" t="str">
        <f>IF('Dépenses sur frais réels'!C224="","",'Dépenses sur frais réels'!C224)</f>
        <v/>
      </c>
      <c r="D224" s="197" t="str">
        <f>IF('Dépenses sur frais réels'!D224="","",'Dépenses sur frais réels'!D224)</f>
        <v/>
      </c>
      <c r="E224" s="197" t="str">
        <f>IF('Dépenses sur frais réels'!E224="","",'Dépenses sur frais réels'!E224)</f>
        <v/>
      </c>
      <c r="F224" s="197" t="str">
        <f>IF('Dépenses sur frais réels'!F224="","",'Dépenses sur frais réels'!F224)</f>
        <v/>
      </c>
      <c r="G224" s="361" t="str">
        <f>IF('Dépenses sur frais réels'!G224="","",'Dépenses sur frais réels'!G224)</f>
        <v/>
      </c>
      <c r="H224" s="361" t="str">
        <f>IF('Dépenses sur frais réels'!H224="","",'Dépenses sur frais réels'!H224)</f>
        <v/>
      </c>
      <c r="I224" s="362" t="str">
        <f>IF('Dépenses sur frais réels'!I224="","",'Dépenses sur frais réels'!I224)</f>
        <v/>
      </c>
      <c r="J224" s="102"/>
      <c r="K224" s="297" t="str">
        <f t="shared" si="17"/>
        <v/>
      </c>
      <c r="L224" s="297" t="str">
        <f t="shared" si="18"/>
        <v/>
      </c>
      <c r="M224" s="102"/>
      <c r="N224" s="193"/>
      <c r="O224" s="370"/>
      <c r="P224" s="147" t="str">
        <f t="shared" si="15"/>
        <v/>
      </c>
      <c r="Q224" s="195" t="str">
        <f t="shared" si="19"/>
        <v/>
      </c>
      <c r="R224" s="451" t="str">
        <f>IF(AND(OR(J224="KO",M224&lt;&gt;""),OR(J224="",K224="",L224="")),Listes!$A$68,IF(AND(M224="",J224&lt;&gt;""),Listes!$A$69,IF(AND(I224&lt;M224,O224=""),Listes!$A$70,IF(AND(L224&lt;K224,O224=""),Listes!$A$71,IF(AND(M224&lt;I224,N224=""),Listes!$A$72,IF(AND(S224="",OR(J224&lt;&gt;"",K224&lt;&gt;"",L224&lt;&gt;"")),Listes!$A$73,""))))))</f>
        <v/>
      </c>
      <c r="S224" s="291"/>
      <c r="T224" s="331">
        <f t="shared" si="16"/>
        <v>0</v>
      </c>
    </row>
    <row r="225" spans="1:20" ht="20.149999999999999" customHeight="1" x14ac:dyDescent="0.35">
      <c r="A225" s="126">
        <v>219</v>
      </c>
      <c r="B225" s="197" t="str">
        <f>IF('Dépenses sur frais réels'!B225="","",'Dépenses sur frais réels'!B225)</f>
        <v/>
      </c>
      <c r="C225" s="197" t="str">
        <f>IF('Dépenses sur frais réels'!C225="","",'Dépenses sur frais réels'!C225)</f>
        <v/>
      </c>
      <c r="D225" s="197" t="str">
        <f>IF('Dépenses sur frais réels'!D225="","",'Dépenses sur frais réels'!D225)</f>
        <v/>
      </c>
      <c r="E225" s="197" t="str">
        <f>IF('Dépenses sur frais réels'!E225="","",'Dépenses sur frais réels'!E225)</f>
        <v/>
      </c>
      <c r="F225" s="197" t="str">
        <f>IF('Dépenses sur frais réels'!F225="","",'Dépenses sur frais réels'!F225)</f>
        <v/>
      </c>
      <c r="G225" s="361" t="str">
        <f>IF('Dépenses sur frais réels'!G225="","",'Dépenses sur frais réels'!G225)</f>
        <v/>
      </c>
      <c r="H225" s="361" t="str">
        <f>IF('Dépenses sur frais réels'!H225="","",'Dépenses sur frais réels'!H225)</f>
        <v/>
      </c>
      <c r="I225" s="362" t="str">
        <f>IF('Dépenses sur frais réels'!I225="","",'Dépenses sur frais réels'!I225)</f>
        <v/>
      </c>
      <c r="J225" s="102"/>
      <c r="K225" s="297" t="str">
        <f t="shared" si="17"/>
        <v/>
      </c>
      <c r="L225" s="297" t="str">
        <f t="shared" si="18"/>
        <v/>
      </c>
      <c r="M225" s="102"/>
      <c r="N225" s="193"/>
      <c r="O225" s="370"/>
      <c r="P225" s="147" t="str">
        <f t="shared" si="15"/>
        <v/>
      </c>
      <c r="Q225" s="195" t="str">
        <f t="shared" si="19"/>
        <v/>
      </c>
      <c r="R225" s="451" t="str">
        <f>IF(AND(OR(J225="KO",M225&lt;&gt;""),OR(J225="",K225="",L225="")),Listes!$A$68,IF(AND(M225="",J225&lt;&gt;""),Listes!$A$69,IF(AND(I225&lt;M225,O225=""),Listes!$A$70,IF(AND(L225&lt;K225,O225=""),Listes!$A$71,IF(AND(M225&lt;I225,N225=""),Listes!$A$72,IF(AND(S225="",OR(J225&lt;&gt;"",K225&lt;&gt;"",L225&lt;&gt;"")),Listes!$A$73,""))))))</f>
        <v/>
      </c>
      <c r="S225" s="291"/>
      <c r="T225" s="331">
        <f t="shared" si="16"/>
        <v>0</v>
      </c>
    </row>
    <row r="226" spans="1:20" ht="20.149999999999999" customHeight="1" x14ac:dyDescent="0.35">
      <c r="A226" s="126">
        <v>220</v>
      </c>
      <c r="B226" s="197" t="str">
        <f>IF('Dépenses sur frais réels'!B226="","",'Dépenses sur frais réels'!B226)</f>
        <v/>
      </c>
      <c r="C226" s="197" t="str">
        <f>IF('Dépenses sur frais réels'!C226="","",'Dépenses sur frais réels'!C226)</f>
        <v/>
      </c>
      <c r="D226" s="197" t="str">
        <f>IF('Dépenses sur frais réels'!D226="","",'Dépenses sur frais réels'!D226)</f>
        <v/>
      </c>
      <c r="E226" s="197" t="str">
        <f>IF('Dépenses sur frais réels'!E226="","",'Dépenses sur frais réels'!E226)</f>
        <v/>
      </c>
      <c r="F226" s="197" t="str">
        <f>IF('Dépenses sur frais réels'!F226="","",'Dépenses sur frais réels'!F226)</f>
        <v/>
      </c>
      <c r="G226" s="361" t="str">
        <f>IF('Dépenses sur frais réels'!G226="","",'Dépenses sur frais réels'!G226)</f>
        <v/>
      </c>
      <c r="H226" s="361" t="str">
        <f>IF('Dépenses sur frais réels'!H226="","",'Dépenses sur frais réels'!H226)</f>
        <v/>
      </c>
      <c r="I226" s="362" t="str">
        <f>IF('Dépenses sur frais réels'!I226="","",'Dépenses sur frais réels'!I226)</f>
        <v/>
      </c>
      <c r="J226" s="102"/>
      <c r="K226" s="297" t="str">
        <f t="shared" si="17"/>
        <v/>
      </c>
      <c r="L226" s="297" t="str">
        <f t="shared" si="18"/>
        <v/>
      </c>
      <c r="M226" s="102"/>
      <c r="N226" s="193"/>
      <c r="O226" s="370"/>
      <c r="P226" s="147" t="str">
        <f t="shared" si="15"/>
        <v/>
      </c>
      <c r="Q226" s="195" t="str">
        <f t="shared" si="19"/>
        <v/>
      </c>
      <c r="R226" s="451" t="str">
        <f>IF(AND(OR(J226="KO",M226&lt;&gt;""),OR(J226="",K226="",L226="")),Listes!$A$68,IF(AND(M226="",J226&lt;&gt;""),Listes!$A$69,IF(AND(I226&lt;M226,O226=""),Listes!$A$70,IF(AND(L226&lt;K226,O226=""),Listes!$A$71,IF(AND(M226&lt;I226,N226=""),Listes!$A$72,IF(AND(S226="",OR(J226&lt;&gt;"",K226&lt;&gt;"",L226&lt;&gt;"")),Listes!$A$73,""))))))</f>
        <v/>
      </c>
      <c r="S226" s="291"/>
      <c r="T226" s="331">
        <f t="shared" si="16"/>
        <v>0</v>
      </c>
    </row>
    <row r="227" spans="1:20" ht="20.149999999999999" customHeight="1" x14ac:dyDescent="0.35">
      <c r="A227" s="126">
        <v>221</v>
      </c>
      <c r="B227" s="197" t="str">
        <f>IF('Dépenses sur frais réels'!B227="","",'Dépenses sur frais réels'!B227)</f>
        <v/>
      </c>
      <c r="C227" s="197" t="str">
        <f>IF('Dépenses sur frais réels'!C227="","",'Dépenses sur frais réels'!C227)</f>
        <v/>
      </c>
      <c r="D227" s="197" t="str">
        <f>IF('Dépenses sur frais réels'!D227="","",'Dépenses sur frais réels'!D227)</f>
        <v/>
      </c>
      <c r="E227" s="197" t="str">
        <f>IF('Dépenses sur frais réels'!E227="","",'Dépenses sur frais réels'!E227)</f>
        <v/>
      </c>
      <c r="F227" s="197" t="str">
        <f>IF('Dépenses sur frais réels'!F227="","",'Dépenses sur frais réels'!F227)</f>
        <v/>
      </c>
      <c r="G227" s="361" t="str">
        <f>IF('Dépenses sur frais réels'!G227="","",'Dépenses sur frais réels'!G227)</f>
        <v/>
      </c>
      <c r="H227" s="361" t="str">
        <f>IF('Dépenses sur frais réels'!H227="","",'Dépenses sur frais réels'!H227)</f>
        <v/>
      </c>
      <c r="I227" s="362" t="str">
        <f>IF('Dépenses sur frais réels'!I227="","",'Dépenses sur frais réels'!I227)</f>
        <v/>
      </c>
      <c r="J227" s="102"/>
      <c r="K227" s="297" t="str">
        <f t="shared" si="17"/>
        <v/>
      </c>
      <c r="L227" s="297" t="str">
        <f t="shared" si="18"/>
        <v/>
      </c>
      <c r="M227" s="102"/>
      <c r="N227" s="193"/>
      <c r="O227" s="370"/>
      <c r="P227" s="147" t="str">
        <f t="shared" si="15"/>
        <v/>
      </c>
      <c r="Q227" s="195" t="str">
        <f t="shared" si="19"/>
        <v/>
      </c>
      <c r="R227" s="451" t="str">
        <f>IF(AND(OR(J227="KO",M227&lt;&gt;""),OR(J227="",K227="",L227="")),Listes!$A$68,IF(AND(M227="",J227&lt;&gt;""),Listes!$A$69,IF(AND(I227&lt;M227,O227=""),Listes!$A$70,IF(AND(L227&lt;K227,O227=""),Listes!$A$71,IF(AND(M227&lt;I227,N227=""),Listes!$A$72,IF(AND(S227="",OR(J227&lt;&gt;"",K227&lt;&gt;"",L227&lt;&gt;"")),Listes!$A$73,""))))))</f>
        <v/>
      </c>
      <c r="S227" s="291"/>
      <c r="T227" s="331">
        <f t="shared" si="16"/>
        <v>0</v>
      </c>
    </row>
    <row r="228" spans="1:20" ht="20.149999999999999" customHeight="1" x14ac:dyDescent="0.35">
      <c r="A228" s="126">
        <v>222</v>
      </c>
      <c r="B228" s="197" t="str">
        <f>IF('Dépenses sur frais réels'!B228="","",'Dépenses sur frais réels'!B228)</f>
        <v/>
      </c>
      <c r="C228" s="197" t="str">
        <f>IF('Dépenses sur frais réels'!C228="","",'Dépenses sur frais réels'!C228)</f>
        <v/>
      </c>
      <c r="D228" s="197" t="str">
        <f>IF('Dépenses sur frais réels'!D228="","",'Dépenses sur frais réels'!D228)</f>
        <v/>
      </c>
      <c r="E228" s="197" t="str">
        <f>IF('Dépenses sur frais réels'!E228="","",'Dépenses sur frais réels'!E228)</f>
        <v/>
      </c>
      <c r="F228" s="197" t="str">
        <f>IF('Dépenses sur frais réels'!F228="","",'Dépenses sur frais réels'!F228)</f>
        <v/>
      </c>
      <c r="G228" s="361" t="str">
        <f>IF('Dépenses sur frais réels'!G228="","",'Dépenses sur frais réels'!G228)</f>
        <v/>
      </c>
      <c r="H228" s="361" t="str">
        <f>IF('Dépenses sur frais réels'!H228="","",'Dépenses sur frais réels'!H228)</f>
        <v/>
      </c>
      <c r="I228" s="362" t="str">
        <f>IF('Dépenses sur frais réels'!I228="","",'Dépenses sur frais réels'!I228)</f>
        <v/>
      </c>
      <c r="J228" s="102"/>
      <c r="K228" s="297" t="str">
        <f t="shared" si="17"/>
        <v/>
      </c>
      <c r="L228" s="297" t="str">
        <f t="shared" si="18"/>
        <v/>
      </c>
      <c r="M228" s="102"/>
      <c r="N228" s="193"/>
      <c r="O228" s="370"/>
      <c r="P228" s="147" t="str">
        <f t="shared" si="15"/>
        <v/>
      </c>
      <c r="Q228" s="195" t="str">
        <f t="shared" si="19"/>
        <v/>
      </c>
      <c r="R228" s="451" t="str">
        <f>IF(AND(OR(J228="KO",M228&lt;&gt;""),OR(J228="",K228="",L228="")),Listes!$A$68,IF(AND(M228="",J228&lt;&gt;""),Listes!$A$69,IF(AND(I228&lt;M228,O228=""),Listes!$A$70,IF(AND(L228&lt;K228,O228=""),Listes!$A$71,IF(AND(M228&lt;I228,N228=""),Listes!$A$72,IF(AND(S228="",OR(J228&lt;&gt;"",K228&lt;&gt;"",L228&lt;&gt;"")),Listes!$A$73,""))))))</f>
        <v/>
      </c>
      <c r="S228" s="291"/>
      <c r="T228" s="331">
        <f t="shared" si="16"/>
        <v>0</v>
      </c>
    </row>
    <row r="229" spans="1:20" ht="20.149999999999999" customHeight="1" x14ac:dyDescent="0.35">
      <c r="A229" s="126">
        <v>223</v>
      </c>
      <c r="B229" s="197" t="str">
        <f>IF('Dépenses sur frais réels'!B229="","",'Dépenses sur frais réels'!B229)</f>
        <v/>
      </c>
      <c r="C229" s="197" t="str">
        <f>IF('Dépenses sur frais réels'!C229="","",'Dépenses sur frais réels'!C229)</f>
        <v/>
      </c>
      <c r="D229" s="197" t="str">
        <f>IF('Dépenses sur frais réels'!D229="","",'Dépenses sur frais réels'!D229)</f>
        <v/>
      </c>
      <c r="E229" s="197" t="str">
        <f>IF('Dépenses sur frais réels'!E229="","",'Dépenses sur frais réels'!E229)</f>
        <v/>
      </c>
      <c r="F229" s="197" t="str">
        <f>IF('Dépenses sur frais réels'!F229="","",'Dépenses sur frais réels'!F229)</f>
        <v/>
      </c>
      <c r="G229" s="361" t="str">
        <f>IF('Dépenses sur frais réels'!G229="","",'Dépenses sur frais réels'!G229)</f>
        <v/>
      </c>
      <c r="H229" s="361" t="str">
        <f>IF('Dépenses sur frais réels'!H229="","",'Dépenses sur frais réels'!H229)</f>
        <v/>
      </c>
      <c r="I229" s="362" t="str">
        <f>IF('Dépenses sur frais réels'!I229="","",'Dépenses sur frais réels'!I229)</f>
        <v/>
      </c>
      <c r="J229" s="102"/>
      <c r="K229" s="297" t="str">
        <f t="shared" si="17"/>
        <v/>
      </c>
      <c r="L229" s="297" t="str">
        <f t="shared" si="18"/>
        <v/>
      </c>
      <c r="M229" s="102"/>
      <c r="N229" s="193"/>
      <c r="O229" s="370"/>
      <c r="P229" s="147" t="str">
        <f t="shared" si="15"/>
        <v/>
      </c>
      <c r="Q229" s="195" t="str">
        <f t="shared" si="19"/>
        <v/>
      </c>
      <c r="R229" s="451" t="str">
        <f>IF(AND(OR(J229="KO",M229&lt;&gt;""),OR(J229="",K229="",L229="")),Listes!$A$68,IF(AND(M229="",J229&lt;&gt;""),Listes!$A$69,IF(AND(I229&lt;M229,O229=""),Listes!$A$70,IF(AND(L229&lt;K229,O229=""),Listes!$A$71,IF(AND(M229&lt;I229,N229=""),Listes!$A$72,IF(AND(S229="",OR(J229&lt;&gt;"",K229&lt;&gt;"",L229&lt;&gt;"")),Listes!$A$73,""))))))</f>
        <v/>
      </c>
      <c r="S229" s="291"/>
      <c r="T229" s="331">
        <f t="shared" si="16"/>
        <v>0</v>
      </c>
    </row>
    <row r="230" spans="1:20" ht="20.149999999999999" customHeight="1" x14ac:dyDescent="0.35">
      <c r="A230" s="126">
        <v>224</v>
      </c>
      <c r="B230" s="197" t="str">
        <f>IF('Dépenses sur frais réels'!B230="","",'Dépenses sur frais réels'!B230)</f>
        <v/>
      </c>
      <c r="C230" s="197" t="str">
        <f>IF('Dépenses sur frais réels'!C230="","",'Dépenses sur frais réels'!C230)</f>
        <v/>
      </c>
      <c r="D230" s="197" t="str">
        <f>IF('Dépenses sur frais réels'!D230="","",'Dépenses sur frais réels'!D230)</f>
        <v/>
      </c>
      <c r="E230" s="197" t="str">
        <f>IF('Dépenses sur frais réels'!E230="","",'Dépenses sur frais réels'!E230)</f>
        <v/>
      </c>
      <c r="F230" s="197" t="str">
        <f>IF('Dépenses sur frais réels'!F230="","",'Dépenses sur frais réels'!F230)</f>
        <v/>
      </c>
      <c r="G230" s="361" t="str">
        <f>IF('Dépenses sur frais réels'!G230="","",'Dépenses sur frais réels'!G230)</f>
        <v/>
      </c>
      <c r="H230" s="361" t="str">
        <f>IF('Dépenses sur frais réels'!H230="","",'Dépenses sur frais réels'!H230)</f>
        <v/>
      </c>
      <c r="I230" s="362" t="str">
        <f>IF('Dépenses sur frais réels'!I230="","",'Dépenses sur frais réels'!I230)</f>
        <v/>
      </c>
      <c r="J230" s="102"/>
      <c r="K230" s="297" t="str">
        <f t="shared" si="17"/>
        <v/>
      </c>
      <c r="L230" s="297" t="str">
        <f t="shared" si="18"/>
        <v/>
      </c>
      <c r="M230" s="102"/>
      <c r="N230" s="193"/>
      <c r="O230" s="370"/>
      <c r="P230" s="147" t="str">
        <f t="shared" si="15"/>
        <v/>
      </c>
      <c r="Q230" s="195" t="str">
        <f t="shared" si="19"/>
        <v/>
      </c>
      <c r="R230" s="451" t="str">
        <f>IF(AND(OR(J230="KO",M230&lt;&gt;""),OR(J230="",K230="",L230="")),Listes!$A$68,IF(AND(M230="",J230&lt;&gt;""),Listes!$A$69,IF(AND(I230&lt;M230,O230=""),Listes!$A$70,IF(AND(L230&lt;K230,O230=""),Listes!$A$71,IF(AND(M230&lt;I230,N230=""),Listes!$A$72,IF(AND(S230="",OR(J230&lt;&gt;"",K230&lt;&gt;"",L230&lt;&gt;"")),Listes!$A$73,""))))))</f>
        <v/>
      </c>
      <c r="S230" s="291"/>
      <c r="T230" s="331">
        <f t="shared" si="16"/>
        <v>0</v>
      </c>
    </row>
    <row r="231" spans="1:20" ht="20.149999999999999" customHeight="1" x14ac:dyDescent="0.35">
      <c r="A231" s="126">
        <v>225</v>
      </c>
      <c r="B231" s="197" t="str">
        <f>IF('Dépenses sur frais réels'!B231="","",'Dépenses sur frais réels'!B231)</f>
        <v/>
      </c>
      <c r="C231" s="197" t="str">
        <f>IF('Dépenses sur frais réels'!C231="","",'Dépenses sur frais réels'!C231)</f>
        <v/>
      </c>
      <c r="D231" s="197" t="str">
        <f>IF('Dépenses sur frais réels'!D231="","",'Dépenses sur frais réels'!D231)</f>
        <v/>
      </c>
      <c r="E231" s="197" t="str">
        <f>IF('Dépenses sur frais réels'!E231="","",'Dépenses sur frais réels'!E231)</f>
        <v/>
      </c>
      <c r="F231" s="197" t="str">
        <f>IF('Dépenses sur frais réels'!F231="","",'Dépenses sur frais réels'!F231)</f>
        <v/>
      </c>
      <c r="G231" s="361" t="str">
        <f>IF('Dépenses sur frais réels'!G231="","",'Dépenses sur frais réels'!G231)</f>
        <v/>
      </c>
      <c r="H231" s="361" t="str">
        <f>IF('Dépenses sur frais réels'!H231="","",'Dépenses sur frais réels'!H231)</f>
        <v/>
      </c>
      <c r="I231" s="362" t="str">
        <f>IF('Dépenses sur frais réels'!I231="","",'Dépenses sur frais réels'!I231)</f>
        <v/>
      </c>
      <c r="J231" s="102"/>
      <c r="K231" s="297" t="str">
        <f t="shared" si="17"/>
        <v/>
      </c>
      <c r="L231" s="297" t="str">
        <f t="shared" si="18"/>
        <v/>
      </c>
      <c r="M231" s="102"/>
      <c r="N231" s="193"/>
      <c r="O231" s="370"/>
      <c r="P231" s="147" t="str">
        <f t="shared" si="15"/>
        <v/>
      </c>
      <c r="Q231" s="195" t="str">
        <f t="shared" si="19"/>
        <v/>
      </c>
      <c r="R231" s="451" t="str">
        <f>IF(AND(OR(J231="KO",M231&lt;&gt;""),OR(J231="",K231="",L231="")),Listes!$A$68,IF(AND(M231="",J231&lt;&gt;""),Listes!$A$69,IF(AND(I231&lt;M231,O231=""),Listes!$A$70,IF(AND(L231&lt;K231,O231=""),Listes!$A$71,IF(AND(M231&lt;I231,N231=""),Listes!$A$72,IF(AND(S231="",OR(J231&lt;&gt;"",K231&lt;&gt;"",L231&lt;&gt;"")),Listes!$A$73,""))))))</f>
        <v/>
      </c>
      <c r="S231" s="291"/>
      <c r="T231" s="331">
        <f t="shared" si="16"/>
        <v>0</v>
      </c>
    </row>
    <row r="232" spans="1:20" ht="20.149999999999999" customHeight="1" x14ac:dyDescent="0.35">
      <c r="A232" s="126">
        <v>226</v>
      </c>
      <c r="B232" s="197" t="str">
        <f>IF('Dépenses sur frais réels'!B232="","",'Dépenses sur frais réels'!B232)</f>
        <v/>
      </c>
      <c r="C232" s="197" t="str">
        <f>IF('Dépenses sur frais réels'!C232="","",'Dépenses sur frais réels'!C232)</f>
        <v/>
      </c>
      <c r="D232" s="197" t="str">
        <f>IF('Dépenses sur frais réels'!D232="","",'Dépenses sur frais réels'!D232)</f>
        <v/>
      </c>
      <c r="E232" s="197" t="str">
        <f>IF('Dépenses sur frais réels'!E232="","",'Dépenses sur frais réels'!E232)</f>
        <v/>
      </c>
      <c r="F232" s="197" t="str">
        <f>IF('Dépenses sur frais réels'!F232="","",'Dépenses sur frais réels'!F232)</f>
        <v/>
      </c>
      <c r="G232" s="361" t="str">
        <f>IF('Dépenses sur frais réels'!G232="","",'Dépenses sur frais réels'!G232)</f>
        <v/>
      </c>
      <c r="H232" s="361" t="str">
        <f>IF('Dépenses sur frais réels'!H232="","",'Dépenses sur frais réels'!H232)</f>
        <v/>
      </c>
      <c r="I232" s="362" t="str">
        <f>IF('Dépenses sur frais réels'!I232="","",'Dépenses sur frais réels'!I232)</f>
        <v/>
      </c>
      <c r="J232" s="102"/>
      <c r="K232" s="297" t="str">
        <f t="shared" si="17"/>
        <v/>
      </c>
      <c r="L232" s="297" t="str">
        <f t="shared" si="18"/>
        <v/>
      </c>
      <c r="M232" s="102"/>
      <c r="N232" s="193"/>
      <c r="O232" s="370"/>
      <c r="P232" s="147" t="str">
        <f t="shared" si="15"/>
        <v/>
      </c>
      <c r="Q232" s="195" t="str">
        <f t="shared" si="19"/>
        <v/>
      </c>
      <c r="R232" s="451" t="str">
        <f>IF(AND(OR(J232="KO",M232&lt;&gt;""),OR(J232="",K232="",L232="")),Listes!$A$68,IF(AND(M232="",J232&lt;&gt;""),Listes!$A$69,IF(AND(I232&lt;M232,O232=""),Listes!$A$70,IF(AND(L232&lt;K232,O232=""),Listes!$A$71,IF(AND(M232&lt;I232,N232=""),Listes!$A$72,IF(AND(S232="",OR(J232&lt;&gt;"",K232&lt;&gt;"",L232&lt;&gt;"")),Listes!$A$73,""))))))</f>
        <v/>
      </c>
      <c r="S232" s="291"/>
      <c r="T232" s="331">
        <f t="shared" si="16"/>
        <v>0</v>
      </c>
    </row>
    <row r="233" spans="1:20" ht="20.149999999999999" customHeight="1" x14ac:dyDescent="0.35">
      <c r="A233" s="126">
        <v>227</v>
      </c>
      <c r="B233" s="197" t="str">
        <f>IF('Dépenses sur frais réels'!B233="","",'Dépenses sur frais réels'!B233)</f>
        <v/>
      </c>
      <c r="C233" s="197" t="str">
        <f>IF('Dépenses sur frais réels'!C233="","",'Dépenses sur frais réels'!C233)</f>
        <v/>
      </c>
      <c r="D233" s="197" t="str">
        <f>IF('Dépenses sur frais réels'!D233="","",'Dépenses sur frais réels'!D233)</f>
        <v/>
      </c>
      <c r="E233" s="197" t="str">
        <f>IF('Dépenses sur frais réels'!E233="","",'Dépenses sur frais réels'!E233)</f>
        <v/>
      </c>
      <c r="F233" s="197" t="str">
        <f>IF('Dépenses sur frais réels'!F233="","",'Dépenses sur frais réels'!F233)</f>
        <v/>
      </c>
      <c r="G233" s="361" t="str">
        <f>IF('Dépenses sur frais réels'!G233="","",'Dépenses sur frais réels'!G233)</f>
        <v/>
      </c>
      <c r="H233" s="361" t="str">
        <f>IF('Dépenses sur frais réels'!H233="","",'Dépenses sur frais réels'!H233)</f>
        <v/>
      </c>
      <c r="I233" s="362" t="str">
        <f>IF('Dépenses sur frais réels'!I233="","",'Dépenses sur frais réels'!I233)</f>
        <v/>
      </c>
      <c r="J233" s="102"/>
      <c r="K233" s="297" t="str">
        <f t="shared" si="17"/>
        <v/>
      </c>
      <c r="L233" s="297" t="str">
        <f t="shared" si="18"/>
        <v/>
      </c>
      <c r="M233" s="102"/>
      <c r="N233" s="193"/>
      <c r="O233" s="370"/>
      <c r="P233" s="147" t="str">
        <f t="shared" si="15"/>
        <v/>
      </c>
      <c r="Q233" s="195" t="str">
        <f t="shared" si="19"/>
        <v/>
      </c>
      <c r="R233" s="451" t="str">
        <f>IF(AND(OR(J233="KO",M233&lt;&gt;""),OR(J233="",K233="",L233="")),Listes!$A$68,IF(AND(M233="",J233&lt;&gt;""),Listes!$A$69,IF(AND(I233&lt;M233,O233=""),Listes!$A$70,IF(AND(L233&lt;K233,O233=""),Listes!$A$71,IF(AND(M233&lt;I233,N233=""),Listes!$A$72,IF(AND(S233="",OR(J233&lt;&gt;"",K233&lt;&gt;"",L233&lt;&gt;"")),Listes!$A$73,""))))))</f>
        <v/>
      </c>
      <c r="S233" s="291"/>
      <c r="T233" s="331">
        <f t="shared" si="16"/>
        <v>0</v>
      </c>
    </row>
    <row r="234" spans="1:20" ht="20.149999999999999" customHeight="1" x14ac:dyDescent="0.35">
      <c r="A234" s="126">
        <v>228</v>
      </c>
      <c r="B234" s="197" t="str">
        <f>IF('Dépenses sur frais réels'!B234="","",'Dépenses sur frais réels'!B234)</f>
        <v/>
      </c>
      <c r="C234" s="197" t="str">
        <f>IF('Dépenses sur frais réels'!C234="","",'Dépenses sur frais réels'!C234)</f>
        <v/>
      </c>
      <c r="D234" s="197" t="str">
        <f>IF('Dépenses sur frais réels'!D234="","",'Dépenses sur frais réels'!D234)</f>
        <v/>
      </c>
      <c r="E234" s="197" t="str">
        <f>IF('Dépenses sur frais réels'!E234="","",'Dépenses sur frais réels'!E234)</f>
        <v/>
      </c>
      <c r="F234" s="197" t="str">
        <f>IF('Dépenses sur frais réels'!F234="","",'Dépenses sur frais réels'!F234)</f>
        <v/>
      </c>
      <c r="G234" s="361" t="str">
        <f>IF('Dépenses sur frais réels'!G234="","",'Dépenses sur frais réels'!G234)</f>
        <v/>
      </c>
      <c r="H234" s="361" t="str">
        <f>IF('Dépenses sur frais réels'!H234="","",'Dépenses sur frais réels'!H234)</f>
        <v/>
      </c>
      <c r="I234" s="362" t="str">
        <f>IF('Dépenses sur frais réels'!I234="","",'Dépenses sur frais réels'!I234)</f>
        <v/>
      </c>
      <c r="J234" s="102"/>
      <c r="K234" s="297" t="str">
        <f t="shared" si="17"/>
        <v/>
      </c>
      <c r="L234" s="297" t="str">
        <f t="shared" si="18"/>
        <v/>
      </c>
      <c r="M234" s="102"/>
      <c r="N234" s="193"/>
      <c r="O234" s="370"/>
      <c r="P234" s="147" t="str">
        <f t="shared" si="15"/>
        <v/>
      </c>
      <c r="Q234" s="195" t="str">
        <f t="shared" si="19"/>
        <v/>
      </c>
      <c r="R234" s="451" t="str">
        <f>IF(AND(OR(J234="KO",M234&lt;&gt;""),OR(J234="",K234="",L234="")),Listes!$A$68,IF(AND(M234="",J234&lt;&gt;""),Listes!$A$69,IF(AND(I234&lt;M234,O234=""),Listes!$A$70,IF(AND(L234&lt;K234,O234=""),Listes!$A$71,IF(AND(M234&lt;I234,N234=""),Listes!$A$72,IF(AND(S234="",OR(J234&lt;&gt;"",K234&lt;&gt;"",L234&lt;&gt;"")),Listes!$A$73,""))))))</f>
        <v/>
      </c>
      <c r="S234" s="291"/>
      <c r="T234" s="331">
        <f t="shared" si="16"/>
        <v>0</v>
      </c>
    </row>
    <row r="235" spans="1:20" ht="20.149999999999999" customHeight="1" x14ac:dyDescent="0.35">
      <c r="A235" s="126">
        <v>229</v>
      </c>
      <c r="B235" s="197" t="str">
        <f>IF('Dépenses sur frais réels'!B235="","",'Dépenses sur frais réels'!B235)</f>
        <v/>
      </c>
      <c r="C235" s="197" t="str">
        <f>IF('Dépenses sur frais réels'!C235="","",'Dépenses sur frais réels'!C235)</f>
        <v/>
      </c>
      <c r="D235" s="197" t="str">
        <f>IF('Dépenses sur frais réels'!D235="","",'Dépenses sur frais réels'!D235)</f>
        <v/>
      </c>
      <c r="E235" s="197" t="str">
        <f>IF('Dépenses sur frais réels'!E235="","",'Dépenses sur frais réels'!E235)</f>
        <v/>
      </c>
      <c r="F235" s="197" t="str">
        <f>IF('Dépenses sur frais réels'!F235="","",'Dépenses sur frais réels'!F235)</f>
        <v/>
      </c>
      <c r="G235" s="361" t="str">
        <f>IF('Dépenses sur frais réels'!G235="","",'Dépenses sur frais réels'!G235)</f>
        <v/>
      </c>
      <c r="H235" s="361" t="str">
        <f>IF('Dépenses sur frais réels'!H235="","",'Dépenses sur frais réels'!H235)</f>
        <v/>
      </c>
      <c r="I235" s="362" t="str">
        <f>IF('Dépenses sur frais réels'!I235="","",'Dépenses sur frais réels'!I235)</f>
        <v/>
      </c>
      <c r="J235" s="102"/>
      <c r="K235" s="297" t="str">
        <f t="shared" si="17"/>
        <v/>
      </c>
      <c r="L235" s="297" t="str">
        <f t="shared" si="18"/>
        <v/>
      </c>
      <c r="M235" s="102"/>
      <c r="N235" s="193"/>
      <c r="O235" s="370"/>
      <c r="P235" s="147" t="str">
        <f t="shared" si="15"/>
        <v/>
      </c>
      <c r="Q235" s="195" t="str">
        <f t="shared" si="19"/>
        <v/>
      </c>
      <c r="R235" s="451" t="str">
        <f>IF(AND(OR(J235="KO",M235&lt;&gt;""),OR(J235="",K235="",L235="")),Listes!$A$68,IF(AND(M235="",J235&lt;&gt;""),Listes!$A$69,IF(AND(I235&lt;M235,O235=""),Listes!$A$70,IF(AND(L235&lt;K235,O235=""),Listes!$A$71,IF(AND(M235&lt;I235,N235=""),Listes!$A$72,IF(AND(S235="",OR(J235&lt;&gt;"",K235&lt;&gt;"",L235&lt;&gt;"")),Listes!$A$73,""))))))</f>
        <v/>
      </c>
      <c r="S235" s="291"/>
      <c r="T235" s="331">
        <f t="shared" si="16"/>
        <v>0</v>
      </c>
    </row>
    <row r="236" spans="1:20" ht="20.149999999999999" customHeight="1" x14ac:dyDescent="0.35">
      <c r="A236" s="126">
        <v>230</v>
      </c>
      <c r="B236" s="197" t="str">
        <f>IF('Dépenses sur frais réels'!B236="","",'Dépenses sur frais réels'!B236)</f>
        <v/>
      </c>
      <c r="C236" s="197" t="str">
        <f>IF('Dépenses sur frais réels'!C236="","",'Dépenses sur frais réels'!C236)</f>
        <v/>
      </c>
      <c r="D236" s="197" t="str">
        <f>IF('Dépenses sur frais réels'!D236="","",'Dépenses sur frais réels'!D236)</f>
        <v/>
      </c>
      <c r="E236" s="197" t="str">
        <f>IF('Dépenses sur frais réels'!E236="","",'Dépenses sur frais réels'!E236)</f>
        <v/>
      </c>
      <c r="F236" s="197" t="str">
        <f>IF('Dépenses sur frais réels'!F236="","",'Dépenses sur frais réels'!F236)</f>
        <v/>
      </c>
      <c r="G236" s="361" t="str">
        <f>IF('Dépenses sur frais réels'!G236="","",'Dépenses sur frais réels'!G236)</f>
        <v/>
      </c>
      <c r="H236" s="361" t="str">
        <f>IF('Dépenses sur frais réels'!H236="","",'Dépenses sur frais réels'!H236)</f>
        <v/>
      </c>
      <c r="I236" s="362" t="str">
        <f>IF('Dépenses sur frais réels'!I236="","",'Dépenses sur frais réels'!I236)</f>
        <v/>
      </c>
      <c r="J236" s="102"/>
      <c r="K236" s="297" t="str">
        <f t="shared" si="17"/>
        <v/>
      </c>
      <c r="L236" s="297" t="str">
        <f t="shared" si="18"/>
        <v/>
      </c>
      <c r="M236" s="102"/>
      <c r="N236" s="193"/>
      <c r="O236" s="370"/>
      <c r="P236" s="147" t="str">
        <f t="shared" si="15"/>
        <v/>
      </c>
      <c r="Q236" s="195" t="str">
        <f t="shared" si="19"/>
        <v/>
      </c>
      <c r="R236" s="451" t="str">
        <f>IF(AND(OR(J236="KO",M236&lt;&gt;""),OR(J236="",K236="",L236="")),Listes!$A$68,IF(AND(M236="",J236&lt;&gt;""),Listes!$A$69,IF(AND(I236&lt;M236,O236=""),Listes!$A$70,IF(AND(L236&lt;K236,O236=""),Listes!$A$71,IF(AND(M236&lt;I236,N236=""),Listes!$A$72,IF(AND(S236="",OR(J236&lt;&gt;"",K236&lt;&gt;"",L236&lt;&gt;"")),Listes!$A$73,""))))))</f>
        <v/>
      </c>
      <c r="S236" s="291"/>
      <c r="T236" s="331">
        <f t="shared" si="16"/>
        <v>0</v>
      </c>
    </row>
    <row r="237" spans="1:20" ht="20.149999999999999" customHeight="1" x14ac:dyDescent="0.35">
      <c r="A237" s="126">
        <v>231</v>
      </c>
      <c r="B237" s="197" t="str">
        <f>IF('Dépenses sur frais réels'!B237="","",'Dépenses sur frais réels'!B237)</f>
        <v/>
      </c>
      <c r="C237" s="197" t="str">
        <f>IF('Dépenses sur frais réels'!C237="","",'Dépenses sur frais réels'!C237)</f>
        <v/>
      </c>
      <c r="D237" s="197" t="str">
        <f>IF('Dépenses sur frais réels'!D237="","",'Dépenses sur frais réels'!D237)</f>
        <v/>
      </c>
      <c r="E237" s="197" t="str">
        <f>IF('Dépenses sur frais réels'!E237="","",'Dépenses sur frais réels'!E237)</f>
        <v/>
      </c>
      <c r="F237" s="197" t="str">
        <f>IF('Dépenses sur frais réels'!F237="","",'Dépenses sur frais réels'!F237)</f>
        <v/>
      </c>
      <c r="G237" s="361" t="str">
        <f>IF('Dépenses sur frais réels'!G237="","",'Dépenses sur frais réels'!G237)</f>
        <v/>
      </c>
      <c r="H237" s="361" t="str">
        <f>IF('Dépenses sur frais réels'!H237="","",'Dépenses sur frais réels'!H237)</f>
        <v/>
      </c>
      <c r="I237" s="362" t="str">
        <f>IF('Dépenses sur frais réels'!I237="","",'Dépenses sur frais réels'!I237)</f>
        <v/>
      </c>
      <c r="J237" s="102"/>
      <c r="K237" s="297" t="str">
        <f t="shared" si="17"/>
        <v/>
      </c>
      <c r="L237" s="297" t="str">
        <f t="shared" si="18"/>
        <v/>
      </c>
      <c r="M237" s="102"/>
      <c r="N237" s="193"/>
      <c r="O237" s="370"/>
      <c r="P237" s="147" t="str">
        <f t="shared" si="15"/>
        <v/>
      </c>
      <c r="Q237" s="195" t="str">
        <f t="shared" si="19"/>
        <v/>
      </c>
      <c r="R237" s="451" t="str">
        <f>IF(AND(OR(J237="KO",M237&lt;&gt;""),OR(J237="",K237="",L237="")),Listes!$A$68,IF(AND(M237="",J237&lt;&gt;""),Listes!$A$69,IF(AND(I237&lt;M237,O237=""),Listes!$A$70,IF(AND(L237&lt;K237,O237=""),Listes!$A$71,IF(AND(M237&lt;I237,N237=""),Listes!$A$72,IF(AND(S237="",OR(J237&lt;&gt;"",K237&lt;&gt;"",L237&lt;&gt;"")),Listes!$A$73,""))))))</f>
        <v/>
      </c>
      <c r="S237" s="291"/>
      <c r="T237" s="331">
        <f t="shared" si="16"/>
        <v>0</v>
      </c>
    </row>
    <row r="238" spans="1:20" ht="20.149999999999999" customHeight="1" x14ac:dyDescent="0.35">
      <c r="A238" s="126">
        <v>232</v>
      </c>
      <c r="B238" s="197" t="str">
        <f>IF('Dépenses sur frais réels'!B238="","",'Dépenses sur frais réels'!B238)</f>
        <v/>
      </c>
      <c r="C238" s="197" t="str">
        <f>IF('Dépenses sur frais réels'!C238="","",'Dépenses sur frais réels'!C238)</f>
        <v/>
      </c>
      <c r="D238" s="197" t="str">
        <f>IF('Dépenses sur frais réels'!D238="","",'Dépenses sur frais réels'!D238)</f>
        <v/>
      </c>
      <c r="E238" s="197" t="str">
        <f>IF('Dépenses sur frais réels'!E238="","",'Dépenses sur frais réels'!E238)</f>
        <v/>
      </c>
      <c r="F238" s="197" t="str">
        <f>IF('Dépenses sur frais réels'!F238="","",'Dépenses sur frais réels'!F238)</f>
        <v/>
      </c>
      <c r="G238" s="361" t="str">
        <f>IF('Dépenses sur frais réels'!G238="","",'Dépenses sur frais réels'!G238)</f>
        <v/>
      </c>
      <c r="H238" s="361" t="str">
        <f>IF('Dépenses sur frais réels'!H238="","",'Dépenses sur frais réels'!H238)</f>
        <v/>
      </c>
      <c r="I238" s="362" t="str">
        <f>IF('Dépenses sur frais réels'!I238="","",'Dépenses sur frais réels'!I238)</f>
        <v/>
      </c>
      <c r="J238" s="102"/>
      <c r="K238" s="297" t="str">
        <f t="shared" si="17"/>
        <v/>
      </c>
      <c r="L238" s="297" t="str">
        <f t="shared" si="18"/>
        <v/>
      </c>
      <c r="M238" s="102"/>
      <c r="N238" s="193"/>
      <c r="O238" s="370"/>
      <c r="P238" s="147" t="str">
        <f t="shared" si="15"/>
        <v/>
      </c>
      <c r="Q238" s="195" t="str">
        <f t="shared" si="19"/>
        <v/>
      </c>
      <c r="R238" s="451" t="str">
        <f>IF(AND(OR(J238="KO",M238&lt;&gt;""),OR(J238="",K238="",L238="")),Listes!$A$68,IF(AND(M238="",J238&lt;&gt;""),Listes!$A$69,IF(AND(I238&lt;M238,O238=""),Listes!$A$70,IF(AND(L238&lt;K238,O238=""),Listes!$A$71,IF(AND(M238&lt;I238,N238=""),Listes!$A$72,IF(AND(S238="",OR(J238&lt;&gt;"",K238&lt;&gt;"",L238&lt;&gt;"")),Listes!$A$73,""))))))</f>
        <v/>
      </c>
      <c r="S238" s="291"/>
      <c r="T238" s="331">
        <f t="shared" si="16"/>
        <v>0</v>
      </c>
    </row>
    <row r="239" spans="1:20" ht="20.149999999999999" customHeight="1" x14ac:dyDescent="0.35">
      <c r="A239" s="126">
        <v>233</v>
      </c>
      <c r="B239" s="197" t="str">
        <f>IF('Dépenses sur frais réels'!B239="","",'Dépenses sur frais réels'!B239)</f>
        <v/>
      </c>
      <c r="C239" s="197" t="str">
        <f>IF('Dépenses sur frais réels'!C239="","",'Dépenses sur frais réels'!C239)</f>
        <v/>
      </c>
      <c r="D239" s="197" t="str">
        <f>IF('Dépenses sur frais réels'!D239="","",'Dépenses sur frais réels'!D239)</f>
        <v/>
      </c>
      <c r="E239" s="197" t="str">
        <f>IF('Dépenses sur frais réels'!E239="","",'Dépenses sur frais réels'!E239)</f>
        <v/>
      </c>
      <c r="F239" s="197" t="str">
        <f>IF('Dépenses sur frais réels'!F239="","",'Dépenses sur frais réels'!F239)</f>
        <v/>
      </c>
      <c r="G239" s="361" t="str">
        <f>IF('Dépenses sur frais réels'!G239="","",'Dépenses sur frais réels'!G239)</f>
        <v/>
      </c>
      <c r="H239" s="361" t="str">
        <f>IF('Dépenses sur frais réels'!H239="","",'Dépenses sur frais réels'!H239)</f>
        <v/>
      </c>
      <c r="I239" s="362" t="str">
        <f>IF('Dépenses sur frais réels'!I239="","",'Dépenses sur frais réels'!I239)</f>
        <v/>
      </c>
      <c r="J239" s="102"/>
      <c r="K239" s="297" t="str">
        <f t="shared" si="17"/>
        <v/>
      </c>
      <c r="L239" s="297" t="str">
        <f t="shared" si="18"/>
        <v/>
      </c>
      <c r="M239" s="102"/>
      <c r="N239" s="193"/>
      <c r="O239" s="370"/>
      <c r="P239" s="147" t="str">
        <f t="shared" si="15"/>
        <v/>
      </c>
      <c r="Q239" s="195" t="str">
        <f t="shared" si="19"/>
        <v/>
      </c>
      <c r="R239" s="451" t="str">
        <f>IF(AND(OR(J239="KO",M239&lt;&gt;""),OR(J239="",K239="",L239="")),Listes!$A$68,IF(AND(M239="",J239&lt;&gt;""),Listes!$A$69,IF(AND(I239&lt;M239,O239=""),Listes!$A$70,IF(AND(L239&lt;K239,O239=""),Listes!$A$71,IF(AND(M239&lt;I239,N239=""),Listes!$A$72,IF(AND(S239="",OR(J239&lt;&gt;"",K239&lt;&gt;"",L239&lt;&gt;"")),Listes!$A$73,""))))))</f>
        <v/>
      </c>
      <c r="S239" s="291"/>
      <c r="T239" s="331">
        <f t="shared" si="16"/>
        <v>0</v>
      </c>
    </row>
    <row r="240" spans="1:20" ht="20.149999999999999" customHeight="1" x14ac:dyDescent="0.35">
      <c r="A240" s="126">
        <v>234</v>
      </c>
      <c r="B240" s="197" t="str">
        <f>IF('Dépenses sur frais réels'!B240="","",'Dépenses sur frais réels'!B240)</f>
        <v/>
      </c>
      <c r="C240" s="197" t="str">
        <f>IF('Dépenses sur frais réels'!C240="","",'Dépenses sur frais réels'!C240)</f>
        <v/>
      </c>
      <c r="D240" s="197" t="str">
        <f>IF('Dépenses sur frais réels'!D240="","",'Dépenses sur frais réels'!D240)</f>
        <v/>
      </c>
      <c r="E240" s="197" t="str">
        <f>IF('Dépenses sur frais réels'!E240="","",'Dépenses sur frais réels'!E240)</f>
        <v/>
      </c>
      <c r="F240" s="197" t="str">
        <f>IF('Dépenses sur frais réels'!F240="","",'Dépenses sur frais réels'!F240)</f>
        <v/>
      </c>
      <c r="G240" s="361" t="str">
        <f>IF('Dépenses sur frais réels'!G240="","",'Dépenses sur frais réels'!G240)</f>
        <v/>
      </c>
      <c r="H240" s="361" t="str">
        <f>IF('Dépenses sur frais réels'!H240="","",'Dépenses sur frais réels'!H240)</f>
        <v/>
      </c>
      <c r="I240" s="362" t="str">
        <f>IF('Dépenses sur frais réels'!I240="","",'Dépenses sur frais réels'!I240)</f>
        <v/>
      </c>
      <c r="J240" s="102"/>
      <c r="K240" s="297" t="str">
        <f t="shared" si="17"/>
        <v/>
      </c>
      <c r="L240" s="297" t="str">
        <f t="shared" si="18"/>
        <v/>
      </c>
      <c r="M240" s="102"/>
      <c r="N240" s="193"/>
      <c r="O240" s="370"/>
      <c r="P240" s="147" t="str">
        <f t="shared" si="15"/>
        <v/>
      </c>
      <c r="Q240" s="195" t="str">
        <f t="shared" si="19"/>
        <v/>
      </c>
      <c r="R240" s="451" t="str">
        <f>IF(AND(OR(J240="KO",M240&lt;&gt;""),OR(J240="",K240="",L240="")),Listes!$A$68,IF(AND(M240="",J240&lt;&gt;""),Listes!$A$69,IF(AND(I240&lt;M240,O240=""),Listes!$A$70,IF(AND(L240&lt;K240,O240=""),Listes!$A$71,IF(AND(M240&lt;I240,N240=""),Listes!$A$72,IF(AND(S240="",OR(J240&lt;&gt;"",K240&lt;&gt;"",L240&lt;&gt;"")),Listes!$A$73,""))))))</f>
        <v/>
      </c>
      <c r="S240" s="291"/>
      <c r="T240" s="331">
        <f t="shared" si="16"/>
        <v>0</v>
      </c>
    </row>
    <row r="241" spans="1:20" ht="20.149999999999999" customHeight="1" x14ac:dyDescent="0.35">
      <c r="A241" s="126">
        <v>235</v>
      </c>
      <c r="B241" s="197" t="str">
        <f>IF('Dépenses sur frais réels'!B241="","",'Dépenses sur frais réels'!B241)</f>
        <v/>
      </c>
      <c r="C241" s="197" t="str">
        <f>IF('Dépenses sur frais réels'!C241="","",'Dépenses sur frais réels'!C241)</f>
        <v/>
      </c>
      <c r="D241" s="197" t="str">
        <f>IF('Dépenses sur frais réels'!D241="","",'Dépenses sur frais réels'!D241)</f>
        <v/>
      </c>
      <c r="E241" s="197" t="str">
        <f>IF('Dépenses sur frais réels'!E241="","",'Dépenses sur frais réels'!E241)</f>
        <v/>
      </c>
      <c r="F241" s="197" t="str">
        <f>IF('Dépenses sur frais réels'!F241="","",'Dépenses sur frais réels'!F241)</f>
        <v/>
      </c>
      <c r="G241" s="361" t="str">
        <f>IF('Dépenses sur frais réels'!G241="","",'Dépenses sur frais réels'!G241)</f>
        <v/>
      </c>
      <c r="H241" s="361" t="str">
        <f>IF('Dépenses sur frais réels'!H241="","",'Dépenses sur frais réels'!H241)</f>
        <v/>
      </c>
      <c r="I241" s="362" t="str">
        <f>IF('Dépenses sur frais réels'!I241="","",'Dépenses sur frais réels'!I241)</f>
        <v/>
      </c>
      <c r="J241" s="102"/>
      <c r="K241" s="297" t="str">
        <f t="shared" si="17"/>
        <v/>
      </c>
      <c r="L241" s="297" t="str">
        <f t="shared" si="18"/>
        <v/>
      </c>
      <c r="M241" s="102"/>
      <c r="N241" s="193"/>
      <c r="O241" s="370"/>
      <c r="P241" s="147" t="str">
        <f t="shared" si="15"/>
        <v/>
      </c>
      <c r="Q241" s="195" t="str">
        <f t="shared" si="19"/>
        <v/>
      </c>
      <c r="R241" s="451" t="str">
        <f>IF(AND(OR(J241="KO",M241&lt;&gt;""),OR(J241="",K241="",L241="")),Listes!$A$68,IF(AND(M241="",J241&lt;&gt;""),Listes!$A$69,IF(AND(I241&lt;M241,O241=""),Listes!$A$70,IF(AND(L241&lt;K241,O241=""),Listes!$A$71,IF(AND(M241&lt;I241,N241=""),Listes!$A$72,IF(AND(S241="",OR(J241&lt;&gt;"",K241&lt;&gt;"",L241&lt;&gt;"")),Listes!$A$73,""))))))</f>
        <v/>
      </c>
      <c r="S241" s="291"/>
      <c r="T241" s="331">
        <f t="shared" si="16"/>
        <v>0</v>
      </c>
    </row>
    <row r="242" spans="1:20" ht="20.149999999999999" customHeight="1" x14ac:dyDescent="0.35">
      <c r="A242" s="126">
        <v>236</v>
      </c>
      <c r="B242" s="197" t="str">
        <f>IF('Dépenses sur frais réels'!B242="","",'Dépenses sur frais réels'!B242)</f>
        <v/>
      </c>
      <c r="C242" s="197" t="str">
        <f>IF('Dépenses sur frais réels'!C242="","",'Dépenses sur frais réels'!C242)</f>
        <v/>
      </c>
      <c r="D242" s="197" t="str">
        <f>IF('Dépenses sur frais réels'!D242="","",'Dépenses sur frais réels'!D242)</f>
        <v/>
      </c>
      <c r="E242" s="197" t="str">
        <f>IF('Dépenses sur frais réels'!E242="","",'Dépenses sur frais réels'!E242)</f>
        <v/>
      </c>
      <c r="F242" s="197" t="str">
        <f>IF('Dépenses sur frais réels'!F242="","",'Dépenses sur frais réels'!F242)</f>
        <v/>
      </c>
      <c r="G242" s="361" t="str">
        <f>IF('Dépenses sur frais réels'!G242="","",'Dépenses sur frais réels'!G242)</f>
        <v/>
      </c>
      <c r="H242" s="361" t="str">
        <f>IF('Dépenses sur frais réels'!H242="","",'Dépenses sur frais réels'!H242)</f>
        <v/>
      </c>
      <c r="I242" s="362" t="str">
        <f>IF('Dépenses sur frais réels'!I242="","",'Dépenses sur frais réels'!I242)</f>
        <v/>
      </c>
      <c r="J242" s="102"/>
      <c r="K242" s="297" t="str">
        <f t="shared" si="17"/>
        <v/>
      </c>
      <c r="L242" s="297" t="str">
        <f t="shared" si="18"/>
        <v/>
      </c>
      <c r="M242" s="102"/>
      <c r="N242" s="193"/>
      <c r="O242" s="370"/>
      <c r="P242" s="147" t="str">
        <f t="shared" si="15"/>
        <v/>
      </c>
      <c r="Q242" s="195" t="str">
        <f t="shared" si="19"/>
        <v/>
      </c>
      <c r="R242" s="451" t="str">
        <f>IF(AND(OR(J242="KO",M242&lt;&gt;""),OR(J242="",K242="",L242="")),Listes!$A$68,IF(AND(M242="",J242&lt;&gt;""),Listes!$A$69,IF(AND(I242&lt;M242,O242=""),Listes!$A$70,IF(AND(L242&lt;K242,O242=""),Listes!$A$71,IF(AND(M242&lt;I242,N242=""),Listes!$A$72,IF(AND(S242="",OR(J242&lt;&gt;"",K242&lt;&gt;"",L242&lt;&gt;"")),Listes!$A$73,""))))))</f>
        <v/>
      </c>
      <c r="S242" s="291"/>
      <c r="T242" s="331">
        <f t="shared" si="16"/>
        <v>0</v>
      </c>
    </row>
    <row r="243" spans="1:20" ht="20.149999999999999" customHeight="1" x14ac:dyDescent="0.35">
      <c r="A243" s="126">
        <v>237</v>
      </c>
      <c r="B243" s="197" t="str">
        <f>IF('Dépenses sur frais réels'!B243="","",'Dépenses sur frais réels'!B243)</f>
        <v/>
      </c>
      <c r="C243" s="197" t="str">
        <f>IF('Dépenses sur frais réels'!C243="","",'Dépenses sur frais réels'!C243)</f>
        <v/>
      </c>
      <c r="D243" s="197" t="str">
        <f>IF('Dépenses sur frais réels'!D243="","",'Dépenses sur frais réels'!D243)</f>
        <v/>
      </c>
      <c r="E243" s="197" t="str">
        <f>IF('Dépenses sur frais réels'!E243="","",'Dépenses sur frais réels'!E243)</f>
        <v/>
      </c>
      <c r="F243" s="197" t="str">
        <f>IF('Dépenses sur frais réels'!F243="","",'Dépenses sur frais réels'!F243)</f>
        <v/>
      </c>
      <c r="G243" s="361" t="str">
        <f>IF('Dépenses sur frais réels'!G243="","",'Dépenses sur frais réels'!G243)</f>
        <v/>
      </c>
      <c r="H243" s="361" t="str">
        <f>IF('Dépenses sur frais réels'!H243="","",'Dépenses sur frais réels'!H243)</f>
        <v/>
      </c>
      <c r="I243" s="362" t="str">
        <f>IF('Dépenses sur frais réels'!I243="","",'Dépenses sur frais réels'!I243)</f>
        <v/>
      </c>
      <c r="J243" s="102"/>
      <c r="K243" s="297" t="str">
        <f t="shared" si="17"/>
        <v/>
      </c>
      <c r="L243" s="297" t="str">
        <f t="shared" si="18"/>
        <v/>
      </c>
      <c r="M243" s="102"/>
      <c r="N243" s="193"/>
      <c r="O243" s="370"/>
      <c r="P243" s="147" t="str">
        <f t="shared" si="15"/>
        <v/>
      </c>
      <c r="Q243" s="195" t="str">
        <f t="shared" si="19"/>
        <v/>
      </c>
      <c r="R243" s="451" t="str">
        <f>IF(AND(OR(J243="KO",M243&lt;&gt;""),OR(J243="",K243="",L243="")),Listes!$A$68,IF(AND(M243="",J243&lt;&gt;""),Listes!$A$69,IF(AND(I243&lt;M243,O243=""),Listes!$A$70,IF(AND(L243&lt;K243,O243=""),Listes!$A$71,IF(AND(M243&lt;I243,N243=""),Listes!$A$72,IF(AND(S243="",OR(J243&lt;&gt;"",K243&lt;&gt;"",L243&lt;&gt;"")),Listes!$A$73,""))))))</f>
        <v/>
      </c>
      <c r="S243" s="291"/>
      <c r="T243" s="331">
        <f t="shared" si="16"/>
        <v>0</v>
      </c>
    </row>
    <row r="244" spans="1:20" ht="20.149999999999999" customHeight="1" x14ac:dyDescent="0.35">
      <c r="A244" s="126">
        <v>238</v>
      </c>
      <c r="B244" s="197" t="str">
        <f>IF('Dépenses sur frais réels'!B244="","",'Dépenses sur frais réels'!B244)</f>
        <v/>
      </c>
      <c r="C244" s="197" t="str">
        <f>IF('Dépenses sur frais réels'!C244="","",'Dépenses sur frais réels'!C244)</f>
        <v/>
      </c>
      <c r="D244" s="197" t="str">
        <f>IF('Dépenses sur frais réels'!D244="","",'Dépenses sur frais réels'!D244)</f>
        <v/>
      </c>
      <c r="E244" s="197" t="str">
        <f>IF('Dépenses sur frais réels'!E244="","",'Dépenses sur frais réels'!E244)</f>
        <v/>
      </c>
      <c r="F244" s="197" t="str">
        <f>IF('Dépenses sur frais réels'!F244="","",'Dépenses sur frais réels'!F244)</f>
        <v/>
      </c>
      <c r="G244" s="361" t="str">
        <f>IF('Dépenses sur frais réels'!G244="","",'Dépenses sur frais réels'!G244)</f>
        <v/>
      </c>
      <c r="H244" s="361" t="str">
        <f>IF('Dépenses sur frais réels'!H244="","",'Dépenses sur frais réels'!H244)</f>
        <v/>
      </c>
      <c r="I244" s="362" t="str">
        <f>IF('Dépenses sur frais réels'!I244="","",'Dépenses sur frais réels'!I244)</f>
        <v/>
      </c>
      <c r="J244" s="102"/>
      <c r="K244" s="297" t="str">
        <f t="shared" si="17"/>
        <v/>
      </c>
      <c r="L244" s="297" t="str">
        <f t="shared" si="18"/>
        <v/>
      </c>
      <c r="M244" s="102"/>
      <c r="N244" s="193"/>
      <c r="O244" s="370"/>
      <c r="P244" s="147" t="str">
        <f t="shared" si="15"/>
        <v/>
      </c>
      <c r="Q244" s="195" t="str">
        <f t="shared" si="19"/>
        <v/>
      </c>
      <c r="R244" s="451" t="str">
        <f>IF(AND(OR(J244="KO",M244&lt;&gt;""),OR(J244="",K244="",L244="")),Listes!$A$68,IF(AND(M244="",J244&lt;&gt;""),Listes!$A$69,IF(AND(I244&lt;M244,O244=""),Listes!$A$70,IF(AND(L244&lt;K244,O244=""),Listes!$A$71,IF(AND(M244&lt;I244,N244=""),Listes!$A$72,IF(AND(S244="",OR(J244&lt;&gt;"",K244&lt;&gt;"",L244&lt;&gt;"")),Listes!$A$73,""))))))</f>
        <v/>
      </c>
      <c r="S244" s="291"/>
      <c r="T244" s="331">
        <f t="shared" si="16"/>
        <v>0</v>
      </c>
    </row>
    <row r="245" spans="1:20" ht="20.149999999999999" customHeight="1" x14ac:dyDescent="0.35">
      <c r="A245" s="126">
        <v>239</v>
      </c>
      <c r="B245" s="197" t="str">
        <f>IF('Dépenses sur frais réels'!B245="","",'Dépenses sur frais réels'!B245)</f>
        <v/>
      </c>
      <c r="C245" s="197" t="str">
        <f>IF('Dépenses sur frais réels'!C245="","",'Dépenses sur frais réels'!C245)</f>
        <v/>
      </c>
      <c r="D245" s="197" t="str">
        <f>IF('Dépenses sur frais réels'!D245="","",'Dépenses sur frais réels'!D245)</f>
        <v/>
      </c>
      <c r="E245" s="197" t="str">
        <f>IF('Dépenses sur frais réels'!E245="","",'Dépenses sur frais réels'!E245)</f>
        <v/>
      </c>
      <c r="F245" s="197" t="str">
        <f>IF('Dépenses sur frais réels'!F245="","",'Dépenses sur frais réels'!F245)</f>
        <v/>
      </c>
      <c r="G245" s="361" t="str">
        <f>IF('Dépenses sur frais réels'!G245="","",'Dépenses sur frais réels'!G245)</f>
        <v/>
      </c>
      <c r="H245" s="361" t="str">
        <f>IF('Dépenses sur frais réels'!H245="","",'Dépenses sur frais réels'!H245)</f>
        <v/>
      </c>
      <c r="I245" s="362" t="str">
        <f>IF('Dépenses sur frais réels'!I245="","",'Dépenses sur frais réels'!I245)</f>
        <v/>
      </c>
      <c r="J245" s="102"/>
      <c r="K245" s="297" t="str">
        <f t="shared" si="17"/>
        <v/>
      </c>
      <c r="L245" s="297" t="str">
        <f t="shared" si="18"/>
        <v/>
      </c>
      <c r="M245" s="102"/>
      <c r="N245" s="193"/>
      <c r="O245" s="370"/>
      <c r="P245" s="147" t="str">
        <f t="shared" si="15"/>
        <v/>
      </c>
      <c r="Q245" s="195" t="str">
        <f t="shared" si="19"/>
        <v/>
      </c>
      <c r="R245" s="451" t="str">
        <f>IF(AND(OR(J245="KO",M245&lt;&gt;""),OR(J245="",K245="",L245="")),Listes!$A$68,IF(AND(M245="",J245&lt;&gt;""),Listes!$A$69,IF(AND(I245&lt;M245,O245=""),Listes!$A$70,IF(AND(L245&lt;K245,O245=""),Listes!$A$71,IF(AND(M245&lt;I245,N245=""),Listes!$A$72,IF(AND(S245="",OR(J245&lt;&gt;"",K245&lt;&gt;"",L245&lt;&gt;"")),Listes!$A$73,""))))))</f>
        <v/>
      </c>
      <c r="S245" s="291"/>
      <c r="T245" s="331">
        <f t="shared" si="16"/>
        <v>0</v>
      </c>
    </row>
    <row r="246" spans="1:20" ht="20.149999999999999" customHeight="1" x14ac:dyDescent="0.35">
      <c r="A246" s="126">
        <v>240</v>
      </c>
      <c r="B246" s="197" t="str">
        <f>IF('Dépenses sur frais réels'!B246="","",'Dépenses sur frais réels'!B246)</f>
        <v/>
      </c>
      <c r="C246" s="197" t="str">
        <f>IF('Dépenses sur frais réels'!C246="","",'Dépenses sur frais réels'!C246)</f>
        <v/>
      </c>
      <c r="D246" s="197" t="str">
        <f>IF('Dépenses sur frais réels'!D246="","",'Dépenses sur frais réels'!D246)</f>
        <v/>
      </c>
      <c r="E246" s="197" t="str">
        <f>IF('Dépenses sur frais réels'!E246="","",'Dépenses sur frais réels'!E246)</f>
        <v/>
      </c>
      <c r="F246" s="197" t="str">
        <f>IF('Dépenses sur frais réels'!F246="","",'Dépenses sur frais réels'!F246)</f>
        <v/>
      </c>
      <c r="G246" s="361" t="str">
        <f>IF('Dépenses sur frais réels'!G246="","",'Dépenses sur frais réels'!G246)</f>
        <v/>
      </c>
      <c r="H246" s="361" t="str">
        <f>IF('Dépenses sur frais réels'!H246="","",'Dépenses sur frais réels'!H246)</f>
        <v/>
      </c>
      <c r="I246" s="362" t="str">
        <f>IF('Dépenses sur frais réels'!I246="","",'Dépenses sur frais réels'!I246)</f>
        <v/>
      </c>
      <c r="J246" s="102"/>
      <c r="K246" s="297" t="str">
        <f t="shared" si="17"/>
        <v/>
      </c>
      <c r="L246" s="297" t="str">
        <f t="shared" si="18"/>
        <v/>
      </c>
      <c r="M246" s="102"/>
      <c r="N246" s="193"/>
      <c r="O246" s="370"/>
      <c r="P246" s="147" t="str">
        <f t="shared" si="15"/>
        <v/>
      </c>
      <c r="Q246" s="195" t="str">
        <f t="shared" si="19"/>
        <v/>
      </c>
      <c r="R246" s="451" t="str">
        <f>IF(AND(OR(J246="KO",M246&lt;&gt;""),OR(J246="",K246="",L246="")),Listes!$A$68,IF(AND(M246="",J246&lt;&gt;""),Listes!$A$69,IF(AND(I246&lt;M246,O246=""),Listes!$A$70,IF(AND(L246&lt;K246,O246=""),Listes!$A$71,IF(AND(M246&lt;I246,N246=""),Listes!$A$72,IF(AND(S246="",OR(J246&lt;&gt;"",K246&lt;&gt;"",L246&lt;&gt;"")),Listes!$A$73,""))))))</f>
        <v/>
      </c>
      <c r="S246" s="291"/>
      <c r="T246" s="331">
        <f t="shared" si="16"/>
        <v>0</v>
      </c>
    </row>
    <row r="247" spans="1:20" ht="20.149999999999999" customHeight="1" x14ac:dyDescent="0.35">
      <c r="A247" s="126">
        <v>241</v>
      </c>
      <c r="B247" s="197" t="str">
        <f>IF('Dépenses sur frais réels'!B247="","",'Dépenses sur frais réels'!B247)</f>
        <v/>
      </c>
      <c r="C247" s="197" t="str">
        <f>IF('Dépenses sur frais réels'!C247="","",'Dépenses sur frais réels'!C247)</f>
        <v/>
      </c>
      <c r="D247" s="197" t="str">
        <f>IF('Dépenses sur frais réels'!D247="","",'Dépenses sur frais réels'!D247)</f>
        <v/>
      </c>
      <c r="E247" s="197" t="str">
        <f>IF('Dépenses sur frais réels'!E247="","",'Dépenses sur frais réels'!E247)</f>
        <v/>
      </c>
      <c r="F247" s="197" t="str">
        <f>IF('Dépenses sur frais réels'!F247="","",'Dépenses sur frais réels'!F247)</f>
        <v/>
      </c>
      <c r="G247" s="361" t="str">
        <f>IF('Dépenses sur frais réels'!G247="","",'Dépenses sur frais réels'!G247)</f>
        <v/>
      </c>
      <c r="H247" s="361" t="str">
        <f>IF('Dépenses sur frais réels'!H247="","",'Dépenses sur frais réels'!H247)</f>
        <v/>
      </c>
      <c r="I247" s="362" t="str">
        <f>IF('Dépenses sur frais réels'!I247="","",'Dépenses sur frais réels'!I247)</f>
        <v/>
      </c>
      <c r="J247" s="102"/>
      <c r="K247" s="297" t="str">
        <f t="shared" si="17"/>
        <v/>
      </c>
      <c r="L247" s="297" t="str">
        <f t="shared" si="18"/>
        <v/>
      </c>
      <c r="M247" s="102"/>
      <c r="N247" s="193"/>
      <c r="O247" s="370"/>
      <c r="P247" s="147" t="str">
        <f t="shared" si="15"/>
        <v/>
      </c>
      <c r="Q247" s="195" t="str">
        <f t="shared" si="19"/>
        <v/>
      </c>
      <c r="R247" s="451" t="str">
        <f>IF(AND(OR(J247="KO",M247&lt;&gt;""),OR(J247="",K247="",L247="")),Listes!$A$68,IF(AND(M247="",J247&lt;&gt;""),Listes!$A$69,IF(AND(I247&lt;M247,O247=""),Listes!$A$70,IF(AND(L247&lt;K247,O247=""),Listes!$A$71,IF(AND(M247&lt;I247,N247=""),Listes!$A$72,IF(AND(S247="",OR(J247&lt;&gt;"",K247&lt;&gt;"",L247&lt;&gt;"")),Listes!$A$73,""))))))</f>
        <v/>
      </c>
      <c r="S247" s="291"/>
      <c r="T247" s="331">
        <f t="shared" si="16"/>
        <v>0</v>
      </c>
    </row>
    <row r="248" spans="1:20" ht="20.149999999999999" customHeight="1" x14ac:dyDescent="0.35">
      <c r="A248" s="126">
        <v>242</v>
      </c>
      <c r="B248" s="197" t="str">
        <f>IF('Dépenses sur frais réels'!B248="","",'Dépenses sur frais réels'!B248)</f>
        <v/>
      </c>
      <c r="C248" s="197" t="str">
        <f>IF('Dépenses sur frais réels'!C248="","",'Dépenses sur frais réels'!C248)</f>
        <v/>
      </c>
      <c r="D248" s="197" t="str">
        <f>IF('Dépenses sur frais réels'!D248="","",'Dépenses sur frais réels'!D248)</f>
        <v/>
      </c>
      <c r="E248" s="197" t="str">
        <f>IF('Dépenses sur frais réels'!E248="","",'Dépenses sur frais réels'!E248)</f>
        <v/>
      </c>
      <c r="F248" s="197" t="str">
        <f>IF('Dépenses sur frais réels'!F248="","",'Dépenses sur frais réels'!F248)</f>
        <v/>
      </c>
      <c r="G248" s="361" t="str">
        <f>IF('Dépenses sur frais réels'!G248="","",'Dépenses sur frais réels'!G248)</f>
        <v/>
      </c>
      <c r="H248" s="361" t="str">
        <f>IF('Dépenses sur frais réels'!H248="","",'Dépenses sur frais réels'!H248)</f>
        <v/>
      </c>
      <c r="I248" s="362" t="str">
        <f>IF('Dépenses sur frais réels'!I248="","",'Dépenses sur frais réels'!I248)</f>
        <v/>
      </c>
      <c r="J248" s="102"/>
      <c r="K248" s="297" t="str">
        <f t="shared" si="17"/>
        <v/>
      </c>
      <c r="L248" s="297" t="str">
        <f t="shared" si="18"/>
        <v/>
      </c>
      <c r="M248" s="102"/>
      <c r="N248" s="193"/>
      <c r="O248" s="370"/>
      <c r="P248" s="147" t="str">
        <f t="shared" si="15"/>
        <v/>
      </c>
      <c r="Q248" s="195" t="str">
        <f t="shared" si="19"/>
        <v/>
      </c>
      <c r="R248" s="451" t="str">
        <f>IF(AND(OR(J248="KO",M248&lt;&gt;""),OR(J248="",K248="",L248="")),Listes!$A$68,IF(AND(M248="",J248&lt;&gt;""),Listes!$A$69,IF(AND(I248&lt;M248,O248=""),Listes!$A$70,IF(AND(L248&lt;K248,O248=""),Listes!$A$71,IF(AND(M248&lt;I248,N248=""),Listes!$A$72,IF(AND(S248="",OR(J248&lt;&gt;"",K248&lt;&gt;"",L248&lt;&gt;"")),Listes!$A$73,""))))))</f>
        <v/>
      </c>
      <c r="S248" s="291"/>
      <c r="T248" s="331">
        <f t="shared" si="16"/>
        <v>0</v>
      </c>
    </row>
    <row r="249" spans="1:20" ht="20.149999999999999" customHeight="1" x14ac:dyDescent="0.35">
      <c r="A249" s="126">
        <v>243</v>
      </c>
      <c r="B249" s="197" t="str">
        <f>IF('Dépenses sur frais réels'!B249="","",'Dépenses sur frais réels'!B249)</f>
        <v/>
      </c>
      <c r="C249" s="197" t="str">
        <f>IF('Dépenses sur frais réels'!C249="","",'Dépenses sur frais réels'!C249)</f>
        <v/>
      </c>
      <c r="D249" s="197" t="str">
        <f>IF('Dépenses sur frais réels'!D249="","",'Dépenses sur frais réels'!D249)</f>
        <v/>
      </c>
      <c r="E249" s="197" t="str">
        <f>IF('Dépenses sur frais réels'!E249="","",'Dépenses sur frais réels'!E249)</f>
        <v/>
      </c>
      <c r="F249" s="197" t="str">
        <f>IF('Dépenses sur frais réels'!F249="","",'Dépenses sur frais réels'!F249)</f>
        <v/>
      </c>
      <c r="G249" s="361" t="str">
        <f>IF('Dépenses sur frais réels'!G249="","",'Dépenses sur frais réels'!G249)</f>
        <v/>
      </c>
      <c r="H249" s="361" t="str">
        <f>IF('Dépenses sur frais réels'!H249="","",'Dépenses sur frais réels'!H249)</f>
        <v/>
      </c>
      <c r="I249" s="362" t="str">
        <f>IF('Dépenses sur frais réels'!I249="","",'Dépenses sur frais réels'!I249)</f>
        <v/>
      </c>
      <c r="J249" s="102"/>
      <c r="K249" s="297" t="str">
        <f t="shared" si="17"/>
        <v/>
      </c>
      <c r="L249" s="297" t="str">
        <f t="shared" si="18"/>
        <v/>
      </c>
      <c r="M249" s="102"/>
      <c r="N249" s="193"/>
      <c r="O249" s="370"/>
      <c r="P249" s="147" t="str">
        <f t="shared" si="15"/>
        <v/>
      </c>
      <c r="Q249" s="195" t="str">
        <f t="shared" si="19"/>
        <v/>
      </c>
      <c r="R249" s="451" t="str">
        <f>IF(AND(OR(J249="KO",M249&lt;&gt;""),OR(J249="",K249="",L249="")),Listes!$A$68,IF(AND(M249="",J249&lt;&gt;""),Listes!$A$69,IF(AND(I249&lt;M249,O249=""),Listes!$A$70,IF(AND(L249&lt;K249,O249=""),Listes!$A$71,IF(AND(M249&lt;I249,N249=""),Listes!$A$72,IF(AND(S249="",OR(J249&lt;&gt;"",K249&lt;&gt;"",L249&lt;&gt;"")),Listes!$A$73,""))))))</f>
        <v/>
      </c>
      <c r="S249" s="291"/>
      <c r="T249" s="331">
        <f t="shared" si="16"/>
        <v>0</v>
      </c>
    </row>
    <row r="250" spans="1:20" ht="20.149999999999999" customHeight="1" x14ac:dyDescent="0.35">
      <c r="A250" s="126">
        <v>244</v>
      </c>
      <c r="B250" s="197" t="str">
        <f>IF('Dépenses sur frais réels'!B250="","",'Dépenses sur frais réels'!B250)</f>
        <v/>
      </c>
      <c r="C250" s="197" t="str">
        <f>IF('Dépenses sur frais réels'!C250="","",'Dépenses sur frais réels'!C250)</f>
        <v/>
      </c>
      <c r="D250" s="197" t="str">
        <f>IF('Dépenses sur frais réels'!D250="","",'Dépenses sur frais réels'!D250)</f>
        <v/>
      </c>
      <c r="E250" s="197" t="str">
        <f>IF('Dépenses sur frais réels'!E250="","",'Dépenses sur frais réels'!E250)</f>
        <v/>
      </c>
      <c r="F250" s="197" t="str">
        <f>IF('Dépenses sur frais réels'!F250="","",'Dépenses sur frais réels'!F250)</f>
        <v/>
      </c>
      <c r="G250" s="361" t="str">
        <f>IF('Dépenses sur frais réels'!G250="","",'Dépenses sur frais réels'!G250)</f>
        <v/>
      </c>
      <c r="H250" s="361" t="str">
        <f>IF('Dépenses sur frais réels'!H250="","",'Dépenses sur frais réels'!H250)</f>
        <v/>
      </c>
      <c r="I250" s="362" t="str">
        <f>IF('Dépenses sur frais réels'!I250="","",'Dépenses sur frais réels'!I250)</f>
        <v/>
      </c>
      <c r="J250" s="102"/>
      <c r="K250" s="297" t="str">
        <f t="shared" si="17"/>
        <v/>
      </c>
      <c r="L250" s="297" t="str">
        <f t="shared" si="18"/>
        <v/>
      </c>
      <c r="M250" s="102"/>
      <c r="N250" s="193"/>
      <c r="O250" s="370"/>
      <c r="P250" s="147" t="str">
        <f t="shared" si="15"/>
        <v/>
      </c>
      <c r="Q250" s="195" t="str">
        <f t="shared" si="19"/>
        <v/>
      </c>
      <c r="R250" s="451" t="str">
        <f>IF(AND(OR(J250="KO",M250&lt;&gt;""),OR(J250="",K250="",L250="")),Listes!$A$68,IF(AND(M250="",J250&lt;&gt;""),Listes!$A$69,IF(AND(I250&lt;M250,O250=""),Listes!$A$70,IF(AND(L250&lt;K250,O250=""),Listes!$A$71,IF(AND(M250&lt;I250,N250=""),Listes!$A$72,IF(AND(S250="",OR(J250&lt;&gt;"",K250&lt;&gt;"",L250&lt;&gt;"")),Listes!$A$73,""))))))</f>
        <v/>
      </c>
      <c r="S250" s="291"/>
      <c r="T250" s="331">
        <f t="shared" si="16"/>
        <v>0</v>
      </c>
    </row>
    <row r="251" spans="1:20" ht="20.149999999999999" customHeight="1" x14ac:dyDescent="0.35">
      <c r="A251" s="126">
        <v>245</v>
      </c>
      <c r="B251" s="197" t="str">
        <f>IF('Dépenses sur frais réels'!B251="","",'Dépenses sur frais réels'!B251)</f>
        <v/>
      </c>
      <c r="C251" s="197" t="str">
        <f>IF('Dépenses sur frais réels'!C251="","",'Dépenses sur frais réels'!C251)</f>
        <v/>
      </c>
      <c r="D251" s="197" t="str">
        <f>IF('Dépenses sur frais réels'!D251="","",'Dépenses sur frais réels'!D251)</f>
        <v/>
      </c>
      <c r="E251" s="197" t="str">
        <f>IF('Dépenses sur frais réels'!E251="","",'Dépenses sur frais réels'!E251)</f>
        <v/>
      </c>
      <c r="F251" s="197" t="str">
        <f>IF('Dépenses sur frais réels'!F251="","",'Dépenses sur frais réels'!F251)</f>
        <v/>
      </c>
      <c r="G251" s="361" t="str">
        <f>IF('Dépenses sur frais réels'!G251="","",'Dépenses sur frais réels'!G251)</f>
        <v/>
      </c>
      <c r="H251" s="361" t="str">
        <f>IF('Dépenses sur frais réels'!H251="","",'Dépenses sur frais réels'!H251)</f>
        <v/>
      </c>
      <c r="I251" s="362" t="str">
        <f>IF('Dépenses sur frais réels'!I251="","",'Dépenses sur frais réels'!I251)</f>
        <v/>
      </c>
      <c r="J251" s="102"/>
      <c r="K251" s="297" t="str">
        <f t="shared" si="17"/>
        <v/>
      </c>
      <c r="L251" s="297" t="str">
        <f t="shared" si="18"/>
        <v/>
      </c>
      <c r="M251" s="102"/>
      <c r="N251" s="193"/>
      <c r="O251" s="370"/>
      <c r="P251" s="147" t="str">
        <f t="shared" si="15"/>
        <v/>
      </c>
      <c r="Q251" s="195" t="str">
        <f t="shared" si="19"/>
        <v/>
      </c>
      <c r="R251" s="451" t="str">
        <f>IF(AND(OR(J251="KO",M251&lt;&gt;""),OR(J251="",K251="",L251="")),Listes!$A$68,IF(AND(M251="",J251&lt;&gt;""),Listes!$A$69,IF(AND(I251&lt;M251,O251=""),Listes!$A$70,IF(AND(L251&lt;K251,O251=""),Listes!$A$71,IF(AND(M251&lt;I251,N251=""),Listes!$A$72,IF(AND(S251="",OR(J251&lt;&gt;"",K251&lt;&gt;"",L251&lt;&gt;"")),Listes!$A$73,""))))))</f>
        <v/>
      </c>
      <c r="S251" s="291"/>
      <c r="T251" s="331">
        <f t="shared" si="16"/>
        <v>0</v>
      </c>
    </row>
    <row r="252" spans="1:20" ht="20.149999999999999" customHeight="1" x14ac:dyDescent="0.35">
      <c r="A252" s="126">
        <v>246</v>
      </c>
      <c r="B252" s="197" t="str">
        <f>IF('Dépenses sur frais réels'!B252="","",'Dépenses sur frais réels'!B252)</f>
        <v/>
      </c>
      <c r="C252" s="197" t="str">
        <f>IF('Dépenses sur frais réels'!C252="","",'Dépenses sur frais réels'!C252)</f>
        <v/>
      </c>
      <c r="D252" s="197" t="str">
        <f>IF('Dépenses sur frais réels'!D252="","",'Dépenses sur frais réels'!D252)</f>
        <v/>
      </c>
      <c r="E252" s="197" t="str">
        <f>IF('Dépenses sur frais réels'!E252="","",'Dépenses sur frais réels'!E252)</f>
        <v/>
      </c>
      <c r="F252" s="197" t="str">
        <f>IF('Dépenses sur frais réels'!F252="","",'Dépenses sur frais réels'!F252)</f>
        <v/>
      </c>
      <c r="G252" s="361" t="str">
        <f>IF('Dépenses sur frais réels'!G252="","",'Dépenses sur frais réels'!G252)</f>
        <v/>
      </c>
      <c r="H252" s="361" t="str">
        <f>IF('Dépenses sur frais réels'!H252="","",'Dépenses sur frais réels'!H252)</f>
        <v/>
      </c>
      <c r="I252" s="362" t="str">
        <f>IF('Dépenses sur frais réels'!I252="","",'Dépenses sur frais réels'!I252)</f>
        <v/>
      </c>
      <c r="J252" s="102"/>
      <c r="K252" s="297" t="str">
        <f t="shared" si="17"/>
        <v/>
      </c>
      <c r="L252" s="297" t="str">
        <f t="shared" si="18"/>
        <v/>
      </c>
      <c r="M252" s="102"/>
      <c r="N252" s="193"/>
      <c r="O252" s="370"/>
      <c r="P252" s="147" t="str">
        <f t="shared" si="15"/>
        <v/>
      </c>
      <c r="Q252" s="195" t="str">
        <f t="shared" si="19"/>
        <v/>
      </c>
      <c r="R252" s="451" t="str">
        <f>IF(AND(OR(J252="KO",M252&lt;&gt;""),OR(J252="",K252="",L252="")),Listes!$A$68,IF(AND(M252="",J252&lt;&gt;""),Listes!$A$69,IF(AND(I252&lt;M252,O252=""),Listes!$A$70,IF(AND(L252&lt;K252,O252=""),Listes!$A$71,IF(AND(M252&lt;I252,N252=""),Listes!$A$72,IF(AND(S252="",OR(J252&lt;&gt;"",K252&lt;&gt;"",L252&lt;&gt;"")),Listes!$A$73,""))))))</f>
        <v/>
      </c>
      <c r="S252" s="291"/>
      <c r="T252" s="331">
        <f t="shared" si="16"/>
        <v>0</v>
      </c>
    </row>
    <row r="253" spans="1:20" ht="20.149999999999999" customHeight="1" x14ac:dyDescent="0.35">
      <c r="A253" s="126">
        <v>247</v>
      </c>
      <c r="B253" s="197" t="str">
        <f>IF('Dépenses sur frais réels'!B253="","",'Dépenses sur frais réels'!B253)</f>
        <v/>
      </c>
      <c r="C253" s="197" t="str">
        <f>IF('Dépenses sur frais réels'!C253="","",'Dépenses sur frais réels'!C253)</f>
        <v/>
      </c>
      <c r="D253" s="197" t="str">
        <f>IF('Dépenses sur frais réels'!D253="","",'Dépenses sur frais réels'!D253)</f>
        <v/>
      </c>
      <c r="E253" s="197" t="str">
        <f>IF('Dépenses sur frais réels'!E253="","",'Dépenses sur frais réels'!E253)</f>
        <v/>
      </c>
      <c r="F253" s="197" t="str">
        <f>IF('Dépenses sur frais réels'!F253="","",'Dépenses sur frais réels'!F253)</f>
        <v/>
      </c>
      <c r="G253" s="361" t="str">
        <f>IF('Dépenses sur frais réels'!G253="","",'Dépenses sur frais réels'!G253)</f>
        <v/>
      </c>
      <c r="H253" s="361" t="str">
        <f>IF('Dépenses sur frais réels'!H253="","",'Dépenses sur frais réels'!H253)</f>
        <v/>
      </c>
      <c r="I253" s="362" t="str">
        <f>IF('Dépenses sur frais réels'!I253="","",'Dépenses sur frais réels'!I253)</f>
        <v/>
      </c>
      <c r="J253" s="102"/>
      <c r="K253" s="297" t="str">
        <f t="shared" si="17"/>
        <v/>
      </c>
      <c r="L253" s="297" t="str">
        <f t="shared" si="18"/>
        <v/>
      </c>
      <c r="M253" s="102"/>
      <c r="N253" s="193"/>
      <c r="O253" s="370"/>
      <c r="P253" s="147" t="str">
        <f t="shared" si="15"/>
        <v/>
      </c>
      <c r="Q253" s="195" t="str">
        <f t="shared" si="19"/>
        <v/>
      </c>
      <c r="R253" s="451" t="str">
        <f>IF(AND(OR(J253="KO",M253&lt;&gt;""),OR(J253="",K253="",L253="")),Listes!$A$68,IF(AND(M253="",J253&lt;&gt;""),Listes!$A$69,IF(AND(I253&lt;M253,O253=""),Listes!$A$70,IF(AND(L253&lt;K253,O253=""),Listes!$A$71,IF(AND(M253&lt;I253,N253=""),Listes!$A$72,IF(AND(S253="",OR(J253&lt;&gt;"",K253&lt;&gt;"",L253&lt;&gt;"")),Listes!$A$73,""))))))</f>
        <v/>
      </c>
      <c r="S253" s="291"/>
      <c r="T253" s="331">
        <f t="shared" si="16"/>
        <v>0</v>
      </c>
    </row>
    <row r="254" spans="1:20" ht="20.149999999999999" customHeight="1" x14ac:dyDescent="0.35">
      <c r="A254" s="126">
        <v>248</v>
      </c>
      <c r="B254" s="197" t="str">
        <f>IF('Dépenses sur frais réels'!B254="","",'Dépenses sur frais réels'!B254)</f>
        <v/>
      </c>
      <c r="C254" s="197" t="str">
        <f>IF('Dépenses sur frais réels'!C254="","",'Dépenses sur frais réels'!C254)</f>
        <v/>
      </c>
      <c r="D254" s="197" t="str">
        <f>IF('Dépenses sur frais réels'!D254="","",'Dépenses sur frais réels'!D254)</f>
        <v/>
      </c>
      <c r="E254" s="197" t="str">
        <f>IF('Dépenses sur frais réels'!E254="","",'Dépenses sur frais réels'!E254)</f>
        <v/>
      </c>
      <c r="F254" s="197" t="str">
        <f>IF('Dépenses sur frais réels'!F254="","",'Dépenses sur frais réels'!F254)</f>
        <v/>
      </c>
      <c r="G254" s="361" t="str">
        <f>IF('Dépenses sur frais réels'!G254="","",'Dépenses sur frais réels'!G254)</f>
        <v/>
      </c>
      <c r="H254" s="361" t="str">
        <f>IF('Dépenses sur frais réels'!H254="","",'Dépenses sur frais réels'!H254)</f>
        <v/>
      </c>
      <c r="I254" s="362" t="str">
        <f>IF('Dépenses sur frais réels'!I254="","",'Dépenses sur frais réels'!I254)</f>
        <v/>
      </c>
      <c r="J254" s="102"/>
      <c r="K254" s="297" t="str">
        <f t="shared" si="17"/>
        <v/>
      </c>
      <c r="L254" s="297" t="str">
        <f t="shared" si="18"/>
        <v/>
      </c>
      <c r="M254" s="102"/>
      <c r="N254" s="193"/>
      <c r="O254" s="370"/>
      <c r="P254" s="147" t="str">
        <f t="shared" si="15"/>
        <v/>
      </c>
      <c r="Q254" s="195" t="str">
        <f t="shared" si="19"/>
        <v/>
      </c>
      <c r="R254" s="451" t="str">
        <f>IF(AND(OR(J254="KO",M254&lt;&gt;""),OR(J254="",K254="",L254="")),Listes!$A$68,IF(AND(M254="",J254&lt;&gt;""),Listes!$A$69,IF(AND(I254&lt;M254,O254=""),Listes!$A$70,IF(AND(L254&lt;K254,O254=""),Listes!$A$71,IF(AND(M254&lt;I254,N254=""),Listes!$A$72,IF(AND(S254="",OR(J254&lt;&gt;"",K254&lt;&gt;"",L254&lt;&gt;"")),Listes!$A$73,""))))))</f>
        <v/>
      </c>
      <c r="S254" s="291"/>
      <c r="T254" s="331">
        <f t="shared" si="16"/>
        <v>0</v>
      </c>
    </row>
    <row r="255" spans="1:20" ht="20.149999999999999" customHeight="1" x14ac:dyDescent="0.35">
      <c r="A255" s="126">
        <v>249</v>
      </c>
      <c r="B255" s="197" t="str">
        <f>IF('Dépenses sur frais réels'!B255="","",'Dépenses sur frais réels'!B255)</f>
        <v/>
      </c>
      <c r="C255" s="197" t="str">
        <f>IF('Dépenses sur frais réels'!C255="","",'Dépenses sur frais réels'!C255)</f>
        <v/>
      </c>
      <c r="D255" s="197" t="str">
        <f>IF('Dépenses sur frais réels'!D255="","",'Dépenses sur frais réels'!D255)</f>
        <v/>
      </c>
      <c r="E255" s="197" t="str">
        <f>IF('Dépenses sur frais réels'!E255="","",'Dépenses sur frais réels'!E255)</f>
        <v/>
      </c>
      <c r="F255" s="197" t="str">
        <f>IF('Dépenses sur frais réels'!F255="","",'Dépenses sur frais réels'!F255)</f>
        <v/>
      </c>
      <c r="G255" s="361" t="str">
        <f>IF('Dépenses sur frais réels'!G255="","",'Dépenses sur frais réels'!G255)</f>
        <v/>
      </c>
      <c r="H255" s="361" t="str">
        <f>IF('Dépenses sur frais réels'!H255="","",'Dépenses sur frais réels'!H255)</f>
        <v/>
      </c>
      <c r="I255" s="362" t="str">
        <f>IF('Dépenses sur frais réels'!I255="","",'Dépenses sur frais réels'!I255)</f>
        <v/>
      </c>
      <c r="J255" s="102"/>
      <c r="K255" s="297" t="str">
        <f t="shared" si="17"/>
        <v/>
      </c>
      <c r="L255" s="297" t="str">
        <f t="shared" si="18"/>
        <v/>
      </c>
      <c r="M255" s="102"/>
      <c r="N255" s="193"/>
      <c r="O255" s="370"/>
      <c r="P255" s="147" t="str">
        <f t="shared" si="15"/>
        <v/>
      </c>
      <c r="Q255" s="195" t="str">
        <f t="shared" si="19"/>
        <v/>
      </c>
      <c r="R255" s="451" t="str">
        <f>IF(AND(OR(J255="KO",M255&lt;&gt;""),OR(J255="",K255="",L255="")),Listes!$A$68,IF(AND(M255="",J255&lt;&gt;""),Listes!$A$69,IF(AND(I255&lt;M255,O255=""),Listes!$A$70,IF(AND(L255&lt;K255,O255=""),Listes!$A$71,IF(AND(M255&lt;I255,N255=""),Listes!$A$72,IF(AND(S255="",OR(J255&lt;&gt;"",K255&lt;&gt;"",L255&lt;&gt;"")),Listes!$A$73,""))))))</f>
        <v/>
      </c>
      <c r="S255" s="291"/>
      <c r="T255" s="331">
        <f t="shared" si="16"/>
        <v>0</v>
      </c>
    </row>
    <row r="256" spans="1:20" ht="20.149999999999999" customHeight="1" x14ac:dyDescent="0.35">
      <c r="A256" s="126">
        <v>250</v>
      </c>
      <c r="B256" s="197" t="str">
        <f>IF('Dépenses sur frais réels'!B256="","",'Dépenses sur frais réels'!B256)</f>
        <v/>
      </c>
      <c r="C256" s="197" t="str">
        <f>IF('Dépenses sur frais réels'!C256="","",'Dépenses sur frais réels'!C256)</f>
        <v/>
      </c>
      <c r="D256" s="197" t="str">
        <f>IF('Dépenses sur frais réels'!D256="","",'Dépenses sur frais réels'!D256)</f>
        <v/>
      </c>
      <c r="E256" s="197" t="str">
        <f>IF('Dépenses sur frais réels'!E256="","",'Dépenses sur frais réels'!E256)</f>
        <v/>
      </c>
      <c r="F256" s="197" t="str">
        <f>IF('Dépenses sur frais réels'!F256="","",'Dépenses sur frais réels'!F256)</f>
        <v/>
      </c>
      <c r="G256" s="361" t="str">
        <f>IF('Dépenses sur frais réels'!G256="","",'Dépenses sur frais réels'!G256)</f>
        <v/>
      </c>
      <c r="H256" s="361" t="str">
        <f>IF('Dépenses sur frais réels'!H256="","",'Dépenses sur frais réels'!H256)</f>
        <v/>
      </c>
      <c r="I256" s="362" t="str">
        <f>IF('Dépenses sur frais réels'!I256="","",'Dépenses sur frais réels'!I256)</f>
        <v/>
      </c>
      <c r="J256" s="102"/>
      <c r="K256" s="297" t="str">
        <f t="shared" si="17"/>
        <v/>
      </c>
      <c r="L256" s="297" t="str">
        <f t="shared" si="18"/>
        <v/>
      </c>
      <c r="M256" s="102"/>
      <c r="N256" s="193"/>
      <c r="O256" s="370"/>
      <c r="P256" s="147" t="str">
        <f t="shared" si="15"/>
        <v/>
      </c>
      <c r="Q256" s="195" t="str">
        <f t="shared" si="19"/>
        <v/>
      </c>
      <c r="R256" s="451" t="str">
        <f>IF(AND(OR(J256="KO",M256&lt;&gt;""),OR(J256="",K256="",L256="")),Listes!$A$68,IF(AND(M256="",J256&lt;&gt;""),Listes!$A$69,IF(AND(I256&lt;M256,O256=""),Listes!$A$70,IF(AND(L256&lt;K256,O256=""),Listes!$A$71,IF(AND(M256&lt;I256,N256=""),Listes!$A$72,IF(AND(S256="",OR(J256&lt;&gt;"",K256&lt;&gt;"",L256&lt;&gt;"")),Listes!$A$73,""))))))</f>
        <v/>
      </c>
      <c r="S256" s="291"/>
      <c r="T256" s="331">
        <f t="shared" si="16"/>
        <v>0</v>
      </c>
    </row>
    <row r="257" spans="1:20" ht="20.149999999999999" customHeight="1" x14ac:dyDescent="0.35">
      <c r="A257" s="126">
        <v>251</v>
      </c>
      <c r="B257" s="197" t="str">
        <f>IF('Dépenses sur frais réels'!B257="","",'Dépenses sur frais réels'!B257)</f>
        <v/>
      </c>
      <c r="C257" s="197" t="str">
        <f>IF('Dépenses sur frais réels'!C257="","",'Dépenses sur frais réels'!C257)</f>
        <v/>
      </c>
      <c r="D257" s="197" t="str">
        <f>IF('Dépenses sur frais réels'!D257="","",'Dépenses sur frais réels'!D257)</f>
        <v/>
      </c>
      <c r="E257" s="197" t="str">
        <f>IF('Dépenses sur frais réels'!E257="","",'Dépenses sur frais réels'!E257)</f>
        <v/>
      </c>
      <c r="F257" s="197" t="str">
        <f>IF('Dépenses sur frais réels'!F257="","",'Dépenses sur frais réels'!F257)</f>
        <v/>
      </c>
      <c r="G257" s="361" t="str">
        <f>IF('Dépenses sur frais réels'!G257="","",'Dépenses sur frais réels'!G257)</f>
        <v/>
      </c>
      <c r="H257" s="361" t="str">
        <f>IF('Dépenses sur frais réels'!H257="","",'Dépenses sur frais réels'!H257)</f>
        <v/>
      </c>
      <c r="I257" s="362" t="str">
        <f>IF('Dépenses sur frais réels'!I257="","",'Dépenses sur frais réels'!I257)</f>
        <v/>
      </c>
      <c r="J257" s="102"/>
      <c r="K257" s="297" t="str">
        <f t="shared" si="17"/>
        <v/>
      </c>
      <c r="L257" s="297" t="str">
        <f t="shared" si="18"/>
        <v/>
      </c>
      <c r="M257" s="102"/>
      <c r="N257" s="193"/>
      <c r="O257" s="370"/>
      <c r="P257" s="147" t="str">
        <f t="shared" si="15"/>
        <v/>
      </c>
      <c r="Q257" s="195" t="str">
        <f t="shared" si="19"/>
        <v/>
      </c>
      <c r="R257" s="451" t="str">
        <f>IF(AND(OR(J257="KO",M257&lt;&gt;""),OR(J257="",K257="",L257="")),Listes!$A$68,IF(AND(M257="",J257&lt;&gt;""),Listes!$A$69,IF(AND(I257&lt;M257,O257=""),Listes!$A$70,IF(AND(L257&lt;K257,O257=""),Listes!$A$71,IF(AND(M257&lt;I257,N257=""),Listes!$A$72,IF(AND(S257="",OR(J257&lt;&gt;"",K257&lt;&gt;"",L257&lt;&gt;"")),Listes!$A$73,""))))))</f>
        <v/>
      </c>
      <c r="S257" s="291"/>
      <c r="T257" s="331">
        <f t="shared" si="16"/>
        <v>0</v>
      </c>
    </row>
    <row r="258" spans="1:20" ht="20.149999999999999" customHeight="1" x14ac:dyDescent="0.35">
      <c r="A258" s="126">
        <v>252</v>
      </c>
      <c r="B258" s="197" t="str">
        <f>IF('Dépenses sur frais réels'!B258="","",'Dépenses sur frais réels'!B258)</f>
        <v/>
      </c>
      <c r="C258" s="197" t="str">
        <f>IF('Dépenses sur frais réels'!C258="","",'Dépenses sur frais réels'!C258)</f>
        <v/>
      </c>
      <c r="D258" s="197" t="str">
        <f>IF('Dépenses sur frais réels'!D258="","",'Dépenses sur frais réels'!D258)</f>
        <v/>
      </c>
      <c r="E258" s="197" t="str">
        <f>IF('Dépenses sur frais réels'!E258="","",'Dépenses sur frais réels'!E258)</f>
        <v/>
      </c>
      <c r="F258" s="197" t="str">
        <f>IF('Dépenses sur frais réels'!F258="","",'Dépenses sur frais réels'!F258)</f>
        <v/>
      </c>
      <c r="G258" s="361" t="str">
        <f>IF('Dépenses sur frais réels'!G258="","",'Dépenses sur frais réels'!G258)</f>
        <v/>
      </c>
      <c r="H258" s="361" t="str">
        <f>IF('Dépenses sur frais réels'!H258="","",'Dépenses sur frais réels'!H258)</f>
        <v/>
      </c>
      <c r="I258" s="362" t="str">
        <f>IF('Dépenses sur frais réels'!I258="","",'Dépenses sur frais réels'!I258)</f>
        <v/>
      </c>
      <c r="J258" s="102"/>
      <c r="K258" s="297" t="str">
        <f t="shared" si="17"/>
        <v/>
      </c>
      <c r="L258" s="297" t="str">
        <f t="shared" si="18"/>
        <v/>
      </c>
      <c r="M258" s="102"/>
      <c r="N258" s="193"/>
      <c r="O258" s="370"/>
      <c r="P258" s="147" t="str">
        <f t="shared" si="15"/>
        <v/>
      </c>
      <c r="Q258" s="195" t="str">
        <f t="shared" si="19"/>
        <v/>
      </c>
      <c r="R258" s="451" t="str">
        <f>IF(AND(OR(J258="KO",M258&lt;&gt;""),OR(J258="",K258="",L258="")),Listes!$A$68,IF(AND(M258="",J258&lt;&gt;""),Listes!$A$69,IF(AND(I258&lt;M258,O258=""),Listes!$A$70,IF(AND(L258&lt;K258,O258=""),Listes!$A$71,IF(AND(M258&lt;I258,N258=""),Listes!$A$72,IF(AND(S258="",OR(J258&lt;&gt;"",K258&lt;&gt;"",L258&lt;&gt;"")),Listes!$A$73,""))))))</f>
        <v/>
      </c>
      <c r="S258" s="291"/>
      <c r="T258" s="331">
        <f t="shared" si="16"/>
        <v>0</v>
      </c>
    </row>
    <row r="259" spans="1:20" ht="20.149999999999999" customHeight="1" x14ac:dyDescent="0.35">
      <c r="A259" s="126">
        <v>253</v>
      </c>
      <c r="B259" s="197" t="str">
        <f>IF('Dépenses sur frais réels'!B259="","",'Dépenses sur frais réels'!B259)</f>
        <v/>
      </c>
      <c r="C259" s="197" t="str">
        <f>IF('Dépenses sur frais réels'!C259="","",'Dépenses sur frais réels'!C259)</f>
        <v/>
      </c>
      <c r="D259" s="197" t="str">
        <f>IF('Dépenses sur frais réels'!D259="","",'Dépenses sur frais réels'!D259)</f>
        <v/>
      </c>
      <c r="E259" s="197" t="str">
        <f>IF('Dépenses sur frais réels'!E259="","",'Dépenses sur frais réels'!E259)</f>
        <v/>
      </c>
      <c r="F259" s="197" t="str">
        <f>IF('Dépenses sur frais réels'!F259="","",'Dépenses sur frais réels'!F259)</f>
        <v/>
      </c>
      <c r="G259" s="361" t="str">
        <f>IF('Dépenses sur frais réels'!G259="","",'Dépenses sur frais réels'!G259)</f>
        <v/>
      </c>
      <c r="H259" s="361" t="str">
        <f>IF('Dépenses sur frais réels'!H259="","",'Dépenses sur frais réels'!H259)</f>
        <v/>
      </c>
      <c r="I259" s="362" t="str">
        <f>IF('Dépenses sur frais réels'!I259="","",'Dépenses sur frais réels'!I259)</f>
        <v/>
      </c>
      <c r="J259" s="102"/>
      <c r="K259" s="297" t="str">
        <f t="shared" si="17"/>
        <v/>
      </c>
      <c r="L259" s="297" t="str">
        <f t="shared" si="18"/>
        <v/>
      </c>
      <c r="M259" s="102"/>
      <c r="N259" s="193"/>
      <c r="O259" s="370"/>
      <c r="P259" s="147" t="str">
        <f t="shared" si="15"/>
        <v/>
      </c>
      <c r="Q259" s="195" t="str">
        <f t="shared" si="19"/>
        <v/>
      </c>
      <c r="R259" s="451" t="str">
        <f>IF(AND(OR(J259="KO",M259&lt;&gt;""),OR(J259="",K259="",L259="")),Listes!$A$68,IF(AND(M259="",J259&lt;&gt;""),Listes!$A$69,IF(AND(I259&lt;M259,O259=""),Listes!$A$70,IF(AND(L259&lt;K259,O259=""),Listes!$A$71,IF(AND(M259&lt;I259,N259=""),Listes!$A$72,IF(AND(S259="",OR(J259&lt;&gt;"",K259&lt;&gt;"",L259&lt;&gt;"")),Listes!$A$73,""))))))</f>
        <v/>
      </c>
      <c r="S259" s="291"/>
      <c r="T259" s="331">
        <f t="shared" si="16"/>
        <v>0</v>
      </c>
    </row>
    <row r="260" spans="1:20" ht="20.149999999999999" customHeight="1" x14ac:dyDescent="0.35">
      <c r="A260" s="126">
        <v>254</v>
      </c>
      <c r="B260" s="197" t="str">
        <f>IF('Dépenses sur frais réels'!B260="","",'Dépenses sur frais réels'!B260)</f>
        <v/>
      </c>
      <c r="C260" s="197" t="str">
        <f>IF('Dépenses sur frais réels'!C260="","",'Dépenses sur frais réels'!C260)</f>
        <v/>
      </c>
      <c r="D260" s="197" t="str">
        <f>IF('Dépenses sur frais réels'!D260="","",'Dépenses sur frais réels'!D260)</f>
        <v/>
      </c>
      <c r="E260" s="197" t="str">
        <f>IF('Dépenses sur frais réels'!E260="","",'Dépenses sur frais réels'!E260)</f>
        <v/>
      </c>
      <c r="F260" s="197" t="str">
        <f>IF('Dépenses sur frais réels'!F260="","",'Dépenses sur frais réels'!F260)</f>
        <v/>
      </c>
      <c r="G260" s="361" t="str">
        <f>IF('Dépenses sur frais réels'!G260="","",'Dépenses sur frais réels'!G260)</f>
        <v/>
      </c>
      <c r="H260" s="361" t="str">
        <f>IF('Dépenses sur frais réels'!H260="","",'Dépenses sur frais réels'!H260)</f>
        <v/>
      </c>
      <c r="I260" s="362" t="str">
        <f>IF('Dépenses sur frais réels'!I260="","",'Dépenses sur frais réels'!I260)</f>
        <v/>
      </c>
      <c r="J260" s="102"/>
      <c r="K260" s="297" t="str">
        <f t="shared" si="17"/>
        <v/>
      </c>
      <c r="L260" s="297" t="str">
        <f t="shared" si="18"/>
        <v/>
      </c>
      <c r="M260" s="102"/>
      <c r="N260" s="193"/>
      <c r="O260" s="370"/>
      <c r="P260" s="147" t="str">
        <f t="shared" si="15"/>
        <v/>
      </c>
      <c r="Q260" s="195" t="str">
        <f t="shared" si="19"/>
        <v/>
      </c>
      <c r="R260" s="451" t="str">
        <f>IF(AND(OR(J260="KO",M260&lt;&gt;""),OR(J260="",K260="",L260="")),Listes!$A$68,IF(AND(M260="",J260&lt;&gt;""),Listes!$A$69,IF(AND(I260&lt;M260,O260=""),Listes!$A$70,IF(AND(L260&lt;K260,O260=""),Listes!$A$71,IF(AND(M260&lt;I260,N260=""),Listes!$A$72,IF(AND(S260="",OR(J260&lt;&gt;"",K260&lt;&gt;"",L260&lt;&gt;"")),Listes!$A$73,""))))))</f>
        <v/>
      </c>
      <c r="S260" s="291"/>
      <c r="T260" s="331">
        <f t="shared" si="16"/>
        <v>0</v>
      </c>
    </row>
    <row r="261" spans="1:20" ht="20.149999999999999" customHeight="1" x14ac:dyDescent="0.35">
      <c r="A261" s="126">
        <v>255</v>
      </c>
      <c r="B261" s="197" t="str">
        <f>IF('Dépenses sur frais réels'!B261="","",'Dépenses sur frais réels'!B261)</f>
        <v/>
      </c>
      <c r="C261" s="197" t="str">
        <f>IF('Dépenses sur frais réels'!C261="","",'Dépenses sur frais réels'!C261)</f>
        <v/>
      </c>
      <c r="D261" s="197" t="str">
        <f>IF('Dépenses sur frais réels'!D261="","",'Dépenses sur frais réels'!D261)</f>
        <v/>
      </c>
      <c r="E261" s="197" t="str">
        <f>IF('Dépenses sur frais réels'!E261="","",'Dépenses sur frais réels'!E261)</f>
        <v/>
      </c>
      <c r="F261" s="197" t="str">
        <f>IF('Dépenses sur frais réels'!F261="","",'Dépenses sur frais réels'!F261)</f>
        <v/>
      </c>
      <c r="G261" s="361" t="str">
        <f>IF('Dépenses sur frais réels'!G261="","",'Dépenses sur frais réels'!G261)</f>
        <v/>
      </c>
      <c r="H261" s="361" t="str">
        <f>IF('Dépenses sur frais réels'!H261="","",'Dépenses sur frais réels'!H261)</f>
        <v/>
      </c>
      <c r="I261" s="362" t="str">
        <f>IF('Dépenses sur frais réels'!I261="","",'Dépenses sur frais réels'!I261)</f>
        <v/>
      </c>
      <c r="J261" s="102"/>
      <c r="K261" s="297" t="str">
        <f t="shared" si="17"/>
        <v/>
      </c>
      <c r="L261" s="297" t="str">
        <f t="shared" si="18"/>
        <v/>
      </c>
      <c r="M261" s="102"/>
      <c r="N261" s="193"/>
      <c r="O261" s="370"/>
      <c r="P261" s="147" t="str">
        <f t="shared" si="15"/>
        <v/>
      </c>
      <c r="Q261" s="195" t="str">
        <f t="shared" si="19"/>
        <v/>
      </c>
      <c r="R261" s="451" t="str">
        <f>IF(AND(OR(J261="KO",M261&lt;&gt;""),OR(J261="",K261="",L261="")),Listes!$A$68,IF(AND(M261="",J261&lt;&gt;""),Listes!$A$69,IF(AND(I261&lt;M261,O261=""),Listes!$A$70,IF(AND(L261&lt;K261,O261=""),Listes!$A$71,IF(AND(M261&lt;I261,N261=""),Listes!$A$72,IF(AND(S261="",OR(J261&lt;&gt;"",K261&lt;&gt;"",L261&lt;&gt;"")),Listes!$A$73,""))))))</f>
        <v/>
      </c>
      <c r="S261" s="291"/>
      <c r="T261" s="331">
        <f t="shared" si="16"/>
        <v>0</v>
      </c>
    </row>
    <row r="262" spans="1:20" ht="20.149999999999999" customHeight="1" x14ac:dyDescent="0.35">
      <c r="A262" s="126">
        <v>256</v>
      </c>
      <c r="B262" s="197" t="str">
        <f>IF('Dépenses sur frais réels'!B262="","",'Dépenses sur frais réels'!B262)</f>
        <v/>
      </c>
      <c r="C262" s="197" t="str">
        <f>IF('Dépenses sur frais réels'!C262="","",'Dépenses sur frais réels'!C262)</f>
        <v/>
      </c>
      <c r="D262" s="197" t="str">
        <f>IF('Dépenses sur frais réels'!D262="","",'Dépenses sur frais réels'!D262)</f>
        <v/>
      </c>
      <c r="E262" s="197" t="str">
        <f>IF('Dépenses sur frais réels'!E262="","",'Dépenses sur frais réels'!E262)</f>
        <v/>
      </c>
      <c r="F262" s="197" t="str">
        <f>IF('Dépenses sur frais réels'!F262="","",'Dépenses sur frais réels'!F262)</f>
        <v/>
      </c>
      <c r="G262" s="361" t="str">
        <f>IF('Dépenses sur frais réels'!G262="","",'Dépenses sur frais réels'!G262)</f>
        <v/>
      </c>
      <c r="H262" s="361" t="str">
        <f>IF('Dépenses sur frais réels'!H262="","",'Dépenses sur frais réels'!H262)</f>
        <v/>
      </c>
      <c r="I262" s="362" t="str">
        <f>IF('Dépenses sur frais réels'!I262="","",'Dépenses sur frais réels'!I262)</f>
        <v/>
      </c>
      <c r="J262" s="102"/>
      <c r="K262" s="297" t="str">
        <f t="shared" si="17"/>
        <v/>
      </c>
      <c r="L262" s="297" t="str">
        <f t="shared" si="18"/>
        <v/>
      </c>
      <c r="M262" s="102"/>
      <c r="N262" s="193"/>
      <c r="O262" s="370"/>
      <c r="P262" s="147" t="str">
        <f t="shared" si="15"/>
        <v/>
      </c>
      <c r="Q262" s="195" t="str">
        <f t="shared" si="19"/>
        <v/>
      </c>
      <c r="R262" s="451" t="str">
        <f>IF(AND(OR(J262="KO",M262&lt;&gt;""),OR(J262="",K262="",L262="")),Listes!$A$68,IF(AND(M262="",J262&lt;&gt;""),Listes!$A$69,IF(AND(I262&lt;M262,O262=""),Listes!$A$70,IF(AND(L262&lt;K262,O262=""),Listes!$A$71,IF(AND(M262&lt;I262,N262=""),Listes!$A$72,IF(AND(S262="",OR(J262&lt;&gt;"",K262&lt;&gt;"",L262&lt;&gt;"")),Listes!$A$73,""))))))</f>
        <v/>
      </c>
      <c r="S262" s="291"/>
      <c r="T262" s="331">
        <f t="shared" si="16"/>
        <v>0</v>
      </c>
    </row>
    <row r="263" spans="1:20" ht="20.149999999999999" customHeight="1" x14ac:dyDescent="0.35">
      <c r="A263" s="126">
        <v>257</v>
      </c>
      <c r="B263" s="197" t="str">
        <f>IF('Dépenses sur frais réels'!B263="","",'Dépenses sur frais réels'!B263)</f>
        <v/>
      </c>
      <c r="C263" s="197" t="str">
        <f>IF('Dépenses sur frais réels'!C263="","",'Dépenses sur frais réels'!C263)</f>
        <v/>
      </c>
      <c r="D263" s="197" t="str">
        <f>IF('Dépenses sur frais réels'!D263="","",'Dépenses sur frais réels'!D263)</f>
        <v/>
      </c>
      <c r="E263" s="197" t="str">
        <f>IF('Dépenses sur frais réels'!E263="","",'Dépenses sur frais réels'!E263)</f>
        <v/>
      </c>
      <c r="F263" s="197" t="str">
        <f>IF('Dépenses sur frais réels'!F263="","",'Dépenses sur frais réels'!F263)</f>
        <v/>
      </c>
      <c r="G263" s="361" t="str">
        <f>IF('Dépenses sur frais réels'!G263="","",'Dépenses sur frais réels'!G263)</f>
        <v/>
      </c>
      <c r="H263" s="361" t="str">
        <f>IF('Dépenses sur frais réels'!H263="","",'Dépenses sur frais réels'!H263)</f>
        <v/>
      </c>
      <c r="I263" s="362" t="str">
        <f>IF('Dépenses sur frais réels'!I263="","",'Dépenses sur frais réels'!I263)</f>
        <v/>
      </c>
      <c r="J263" s="102"/>
      <c r="K263" s="297" t="str">
        <f t="shared" si="17"/>
        <v/>
      </c>
      <c r="L263" s="297" t="str">
        <f t="shared" si="18"/>
        <v/>
      </c>
      <c r="M263" s="102"/>
      <c r="N263" s="193"/>
      <c r="O263" s="370"/>
      <c r="P263" s="147" t="str">
        <f t="shared" ref="P263:P326" si="20">IF(F263="Aller - Retour Mayotte - Hexagone",IF(1900=0,"",1900),IF(F263="Aller - Retour Mayotte - La Réunion",IF(700=0,"",700),IF(F263="Aller - Retour Mayotte - Caraïbes",IF(2200=0,"",2200),IF(E263="Billets de train",IF(M263=0,"",""),IF(E263="","")))))</f>
        <v/>
      </c>
      <c r="Q263" s="195" t="str">
        <f t="shared" si="19"/>
        <v/>
      </c>
      <c r="R263" s="451" t="str">
        <f>IF(AND(OR(J263="KO",M263&lt;&gt;""),OR(J263="",K263="",L263="")),Listes!$A$68,IF(AND(M263="",J263&lt;&gt;""),Listes!$A$69,IF(AND(I263&lt;M263,O263=""),Listes!$A$70,IF(AND(L263&lt;K263,O263=""),Listes!$A$71,IF(AND(M263&lt;I263,N263=""),Listes!$A$72,IF(AND(S263="",OR(J263&lt;&gt;"",K263&lt;&gt;"",L263&lt;&gt;"")),Listes!$A$73,""))))))</f>
        <v/>
      </c>
      <c r="S263" s="291"/>
      <c r="T263" s="331">
        <f t="shared" ref="T263:T326" si="21">IF(AND(B263&lt;&gt;"",S263&lt;&gt;"Oui"),1,0)</f>
        <v>0</v>
      </c>
    </row>
    <row r="264" spans="1:20" ht="20.149999999999999" customHeight="1" x14ac:dyDescent="0.35">
      <c r="A264" s="126">
        <v>258</v>
      </c>
      <c r="B264" s="197" t="str">
        <f>IF('Dépenses sur frais réels'!B264="","",'Dépenses sur frais réels'!B264)</f>
        <v/>
      </c>
      <c r="C264" s="197" t="str">
        <f>IF('Dépenses sur frais réels'!C264="","",'Dépenses sur frais réels'!C264)</f>
        <v/>
      </c>
      <c r="D264" s="197" t="str">
        <f>IF('Dépenses sur frais réels'!D264="","",'Dépenses sur frais réels'!D264)</f>
        <v/>
      </c>
      <c r="E264" s="197" t="str">
        <f>IF('Dépenses sur frais réels'!E264="","",'Dépenses sur frais réels'!E264)</f>
        <v/>
      </c>
      <c r="F264" s="197" t="str">
        <f>IF('Dépenses sur frais réels'!F264="","",'Dépenses sur frais réels'!F264)</f>
        <v/>
      </c>
      <c r="G264" s="361" t="str">
        <f>IF('Dépenses sur frais réels'!G264="","",'Dépenses sur frais réels'!G264)</f>
        <v/>
      </c>
      <c r="H264" s="361" t="str">
        <f>IF('Dépenses sur frais réels'!H264="","",'Dépenses sur frais réels'!H264)</f>
        <v/>
      </c>
      <c r="I264" s="362" t="str">
        <f>IF('Dépenses sur frais réels'!I264="","",'Dépenses sur frais réels'!I264)</f>
        <v/>
      </c>
      <c r="J264" s="102"/>
      <c r="K264" s="297" t="str">
        <f t="shared" ref="K264:K327" si="22">IF(J264="","",IF(J264="KO","",G264))</f>
        <v/>
      </c>
      <c r="L264" s="297" t="str">
        <f t="shared" ref="L264:L327" si="23">IF(J264="","",IF(J264="KO","",H264))</f>
        <v/>
      </c>
      <c r="M264" s="102"/>
      <c r="N264" s="193"/>
      <c r="O264" s="370"/>
      <c r="P264" s="147" t="str">
        <f t="shared" si="20"/>
        <v/>
      </c>
      <c r="Q264" s="195" t="str">
        <f t="shared" ref="Q264:Q327" si="24">IF(M264="", "", MIN(M264,P264))</f>
        <v/>
      </c>
      <c r="R264" s="451" t="str">
        <f>IF(AND(OR(J264="KO",M264&lt;&gt;""),OR(J264="",K264="",L264="")),Listes!$A$68,IF(AND(M264="",J264&lt;&gt;""),Listes!$A$69,IF(AND(I264&lt;M264,O264=""),Listes!$A$70,IF(AND(L264&lt;K264,O264=""),Listes!$A$71,IF(AND(M264&lt;I264,N264=""),Listes!$A$72,IF(AND(S264="",OR(J264&lt;&gt;"",K264&lt;&gt;"",L264&lt;&gt;"")),Listes!$A$73,""))))))</f>
        <v/>
      </c>
      <c r="S264" s="291"/>
      <c r="T264" s="331">
        <f t="shared" si="21"/>
        <v>0</v>
      </c>
    </row>
    <row r="265" spans="1:20" ht="20.149999999999999" customHeight="1" x14ac:dyDescent="0.35">
      <c r="A265" s="126">
        <v>259</v>
      </c>
      <c r="B265" s="197" t="str">
        <f>IF('Dépenses sur frais réels'!B265="","",'Dépenses sur frais réels'!B265)</f>
        <v/>
      </c>
      <c r="C265" s="197" t="str">
        <f>IF('Dépenses sur frais réels'!C265="","",'Dépenses sur frais réels'!C265)</f>
        <v/>
      </c>
      <c r="D265" s="197" t="str">
        <f>IF('Dépenses sur frais réels'!D265="","",'Dépenses sur frais réels'!D265)</f>
        <v/>
      </c>
      <c r="E265" s="197" t="str">
        <f>IF('Dépenses sur frais réels'!E265="","",'Dépenses sur frais réels'!E265)</f>
        <v/>
      </c>
      <c r="F265" s="197" t="str">
        <f>IF('Dépenses sur frais réels'!F265="","",'Dépenses sur frais réels'!F265)</f>
        <v/>
      </c>
      <c r="G265" s="361" t="str">
        <f>IF('Dépenses sur frais réels'!G265="","",'Dépenses sur frais réels'!G265)</f>
        <v/>
      </c>
      <c r="H265" s="361" t="str">
        <f>IF('Dépenses sur frais réels'!H265="","",'Dépenses sur frais réels'!H265)</f>
        <v/>
      </c>
      <c r="I265" s="362" t="str">
        <f>IF('Dépenses sur frais réels'!I265="","",'Dépenses sur frais réels'!I265)</f>
        <v/>
      </c>
      <c r="J265" s="102"/>
      <c r="K265" s="297" t="str">
        <f t="shared" si="22"/>
        <v/>
      </c>
      <c r="L265" s="297" t="str">
        <f t="shared" si="23"/>
        <v/>
      </c>
      <c r="M265" s="102"/>
      <c r="N265" s="193"/>
      <c r="O265" s="370"/>
      <c r="P265" s="147" t="str">
        <f t="shared" si="20"/>
        <v/>
      </c>
      <c r="Q265" s="195" t="str">
        <f t="shared" si="24"/>
        <v/>
      </c>
      <c r="R265" s="451" t="str">
        <f>IF(AND(OR(J265="KO",M265&lt;&gt;""),OR(J265="",K265="",L265="")),Listes!$A$68,IF(AND(M265="",J265&lt;&gt;""),Listes!$A$69,IF(AND(I265&lt;M265,O265=""),Listes!$A$70,IF(AND(L265&lt;K265,O265=""),Listes!$A$71,IF(AND(M265&lt;I265,N265=""),Listes!$A$72,IF(AND(S265="",OR(J265&lt;&gt;"",K265&lt;&gt;"",L265&lt;&gt;"")),Listes!$A$73,""))))))</f>
        <v/>
      </c>
      <c r="S265" s="291"/>
      <c r="T265" s="331">
        <f t="shared" si="21"/>
        <v>0</v>
      </c>
    </row>
    <row r="266" spans="1:20" ht="20.149999999999999" customHeight="1" x14ac:dyDescent="0.35">
      <c r="A266" s="126">
        <v>260</v>
      </c>
      <c r="B266" s="197" t="str">
        <f>IF('Dépenses sur frais réels'!B266="","",'Dépenses sur frais réels'!B266)</f>
        <v/>
      </c>
      <c r="C266" s="197" t="str">
        <f>IF('Dépenses sur frais réels'!C266="","",'Dépenses sur frais réels'!C266)</f>
        <v/>
      </c>
      <c r="D266" s="197" t="str">
        <f>IF('Dépenses sur frais réels'!D266="","",'Dépenses sur frais réels'!D266)</f>
        <v/>
      </c>
      <c r="E266" s="197" t="str">
        <f>IF('Dépenses sur frais réels'!E266="","",'Dépenses sur frais réels'!E266)</f>
        <v/>
      </c>
      <c r="F266" s="197" t="str">
        <f>IF('Dépenses sur frais réels'!F266="","",'Dépenses sur frais réels'!F266)</f>
        <v/>
      </c>
      <c r="G266" s="361" t="str">
        <f>IF('Dépenses sur frais réels'!G266="","",'Dépenses sur frais réels'!G266)</f>
        <v/>
      </c>
      <c r="H266" s="361" t="str">
        <f>IF('Dépenses sur frais réels'!H266="","",'Dépenses sur frais réels'!H266)</f>
        <v/>
      </c>
      <c r="I266" s="362" t="str">
        <f>IF('Dépenses sur frais réels'!I266="","",'Dépenses sur frais réels'!I266)</f>
        <v/>
      </c>
      <c r="J266" s="102"/>
      <c r="K266" s="297" t="str">
        <f t="shared" si="22"/>
        <v/>
      </c>
      <c r="L266" s="297" t="str">
        <f t="shared" si="23"/>
        <v/>
      </c>
      <c r="M266" s="102"/>
      <c r="N266" s="193"/>
      <c r="O266" s="370"/>
      <c r="P266" s="147" t="str">
        <f t="shared" si="20"/>
        <v/>
      </c>
      <c r="Q266" s="195" t="str">
        <f t="shared" si="24"/>
        <v/>
      </c>
      <c r="R266" s="451" t="str">
        <f>IF(AND(OR(J266="KO",M266&lt;&gt;""),OR(J266="",K266="",L266="")),Listes!$A$68,IF(AND(M266="",J266&lt;&gt;""),Listes!$A$69,IF(AND(I266&lt;M266,O266=""),Listes!$A$70,IF(AND(L266&lt;K266,O266=""),Listes!$A$71,IF(AND(M266&lt;I266,N266=""),Listes!$A$72,IF(AND(S266="",OR(J266&lt;&gt;"",K266&lt;&gt;"",L266&lt;&gt;"")),Listes!$A$73,""))))))</f>
        <v/>
      </c>
      <c r="S266" s="291"/>
      <c r="T266" s="331">
        <f t="shared" si="21"/>
        <v>0</v>
      </c>
    </row>
    <row r="267" spans="1:20" ht="20.149999999999999" customHeight="1" x14ac:dyDescent="0.35">
      <c r="A267" s="126">
        <v>261</v>
      </c>
      <c r="B267" s="197" t="str">
        <f>IF('Dépenses sur frais réels'!B267="","",'Dépenses sur frais réels'!B267)</f>
        <v/>
      </c>
      <c r="C267" s="197" t="str">
        <f>IF('Dépenses sur frais réels'!C267="","",'Dépenses sur frais réels'!C267)</f>
        <v/>
      </c>
      <c r="D267" s="197" t="str">
        <f>IF('Dépenses sur frais réels'!D267="","",'Dépenses sur frais réels'!D267)</f>
        <v/>
      </c>
      <c r="E267" s="197" t="str">
        <f>IF('Dépenses sur frais réels'!E267="","",'Dépenses sur frais réels'!E267)</f>
        <v/>
      </c>
      <c r="F267" s="197" t="str">
        <f>IF('Dépenses sur frais réels'!F267="","",'Dépenses sur frais réels'!F267)</f>
        <v/>
      </c>
      <c r="G267" s="361" t="str">
        <f>IF('Dépenses sur frais réels'!G267="","",'Dépenses sur frais réels'!G267)</f>
        <v/>
      </c>
      <c r="H267" s="361" t="str">
        <f>IF('Dépenses sur frais réels'!H267="","",'Dépenses sur frais réels'!H267)</f>
        <v/>
      </c>
      <c r="I267" s="362" t="str">
        <f>IF('Dépenses sur frais réels'!I267="","",'Dépenses sur frais réels'!I267)</f>
        <v/>
      </c>
      <c r="J267" s="102"/>
      <c r="K267" s="297" t="str">
        <f t="shared" si="22"/>
        <v/>
      </c>
      <c r="L267" s="297" t="str">
        <f t="shared" si="23"/>
        <v/>
      </c>
      <c r="M267" s="102"/>
      <c r="N267" s="193"/>
      <c r="O267" s="370"/>
      <c r="P267" s="147" t="str">
        <f t="shared" si="20"/>
        <v/>
      </c>
      <c r="Q267" s="195" t="str">
        <f t="shared" si="24"/>
        <v/>
      </c>
      <c r="R267" s="451" t="str">
        <f>IF(AND(OR(J267="KO",M267&lt;&gt;""),OR(J267="",K267="",L267="")),Listes!$A$68,IF(AND(M267="",J267&lt;&gt;""),Listes!$A$69,IF(AND(I267&lt;M267,O267=""),Listes!$A$70,IF(AND(L267&lt;K267,O267=""),Listes!$A$71,IF(AND(M267&lt;I267,N267=""),Listes!$A$72,IF(AND(S267="",OR(J267&lt;&gt;"",K267&lt;&gt;"",L267&lt;&gt;"")),Listes!$A$73,""))))))</f>
        <v/>
      </c>
      <c r="S267" s="291"/>
      <c r="T267" s="331">
        <f t="shared" si="21"/>
        <v>0</v>
      </c>
    </row>
    <row r="268" spans="1:20" ht="20.149999999999999" customHeight="1" x14ac:dyDescent="0.35">
      <c r="A268" s="126">
        <v>262</v>
      </c>
      <c r="B268" s="197" t="str">
        <f>IF('Dépenses sur frais réels'!B268="","",'Dépenses sur frais réels'!B268)</f>
        <v/>
      </c>
      <c r="C268" s="197" t="str">
        <f>IF('Dépenses sur frais réels'!C268="","",'Dépenses sur frais réels'!C268)</f>
        <v/>
      </c>
      <c r="D268" s="197" t="str">
        <f>IF('Dépenses sur frais réels'!D268="","",'Dépenses sur frais réels'!D268)</f>
        <v/>
      </c>
      <c r="E268" s="197" t="str">
        <f>IF('Dépenses sur frais réels'!E268="","",'Dépenses sur frais réels'!E268)</f>
        <v/>
      </c>
      <c r="F268" s="197" t="str">
        <f>IF('Dépenses sur frais réels'!F268="","",'Dépenses sur frais réels'!F268)</f>
        <v/>
      </c>
      <c r="G268" s="361" t="str">
        <f>IF('Dépenses sur frais réels'!G268="","",'Dépenses sur frais réels'!G268)</f>
        <v/>
      </c>
      <c r="H268" s="361" t="str">
        <f>IF('Dépenses sur frais réels'!H268="","",'Dépenses sur frais réels'!H268)</f>
        <v/>
      </c>
      <c r="I268" s="362" t="str">
        <f>IF('Dépenses sur frais réels'!I268="","",'Dépenses sur frais réels'!I268)</f>
        <v/>
      </c>
      <c r="J268" s="102"/>
      <c r="K268" s="297" t="str">
        <f t="shared" si="22"/>
        <v/>
      </c>
      <c r="L268" s="297" t="str">
        <f t="shared" si="23"/>
        <v/>
      </c>
      <c r="M268" s="102"/>
      <c r="N268" s="193"/>
      <c r="O268" s="370"/>
      <c r="P268" s="147" t="str">
        <f t="shared" si="20"/>
        <v/>
      </c>
      <c r="Q268" s="195" t="str">
        <f t="shared" si="24"/>
        <v/>
      </c>
      <c r="R268" s="451" t="str">
        <f>IF(AND(OR(J268="KO",M268&lt;&gt;""),OR(J268="",K268="",L268="")),Listes!$A$68,IF(AND(M268="",J268&lt;&gt;""),Listes!$A$69,IF(AND(I268&lt;M268,O268=""),Listes!$A$70,IF(AND(L268&lt;K268,O268=""),Listes!$A$71,IF(AND(M268&lt;I268,N268=""),Listes!$A$72,IF(AND(S268="",OR(J268&lt;&gt;"",K268&lt;&gt;"",L268&lt;&gt;"")),Listes!$A$73,""))))))</f>
        <v/>
      </c>
      <c r="S268" s="291"/>
      <c r="T268" s="331">
        <f t="shared" si="21"/>
        <v>0</v>
      </c>
    </row>
    <row r="269" spans="1:20" ht="20.149999999999999" customHeight="1" x14ac:dyDescent="0.35">
      <c r="A269" s="126">
        <v>263</v>
      </c>
      <c r="B269" s="197" t="str">
        <f>IF('Dépenses sur frais réels'!B269="","",'Dépenses sur frais réels'!B269)</f>
        <v/>
      </c>
      <c r="C269" s="197" t="str">
        <f>IF('Dépenses sur frais réels'!C269="","",'Dépenses sur frais réels'!C269)</f>
        <v/>
      </c>
      <c r="D269" s="197" t="str">
        <f>IF('Dépenses sur frais réels'!D269="","",'Dépenses sur frais réels'!D269)</f>
        <v/>
      </c>
      <c r="E269" s="197" t="str">
        <f>IF('Dépenses sur frais réels'!E269="","",'Dépenses sur frais réels'!E269)</f>
        <v/>
      </c>
      <c r="F269" s="197" t="str">
        <f>IF('Dépenses sur frais réels'!F269="","",'Dépenses sur frais réels'!F269)</f>
        <v/>
      </c>
      <c r="G269" s="361" t="str">
        <f>IF('Dépenses sur frais réels'!G269="","",'Dépenses sur frais réels'!G269)</f>
        <v/>
      </c>
      <c r="H269" s="361" t="str">
        <f>IF('Dépenses sur frais réels'!H269="","",'Dépenses sur frais réels'!H269)</f>
        <v/>
      </c>
      <c r="I269" s="362" t="str">
        <f>IF('Dépenses sur frais réels'!I269="","",'Dépenses sur frais réels'!I269)</f>
        <v/>
      </c>
      <c r="J269" s="102"/>
      <c r="K269" s="297" t="str">
        <f t="shared" si="22"/>
        <v/>
      </c>
      <c r="L269" s="297" t="str">
        <f t="shared" si="23"/>
        <v/>
      </c>
      <c r="M269" s="102"/>
      <c r="N269" s="193"/>
      <c r="O269" s="370"/>
      <c r="P269" s="147" t="str">
        <f t="shared" si="20"/>
        <v/>
      </c>
      <c r="Q269" s="195" t="str">
        <f t="shared" si="24"/>
        <v/>
      </c>
      <c r="R269" s="451" t="str">
        <f>IF(AND(OR(J269="KO",M269&lt;&gt;""),OR(J269="",K269="",L269="")),Listes!$A$68,IF(AND(M269="",J269&lt;&gt;""),Listes!$A$69,IF(AND(I269&lt;M269,O269=""),Listes!$A$70,IF(AND(L269&lt;K269,O269=""),Listes!$A$71,IF(AND(M269&lt;I269,N269=""),Listes!$A$72,IF(AND(S269="",OR(J269&lt;&gt;"",K269&lt;&gt;"",L269&lt;&gt;"")),Listes!$A$73,""))))))</f>
        <v/>
      </c>
      <c r="S269" s="291"/>
      <c r="T269" s="331">
        <f t="shared" si="21"/>
        <v>0</v>
      </c>
    </row>
    <row r="270" spans="1:20" ht="20.149999999999999" customHeight="1" x14ac:dyDescent="0.35">
      <c r="A270" s="126">
        <v>264</v>
      </c>
      <c r="B270" s="197" t="str">
        <f>IF('Dépenses sur frais réels'!B270="","",'Dépenses sur frais réels'!B270)</f>
        <v/>
      </c>
      <c r="C270" s="197" t="str">
        <f>IF('Dépenses sur frais réels'!C270="","",'Dépenses sur frais réels'!C270)</f>
        <v/>
      </c>
      <c r="D270" s="197" t="str">
        <f>IF('Dépenses sur frais réels'!D270="","",'Dépenses sur frais réels'!D270)</f>
        <v/>
      </c>
      <c r="E270" s="197" t="str">
        <f>IF('Dépenses sur frais réels'!E270="","",'Dépenses sur frais réels'!E270)</f>
        <v/>
      </c>
      <c r="F270" s="197" t="str">
        <f>IF('Dépenses sur frais réels'!F270="","",'Dépenses sur frais réels'!F270)</f>
        <v/>
      </c>
      <c r="G270" s="361" t="str">
        <f>IF('Dépenses sur frais réels'!G270="","",'Dépenses sur frais réels'!G270)</f>
        <v/>
      </c>
      <c r="H270" s="361" t="str">
        <f>IF('Dépenses sur frais réels'!H270="","",'Dépenses sur frais réels'!H270)</f>
        <v/>
      </c>
      <c r="I270" s="362" t="str">
        <f>IF('Dépenses sur frais réels'!I270="","",'Dépenses sur frais réels'!I270)</f>
        <v/>
      </c>
      <c r="J270" s="102"/>
      <c r="K270" s="297" t="str">
        <f t="shared" si="22"/>
        <v/>
      </c>
      <c r="L270" s="297" t="str">
        <f t="shared" si="23"/>
        <v/>
      </c>
      <c r="M270" s="102"/>
      <c r="N270" s="193"/>
      <c r="O270" s="370"/>
      <c r="P270" s="147" t="str">
        <f t="shared" si="20"/>
        <v/>
      </c>
      <c r="Q270" s="195" t="str">
        <f t="shared" si="24"/>
        <v/>
      </c>
      <c r="R270" s="451" t="str">
        <f>IF(AND(OR(J270="KO",M270&lt;&gt;""),OR(J270="",K270="",L270="")),Listes!$A$68,IF(AND(M270="",J270&lt;&gt;""),Listes!$A$69,IF(AND(I270&lt;M270,O270=""),Listes!$A$70,IF(AND(L270&lt;K270,O270=""),Listes!$A$71,IF(AND(M270&lt;I270,N270=""),Listes!$A$72,IF(AND(S270="",OR(J270&lt;&gt;"",K270&lt;&gt;"",L270&lt;&gt;"")),Listes!$A$73,""))))))</f>
        <v/>
      </c>
      <c r="S270" s="291"/>
      <c r="T270" s="331">
        <f t="shared" si="21"/>
        <v>0</v>
      </c>
    </row>
    <row r="271" spans="1:20" ht="20.149999999999999" customHeight="1" x14ac:dyDescent="0.35">
      <c r="A271" s="126">
        <v>265</v>
      </c>
      <c r="B271" s="197" t="str">
        <f>IF('Dépenses sur frais réels'!B271="","",'Dépenses sur frais réels'!B271)</f>
        <v/>
      </c>
      <c r="C271" s="197" t="str">
        <f>IF('Dépenses sur frais réels'!C271="","",'Dépenses sur frais réels'!C271)</f>
        <v/>
      </c>
      <c r="D271" s="197" t="str">
        <f>IF('Dépenses sur frais réels'!D271="","",'Dépenses sur frais réels'!D271)</f>
        <v/>
      </c>
      <c r="E271" s="197" t="str">
        <f>IF('Dépenses sur frais réels'!E271="","",'Dépenses sur frais réels'!E271)</f>
        <v/>
      </c>
      <c r="F271" s="197" t="str">
        <f>IF('Dépenses sur frais réels'!F271="","",'Dépenses sur frais réels'!F271)</f>
        <v/>
      </c>
      <c r="G271" s="361" t="str">
        <f>IF('Dépenses sur frais réels'!G271="","",'Dépenses sur frais réels'!G271)</f>
        <v/>
      </c>
      <c r="H271" s="361" t="str">
        <f>IF('Dépenses sur frais réels'!H271="","",'Dépenses sur frais réels'!H271)</f>
        <v/>
      </c>
      <c r="I271" s="362" t="str">
        <f>IF('Dépenses sur frais réels'!I271="","",'Dépenses sur frais réels'!I271)</f>
        <v/>
      </c>
      <c r="J271" s="102"/>
      <c r="K271" s="297" t="str">
        <f t="shared" si="22"/>
        <v/>
      </c>
      <c r="L271" s="297" t="str">
        <f t="shared" si="23"/>
        <v/>
      </c>
      <c r="M271" s="102"/>
      <c r="N271" s="193"/>
      <c r="O271" s="370"/>
      <c r="P271" s="147" t="str">
        <f t="shared" si="20"/>
        <v/>
      </c>
      <c r="Q271" s="195" t="str">
        <f t="shared" si="24"/>
        <v/>
      </c>
      <c r="R271" s="451" t="str">
        <f>IF(AND(OR(J271="KO",M271&lt;&gt;""),OR(J271="",K271="",L271="")),Listes!$A$68,IF(AND(M271="",J271&lt;&gt;""),Listes!$A$69,IF(AND(I271&lt;M271,O271=""),Listes!$A$70,IF(AND(L271&lt;K271,O271=""),Listes!$A$71,IF(AND(M271&lt;I271,N271=""),Listes!$A$72,IF(AND(S271="",OR(J271&lt;&gt;"",K271&lt;&gt;"",L271&lt;&gt;"")),Listes!$A$73,""))))))</f>
        <v/>
      </c>
      <c r="S271" s="291"/>
      <c r="T271" s="331">
        <f t="shared" si="21"/>
        <v>0</v>
      </c>
    </row>
    <row r="272" spans="1:20" ht="20.149999999999999" customHeight="1" x14ac:dyDescent="0.35">
      <c r="A272" s="126">
        <v>266</v>
      </c>
      <c r="B272" s="197" t="str">
        <f>IF('Dépenses sur frais réels'!B272="","",'Dépenses sur frais réels'!B272)</f>
        <v/>
      </c>
      <c r="C272" s="197" t="str">
        <f>IF('Dépenses sur frais réels'!C272="","",'Dépenses sur frais réels'!C272)</f>
        <v/>
      </c>
      <c r="D272" s="197" t="str">
        <f>IF('Dépenses sur frais réels'!D272="","",'Dépenses sur frais réels'!D272)</f>
        <v/>
      </c>
      <c r="E272" s="197" t="str">
        <f>IF('Dépenses sur frais réels'!E272="","",'Dépenses sur frais réels'!E272)</f>
        <v/>
      </c>
      <c r="F272" s="197" t="str">
        <f>IF('Dépenses sur frais réels'!F272="","",'Dépenses sur frais réels'!F272)</f>
        <v/>
      </c>
      <c r="G272" s="361" t="str">
        <f>IF('Dépenses sur frais réels'!G272="","",'Dépenses sur frais réels'!G272)</f>
        <v/>
      </c>
      <c r="H272" s="361" t="str">
        <f>IF('Dépenses sur frais réels'!H272="","",'Dépenses sur frais réels'!H272)</f>
        <v/>
      </c>
      <c r="I272" s="362" t="str">
        <f>IF('Dépenses sur frais réels'!I272="","",'Dépenses sur frais réels'!I272)</f>
        <v/>
      </c>
      <c r="J272" s="102"/>
      <c r="K272" s="297" t="str">
        <f t="shared" si="22"/>
        <v/>
      </c>
      <c r="L272" s="297" t="str">
        <f t="shared" si="23"/>
        <v/>
      </c>
      <c r="M272" s="102"/>
      <c r="N272" s="193"/>
      <c r="O272" s="370"/>
      <c r="P272" s="147" t="str">
        <f t="shared" si="20"/>
        <v/>
      </c>
      <c r="Q272" s="195" t="str">
        <f t="shared" si="24"/>
        <v/>
      </c>
      <c r="R272" s="451" t="str">
        <f>IF(AND(OR(J272="KO",M272&lt;&gt;""),OR(J272="",K272="",L272="")),Listes!$A$68,IF(AND(M272="",J272&lt;&gt;""),Listes!$A$69,IF(AND(I272&lt;M272,O272=""),Listes!$A$70,IF(AND(L272&lt;K272,O272=""),Listes!$A$71,IF(AND(M272&lt;I272,N272=""),Listes!$A$72,IF(AND(S272="",OR(J272&lt;&gt;"",K272&lt;&gt;"",L272&lt;&gt;"")),Listes!$A$73,""))))))</f>
        <v/>
      </c>
      <c r="S272" s="291"/>
      <c r="T272" s="331">
        <f t="shared" si="21"/>
        <v>0</v>
      </c>
    </row>
    <row r="273" spans="1:20" ht="20.149999999999999" customHeight="1" x14ac:dyDescent="0.35">
      <c r="A273" s="126">
        <v>267</v>
      </c>
      <c r="B273" s="197" t="str">
        <f>IF('Dépenses sur frais réels'!B273="","",'Dépenses sur frais réels'!B273)</f>
        <v/>
      </c>
      <c r="C273" s="197" t="str">
        <f>IF('Dépenses sur frais réels'!C273="","",'Dépenses sur frais réels'!C273)</f>
        <v/>
      </c>
      <c r="D273" s="197" t="str">
        <f>IF('Dépenses sur frais réels'!D273="","",'Dépenses sur frais réels'!D273)</f>
        <v/>
      </c>
      <c r="E273" s="197" t="str">
        <f>IF('Dépenses sur frais réels'!E273="","",'Dépenses sur frais réels'!E273)</f>
        <v/>
      </c>
      <c r="F273" s="197" t="str">
        <f>IF('Dépenses sur frais réels'!F273="","",'Dépenses sur frais réels'!F273)</f>
        <v/>
      </c>
      <c r="G273" s="361" t="str">
        <f>IF('Dépenses sur frais réels'!G273="","",'Dépenses sur frais réels'!G273)</f>
        <v/>
      </c>
      <c r="H273" s="361" t="str">
        <f>IF('Dépenses sur frais réels'!H273="","",'Dépenses sur frais réels'!H273)</f>
        <v/>
      </c>
      <c r="I273" s="362" t="str">
        <f>IF('Dépenses sur frais réels'!I273="","",'Dépenses sur frais réels'!I273)</f>
        <v/>
      </c>
      <c r="J273" s="102"/>
      <c r="K273" s="297" t="str">
        <f t="shared" si="22"/>
        <v/>
      </c>
      <c r="L273" s="297" t="str">
        <f t="shared" si="23"/>
        <v/>
      </c>
      <c r="M273" s="102"/>
      <c r="N273" s="193"/>
      <c r="O273" s="370"/>
      <c r="P273" s="147" t="str">
        <f t="shared" si="20"/>
        <v/>
      </c>
      <c r="Q273" s="195" t="str">
        <f t="shared" si="24"/>
        <v/>
      </c>
      <c r="R273" s="451" t="str">
        <f>IF(AND(OR(J273="KO",M273&lt;&gt;""),OR(J273="",K273="",L273="")),Listes!$A$68,IF(AND(M273="",J273&lt;&gt;""),Listes!$A$69,IF(AND(I273&lt;M273,O273=""),Listes!$A$70,IF(AND(L273&lt;K273,O273=""),Listes!$A$71,IF(AND(M273&lt;I273,N273=""),Listes!$A$72,IF(AND(S273="",OR(J273&lt;&gt;"",K273&lt;&gt;"",L273&lt;&gt;"")),Listes!$A$73,""))))))</f>
        <v/>
      </c>
      <c r="S273" s="291"/>
      <c r="T273" s="331">
        <f t="shared" si="21"/>
        <v>0</v>
      </c>
    </row>
    <row r="274" spans="1:20" ht="20.149999999999999" customHeight="1" x14ac:dyDescent="0.35">
      <c r="A274" s="126">
        <v>268</v>
      </c>
      <c r="B274" s="197" t="str">
        <f>IF('Dépenses sur frais réels'!B274="","",'Dépenses sur frais réels'!B274)</f>
        <v/>
      </c>
      <c r="C274" s="197" t="str">
        <f>IF('Dépenses sur frais réels'!C274="","",'Dépenses sur frais réels'!C274)</f>
        <v/>
      </c>
      <c r="D274" s="197" t="str">
        <f>IF('Dépenses sur frais réels'!D274="","",'Dépenses sur frais réels'!D274)</f>
        <v/>
      </c>
      <c r="E274" s="197" t="str">
        <f>IF('Dépenses sur frais réels'!E274="","",'Dépenses sur frais réels'!E274)</f>
        <v/>
      </c>
      <c r="F274" s="197" t="str">
        <f>IF('Dépenses sur frais réels'!F274="","",'Dépenses sur frais réels'!F274)</f>
        <v/>
      </c>
      <c r="G274" s="361" t="str">
        <f>IF('Dépenses sur frais réels'!G274="","",'Dépenses sur frais réels'!G274)</f>
        <v/>
      </c>
      <c r="H274" s="361" t="str">
        <f>IF('Dépenses sur frais réels'!H274="","",'Dépenses sur frais réels'!H274)</f>
        <v/>
      </c>
      <c r="I274" s="362" t="str">
        <f>IF('Dépenses sur frais réels'!I274="","",'Dépenses sur frais réels'!I274)</f>
        <v/>
      </c>
      <c r="J274" s="102"/>
      <c r="K274" s="297" t="str">
        <f t="shared" si="22"/>
        <v/>
      </c>
      <c r="L274" s="297" t="str">
        <f t="shared" si="23"/>
        <v/>
      </c>
      <c r="M274" s="102"/>
      <c r="N274" s="193"/>
      <c r="O274" s="370"/>
      <c r="P274" s="147" t="str">
        <f t="shared" si="20"/>
        <v/>
      </c>
      <c r="Q274" s="195" t="str">
        <f t="shared" si="24"/>
        <v/>
      </c>
      <c r="R274" s="451" t="str">
        <f>IF(AND(OR(J274="KO",M274&lt;&gt;""),OR(J274="",K274="",L274="")),Listes!$A$68,IF(AND(M274="",J274&lt;&gt;""),Listes!$A$69,IF(AND(I274&lt;M274,O274=""),Listes!$A$70,IF(AND(L274&lt;K274,O274=""),Listes!$A$71,IF(AND(M274&lt;I274,N274=""),Listes!$A$72,IF(AND(S274="",OR(J274&lt;&gt;"",K274&lt;&gt;"",L274&lt;&gt;"")),Listes!$A$73,""))))))</f>
        <v/>
      </c>
      <c r="S274" s="291"/>
      <c r="T274" s="331">
        <f t="shared" si="21"/>
        <v>0</v>
      </c>
    </row>
    <row r="275" spans="1:20" ht="20.149999999999999" customHeight="1" x14ac:dyDescent="0.35">
      <c r="A275" s="126">
        <v>269</v>
      </c>
      <c r="B275" s="197" t="str">
        <f>IF('Dépenses sur frais réels'!B275="","",'Dépenses sur frais réels'!B275)</f>
        <v/>
      </c>
      <c r="C275" s="197" t="str">
        <f>IF('Dépenses sur frais réels'!C275="","",'Dépenses sur frais réels'!C275)</f>
        <v/>
      </c>
      <c r="D275" s="197" t="str">
        <f>IF('Dépenses sur frais réels'!D275="","",'Dépenses sur frais réels'!D275)</f>
        <v/>
      </c>
      <c r="E275" s="197" t="str">
        <f>IF('Dépenses sur frais réels'!E275="","",'Dépenses sur frais réels'!E275)</f>
        <v/>
      </c>
      <c r="F275" s="197" t="str">
        <f>IF('Dépenses sur frais réels'!F275="","",'Dépenses sur frais réels'!F275)</f>
        <v/>
      </c>
      <c r="G275" s="361" t="str">
        <f>IF('Dépenses sur frais réels'!G275="","",'Dépenses sur frais réels'!G275)</f>
        <v/>
      </c>
      <c r="H275" s="361" t="str">
        <f>IF('Dépenses sur frais réels'!H275="","",'Dépenses sur frais réels'!H275)</f>
        <v/>
      </c>
      <c r="I275" s="362" t="str">
        <f>IF('Dépenses sur frais réels'!I275="","",'Dépenses sur frais réels'!I275)</f>
        <v/>
      </c>
      <c r="J275" s="102"/>
      <c r="K275" s="297" t="str">
        <f t="shared" si="22"/>
        <v/>
      </c>
      <c r="L275" s="297" t="str">
        <f t="shared" si="23"/>
        <v/>
      </c>
      <c r="M275" s="102"/>
      <c r="N275" s="193"/>
      <c r="O275" s="370"/>
      <c r="P275" s="147" t="str">
        <f t="shared" si="20"/>
        <v/>
      </c>
      <c r="Q275" s="195" t="str">
        <f t="shared" si="24"/>
        <v/>
      </c>
      <c r="R275" s="451" t="str">
        <f>IF(AND(OR(J275="KO",M275&lt;&gt;""),OR(J275="",K275="",L275="")),Listes!$A$68,IF(AND(M275="",J275&lt;&gt;""),Listes!$A$69,IF(AND(I275&lt;M275,O275=""),Listes!$A$70,IF(AND(L275&lt;K275,O275=""),Listes!$A$71,IF(AND(M275&lt;I275,N275=""),Listes!$A$72,IF(AND(S275="",OR(J275&lt;&gt;"",K275&lt;&gt;"",L275&lt;&gt;"")),Listes!$A$73,""))))))</f>
        <v/>
      </c>
      <c r="S275" s="291"/>
      <c r="T275" s="331">
        <f t="shared" si="21"/>
        <v>0</v>
      </c>
    </row>
    <row r="276" spans="1:20" ht="20.149999999999999" customHeight="1" x14ac:dyDescent="0.35">
      <c r="A276" s="126">
        <v>270</v>
      </c>
      <c r="B276" s="197" t="str">
        <f>IF('Dépenses sur frais réels'!B276="","",'Dépenses sur frais réels'!B276)</f>
        <v/>
      </c>
      <c r="C276" s="197" t="str">
        <f>IF('Dépenses sur frais réels'!C276="","",'Dépenses sur frais réels'!C276)</f>
        <v/>
      </c>
      <c r="D276" s="197" t="str">
        <f>IF('Dépenses sur frais réels'!D276="","",'Dépenses sur frais réels'!D276)</f>
        <v/>
      </c>
      <c r="E276" s="197" t="str">
        <f>IF('Dépenses sur frais réels'!E276="","",'Dépenses sur frais réels'!E276)</f>
        <v/>
      </c>
      <c r="F276" s="197" t="str">
        <f>IF('Dépenses sur frais réels'!F276="","",'Dépenses sur frais réels'!F276)</f>
        <v/>
      </c>
      <c r="G276" s="361" t="str">
        <f>IF('Dépenses sur frais réels'!G276="","",'Dépenses sur frais réels'!G276)</f>
        <v/>
      </c>
      <c r="H276" s="361" t="str">
        <f>IF('Dépenses sur frais réels'!H276="","",'Dépenses sur frais réels'!H276)</f>
        <v/>
      </c>
      <c r="I276" s="362" t="str">
        <f>IF('Dépenses sur frais réels'!I276="","",'Dépenses sur frais réels'!I276)</f>
        <v/>
      </c>
      <c r="J276" s="102"/>
      <c r="K276" s="297" t="str">
        <f t="shared" si="22"/>
        <v/>
      </c>
      <c r="L276" s="297" t="str">
        <f t="shared" si="23"/>
        <v/>
      </c>
      <c r="M276" s="102"/>
      <c r="N276" s="193"/>
      <c r="O276" s="370"/>
      <c r="P276" s="147" t="str">
        <f t="shared" si="20"/>
        <v/>
      </c>
      <c r="Q276" s="195" t="str">
        <f t="shared" si="24"/>
        <v/>
      </c>
      <c r="R276" s="451" t="str">
        <f>IF(AND(OR(J276="KO",M276&lt;&gt;""),OR(J276="",K276="",L276="")),Listes!$A$68,IF(AND(M276="",J276&lt;&gt;""),Listes!$A$69,IF(AND(I276&lt;M276,O276=""),Listes!$A$70,IF(AND(L276&lt;K276,O276=""),Listes!$A$71,IF(AND(M276&lt;I276,N276=""),Listes!$A$72,IF(AND(S276="",OR(J276&lt;&gt;"",K276&lt;&gt;"",L276&lt;&gt;"")),Listes!$A$73,""))))))</f>
        <v/>
      </c>
      <c r="S276" s="291"/>
      <c r="T276" s="331">
        <f t="shared" si="21"/>
        <v>0</v>
      </c>
    </row>
    <row r="277" spans="1:20" ht="20.149999999999999" customHeight="1" x14ac:dyDescent="0.35">
      <c r="A277" s="126">
        <v>271</v>
      </c>
      <c r="B277" s="197" t="str">
        <f>IF('Dépenses sur frais réels'!B277="","",'Dépenses sur frais réels'!B277)</f>
        <v/>
      </c>
      <c r="C277" s="197" t="str">
        <f>IF('Dépenses sur frais réels'!C277="","",'Dépenses sur frais réels'!C277)</f>
        <v/>
      </c>
      <c r="D277" s="197" t="str">
        <f>IF('Dépenses sur frais réels'!D277="","",'Dépenses sur frais réels'!D277)</f>
        <v/>
      </c>
      <c r="E277" s="197" t="str">
        <f>IF('Dépenses sur frais réels'!E277="","",'Dépenses sur frais réels'!E277)</f>
        <v/>
      </c>
      <c r="F277" s="197" t="str">
        <f>IF('Dépenses sur frais réels'!F277="","",'Dépenses sur frais réels'!F277)</f>
        <v/>
      </c>
      <c r="G277" s="361" t="str">
        <f>IF('Dépenses sur frais réels'!G277="","",'Dépenses sur frais réels'!G277)</f>
        <v/>
      </c>
      <c r="H277" s="361" t="str">
        <f>IF('Dépenses sur frais réels'!H277="","",'Dépenses sur frais réels'!H277)</f>
        <v/>
      </c>
      <c r="I277" s="362" t="str">
        <f>IF('Dépenses sur frais réels'!I277="","",'Dépenses sur frais réels'!I277)</f>
        <v/>
      </c>
      <c r="J277" s="102"/>
      <c r="K277" s="297" t="str">
        <f t="shared" si="22"/>
        <v/>
      </c>
      <c r="L277" s="297" t="str">
        <f t="shared" si="23"/>
        <v/>
      </c>
      <c r="M277" s="102"/>
      <c r="N277" s="193"/>
      <c r="O277" s="370"/>
      <c r="P277" s="147" t="str">
        <f t="shared" si="20"/>
        <v/>
      </c>
      <c r="Q277" s="195" t="str">
        <f t="shared" si="24"/>
        <v/>
      </c>
      <c r="R277" s="451" t="str">
        <f>IF(AND(OR(J277="KO",M277&lt;&gt;""),OR(J277="",K277="",L277="")),Listes!$A$68,IF(AND(M277="",J277&lt;&gt;""),Listes!$A$69,IF(AND(I277&lt;M277,O277=""),Listes!$A$70,IF(AND(L277&lt;K277,O277=""),Listes!$A$71,IF(AND(M277&lt;I277,N277=""),Listes!$A$72,IF(AND(S277="",OR(J277&lt;&gt;"",K277&lt;&gt;"",L277&lt;&gt;"")),Listes!$A$73,""))))))</f>
        <v/>
      </c>
      <c r="S277" s="291"/>
      <c r="T277" s="331">
        <f t="shared" si="21"/>
        <v>0</v>
      </c>
    </row>
    <row r="278" spans="1:20" ht="20.149999999999999" customHeight="1" x14ac:dyDescent="0.35">
      <c r="A278" s="126">
        <v>272</v>
      </c>
      <c r="B278" s="197" t="str">
        <f>IF('Dépenses sur frais réels'!B278="","",'Dépenses sur frais réels'!B278)</f>
        <v/>
      </c>
      <c r="C278" s="197" t="str">
        <f>IF('Dépenses sur frais réels'!C278="","",'Dépenses sur frais réels'!C278)</f>
        <v/>
      </c>
      <c r="D278" s="197" t="str">
        <f>IF('Dépenses sur frais réels'!D278="","",'Dépenses sur frais réels'!D278)</f>
        <v/>
      </c>
      <c r="E278" s="197" t="str">
        <f>IF('Dépenses sur frais réels'!E278="","",'Dépenses sur frais réels'!E278)</f>
        <v/>
      </c>
      <c r="F278" s="197" t="str">
        <f>IF('Dépenses sur frais réels'!F278="","",'Dépenses sur frais réels'!F278)</f>
        <v/>
      </c>
      <c r="G278" s="361" t="str">
        <f>IF('Dépenses sur frais réels'!G278="","",'Dépenses sur frais réels'!G278)</f>
        <v/>
      </c>
      <c r="H278" s="361" t="str">
        <f>IF('Dépenses sur frais réels'!H278="","",'Dépenses sur frais réels'!H278)</f>
        <v/>
      </c>
      <c r="I278" s="362" t="str">
        <f>IF('Dépenses sur frais réels'!I278="","",'Dépenses sur frais réels'!I278)</f>
        <v/>
      </c>
      <c r="J278" s="102"/>
      <c r="K278" s="297" t="str">
        <f t="shared" si="22"/>
        <v/>
      </c>
      <c r="L278" s="297" t="str">
        <f t="shared" si="23"/>
        <v/>
      </c>
      <c r="M278" s="102"/>
      <c r="N278" s="193"/>
      <c r="O278" s="370"/>
      <c r="P278" s="147" t="str">
        <f t="shared" si="20"/>
        <v/>
      </c>
      <c r="Q278" s="195" t="str">
        <f t="shared" si="24"/>
        <v/>
      </c>
      <c r="R278" s="451" t="str">
        <f>IF(AND(OR(J278="KO",M278&lt;&gt;""),OR(J278="",K278="",L278="")),Listes!$A$68,IF(AND(M278="",J278&lt;&gt;""),Listes!$A$69,IF(AND(I278&lt;M278,O278=""),Listes!$A$70,IF(AND(L278&lt;K278,O278=""),Listes!$A$71,IF(AND(M278&lt;I278,N278=""),Listes!$A$72,IF(AND(S278="",OR(J278&lt;&gt;"",K278&lt;&gt;"",L278&lt;&gt;"")),Listes!$A$73,""))))))</f>
        <v/>
      </c>
      <c r="S278" s="291"/>
      <c r="T278" s="331">
        <f t="shared" si="21"/>
        <v>0</v>
      </c>
    </row>
    <row r="279" spans="1:20" ht="20.149999999999999" customHeight="1" x14ac:dyDescent="0.35">
      <c r="A279" s="126">
        <v>273</v>
      </c>
      <c r="B279" s="197" t="str">
        <f>IF('Dépenses sur frais réels'!B279="","",'Dépenses sur frais réels'!B279)</f>
        <v/>
      </c>
      <c r="C279" s="197" t="str">
        <f>IF('Dépenses sur frais réels'!C279="","",'Dépenses sur frais réels'!C279)</f>
        <v/>
      </c>
      <c r="D279" s="197" t="str">
        <f>IF('Dépenses sur frais réels'!D279="","",'Dépenses sur frais réels'!D279)</f>
        <v/>
      </c>
      <c r="E279" s="197" t="str">
        <f>IF('Dépenses sur frais réels'!E279="","",'Dépenses sur frais réels'!E279)</f>
        <v/>
      </c>
      <c r="F279" s="197" t="str">
        <f>IF('Dépenses sur frais réels'!F279="","",'Dépenses sur frais réels'!F279)</f>
        <v/>
      </c>
      <c r="G279" s="361" t="str">
        <f>IF('Dépenses sur frais réels'!G279="","",'Dépenses sur frais réels'!G279)</f>
        <v/>
      </c>
      <c r="H279" s="361" t="str">
        <f>IF('Dépenses sur frais réels'!H279="","",'Dépenses sur frais réels'!H279)</f>
        <v/>
      </c>
      <c r="I279" s="362" t="str">
        <f>IF('Dépenses sur frais réels'!I279="","",'Dépenses sur frais réels'!I279)</f>
        <v/>
      </c>
      <c r="J279" s="102"/>
      <c r="K279" s="297" t="str">
        <f t="shared" si="22"/>
        <v/>
      </c>
      <c r="L279" s="297" t="str">
        <f t="shared" si="23"/>
        <v/>
      </c>
      <c r="M279" s="102"/>
      <c r="N279" s="193"/>
      <c r="O279" s="370"/>
      <c r="P279" s="147" t="str">
        <f t="shared" si="20"/>
        <v/>
      </c>
      <c r="Q279" s="195" t="str">
        <f t="shared" si="24"/>
        <v/>
      </c>
      <c r="R279" s="451" t="str">
        <f>IF(AND(OR(J279="KO",M279&lt;&gt;""),OR(J279="",K279="",L279="")),Listes!$A$68,IF(AND(M279="",J279&lt;&gt;""),Listes!$A$69,IF(AND(I279&lt;M279,O279=""),Listes!$A$70,IF(AND(L279&lt;K279,O279=""),Listes!$A$71,IF(AND(M279&lt;I279,N279=""),Listes!$A$72,IF(AND(S279="",OR(J279&lt;&gt;"",K279&lt;&gt;"",L279&lt;&gt;"")),Listes!$A$73,""))))))</f>
        <v/>
      </c>
      <c r="S279" s="291"/>
      <c r="T279" s="331">
        <f t="shared" si="21"/>
        <v>0</v>
      </c>
    </row>
    <row r="280" spans="1:20" ht="20.149999999999999" customHeight="1" x14ac:dyDescent="0.35">
      <c r="A280" s="126">
        <v>274</v>
      </c>
      <c r="B280" s="197" t="str">
        <f>IF('Dépenses sur frais réels'!B280="","",'Dépenses sur frais réels'!B280)</f>
        <v/>
      </c>
      <c r="C280" s="197" t="str">
        <f>IF('Dépenses sur frais réels'!C280="","",'Dépenses sur frais réels'!C280)</f>
        <v/>
      </c>
      <c r="D280" s="197" t="str">
        <f>IF('Dépenses sur frais réels'!D280="","",'Dépenses sur frais réels'!D280)</f>
        <v/>
      </c>
      <c r="E280" s="197" t="str">
        <f>IF('Dépenses sur frais réels'!E280="","",'Dépenses sur frais réels'!E280)</f>
        <v/>
      </c>
      <c r="F280" s="197" t="str">
        <f>IF('Dépenses sur frais réels'!F280="","",'Dépenses sur frais réels'!F280)</f>
        <v/>
      </c>
      <c r="G280" s="361" t="str">
        <f>IF('Dépenses sur frais réels'!G280="","",'Dépenses sur frais réels'!G280)</f>
        <v/>
      </c>
      <c r="H280" s="361" t="str">
        <f>IF('Dépenses sur frais réels'!H280="","",'Dépenses sur frais réels'!H280)</f>
        <v/>
      </c>
      <c r="I280" s="362" t="str">
        <f>IF('Dépenses sur frais réels'!I280="","",'Dépenses sur frais réels'!I280)</f>
        <v/>
      </c>
      <c r="J280" s="102"/>
      <c r="K280" s="297" t="str">
        <f t="shared" si="22"/>
        <v/>
      </c>
      <c r="L280" s="297" t="str">
        <f t="shared" si="23"/>
        <v/>
      </c>
      <c r="M280" s="102"/>
      <c r="N280" s="193"/>
      <c r="O280" s="370"/>
      <c r="P280" s="147" t="str">
        <f t="shared" si="20"/>
        <v/>
      </c>
      <c r="Q280" s="195" t="str">
        <f t="shared" si="24"/>
        <v/>
      </c>
      <c r="R280" s="451" t="str">
        <f>IF(AND(OR(J280="KO",M280&lt;&gt;""),OR(J280="",K280="",L280="")),Listes!$A$68,IF(AND(M280="",J280&lt;&gt;""),Listes!$A$69,IF(AND(I280&lt;M280,O280=""),Listes!$A$70,IF(AND(L280&lt;K280,O280=""),Listes!$A$71,IF(AND(M280&lt;I280,N280=""),Listes!$A$72,IF(AND(S280="",OR(J280&lt;&gt;"",K280&lt;&gt;"",L280&lt;&gt;"")),Listes!$A$73,""))))))</f>
        <v/>
      </c>
      <c r="S280" s="291"/>
      <c r="T280" s="331">
        <f t="shared" si="21"/>
        <v>0</v>
      </c>
    </row>
    <row r="281" spans="1:20" ht="20.149999999999999" customHeight="1" x14ac:dyDescent="0.35">
      <c r="A281" s="126">
        <v>275</v>
      </c>
      <c r="B281" s="197" t="str">
        <f>IF('Dépenses sur frais réels'!B281="","",'Dépenses sur frais réels'!B281)</f>
        <v/>
      </c>
      <c r="C281" s="197" t="str">
        <f>IF('Dépenses sur frais réels'!C281="","",'Dépenses sur frais réels'!C281)</f>
        <v/>
      </c>
      <c r="D281" s="197" t="str">
        <f>IF('Dépenses sur frais réels'!D281="","",'Dépenses sur frais réels'!D281)</f>
        <v/>
      </c>
      <c r="E281" s="197" t="str">
        <f>IF('Dépenses sur frais réels'!E281="","",'Dépenses sur frais réels'!E281)</f>
        <v/>
      </c>
      <c r="F281" s="197" t="str">
        <f>IF('Dépenses sur frais réels'!F281="","",'Dépenses sur frais réels'!F281)</f>
        <v/>
      </c>
      <c r="G281" s="361" t="str">
        <f>IF('Dépenses sur frais réels'!G281="","",'Dépenses sur frais réels'!G281)</f>
        <v/>
      </c>
      <c r="H281" s="361" t="str">
        <f>IF('Dépenses sur frais réels'!H281="","",'Dépenses sur frais réels'!H281)</f>
        <v/>
      </c>
      <c r="I281" s="362" t="str">
        <f>IF('Dépenses sur frais réels'!I281="","",'Dépenses sur frais réels'!I281)</f>
        <v/>
      </c>
      <c r="J281" s="102"/>
      <c r="K281" s="297" t="str">
        <f t="shared" si="22"/>
        <v/>
      </c>
      <c r="L281" s="297" t="str">
        <f t="shared" si="23"/>
        <v/>
      </c>
      <c r="M281" s="102"/>
      <c r="N281" s="193"/>
      <c r="O281" s="370"/>
      <c r="P281" s="147" t="str">
        <f t="shared" si="20"/>
        <v/>
      </c>
      <c r="Q281" s="195" t="str">
        <f t="shared" si="24"/>
        <v/>
      </c>
      <c r="R281" s="451" t="str">
        <f>IF(AND(OR(J281="KO",M281&lt;&gt;""),OR(J281="",K281="",L281="")),Listes!$A$68,IF(AND(M281="",J281&lt;&gt;""),Listes!$A$69,IF(AND(I281&lt;M281,O281=""),Listes!$A$70,IF(AND(L281&lt;K281,O281=""),Listes!$A$71,IF(AND(M281&lt;I281,N281=""),Listes!$A$72,IF(AND(S281="",OR(J281&lt;&gt;"",K281&lt;&gt;"",L281&lt;&gt;"")),Listes!$A$73,""))))))</f>
        <v/>
      </c>
      <c r="S281" s="291"/>
      <c r="T281" s="331">
        <f t="shared" si="21"/>
        <v>0</v>
      </c>
    </row>
    <row r="282" spans="1:20" ht="20.149999999999999" customHeight="1" x14ac:dyDescent="0.35">
      <c r="A282" s="126">
        <v>276</v>
      </c>
      <c r="B282" s="197" t="str">
        <f>IF('Dépenses sur frais réels'!B282="","",'Dépenses sur frais réels'!B282)</f>
        <v/>
      </c>
      <c r="C282" s="197" t="str">
        <f>IF('Dépenses sur frais réels'!C282="","",'Dépenses sur frais réels'!C282)</f>
        <v/>
      </c>
      <c r="D282" s="197" t="str">
        <f>IF('Dépenses sur frais réels'!D282="","",'Dépenses sur frais réels'!D282)</f>
        <v/>
      </c>
      <c r="E282" s="197" t="str">
        <f>IF('Dépenses sur frais réels'!E282="","",'Dépenses sur frais réels'!E282)</f>
        <v/>
      </c>
      <c r="F282" s="197" t="str">
        <f>IF('Dépenses sur frais réels'!F282="","",'Dépenses sur frais réels'!F282)</f>
        <v/>
      </c>
      <c r="G282" s="361" t="str">
        <f>IF('Dépenses sur frais réels'!G282="","",'Dépenses sur frais réels'!G282)</f>
        <v/>
      </c>
      <c r="H282" s="361" t="str">
        <f>IF('Dépenses sur frais réels'!H282="","",'Dépenses sur frais réels'!H282)</f>
        <v/>
      </c>
      <c r="I282" s="362" t="str">
        <f>IF('Dépenses sur frais réels'!I282="","",'Dépenses sur frais réels'!I282)</f>
        <v/>
      </c>
      <c r="J282" s="102"/>
      <c r="K282" s="297" t="str">
        <f t="shared" si="22"/>
        <v/>
      </c>
      <c r="L282" s="297" t="str">
        <f t="shared" si="23"/>
        <v/>
      </c>
      <c r="M282" s="102"/>
      <c r="N282" s="193"/>
      <c r="O282" s="370"/>
      <c r="P282" s="147" t="str">
        <f t="shared" si="20"/>
        <v/>
      </c>
      <c r="Q282" s="195" t="str">
        <f t="shared" si="24"/>
        <v/>
      </c>
      <c r="R282" s="451" t="str">
        <f>IF(AND(OR(J282="KO",M282&lt;&gt;""),OR(J282="",K282="",L282="")),Listes!$A$68,IF(AND(M282="",J282&lt;&gt;""),Listes!$A$69,IF(AND(I282&lt;M282,O282=""),Listes!$A$70,IF(AND(L282&lt;K282,O282=""),Listes!$A$71,IF(AND(M282&lt;I282,N282=""),Listes!$A$72,IF(AND(S282="",OR(J282&lt;&gt;"",K282&lt;&gt;"",L282&lt;&gt;"")),Listes!$A$73,""))))))</f>
        <v/>
      </c>
      <c r="S282" s="291"/>
      <c r="T282" s="331">
        <f t="shared" si="21"/>
        <v>0</v>
      </c>
    </row>
    <row r="283" spans="1:20" ht="20.149999999999999" customHeight="1" x14ac:dyDescent="0.35">
      <c r="A283" s="126">
        <v>277</v>
      </c>
      <c r="B283" s="197" t="str">
        <f>IF('Dépenses sur frais réels'!B283="","",'Dépenses sur frais réels'!B283)</f>
        <v/>
      </c>
      <c r="C283" s="197" t="str">
        <f>IF('Dépenses sur frais réels'!C283="","",'Dépenses sur frais réels'!C283)</f>
        <v/>
      </c>
      <c r="D283" s="197" t="str">
        <f>IF('Dépenses sur frais réels'!D283="","",'Dépenses sur frais réels'!D283)</f>
        <v/>
      </c>
      <c r="E283" s="197" t="str">
        <f>IF('Dépenses sur frais réels'!E283="","",'Dépenses sur frais réels'!E283)</f>
        <v/>
      </c>
      <c r="F283" s="197" t="str">
        <f>IF('Dépenses sur frais réels'!F283="","",'Dépenses sur frais réels'!F283)</f>
        <v/>
      </c>
      <c r="G283" s="361" t="str">
        <f>IF('Dépenses sur frais réels'!G283="","",'Dépenses sur frais réels'!G283)</f>
        <v/>
      </c>
      <c r="H283" s="361" t="str">
        <f>IF('Dépenses sur frais réels'!H283="","",'Dépenses sur frais réels'!H283)</f>
        <v/>
      </c>
      <c r="I283" s="362" t="str">
        <f>IF('Dépenses sur frais réels'!I283="","",'Dépenses sur frais réels'!I283)</f>
        <v/>
      </c>
      <c r="J283" s="102"/>
      <c r="K283" s="297" t="str">
        <f t="shared" si="22"/>
        <v/>
      </c>
      <c r="L283" s="297" t="str">
        <f t="shared" si="23"/>
        <v/>
      </c>
      <c r="M283" s="102"/>
      <c r="N283" s="193"/>
      <c r="O283" s="370"/>
      <c r="P283" s="147" t="str">
        <f t="shared" si="20"/>
        <v/>
      </c>
      <c r="Q283" s="195" t="str">
        <f t="shared" si="24"/>
        <v/>
      </c>
      <c r="R283" s="451" t="str">
        <f>IF(AND(OR(J283="KO",M283&lt;&gt;""),OR(J283="",K283="",L283="")),Listes!$A$68,IF(AND(M283="",J283&lt;&gt;""),Listes!$A$69,IF(AND(I283&lt;M283,O283=""),Listes!$A$70,IF(AND(L283&lt;K283,O283=""),Listes!$A$71,IF(AND(M283&lt;I283,N283=""),Listes!$A$72,IF(AND(S283="",OR(J283&lt;&gt;"",K283&lt;&gt;"",L283&lt;&gt;"")),Listes!$A$73,""))))))</f>
        <v/>
      </c>
      <c r="S283" s="291"/>
      <c r="T283" s="331">
        <f t="shared" si="21"/>
        <v>0</v>
      </c>
    </row>
    <row r="284" spans="1:20" ht="20.149999999999999" customHeight="1" x14ac:dyDescent="0.35">
      <c r="A284" s="126">
        <v>278</v>
      </c>
      <c r="B284" s="197" t="str">
        <f>IF('Dépenses sur frais réels'!B284="","",'Dépenses sur frais réels'!B284)</f>
        <v/>
      </c>
      <c r="C284" s="197" t="str">
        <f>IF('Dépenses sur frais réels'!C284="","",'Dépenses sur frais réels'!C284)</f>
        <v/>
      </c>
      <c r="D284" s="197" t="str">
        <f>IF('Dépenses sur frais réels'!D284="","",'Dépenses sur frais réels'!D284)</f>
        <v/>
      </c>
      <c r="E284" s="197" t="str">
        <f>IF('Dépenses sur frais réels'!E284="","",'Dépenses sur frais réels'!E284)</f>
        <v/>
      </c>
      <c r="F284" s="197" t="str">
        <f>IF('Dépenses sur frais réels'!F284="","",'Dépenses sur frais réels'!F284)</f>
        <v/>
      </c>
      <c r="G284" s="361" t="str">
        <f>IF('Dépenses sur frais réels'!G284="","",'Dépenses sur frais réels'!G284)</f>
        <v/>
      </c>
      <c r="H284" s="361" t="str">
        <f>IF('Dépenses sur frais réels'!H284="","",'Dépenses sur frais réels'!H284)</f>
        <v/>
      </c>
      <c r="I284" s="362" t="str">
        <f>IF('Dépenses sur frais réels'!I284="","",'Dépenses sur frais réels'!I284)</f>
        <v/>
      </c>
      <c r="J284" s="102"/>
      <c r="K284" s="297" t="str">
        <f t="shared" si="22"/>
        <v/>
      </c>
      <c r="L284" s="297" t="str">
        <f t="shared" si="23"/>
        <v/>
      </c>
      <c r="M284" s="102"/>
      <c r="N284" s="193"/>
      <c r="O284" s="370"/>
      <c r="P284" s="147" t="str">
        <f t="shared" si="20"/>
        <v/>
      </c>
      <c r="Q284" s="195" t="str">
        <f t="shared" si="24"/>
        <v/>
      </c>
      <c r="R284" s="451" t="str">
        <f>IF(AND(OR(J284="KO",M284&lt;&gt;""),OR(J284="",K284="",L284="")),Listes!$A$68,IF(AND(M284="",J284&lt;&gt;""),Listes!$A$69,IF(AND(I284&lt;M284,O284=""),Listes!$A$70,IF(AND(L284&lt;K284,O284=""),Listes!$A$71,IF(AND(M284&lt;I284,N284=""),Listes!$A$72,IF(AND(S284="",OR(J284&lt;&gt;"",K284&lt;&gt;"",L284&lt;&gt;"")),Listes!$A$73,""))))))</f>
        <v/>
      </c>
      <c r="S284" s="291"/>
      <c r="T284" s="331">
        <f t="shared" si="21"/>
        <v>0</v>
      </c>
    </row>
    <row r="285" spans="1:20" ht="20.149999999999999" customHeight="1" x14ac:dyDescent="0.35">
      <c r="A285" s="126">
        <v>279</v>
      </c>
      <c r="B285" s="197" t="str">
        <f>IF('Dépenses sur frais réels'!B285="","",'Dépenses sur frais réels'!B285)</f>
        <v/>
      </c>
      <c r="C285" s="197" t="str">
        <f>IF('Dépenses sur frais réels'!C285="","",'Dépenses sur frais réels'!C285)</f>
        <v/>
      </c>
      <c r="D285" s="197" t="str">
        <f>IF('Dépenses sur frais réels'!D285="","",'Dépenses sur frais réels'!D285)</f>
        <v/>
      </c>
      <c r="E285" s="197" t="str">
        <f>IF('Dépenses sur frais réels'!E285="","",'Dépenses sur frais réels'!E285)</f>
        <v/>
      </c>
      <c r="F285" s="197" t="str">
        <f>IF('Dépenses sur frais réels'!F285="","",'Dépenses sur frais réels'!F285)</f>
        <v/>
      </c>
      <c r="G285" s="361" t="str">
        <f>IF('Dépenses sur frais réels'!G285="","",'Dépenses sur frais réels'!G285)</f>
        <v/>
      </c>
      <c r="H285" s="361" t="str">
        <f>IF('Dépenses sur frais réels'!H285="","",'Dépenses sur frais réels'!H285)</f>
        <v/>
      </c>
      <c r="I285" s="362" t="str">
        <f>IF('Dépenses sur frais réels'!I285="","",'Dépenses sur frais réels'!I285)</f>
        <v/>
      </c>
      <c r="J285" s="102"/>
      <c r="K285" s="297" t="str">
        <f t="shared" si="22"/>
        <v/>
      </c>
      <c r="L285" s="297" t="str">
        <f t="shared" si="23"/>
        <v/>
      </c>
      <c r="M285" s="102"/>
      <c r="N285" s="193"/>
      <c r="O285" s="370"/>
      <c r="P285" s="147" t="str">
        <f t="shared" si="20"/>
        <v/>
      </c>
      <c r="Q285" s="195" t="str">
        <f t="shared" si="24"/>
        <v/>
      </c>
      <c r="R285" s="451" t="str">
        <f>IF(AND(OR(J285="KO",M285&lt;&gt;""),OR(J285="",K285="",L285="")),Listes!$A$68,IF(AND(M285="",J285&lt;&gt;""),Listes!$A$69,IF(AND(I285&lt;M285,O285=""),Listes!$A$70,IF(AND(L285&lt;K285,O285=""),Listes!$A$71,IF(AND(M285&lt;I285,N285=""),Listes!$A$72,IF(AND(S285="",OR(J285&lt;&gt;"",K285&lt;&gt;"",L285&lt;&gt;"")),Listes!$A$73,""))))))</f>
        <v/>
      </c>
      <c r="S285" s="291"/>
      <c r="T285" s="331">
        <f t="shared" si="21"/>
        <v>0</v>
      </c>
    </row>
    <row r="286" spans="1:20" ht="20.149999999999999" customHeight="1" x14ac:dyDescent="0.35">
      <c r="A286" s="126">
        <v>280</v>
      </c>
      <c r="B286" s="197" t="str">
        <f>IF('Dépenses sur frais réels'!B286="","",'Dépenses sur frais réels'!B286)</f>
        <v/>
      </c>
      <c r="C286" s="197" t="str">
        <f>IF('Dépenses sur frais réels'!C286="","",'Dépenses sur frais réels'!C286)</f>
        <v/>
      </c>
      <c r="D286" s="197" t="str">
        <f>IF('Dépenses sur frais réels'!D286="","",'Dépenses sur frais réels'!D286)</f>
        <v/>
      </c>
      <c r="E286" s="197" t="str">
        <f>IF('Dépenses sur frais réels'!E286="","",'Dépenses sur frais réels'!E286)</f>
        <v/>
      </c>
      <c r="F286" s="197" t="str">
        <f>IF('Dépenses sur frais réels'!F286="","",'Dépenses sur frais réels'!F286)</f>
        <v/>
      </c>
      <c r="G286" s="361" t="str">
        <f>IF('Dépenses sur frais réels'!G286="","",'Dépenses sur frais réels'!G286)</f>
        <v/>
      </c>
      <c r="H286" s="361" t="str">
        <f>IF('Dépenses sur frais réels'!H286="","",'Dépenses sur frais réels'!H286)</f>
        <v/>
      </c>
      <c r="I286" s="362" t="str">
        <f>IF('Dépenses sur frais réels'!I286="","",'Dépenses sur frais réels'!I286)</f>
        <v/>
      </c>
      <c r="J286" s="102"/>
      <c r="K286" s="297" t="str">
        <f t="shared" si="22"/>
        <v/>
      </c>
      <c r="L286" s="297" t="str">
        <f t="shared" si="23"/>
        <v/>
      </c>
      <c r="M286" s="102"/>
      <c r="N286" s="193"/>
      <c r="O286" s="370"/>
      <c r="P286" s="147" t="str">
        <f t="shared" si="20"/>
        <v/>
      </c>
      <c r="Q286" s="195" t="str">
        <f t="shared" si="24"/>
        <v/>
      </c>
      <c r="R286" s="451" t="str">
        <f>IF(AND(OR(J286="KO",M286&lt;&gt;""),OR(J286="",K286="",L286="")),Listes!$A$68,IF(AND(M286="",J286&lt;&gt;""),Listes!$A$69,IF(AND(I286&lt;M286,O286=""),Listes!$A$70,IF(AND(L286&lt;K286,O286=""),Listes!$A$71,IF(AND(M286&lt;I286,N286=""),Listes!$A$72,IF(AND(S286="",OR(J286&lt;&gt;"",K286&lt;&gt;"",L286&lt;&gt;"")),Listes!$A$73,""))))))</f>
        <v/>
      </c>
      <c r="S286" s="291"/>
      <c r="T286" s="331">
        <f t="shared" si="21"/>
        <v>0</v>
      </c>
    </row>
    <row r="287" spans="1:20" ht="20.149999999999999" customHeight="1" x14ac:dyDescent="0.35">
      <c r="A287" s="126">
        <v>281</v>
      </c>
      <c r="B287" s="197" t="str">
        <f>IF('Dépenses sur frais réels'!B287="","",'Dépenses sur frais réels'!B287)</f>
        <v/>
      </c>
      <c r="C287" s="197" t="str">
        <f>IF('Dépenses sur frais réels'!C287="","",'Dépenses sur frais réels'!C287)</f>
        <v/>
      </c>
      <c r="D287" s="197" t="str">
        <f>IF('Dépenses sur frais réels'!D287="","",'Dépenses sur frais réels'!D287)</f>
        <v/>
      </c>
      <c r="E287" s="197" t="str">
        <f>IF('Dépenses sur frais réels'!E287="","",'Dépenses sur frais réels'!E287)</f>
        <v/>
      </c>
      <c r="F287" s="197" t="str">
        <f>IF('Dépenses sur frais réels'!F287="","",'Dépenses sur frais réels'!F287)</f>
        <v/>
      </c>
      <c r="G287" s="361" t="str">
        <f>IF('Dépenses sur frais réels'!G287="","",'Dépenses sur frais réels'!G287)</f>
        <v/>
      </c>
      <c r="H287" s="361" t="str">
        <f>IF('Dépenses sur frais réels'!H287="","",'Dépenses sur frais réels'!H287)</f>
        <v/>
      </c>
      <c r="I287" s="362" t="str">
        <f>IF('Dépenses sur frais réels'!I287="","",'Dépenses sur frais réels'!I287)</f>
        <v/>
      </c>
      <c r="J287" s="102"/>
      <c r="K287" s="297" t="str">
        <f t="shared" si="22"/>
        <v/>
      </c>
      <c r="L287" s="297" t="str">
        <f t="shared" si="23"/>
        <v/>
      </c>
      <c r="M287" s="102"/>
      <c r="N287" s="193"/>
      <c r="O287" s="370"/>
      <c r="P287" s="147" t="str">
        <f t="shared" si="20"/>
        <v/>
      </c>
      <c r="Q287" s="195" t="str">
        <f t="shared" si="24"/>
        <v/>
      </c>
      <c r="R287" s="451" t="str">
        <f>IF(AND(OR(J287="KO",M287&lt;&gt;""),OR(J287="",K287="",L287="")),Listes!$A$68,IF(AND(M287="",J287&lt;&gt;""),Listes!$A$69,IF(AND(I287&lt;M287,O287=""),Listes!$A$70,IF(AND(L287&lt;K287,O287=""),Listes!$A$71,IF(AND(M287&lt;I287,N287=""),Listes!$A$72,IF(AND(S287="",OR(J287&lt;&gt;"",K287&lt;&gt;"",L287&lt;&gt;"")),Listes!$A$73,""))))))</f>
        <v/>
      </c>
      <c r="S287" s="291"/>
      <c r="T287" s="331">
        <f t="shared" si="21"/>
        <v>0</v>
      </c>
    </row>
    <row r="288" spans="1:20" ht="20.149999999999999" customHeight="1" x14ac:dyDescent="0.35">
      <c r="A288" s="126">
        <v>282</v>
      </c>
      <c r="B288" s="197" t="str">
        <f>IF('Dépenses sur frais réels'!B288="","",'Dépenses sur frais réels'!B288)</f>
        <v/>
      </c>
      <c r="C288" s="197" t="str">
        <f>IF('Dépenses sur frais réels'!C288="","",'Dépenses sur frais réels'!C288)</f>
        <v/>
      </c>
      <c r="D288" s="197" t="str">
        <f>IF('Dépenses sur frais réels'!D288="","",'Dépenses sur frais réels'!D288)</f>
        <v/>
      </c>
      <c r="E288" s="197" t="str">
        <f>IF('Dépenses sur frais réels'!E288="","",'Dépenses sur frais réels'!E288)</f>
        <v/>
      </c>
      <c r="F288" s="197" t="str">
        <f>IF('Dépenses sur frais réels'!F288="","",'Dépenses sur frais réels'!F288)</f>
        <v/>
      </c>
      <c r="G288" s="361" t="str">
        <f>IF('Dépenses sur frais réels'!G288="","",'Dépenses sur frais réels'!G288)</f>
        <v/>
      </c>
      <c r="H288" s="361" t="str">
        <f>IF('Dépenses sur frais réels'!H288="","",'Dépenses sur frais réels'!H288)</f>
        <v/>
      </c>
      <c r="I288" s="362" t="str">
        <f>IF('Dépenses sur frais réels'!I288="","",'Dépenses sur frais réels'!I288)</f>
        <v/>
      </c>
      <c r="J288" s="102"/>
      <c r="K288" s="297" t="str">
        <f t="shared" si="22"/>
        <v/>
      </c>
      <c r="L288" s="297" t="str">
        <f t="shared" si="23"/>
        <v/>
      </c>
      <c r="M288" s="102"/>
      <c r="N288" s="193"/>
      <c r="O288" s="370"/>
      <c r="P288" s="147" t="str">
        <f t="shared" si="20"/>
        <v/>
      </c>
      <c r="Q288" s="195" t="str">
        <f t="shared" si="24"/>
        <v/>
      </c>
      <c r="R288" s="451" t="str">
        <f>IF(AND(OR(J288="KO",M288&lt;&gt;""),OR(J288="",K288="",L288="")),Listes!$A$68,IF(AND(M288="",J288&lt;&gt;""),Listes!$A$69,IF(AND(I288&lt;M288,O288=""),Listes!$A$70,IF(AND(L288&lt;K288,O288=""),Listes!$A$71,IF(AND(M288&lt;I288,N288=""),Listes!$A$72,IF(AND(S288="",OR(J288&lt;&gt;"",K288&lt;&gt;"",L288&lt;&gt;"")),Listes!$A$73,""))))))</f>
        <v/>
      </c>
      <c r="S288" s="291"/>
      <c r="T288" s="331">
        <f t="shared" si="21"/>
        <v>0</v>
      </c>
    </row>
    <row r="289" spans="1:20" ht="20.149999999999999" customHeight="1" x14ac:dyDescent="0.35">
      <c r="A289" s="126">
        <v>283</v>
      </c>
      <c r="B289" s="197" t="str">
        <f>IF('Dépenses sur frais réels'!B289="","",'Dépenses sur frais réels'!B289)</f>
        <v/>
      </c>
      <c r="C289" s="197" t="str">
        <f>IF('Dépenses sur frais réels'!C289="","",'Dépenses sur frais réels'!C289)</f>
        <v/>
      </c>
      <c r="D289" s="197" t="str">
        <f>IF('Dépenses sur frais réels'!D289="","",'Dépenses sur frais réels'!D289)</f>
        <v/>
      </c>
      <c r="E289" s="197" t="str">
        <f>IF('Dépenses sur frais réels'!E289="","",'Dépenses sur frais réels'!E289)</f>
        <v/>
      </c>
      <c r="F289" s="197" t="str">
        <f>IF('Dépenses sur frais réels'!F289="","",'Dépenses sur frais réels'!F289)</f>
        <v/>
      </c>
      <c r="G289" s="361" t="str">
        <f>IF('Dépenses sur frais réels'!G289="","",'Dépenses sur frais réels'!G289)</f>
        <v/>
      </c>
      <c r="H289" s="361" t="str">
        <f>IF('Dépenses sur frais réels'!H289="","",'Dépenses sur frais réels'!H289)</f>
        <v/>
      </c>
      <c r="I289" s="362" t="str">
        <f>IF('Dépenses sur frais réels'!I289="","",'Dépenses sur frais réels'!I289)</f>
        <v/>
      </c>
      <c r="J289" s="102"/>
      <c r="K289" s="297" t="str">
        <f t="shared" si="22"/>
        <v/>
      </c>
      <c r="L289" s="297" t="str">
        <f t="shared" si="23"/>
        <v/>
      </c>
      <c r="M289" s="102"/>
      <c r="N289" s="193"/>
      <c r="O289" s="370"/>
      <c r="P289" s="147" t="str">
        <f t="shared" si="20"/>
        <v/>
      </c>
      <c r="Q289" s="195" t="str">
        <f t="shared" si="24"/>
        <v/>
      </c>
      <c r="R289" s="451" t="str">
        <f>IF(AND(OR(J289="KO",M289&lt;&gt;""),OR(J289="",K289="",L289="")),Listes!$A$68,IF(AND(M289="",J289&lt;&gt;""),Listes!$A$69,IF(AND(I289&lt;M289,O289=""),Listes!$A$70,IF(AND(L289&lt;K289,O289=""),Listes!$A$71,IF(AND(M289&lt;I289,N289=""),Listes!$A$72,IF(AND(S289="",OR(J289&lt;&gt;"",K289&lt;&gt;"",L289&lt;&gt;"")),Listes!$A$73,""))))))</f>
        <v/>
      </c>
      <c r="S289" s="291"/>
      <c r="T289" s="331">
        <f t="shared" si="21"/>
        <v>0</v>
      </c>
    </row>
    <row r="290" spans="1:20" ht="20.149999999999999" customHeight="1" x14ac:dyDescent="0.35">
      <c r="A290" s="126">
        <v>284</v>
      </c>
      <c r="B290" s="197" t="str">
        <f>IF('Dépenses sur frais réels'!B290="","",'Dépenses sur frais réels'!B290)</f>
        <v/>
      </c>
      <c r="C290" s="197" t="str">
        <f>IF('Dépenses sur frais réels'!C290="","",'Dépenses sur frais réels'!C290)</f>
        <v/>
      </c>
      <c r="D290" s="197" t="str">
        <f>IF('Dépenses sur frais réels'!D290="","",'Dépenses sur frais réels'!D290)</f>
        <v/>
      </c>
      <c r="E290" s="197" t="str">
        <f>IF('Dépenses sur frais réels'!E290="","",'Dépenses sur frais réels'!E290)</f>
        <v/>
      </c>
      <c r="F290" s="197" t="str">
        <f>IF('Dépenses sur frais réels'!F290="","",'Dépenses sur frais réels'!F290)</f>
        <v/>
      </c>
      <c r="G290" s="361" t="str">
        <f>IF('Dépenses sur frais réels'!G290="","",'Dépenses sur frais réels'!G290)</f>
        <v/>
      </c>
      <c r="H290" s="361" t="str">
        <f>IF('Dépenses sur frais réels'!H290="","",'Dépenses sur frais réels'!H290)</f>
        <v/>
      </c>
      <c r="I290" s="362" t="str">
        <f>IF('Dépenses sur frais réels'!I290="","",'Dépenses sur frais réels'!I290)</f>
        <v/>
      </c>
      <c r="J290" s="102"/>
      <c r="K290" s="297" t="str">
        <f t="shared" si="22"/>
        <v/>
      </c>
      <c r="L290" s="297" t="str">
        <f t="shared" si="23"/>
        <v/>
      </c>
      <c r="M290" s="102"/>
      <c r="N290" s="193"/>
      <c r="O290" s="370"/>
      <c r="P290" s="147" t="str">
        <f t="shared" si="20"/>
        <v/>
      </c>
      <c r="Q290" s="195" t="str">
        <f t="shared" si="24"/>
        <v/>
      </c>
      <c r="R290" s="451" t="str">
        <f>IF(AND(OR(J290="KO",M290&lt;&gt;""),OR(J290="",K290="",L290="")),Listes!$A$68,IF(AND(M290="",J290&lt;&gt;""),Listes!$A$69,IF(AND(I290&lt;M290,O290=""),Listes!$A$70,IF(AND(L290&lt;K290,O290=""),Listes!$A$71,IF(AND(M290&lt;I290,N290=""),Listes!$A$72,IF(AND(S290="",OR(J290&lt;&gt;"",K290&lt;&gt;"",L290&lt;&gt;"")),Listes!$A$73,""))))))</f>
        <v/>
      </c>
      <c r="S290" s="291"/>
      <c r="T290" s="331">
        <f t="shared" si="21"/>
        <v>0</v>
      </c>
    </row>
    <row r="291" spans="1:20" ht="20.149999999999999" customHeight="1" x14ac:dyDescent="0.35">
      <c r="A291" s="126">
        <v>285</v>
      </c>
      <c r="B291" s="197" t="str">
        <f>IF('Dépenses sur frais réels'!B291="","",'Dépenses sur frais réels'!B291)</f>
        <v/>
      </c>
      <c r="C291" s="197" t="str">
        <f>IF('Dépenses sur frais réels'!C291="","",'Dépenses sur frais réels'!C291)</f>
        <v/>
      </c>
      <c r="D291" s="197" t="str">
        <f>IF('Dépenses sur frais réels'!D291="","",'Dépenses sur frais réels'!D291)</f>
        <v/>
      </c>
      <c r="E291" s="197" t="str">
        <f>IF('Dépenses sur frais réels'!E291="","",'Dépenses sur frais réels'!E291)</f>
        <v/>
      </c>
      <c r="F291" s="197" t="str">
        <f>IF('Dépenses sur frais réels'!F291="","",'Dépenses sur frais réels'!F291)</f>
        <v/>
      </c>
      <c r="G291" s="361" t="str">
        <f>IF('Dépenses sur frais réels'!G291="","",'Dépenses sur frais réels'!G291)</f>
        <v/>
      </c>
      <c r="H291" s="361" t="str">
        <f>IF('Dépenses sur frais réels'!H291="","",'Dépenses sur frais réels'!H291)</f>
        <v/>
      </c>
      <c r="I291" s="362" t="str">
        <f>IF('Dépenses sur frais réels'!I291="","",'Dépenses sur frais réels'!I291)</f>
        <v/>
      </c>
      <c r="J291" s="102"/>
      <c r="K291" s="297" t="str">
        <f t="shared" si="22"/>
        <v/>
      </c>
      <c r="L291" s="297" t="str">
        <f t="shared" si="23"/>
        <v/>
      </c>
      <c r="M291" s="102"/>
      <c r="N291" s="193"/>
      <c r="O291" s="370"/>
      <c r="P291" s="147" t="str">
        <f t="shared" si="20"/>
        <v/>
      </c>
      <c r="Q291" s="195" t="str">
        <f t="shared" si="24"/>
        <v/>
      </c>
      <c r="R291" s="451" t="str">
        <f>IF(AND(OR(J291="KO",M291&lt;&gt;""),OR(J291="",K291="",L291="")),Listes!$A$68,IF(AND(M291="",J291&lt;&gt;""),Listes!$A$69,IF(AND(I291&lt;M291,O291=""),Listes!$A$70,IF(AND(L291&lt;K291,O291=""),Listes!$A$71,IF(AND(M291&lt;I291,N291=""),Listes!$A$72,IF(AND(S291="",OR(J291&lt;&gt;"",K291&lt;&gt;"",L291&lt;&gt;"")),Listes!$A$73,""))))))</f>
        <v/>
      </c>
      <c r="S291" s="291"/>
      <c r="T291" s="331">
        <f t="shared" si="21"/>
        <v>0</v>
      </c>
    </row>
    <row r="292" spans="1:20" ht="20.149999999999999" customHeight="1" x14ac:dyDescent="0.35">
      <c r="A292" s="126">
        <v>286</v>
      </c>
      <c r="B292" s="197" t="str">
        <f>IF('Dépenses sur frais réels'!B292="","",'Dépenses sur frais réels'!B292)</f>
        <v/>
      </c>
      <c r="C292" s="197" t="str">
        <f>IF('Dépenses sur frais réels'!C292="","",'Dépenses sur frais réels'!C292)</f>
        <v/>
      </c>
      <c r="D292" s="197" t="str">
        <f>IF('Dépenses sur frais réels'!D292="","",'Dépenses sur frais réels'!D292)</f>
        <v/>
      </c>
      <c r="E292" s="197" t="str">
        <f>IF('Dépenses sur frais réels'!E292="","",'Dépenses sur frais réels'!E292)</f>
        <v/>
      </c>
      <c r="F292" s="197" t="str">
        <f>IF('Dépenses sur frais réels'!F292="","",'Dépenses sur frais réels'!F292)</f>
        <v/>
      </c>
      <c r="G292" s="361" t="str">
        <f>IF('Dépenses sur frais réels'!G292="","",'Dépenses sur frais réels'!G292)</f>
        <v/>
      </c>
      <c r="H292" s="361" t="str">
        <f>IF('Dépenses sur frais réels'!H292="","",'Dépenses sur frais réels'!H292)</f>
        <v/>
      </c>
      <c r="I292" s="362" t="str">
        <f>IF('Dépenses sur frais réels'!I292="","",'Dépenses sur frais réels'!I292)</f>
        <v/>
      </c>
      <c r="J292" s="102"/>
      <c r="K292" s="297" t="str">
        <f t="shared" si="22"/>
        <v/>
      </c>
      <c r="L292" s="297" t="str">
        <f t="shared" si="23"/>
        <v/>
      </c>
      <c r="M292" s="102"/>
      <c r="N292" s="193"/>
      <c r="O292" s="370"/>
      <c r="P292" s="147" t="str">
        <f t="shared" si="20"/>
        <v/>
      </c>
      <c r="Q292" s="195" t="str">
        <f t="shared" si="24"/>
        <v/>
      </c>
      <c r="R292" s="451" t="str">
        <f>IF(AND(OR(J292="KO",M292&lt;&gt;""),OR(J292="",K292="",L292="")),Listes!$A$68,IF(AND(M292="",J292&lt;&gt;""),Listes!$A$69,IF(AND(I292&lt;M292,O292=""),Listes!$A$70,IF(AND(L292&lt;K292,O292=""),Listes!$A$71,IF(AND(M292&lt;I292,N292=""),Listes!$A$72,IF(AND(S292="",OR(J292&lt;&gt;"",K292&lt;&gt;"",L292&lt;&gt;"")),Listes!$A$73,""))))))</f>
        <v/>
      </c>
      <c r="S292" s="291"/>
      <c r="T292" s="331">
        <f t="shared" si="21"/>
        <v>0</v>
      </c>
    </row>
    <row r="293" spans="1:20" ht="20.149999999999999" customHeight="1" x14ac:dyDescent="0.35">
      <c r="A293" s="126">
        <v>287</v>
      </c>
      <c r="B293" s="197" t="str">
        <f>IF('Dépenses sur frais réels'!B293="","",'Dépenses sur frais réels'!B293)</f>
        <v/>
      </c>
      <c r="C293" s="197" t="str">
        <f>IF('Dépenses sur frais réels'!C293="","",'Dépenses sur frais réels'!C293)</f>
        <v/>
      </c>
      <c r="D293" s="197" t="str">
        <f>IF('Dépenses sur frais réels'!D293="","",'Dépenses sur frais réels'!D293)</f>
        <v/>
      </c>
      <c r="E293" s="197" t="str">
        <f>IF('Dépenses sur frais réels'!E293="","",'Dépenses sur frais réels'!E293)</f>
        <v/>
      </c>
      <c r="F293" s="197" t="str">
        <f>IF('Dépenses sur frais réels'!F293="","",'Dépenses sur frais réels'!F293)</f>
        <v/>
      </c>
      <c r="G293" s="361" t="str">
        <f>IF('Dépenses sur frais réels'!G293="","",'Dépenses sur frais réels'!G293)</f>
        <v/>
      </c>
      <c r="H293" s="361" t="str">
        <f>IF('Dépenses sur frais réels'!H293="","",'Dépenses sur frais réels'!H293)</f>
        <v/>
      </c>
      <c r="I293" s="362" t="str">
        <f>IF('Dépenses sur frais réels'!I293="","",'Dépenses sur frais réels'!I293)</f>
        <v/>
      </c>
      <c r="J293" s="102"/>
      <c r="K293" s="297" t="str">
        <f t="shared" si="22"/>
        <v/>
      </c>
      <c r="L293" s="297" t="str">
        <f t="shared" si="23"/>
        <v/>
      </c>
      <c r="M293" s="102"/>
      <c r="N293" s="193"/>
      <c r="O293" s="370"/>
      <c r="P293" s="147" t="str">
        <f t="shared" si="20"/>
        <v/>
      </c>
      <c r="Q293" s="195" t="str">
        <f t="shared" si="24"/>
        <v/>
      </c>
      <c r="R293" s="451" t="str">
        <f>IF(AND(OR(J293="KO",M293&lt;&gt;""),OR(J293="",K293="",L293="")),Listes!$A$68,IF(AND(M293="",J293&lt;&gt;""),Listes!$A$69,IF(AND(I293&lt;M293,O293=""),Listes!$A$70,IF(AND(L293&lt;K293,O293=""),Listes!$A$71,IF(AND(M293&lt;I293,N293=""),Listes!$A$72,IF(AND(S293="",OR(J293&lt;&gt;"",K293&lt;&gt;"",L293&lt;&gt;"")),Listes!$A$73,""))))))</f>
        <v/>
      </c>
      <c r="S293" s="291"/>
      <c r="T293" s="331">
        <f t="shared" si="21"/>
        <v>0</v>
      </c>
    </row>
    <row r="294" spans="1:20" ht="20.149999999999999" customHeight="1" x14ac:dyDescent="0.35">
      <c r="A294" s="126">
        <v>288</v>
      </c>
      <c r="B294" s="197" t="str">
        <f>IF('Dépenses sur frais réels'!B294="","",'Dépenses sur frais réels'!B294)</f>
        <v/>
      </c>
      <c r="C294" s="197" t="str">
        <f>IF('Dépenses sur frais réels'!C294="","",'Dépenses sur frais réels'!C294)</f>
        <v/>
      </c>
      <c r="D294" s="197" t="str">
        <f>IF('Dépenses sur frais réels'!D294="","",'Dépenses sur frais réels'!D294)</f>
        <v/>
      </c>
      <c r="E294" s="197" t="str">
        <f>IF('Dépenses sur frais réels'!E294="","",'Dépenses sur frais réels'!E294)</f>
        <v/>
      </c>
      <c r="F294" s="197" t="str">
        <f>IF('Dépenses sur frais réels'!F294="","",'Dépenses sur frais réels'!F294)</f>
        <v/>
      </c>
      <c r="G294" s="361" t="str">
        <f>IF('Dépenses sur frais réels'!G294="","",'Dépenses sur frais réels'!G294)</f>
        <v/>
      </c>
      <c r="H294" s="361" t="str">
        <f>IF('Dépenses sur frais réels'!H294="","",'Dépenses sur frais réels'!H294)</f>
        <v/>
      </c>
      <c r="I294" s="362" t="str">
        <f>IF('Dépenses sur frais réels'!I294="","",'Dépenses sur frais réels'!I294)</f>
        <v/>
      </c>
      <c r="J294" s="102"/>
      <c r="K294" s="297" t="str">
        <f t="shared" si="22"/>
        <v/>
      </c>
      <c r="L294" s="297" t="str">
        <f t="shared" si="23"/>
        <v/>
      </c>
      <c r="M294" s="102"/>
      <c r="N294" s="193"/>
      <c r="O294" s="370"/>
      <c r="P294" s="147" t="str">
        <f t="shared" si="20"/>
        <v/>
      </c>
      <c r="Q294" s="195" t="str">
        <f t="shared" si="24"/>
        <v/>
      </c>
      <c r="R294" s="451" t="str">
        <f>IF(AND(OR(J294="KO",M294&lt;&gt;""),OR(J294="",K294="",L294="")),Listes!$A$68,IF(AND(M294="",J294&lt;&gt;""),Listes!$A$69,IF(AND(I294&lt;M294,O294=""),Listes!$A$70,IF(AND(L294&lt;K294,O294=""),Listes!$A$71,IF(AND(M294&lt;I294,N294=""),Listes!$A$72,IF(AND(S294="",OR(J294&lt;&gt;"",K294&lt;&gt;"",L294&lt;&gt;"")),Listes!$A$73,""))))))</f>
        <v/>
      </c>
      <c r="S294" s="291"/>
      <c r="T294" s="331">
        <f t="shared" si="21"/>
        <v>0</v>
      </c>
    </row>
    <row r="295" spans="1:20" ht="20.149999999999999" customHeight="1" x14ac:dyDescent="0.35">
      <c r="A295" s="126">
        <v>289</v>
      </c>
      <c r="B295" s="197" t="str">
        <f>IF('Dépenses sur frais réels'!B295="","",'Dépenses sur frais réels'!B295)</f>
        <v/>
      </c>
      <c r="C295" s="197" t="str">
        <f>IF('Dépenses sur frais réels'!C295="","",'Dépenses sur frais réels'!C295)</f>
        <v/>
      </c>
      <c r="D295" s="197" t="str">
        <f>IF('Dépenses sur frais réels'!D295="","",'Dépenses sur frais réels'!D295)</f>
        <v/>
      </c>
      <c r="E295" s="197" t="str">
        <f>IF('Dépenses sur frais réels'!E295="","",'Dépenses sur frais réels'!E295)</f>
        <v/>
      </c>
      <c r="F295" s="197" t="str">
        <f>IF('Dépenses sur frais réels'!F295="","",'Dépenses sur frais réels'!F295)</f>
        <v/>
      </c>
      <c r="G295" s="361" t="str">
        <f>IF('Dépenses sur frais réels'!G295="","",'Dépenses sur frais réels'!G295)</f>
        <v/>
      </c>
      <c r="H295" s="361" t="str">
        <f>IF('Dépenses sur frais réels'!H295="","",'Dépenses sur frais réels'!H295)</f>
        <v/>
      </c>
      <c r="I295" s="362" t="str">
        <f>IF('Dépenses sur frais réels'!I295="","",'Dépenses sur frais réels'!I295)</f>
        <v/>
      </c>
      <c r="J295" s="102"/>
      <c r="K295" s="297" t="str">
        <f t="shared" si="22"/>
        <v/>
      </c>
      <c r="L295" s="297" t="str">
        <f t="shared" si="23"/>
        <v/>
      </c>
      <c r="M295" s="102"/>
      <c r="N295" s="193"/>
      <c r="O295" s="370"/>
      <c r="P295" s="147" t="str">
        <f t="shared" si="20"/>
        <v/>
      </c>
      <c r="Q295" s="195" t="str">
        <f t="shared" si="24"/>
        <v/>
      </c>
      <c r="R295" s="451" t="str">
        <f>IF(AND(OR(J295="KO",M295&lt;&gt;""),OR(J295="",K295="",L295="")),Listes!$A$68,IF(AND(M295="",J295&lt;&gt;""),Listes!$A$69,IF(AND(I295&lt;M295,O295=""),Listes!$A$70,IF(AND(L295&lt;K295,O295=""),Listes!$A$71,IF(AND(M295&lt;I295,N295=""),Listes!$A$72,IF(AND(S295="",OR(J295&lt;&gt;"",K295&lt;&gt;"",L295&lt;&gt;"")),Listes!$A$73,""))))))</f>
        <v/>
      </c>
      <c r="S295" s="291"/>
      <c r="T295" s="331">
        <f t="shared" si="21"/>
        <v>0</v>
      </c>
    </row>
    <row r="296" spans="1:20" ht="20.149999999999999" customHeight="1" x14ac:dyDescent="0.35">
      <c r="A296" s="126">
        <v>290</v>
      </c>
      <c r="B296" s="197" t="str">
        <f>IF('Dépenses sur frais réels'!B296="","",'Dépenses sur frais réels'!B296)</f>
        <v/>
      </c>
      <c r="C296" s="197" t="str">
        <f>IF('Dépenses sur frais réels'!C296="","",'Dépenses sur frais réels'!C296)</f>
        <v/>
      </c>
      <c r="D296" s="197" t="str">
        <f>IF('Dépenses sur frais réels'!D296="","",'Dépenses sur frais réels'!D296)</f>
        <v/>
      </c>
      <c r="E296" s="197" t="str">
        <f>IF('Dépenses sur frais réels'!E296="","",'Dépenses sur frais réels'!E296)</f>
        <v/>
      </c>
      <c r="F296" s="197" t="str">
        <f>IF('Dépenses sur frais réels'!F296="","",'Dépenses sur frais réels'!F296)</f>
        <v/>
      </c>
      <c r="G296" s="361" t="str">
        <f>IF('Dépenses sur frais réels'!G296="","",'Dépenses sur frais réels'!G296)</f>
        <v/>
      </c>
      <c r="H296" s="361" t="str">
        <f>IF('Dépenses sur frais réels'!H296="","",'Dépenses sur frais réels'!H296)</f>
        <v/>
      </c>
      <c r="I296" s="362" t="str">
        <f>IF('Dépenses sur frais réels'!I296="","",'Dépenses sur frais réels'!I296)</f>
        <v/>
      </c>
      <c r="J296" s="102"/>
      <c r="K296" s="297" t="str">
        <f t="shared" si="22"/>
        <v/>
      </c>
      <c r="L296" s="297" t="str">
        <f t="shared" si="23"/>
        <v/>
      </c>
      <c r="M296" s="102"/>
      <c r="N296" s="193"/>
      <c r="O296" s="370"/>
      <c r="P296" s="147" t="str">
        <f t="shared" si="20"/>
        <v/>
      </c>
      <c r="Q296" s="195" t="str">
        <f t="shared" si="24"/>
        <v/>
      </c>
      <c r="R296" s="451" t="str">
        <f>IF(AND(OR(J296="KO",M296&lt;&gt;""),OR(J296="",K296="",L296="")),Listes!$A$68,IF(AND(M296="",J296&lt;&gt;""),Listes!$A$69,IF(AND(I296&lt;M296,O296=""),Listes!$A$70,IF(AND(L296&lt;K296,O296=""),Listes!$A$71,IF(AND(M296&lt;I296,N296=""),Listes!$A$72,IF(AND(S296="",OR(J296&lt;&gt;"",K296&lt;&gt;"",L296&lt;&gt;"")),Listes!$A$73,""))))))</f>
        <v/>
      </c>
      <c r="S296" s="291"/>
      <c r="T296" s="331">
        <f t="shared" si="21"/>
        <v>0</v>
      </c>
    </row>
    <row r="297" spans="1:20" ht="20.149999999999999" customHeight="1" x14ac:dyDescent="0.35">
      <c r="A297" s="126">
        <v>291</v>
      </c>
      <c r="B297" s="197" t="str">
        <f>IF('Dépenses sur frais réels'!B297="","",'Dépenses sur frais réels'!B297)</f>
        <v/>
      </c>
      <c r="C297" s="197" t="str">
        <f>IF('Dépenses sur frais réels'!C297="","",'Dépenses sur frais réels'!C297)</f>
        <v/>
      </c>
      <c r="D297" s="197" t="str">
        <f>IF('Dépenses sur frais réels'!D297="","",'Dépenses sur frais réels'!D297)</f>
        <v/>
      </c>
      <c r="E297" s="197" t="str">
        <f>IF('Dépenses sur frais réels'!E297="","",'Dépenses sur frais réels'!E297)</f>
        <v/>
      </c>
      <c r="F297" s="197" t="str">
        <f>IF('Dépenses sur frais réels'!F297="","",'Dépenses sur frais réels'!F297)</f>
        <v/>
      </c>
      <c r="G297" s="361" t="str">
        <f>IF('Dépenses sur frais réels'!G297="","",'Dépenses sur frais réels'!G297)</f>
        <v/>
      </c>
      <c r="H297" s="361" t="str">
        <f>IF('Dépenses sur frais réels'!H297="","",'Dépenses sur frais réels'!H297)</f>
        <v/>
      </c>
      <c r="I297" s="362" t="str">
        <f>IF('Dépenses sur frais réels'!I297="","",'Dépenses sur frais réels'!I297)</f>
        <v/>
      </c>
      <c r="J297" s="102"/>
      <c r="K297" s="297" t="str">
        <f t="shared" si="22"/>
        <v/>
      </c>
      <c r="L297" s="297" t="str">
        <f t="shared" si="23"/>
        <v/>
      </c>
      <c r="M297" s="102"/>
      <c r="N297" s="193"/>
      <c r="O297" s="370"/>
      <c r="P297" s="147" t="str">
        <f t="shared" si="20"/>
        <v/>
      </c>
      <c r="Q297" s="195" t="str">
        <f t="shared" si="24"/>
        <v/>
      </c>
      <c r="R297" s="451" t="str">
        <f>IF(AND(OR(J297="KO",M297&lt;&gt;""),OR(J297="",K297="",L297="")),Listes!$A$68,IF(AND(M297="",J297&lt;&gt;""),Listes!$A$69,IF(AND(I297&lt;M297,O297=""),Listes!$A$70,IF(AND(L297&lt;K297,O297=""),Listes!$A$71,IF(AND(M297&lt;I297,N297=""),Listes!$A$72,IF(AND(S297="",OR(J297&lt;&gt;"",K297&lt;&gt;"",L297&lt;&gt;"")),Listes!$A$73,""))))))</f>
        <v/>
      </c>
      <c r="S297" s="291"/>
      <c r="T297" s="331">
        <f t="shared" si="21"/>
        <v>0</v>
      </c>
    </row>
    <row r="298" spans="1:20" ht="20.149999999999999" customHeight="1" x14ac:dyDescent="0.35">
      <c r="A298" s="126">
        <v>292</v>
      </c>
      <c r="B298" s="197" t="str">
        <f>IF('Dépenses sur frais réels'!B298="","",'Dépenses sur frais réels'!B298)</f>
        <v/>
      </c>
      <c r="C298" s="197" t="str">
        <f>IF('Dépenses sur frais réels'!C298="","",'Dépenses sur frais réels'!C298)</f>
        <v/>
      </c>
      <c r="D298" s="197" t="str">
        <f>IF('Dépenses sur frais réels'!D298="","",'Dépenses sur frais réels'!D298)</f>
        <v/>
      </c>
      <c r="E298" s="197" t="str">
        <f>IF('Dépenses sur frais réels'!E298="","",'Dépenses sur frais réels'!E298)</f>
        <v/>
      </c>
      <c r="F298" s="197" t="str">
        <f>IF('Dépenses sur frais réels'!F298="","",'Dépenses sur frais réels'!F298)</f>
        <v/>
      </c>
      <c r="G298" s="361" t="str">
        <f>IF('Dépenses sur frais réels'!G298="","",'Dépenses sur frais réels'!G298)</f>
        <v/>
      </c>
      <c r="H298" s="361" t="str">
        <f>IF('Dépenses sur frais réels'!H298="","",'Dépenses sur frais réels'!H298)</f>
        <v/>
      </c>
      <c r="I298" s="362" t="str">
        <f>IF('Dépenses sur frais réels'!I298="","",'Dépenses sur frais réels'!I298)</f>
        <v/>
      </c>
      <c r="J298" s="102"/>
      <c r="K298" s="297" t="str">
        <f t="shared" si="22"/>
        <v/>
      </c>
      <c r="L298" s="297" t="str">
        <f t="shared" si="23"/>
        <v/>
      </c>
      <c r="M298" s="102"/>
      <c r="N298" s="193"/>
      <c r="O298" s="370"/>
      <c r="P298" s="147" t="str">
        <f t="shared" si="20"/>
        <v/>
      </c>
      <c r="Q298" s="195" t="str">
        <f t="shared" si="24"/>
        <v/>
      </c>
      <c r="R298" s="451" t="str">
        <f>IF(AND(OR(J298="KO",M298&lt;&gt;""),OR(J298="",K298="",L298="")),Listes!$A$68,IF(AND(M298="",J298&lt;&gt;""),Listes!$A$69,IF(AND(I298&lt;M298,O298=""),Listes!$A$70,IF(AND(L298&lt;K298,O298=""),Listes!$A$71,IF(AND(M298&lt;I298,N298=""),Listes!$A$72,IF(AND(S298="",OR(J298&lt;&gt;"",K298&lt;&gt;"",L298&lt;&gt;"")),Listes!$A$73,""))))))</f>
        <v/>
      </c>
      <c r="S298" s="291"/>
      <c r="T298" s="331">
        <f t="shared" si="21"/>
        <v>0</v>
      </c>
    </row>
    <row r="299" spans="1:20" ht="20.149999999999999" customHeight="1" x14ac:dyDescent="0.35">
      <c r="A299" s="126">
        <v>293</v>
      </c>
      <c r="B299" s="197" t="str">
        <f>IF('Dépenses sur frais réels'!B299="","",'Dépenses sur frais réels'!B299)</f>
        <v/>
      </c>
      <c r="C299" s="197" t="str">
        <f>IF('Dépenses sur frais réels'!C299="","",'Dépenses sur frais réels'!C299)</f>
        <v/>
      </c>
      <c r="D299" s="197" t="str">
        <f>IF('Dépenses sur frais réels'!D299="","",'Dépenses sur frais réels'!D299)</f>
        <v/>
      </c>
      <c r="E299" s="197" t="str">
        <f>IF('Dépenses sur frais réels'!E299="","",'Dépenses sur frais réels'!E299)</f>
        <v/>
      </c>
      <c r="F299" s="197" t="str">
        <f>IF('Dépenses sur frais réels'!F299="","",'Dépenses sur frais réels'!F299)</f>
        <v/>
      </c>
      <c r="G299" s="361" t="str">
        <f>IF('Dépenses sur frais réels'!G299="","",'Dépenses sur frais réels'!G299)</f>
        <v/>
      </c>
      <c r="H299" s="361" t="str">
        <f>IF('Dépenses sur frais réels'!H299="","",'Dépenses sur frais réels'!H299)</f>
        <v/>
      </c>
      <c r="I299" s="362" t="str">
        <f>IF('Dépenses sur frais réels'!I299="","",'Dépenses sur frais réels'!I299)</f>
        <v/>
      </c>
      <c r="J299" s="102"/>
      <c r="K299" s="297" t="str">
        <f t="shared" si="22"/>
        <v/>
      </c>
      <c r="L299" s="297" t="str">
        <f t="shared" si="23"/>
        <v/>
      </c>
      <c r="M299" s="102"/>
      <c r="N299" s="193"/>
      <c r="O299" s="370"/>
      <c r="P299" s="147" t="str">
        <f t="shared" si="20"/>
        <v/>
      </c>
      <c r="Q299" s="195" t="str">
        <f t="shared" si="24"/>
        <v/>
      </c>
      <c r="R299" s="451" t="str">
        <f>IF(AND(OR(J299="KO",M299&lt;&gt;""),OR(J299="",K299="",L299="")),Listes!$A$68,IF(AND(M299="",J299&lt;&gt;""),Listes!$A$69,IF(AND(I299&lt;M299,O299=""),Listes!$A$70,IF(AND(L299&lt;K299,O299=""),Listes!$A$71,IF(AND(M299&lt;I299,N299=""),Listes!$A$72,IF(AND(S299="",OR(J299&lt;&gt;"",K299&lt;&gt;"",L299&lt;&gt;"")),Listes!$A$73,""))))))</f>
        <v/>
      </c>
      <c r="S299" s="291"/>
      <c r="T299" s="331">
        <f t="shared" si="21"/>
        <v>0</v>
      </c>
    </row>
    <row r="300" spans="1:20" ht="20.149999999999999" customHeight="1" x14ac:dyDescent="0.35">
      <c r="A300" s="126">
        <v>294</v>
      </c>
      <c r="B300" s="197" t="str">
        <f>IF('Dépenses sur frais réels'!B300="","",'Dépenses sur frais réels'!B300)</f>
        <v/>
      </c>
      <c r="C300" s="197" t="str">
        <f>IF('Dépenses sur frais réels'!C300="","",'Dépenses sur frais réels'!C300)</f>
        <v/>
      </c>
      <c r="D300" s="197" t="str">
        <f>IF('Dépenses sur frais réels'!D300="","",'Dépenses sur frais réels'!D300)</f>
        <v/>
      </c>
      <c r="E300" s="197" t="str">
        <f>IF('Dépenses sur frais réels'!E300="","",'Dépenses sur frais réels'!E300)</f>
        <v/>
      </c>
      <c r="F300" s="197" t="str">
        <f>IF('Dépenses sur frais réels'!F300="","",'Dépenses sur frais réels'!F300)</f>
        <v/>
      </c>
      <c r="G300" s="361" t="str">
        <f>IF('Dépenses sur frais réels'!G300="","",'Dépenses sur frais réels'!G300)</f>
        <v/>
      </c>
      <c r="H300" s="361" t="str">
        <f>IF('Dépenses sur frais réels'!H300="","",'Dépenses sur frais réels'!H300)</f>
        <v/>
      </c>
      <c r="I300" s="362" t="str">
        <f>IF('Dépenses sur frais réels'!I300="","",'Dépenses sur frais réels'!I300)</f>
        <v/>
      </c>
      <c r="J300" s="102"/>
      <c r="K300" s="297" t="str">
        <f t="shared" si="22"/>
        <v/>
      </c>
      <c r="L300" s="297" t="str">
        <f t="shared" si="23"/>
        <v/>
      </c>
      <c r="M300" s="102"/>
      <c r="N300" s="193"/>
      <c r="O300" s="370"/>
      <c r="P300" s="147" t="str">
        <f t="shared" si="20"/>
        <v/>
      </c>
      <c r="Q300" s="195" t="str">
        <f t="shared" si="24"/>
        <v/>
      </c>
      <c r="R300" s="451" t="str">
        <f>IF(AND(OR(J300="KO",M300&lt;&gt;""),OR(J300="",K300="",L300="")),Listes!$A$68,IF(AND(M300="",J300&lt;&gt;""),Listes!$A$69,IF(AND(I300&lt;M300,O300=""),Listes!$A$70,IF(AND(L300&lt;K300,O300=""),Listes!$A$71,IF(AND(M300&lt;I300,N300=""),Listes!$A$72,IF(AND(S300="",OR(J300&lt;&gt;"",K300&lt;&gt;"",L300&lt;&gt;"")),Listes!$A$73,""))))))</f>
        <v/>
      </c>
      <c r="S300" s="291"/>
      <c r="T300" s="331">
        <f t="shared" si="21"/>
        <v>0</v>
      </c>
    </row>
    <row r="301" spans="1:20" ht="20.149999999999999" customHeight="1" x14ac:dyDescent="0.35">
      <c r="A301" s="126">
        <v>295</v>
      </c>
      <c r="B301" s="197" t="str">
        <f>IF('Dépenses sur frais réels'!B301="","",'Dépenses sur frais réels'!B301)</f>
        <v/>
      </c>
      <c r="C301" s="197" t="str">
        <f>IF('Dépenses sur frais réels'!C301="","",'Dépenses sur frais réels'!C301)</f>
        <v/>
      </c>
      <c r="D301" s="197" t="str">
        <f>IF('Dépenses sur frais réels'!D301="","",'Dépenses sur frais réels'!D301)</f>
        <v/>
      </c>
      <c r="E301" s="197" t="str">
        <f>IF('Dépenses sur frais réels'!E301="","",'Dépenses sur frais réels'!E301)</f>
        <v/>
      </c>
      <c r="F301" s="197" t="str">
        <f>IF('Dépenses sur frais réels'!F301="","",'Dépenses sur frais réels'!F301)</f>
        <v/>
      </c>
      <c r="G301" s="361" t="str">
        <f>IF('Dépenses sur frais réels'!G301="","",'Dépenses sur frais réels'!G301)</f>
        <v/>
      </c>
      <c r="H301" s="361" t="str">
        <f>IF('Dépenses sur frais réels'!H301="","",'Dépenses sur frais réels'!H301)</f>
        <v/>
      </c>
      <c r="I301" s="362" t="str">
        <f>IF('Dépenses sur frais réels'!I301="","",'Dépenses sur frais réels'!I301)</f>
        <v/>
      </c>
      <c r="J301" s="102"/>
      <c r="K301" s="297" t="str">
        <f t="shared" si="22"/>
        <v/>
      </c>
      <c r="L301" s="297" t="str">
        <f t="shared" si="23"/>
        <v/>
      </c>
      <c r="M301" s="102"/>
      <c r="N301" s="193"/>
      <c r="O301" s="370"/>
      <c r="P301" s="147" t="str">
        <f t="shared" si="20"/>
        <v/>
      </c>
      <c r="Q301" s="195" t="str">
        <f t="shared" si="24"/>
        <v/>
      </c>
      <c r="R301" s="451" t="str">
        <f>IF(AND(OR(J301="KO",M301&lt;&gt;""),OR(J301="",K301="",L301="")),Listes!$A$68,IF(AND(M301="",J301&lt;&gt;""),Listes!$A$69,IF(AND(I301&lt;M301,O301=""),Listes!$A$70,IF(AND(L301&lt;K301,O301=""),Listes!$A$71,IF(AND(M301&lt;I301,N301=""),Listes!$A$72,IF(AND(S301="",OR(J301&lt;&gt;"",K301&lt;&gt;"",L301&lt;&gt;"")),Listes!$A$73,""))))))</f>
        <v/>
      </c>
      <c r="S301" s="291"/>
      <c r="T301" s="331">
        <f t="shared" si="21"/>
        <v>0</v>
      </c>
    </row>
    <row r="302" spans="1:20" ht="20.149999999999999" customHeight="1" x14ac:dyDescent="0.35">
      <c r="A302" s="126">
        <v>296</v>
      </c>
      <c r="B302" s="197" t="str">
        <f>IF('Dépenses sur frais réels'!B302="","",'Dépenses sur frais réels'!B302)</f>
        <v/>
      </c>
      <c r="C302" s="197" t="str">
        <f>IF('Dépenses sur frais réels'!C302="","",'Dépenses sur frais réels'!C302)</f>
        <v/>
      </c>
      <c r="D302" s="197" t="str">
        <f>IF('Dépenses sur frais réels'!D302="","",'Dépenses sur frais réels'!D302)</f>
        <v/>
      </c>
      <c r="E302" s="197" t="str">
        <f>IF('Dépenses sur frais réels'!E302="","",'Dépenses sur frais réels'!E302)</f>
        <v/>
      </c>
      <c r="F302" s="197" t="str">
        <f>IF('Dépenses sur frais réels'!F302="","",'Dépenses sur frais réels'!F302)</f>
        <v/>
      </c>
      <c r="G302" s="361" t="str">
        <f>IF('Dépenses sur frais réels'!G302="","",'Dépenses sur frais réels'!G302)</f>
        <v/>
      </c>
      <c r="H302" s="361" t="str">
        <f>IF('Dépenses sur frais réels'!H302="","",'Dépenses sur frais réels'!H302)</f>
        <v/>
      </c>
      <c r="I302" s="362" t="str">
        <f>IF('Dépenses sur frais réels'!I302="","",'Dépenses sur frais réels'!I302)</f>
        <v/>
      </c>
      <c r="J302" s="102"/>
      <c r="K302" s="297" t="str">
        <f t="shared" si="22"/>
        <v/>
      </c>
      <c r="L302" s="297" t="str">
        <f t="shared" si="23"/>
        <v/>
      </c>
      <c r="M302" s="102"/>
      <c r="N302" s="193"/>
      <c r="O302" s="370"/>
      <c r="P302" s="147" t="str">
        <f t="shared" si="20"/>
        <v/>
      </c>
      <c r="Q302" s="195" t="str">
        <f t="shared" si="24"/>
        <v/>
      </c>
      <c r="R302" s="451" t="str">
        <f>IF(AND(OR(J302="KO",M302&lt;&gt;""),OR(J302="",K302="",L302="")),Listes!$A$68,IF(AND(M302="",J302&lt;&gt;""),Listes!$A$69,IF(AND(I302&lt;M302,O302=""),Listes!$A$70,IF(AND(L302&lt;K302,O302=""),Listes!$A$71,IF(AND(M302&lt;I302,N302=""),Listes!$A$72,IF(AND(S302="",OR(J302&lt;&gt;"",K302&lt;&gt;"",L302&lt;&gt;"")),Listes!$A$73,""))))))</f>
        <v/>
      </c>
      <c r="S302" s="291"/>
      <c r="T302" s="331">
        <f t="shared" si="21"/>
        <v>0</v>
      </c>
    </row>
    <row r="303" spans="1:20" ht="20.149999999999999" customHeight="1" x14ac:dyDescent="0.35">
      <c r="A303" s="126">
        <v>297</v>
      </c>
      <c r="B303" s="197" t="str">
        <f>IF('Dépenses sur frais réels'!B303="","",'Dépenses sur frais réels'!B303)</f>
        <v/>
      </c>
      <c r="C303" s="197" t="str">
        <f>IF('Dépenses sur frais réels'!C303="","",'Dépenses sur frais réels'!C303)</f>
        <v/>
      </c>
      <c r="D303" s="197" t="str">
        <f>IF('Dépenses sur frais réels'!D303="","",'Dépenses sur frais réels'!D303)</f>
        <v/>
      </c>
      <c r="E303" s="197" t="str">
        <f>IF('Dépenses sur frais réels'!E303="","",'Dépenses sur frais réels'!E303)</f>
        <v/>
      </c>
      <c r="F303" s="197" t="str">
        <f>IF('Dépenses sur frais réels'!F303="","",'Dépenses sur frais réels'!F303)</f>
        <v/>
      </c>
      <c r="G303" s="361" t="str">
        <f>IF('Dépenses sur frais réels'!G303="","",'Dépenses sur frais réels'!G303)</f>
        <v/>
      </c>
      <c r="H303" s="361" t="str">
        <f>IF('Dépenses sur frais réels'!H303="","",'Dépenses sur frais réels'!H303)</f>
        <v/>
      </c>
      <c r="I303" s="362" t="str">
        <f>IF('Dépenses sur frais réels'!I303="","",'Dépenses sur frais réels'!I303)</f>
        <v/>
      </c>
      <c r="J303" s="102"/>
      <c r="K303" s="297" t="str">
        <f t="shared" si="22"/>
        <v/>
      </c>
      <c r="L303" s="297" t="str">
        <f t="shared" si="23"/>
        <v/>
      </c>
      <c r="M303" s="102"/>
      <c r="N303" s="193"/>
      <c r="O303" s="370"/>
      <c r="P303" s="147" t="str">
        <f t="shared" si="20"/>
        <v/>
      </c>
      <c r="Q303" s="195" t="str">
        <f t="shared" si="24"/>
        <v/>
      </c>
      <c r="R303" s="451" t="str">
        <f>IF(AND(OR(J303="KO",M303&lt;&gt;""),OR(J303="",K303="",L303="")),Listes!$A$68,IF(AND(M303="",J303&lt;&gt;""),Listes!$A$69,IF(AND(I303&lt;M303,O303=""),Listes!$A$70,IF(AND(L303&lt;K303,O303=""),Listes!$A$71,IF(AND(M303&lt;I303,N303=""),Listes!$A$72,IF(AND(S303="",OR(J303&lt;&gt;"",K303&lt;&gt;"",L303&lt;&gt;"")),Listes!$A$73,""))))))</f>
        <v/>
      </c>
      <c r="S303" s="291"/>
      <c r="T303" s="331">
        <f t="shared" si="21"/>
        <v>0</v>
      </c>
    </row>
    <row r="304" spans="1:20" ht="20.149999999999999" customHeight="1" x14ac:dyDescent="0.35">
      <c r="A304" s="126">
        <v>298</v>
      </c>
      <c r="B304" s="197" t="str">
        <f>IF('Dépenses sur frais réels'!B304="","",'Dépenses sur frais réels'!B304)</f>
        <v/>
      </c>
      <c r="C304" s="197" t="str">
        <f>IF('Dépenses sur frais réels'!C304="","",'Dépenses sur frais réels'!C304)</f>
        <v/>
      </c>
      <c r="D304" s="197" t="str">
        <f>IF('Dépenses sur frais réels'!D304="","",'Dépenses sur frais réels'!D304)</f>
        <v/>
      </c>
      <c r="E304" s="197" t="str">
        <f>IF('Dépenses sur frais réels'!E304="","",'Dépenses sur frais réels'!E304)</f>
        <v/>
      </c>
      <c r="F304" s="197" t="str">
        <f>IF('Dépenses sur frais réels'!F304="","",'Dépenses sur frais réels'!F304)</f>
        <v/>
      </c>
      <c r="G304" s="361" t="str">
        <f>IF('Dépenses sur frais réels'!G304="","",'Dépenses sur frais réels'!G304)</f>
        <v/>
      </c>
      <c r="H304" s="361" t="str">
        <f>IF('Dépenses sur frais réels'!H304="","",'Dépenses sur frais réels'!H304)</f>
        <v/>
      </c>
      <c r="I304" s="362" t="str">
        <f>IF('Dépenses sur frais réels'!I304="","",'Dépenses sur frais réels'!I304)</f>
        <v/>
      </c>
      <c r="J304" s="102"/>
      <c r="K304" s="297" t="str">
        <f t="shared" si="22"/>
        <v/>
      </c>
      <c r="L304" s="297" t="str">
        <f t="shared" si="23"/>
        <v/>
      </c>
      <c r="M304" s="102"/>
      <c r="N304" s="193"/>
      <c r="O304" s="370"/>
      <c r="P304" s="147" t="str">
        <f t="shared" si="20"/>
        <v/>
      </c>
      <c r="Q304" s="195" t="str">
        <f t="shared" si="24"/>
        <v/>
      </c>
      <c r="R304" s="451" t="str">
        <f>IF(AND(OR(J304="KO",M304&lt;&gt;""),OR(J304="",K304="",L304="")),Listes!$A$68,IF(AND(M304="",J304&lt;&gt;""),Listes!$A$69,IF(AND(I304&lt;M304,O304=""),Listes!$A$70,IF(AND(L304&lt;K304,O304=""),Listes!$A$71,IF(AND(M304&lt;I304,N304=""),Listes!$A$72,IF(AND(S304="",OR(J304&lt;&gt;"",K304&lt;&gt;"",L304&lt;&gt;"")),Listes!$A$73,""))))))</f>
        <v/>
      </c>
      <c r="S304" s="291"/>
      <c r="T304" s="331">
        <f t="shared" si="21"/>
        <v>0</v>
      </c>
    </row>
    <row r="305" spans="1:20" ht="20.149999999999999" customHeight="1" x14ac:dyDescent="0.35">
      <c r="A305" s="126">
        <v>299</v>
      </c>
      <c r="B305" s="197" t="str">
        <f>IF('Dépenses sur frais réels'!B305="","",'Dépenses sur frais réels'!B305)</f>
        <v/>
      </c>
      <c r="C305" s="197" t="str">
        <f>IF('Dépenses sur frais réels'!C305="","",'Dépenses sur frais réels'!C305)</f>
        <v/>
      </c>
      <c r="D305" s="197" t="str">
        <f>IF('Dépenses sur frais réels'!D305="","",'Dépenses sur frais réels'!D305)</f>
        <v/>
      </c>
      <c r="E305" s="197" t="str">
        <f>IF('Dépenses sur frais réels'!E305="","",'Dépenses sur frais réels'!E305)</f>
        <v/>
      </c>
      <c r="F305" s="197" t="str">
        <f>IF('Dépenses sur frais réels'!F305="","",'Dépenses sur frais réels'!F305)</f>
        <v/>
      </c>
      <c r="G305" s="361" t="str">
        <f>IF('Dépenses sur frais réels'!G305="","",'Dépenses sur frais réels'!G305)</f>
        <v/>
      </c>
      <c r="H305" s="361" t="str">
        <f>IF('Dépenses sur frais réels'!H305="","",'Dépenses sur frais réels'!H305)</f>
        <v/>
      </c>
      <c r="I305" s="362" t="str">
        <f>IF('Dépenses sur frais réels'!I305="","",'Dépenses sur frais réels'!I305)</f>
        <v/>
      </c>
      <c r="J305" s="102"/>
      <c r="K305" s="297" t="str">
        <f t="shared" si="22"/>
        <v/>
      </c>
      <c r="L305" s="297" t="str">
        <f t="shared" si="23"/>
        <v/>
      </c>
      <c r="M305" s="102"/>
      <c r="N305" s="193"/>
      <c r="O305" s="370"/>
      <c r="P305" s="147" t="str">
        <f t="shared" si="20"/>
        <v/>
      </c>
      <c r="Q305" s="195" t="str">
        <f t="shared" si="24"/>
        <v/>
      </c>
      <c r="R305" s="451" t="str">
        <f>IF(AND(OR(J305="KO",M305&lt;&gt;""),OR(J305="",K305="",L305="")),Listes!$A$68,IF(AND(M305="",J305&lt;&gt;""),Listes!$A$69,IF(AND(I305&lt;M305,O305=""),Listes!$A$70,IF(AND(L305&lt;K305,O305=""),Listes!$A$71,IF(AND(M305&lt;I305,N305=""),Listes!$A$72,IF(AND(S305="",OR(J305&lt;&gt;"",K305&lt;&gt;"",L305&lt;&gt;"")),Listes!$A$73,""))))))</f>
        <v/>
      </c>
      <c r="S305" s="291"/>
      <c r="T305" s="331">
        <f t="shared" si="21"/>
        <v>0</v>
      </c>
    </row>
    <row r="306" spans="1:20" ht="20.149999999999999" customHeight="1" x14ac:dyDescent="0.35">
      <c r="A306" s="126">
        <v>300</v>
      </c>
      <c r="B306" s="197" t="str">
        <f>IF('Dépenses sur frais réels'!B306="","",'Dépenses sur frais réels'!B306)</f>
        <v/>
      </c>
      <c r="C306" s="197" t="str">
        <f>IF('Dépenses sur frais réels'!C306="","",'Dépenses sur frais réels'!C306)</f>
        <v/>
      </c>
      <c r="D306" s="197" t="str">
        <f>IF('Dépenses sur frais réels'!D306="","",'Dépenses sur frais réels'!D306)</f>
        <v/>
      </c>
      <c r="E306" s="197" t="str">
        <f>IF('Dépenses sur frais réels'!E306="","",'Dépenses sur frais réels'!E306)</f>
        <v/>
      </c>
      <c r="F306" s="197" t="str">
        <f>IF('Dépenses sur frais réels'!F306="","",'Dépenses sur frais réels'!F306)</f>
        <v/>
      </c>
      <c r="G306" s="361" t="str">
        <f>IF('Dépenses sur frais réels'!G306="","",'Dépenses sur frais réels'!G306)</f>
        <v/>
      </c>
      <c r="H306" s="361" t="str">
        <f>IF('Dépenses sur frais réels'!H306="","",'Dépenses sur frais réels'!H306)</f>
        <v/>
      </c>
      <c r="I306" s="362" t="str">
        <f>IF('Dépenses sur frais réels'!I306="","",'Dépenses sur frais réels'!I306)</f>
        <v/>
      </c>
      <c r="J306" s="102"/>
      <c r="K306" s="297" t="str">
        <f t="shared" si="22"/>
        <v/>
      </c>
      <c r="L306" s="297" t="str">
        <f t="shared" si="23"/>
        <v/>
      </c>
      <c r="M306" s="102"/>
      <c r="N306" s="193"/>
      <c r="O306" s="370"/>
      <c r="P306" s="147" t="str">
        <f t="shared" si="20"/>
        <v/>
      </c>
      <c r="Q306" s="195" t="str">
        <f t="shared" si="24"/>
        <v/>
      </c>
      <c r="R306" s="451" t="str">
        <f>IF(AND(OR(J306="KO",M306&lt;&gt;""),OR(J306="",K306="",L306="")),Listes!$A$68,IF(AND(M306="",J306&lt;&gt;""),Listes!$A$69,IF(AND(I306&lt;M306,O306=""),Listes!$A$70,IF(AND(L306&lt;K306,O306=""),Listes!$A$71,IF(AND(M306&lt;I306,N306=""),Listes!$A$72,IF(AND(S306="",OR(J306&lt;&gt;"",K306&lt;&gt;"",L306&lt;&gt;"")),Listes!$A$73,""))))))</f>
        <v/>
      </c>
      <c r="S306" s="291"/>
      <c r="T306" s="331">
        <f t="shared" si="21"/>
        <v>0</v>
      </c>
    </row>
    <row r="307" spans="1:20" ht="20.149999999999999" customHeight="1" x14ac:dyDescent="0.35">
      <c r="A307" s="126">
        <v>301</v>
      </c>
      <c r="B307" s="197" t="str">
        <f>IF('Dépenses sur frais réels'!B307="","",'Dépenses sur frais réels'!B307)</f>
        <v/>
      </c>
      <c r="C307" s="197" t="str">
        <f>IF('Dépenses sur frais réels'!C307="","",'Dépenses sur frais réels'!C307)</f>
        <v/>
      </c>
      <c r="D307" s="197" t="str">
        <f>IF('Dépenses sur frais réels'!D307="","",'Dépenses sur frais réels'!D307)</f>
        <v/>
      </c>
      <c r="E307" s="197" t="str">
        <f>IF('Dépenses sur frais réels'!E307="","",'Dépenses sur frais réels'!E307)</f>
        <v/>
      </c>
      <c r="F307" s="197" t="str">
        <f>IF('Dépenses sur frais réels'!F307="","",'Dépenses sur frais réels'!F307)</f>
        <v/>
      </c>
      <c r="G307" s="361" t="str">
        <f>IF('Dépenses sur frais réels'!G307="","",'Dépenses sur frais réels'!G307)</f>
        <v/>
      </c>
      <c r="H307" s="361" t="str">
        <f>IF('Dépenses sur frais réels'!H307="","",'Dépenses sur frais réels'!H307)</f>
        <v/>
      </c>
      <c r="I307" s="362" t="str">
        <f>IF('Dépenses sur frais réels'!I307="","",'Dépenses sur frais réels'!I307)</f>
        <v/>
      </c>
      <c r="J307" s="102"/>
      <c r="K307" s="297" t="str">
        <f t="shared" si="22"/>
        <v/>
      </c>
      <c r="L307" s="297" t="str">
        <f t="shared" si="23"/>
        <v/>
      </c>
      <c r="M307" s="102"/>
      <c r="N307" s="193"/>
      <c r="O307" s="370"/>
      <c r="P307" s="147" t="str">
        <f t="shared" si="20"/>
        <v/>
      </c>
      <c r="Q307" s="195" t="str">
        <f t="shared" si="24"/>
        <v/>
      </c>
      <c r="R307" s="451" t="str">
        <f>IF(AND(OR(J307="KO",M307&lt;&gt;""),OR(J307="",K307="",L307="")),Listes!$A$68,IF(AND(M307="",J307&lt;&gt;""),Listes!$A$69,IF(AND(I307&lt;M307,O307=""),Listes!$A$70,IF(AND(L307&lt;K307,O307=""),Listes!$A$71,IF(AND(M307&lt;I307,N307=""),Listes!$A$72,IF(AND(S307="",OR(J307&lt;&gt;"",K307&lt;&gt;"",L307&lt;&gt;"")),Listes!$A$73,""))))))</f>
        <v/>
      </c>
      <c r="S307" s="291"/>
      <c r="T307" s="331">
        <f t="shared" si="21"/>
        <v>0</v>
      </c>
    </row>
    <row r="308" spans="1:20" ht="20.149999999999999" customHeight="1" x14ac:dyDescent="0.35">
      <c r="A308" s="126">
        <v>302</v>
      </c>
      <c r="B308" s="197" t="str">
        <f>IF('Dépenses sur frais réels'!B308="","",'Dépenses sur frais réels'!B308)</f>
        <v/>
      </c>
      <c r="C308" s="197" t="str">
        <f>IF('Dépenses sur frais réels'!C308="","",'Dépenses sur frais réels'!C308)</f>
        <v/>
      </c>
      <c r="D308" s="197" t="str">
        <f>IF('Dépenses sur frais réels'!D308="","",'Dépenses sur frais réels'!D308)</f>
        <v/>
      </c>
      <c r="E308" s="197" t="str">
        <f>IF('Dépenses sur frais réels'!E308="","",'Dépenses sur frais réels'!E308)</f>
        <v/>
      </c>
      <c r="F308" s="197" t="str">
        <f>IF('Dépenses sur frais réels'!F308="","",'Dépenses sur frais réels'!F308)</f>
        <v/>
      </c>
      <c r="G308" s="361" t="str">
        <f>IF('Dépenses sur frais réels'!G308="","",'Dépenses sur frais réels'!G308)</f>
        <v/>
      </c>
      <c r="H308" s="361" t="str">
        <f>IF('Dépenses sur frais réels'!H308="","",'Dépenses sur frais réels'!H308)</f>
        <v/>
      </c>
      <c r="I308" s="362" t="str">
        <f>IF('Dépenses sur frais réels'!I308="","",'Dépenses sur frais réels'!I308)</f>
        <v/>
      </c>
      <c r="J308" s="102"/>
      <c r="K308" s="297" t="str">
        <f t="shared" si="22"/>
        <v/>
      </c>
      <c r="L308" s="297" t="str">
        <f t="shared" si="23"/>
        <v/>
      </c>
      <c r="M308" s="102"/>
      <c r="N308" s="193"/>
      <c r="O308" s="370"/>
      <c r="P308" s="147" t="str">
        <f t="shared" si="20"/>
        <v/>
      </c>
      <c r="Q308" s="195" t="str">
        <f t="shared" si="24"/>
        <v/>
      </c>
      <c r="R308" s="451" t="str">
        <f>IF(AND(OR(J308="KO",M308&lt;&gt;""),OR(J308="",K308="",L308="")),Listes!$A$68,IF(AND(M308="",J308&lt;&gt;""),Listes!$A$69,IF(AND(I308&lt;M308,O308=""),Listes!$A$70,IF(AND(L308&lt;K308,O308=""),Listes!$A$71,IF(AND(M308&lt;I308,N308=""),Listes!$A$72,IF(AND(S308="",OR(J308&lt;&gt;"",K308&lt;&gt;"",L308&lt;&gt;"")),Listes!$A$73,""))))))</f>
        <v/>
      </c>
      <c r="S308" s="291"/>
      <c r="T308" s="331">
        <f t="shared" si="21"/>
        <v>0</v>
      </c>
    </row>
    <row r="309" spans="1:20" ht="20.149999999999999" customHeight="1" x14ac:dyDescent="0.35">
      <c r="A309" s="126">
        <v>303</v>
      </c>
      <c r="B309" s="197" t="str">
        <f>IF('Dépenses sur frais réels'!B309="","",'Dépenses sur frais réels'!B309)</f>
        <v/>
      </c>
      <c r="C309" s="197" t="str">
        <f>IF('Dépenses sur frais réels'!C309="","",'Dépenses sur frais réels'!C309)</f>
        <v/>
      </c>
      <c r="D309" s="197" t="str">
        <f>IF('Dépenses sur frais réels'!D309="","",'Dépenses sur frais réels'!D309)</f>
        <v/>
      </c>
      <c r="E309" s="197" t="str">
        <f>IF('Dépenses sur frais réels'!E309="","",'Dépenses sur frais réels'!E309)</f>
        <v/>
      </c>
      <c r="F309" s="197" t="str">
        <f>IF('Dépenses sur frais réels'!F309="","",'Dépenses sur frais réels'!F309)</f>
        <v/>
      </c>
      <c r="G309" s="361" t="str">
        <f>IF('Dépenses sur frais réels'!G309="","",'Dépenses sur frais réels'!G309)</f>
        <v/>
      </c>
      <c r="H309" s="361" t="str">
        <f>IF('Dépenses sur frais réels'!H309="","",'Dépenses sur frais réels'!H309)</f>
        <v/>
      </c>
      <c r="I309" s="362" t="str">
        <f>IF('Dépenses sur frais réels'!I309="","",'Dépenses sur frais réels'!I309)</f>
        <v/>
      </c>
      <c r="J309" s="102"/>
      <c r="K309" s="297" t="str">
        <f t="shared" si="22"/>
        <v/>
      </c>
      <c r="L309" s="297" t="str">
        <f t="shared" si="23"/>
        <v/>
      </c>
      <c r="M309" s="102"/>
      <c r="N309" s="193"/>
      <c r="O309" s="370"/>
      <c r="P309" s="147" t="str">
        <f t="shared" si="20"/>
        <v/>
      </c>
      <c r="Q309" s="195" t="str">
        <f t="shared" si="24"/>
        <v/>
      </c>
      <c r="R309" s="451" t="str">
        <f>IF(AND(OR(J309="KO",M309&lt;&gt;""),OR(J309="",K309="",L309="")),Listes!$A$68,IF(AND(M309="",J309&lt;&gt;""),Listes!$A$69,IF(AND(I309&lt;M309,O309=""),Listes!$A$70,IF(AND(L309&lt;K309,O309=""),Listes!$A$71,IF(AND(M309&lt;I309,N309=""),Listes!$A$72,IF(AND(S309="",OR(J309&lt;&gt;"",K309&lt;&gt;"",L309&lt;&gt;"")),Listes!$A$73,""))))))</f>
        <v/>
      </c>
      <c r="S309" s="291"/>
      <c r="T309" s="331">
        <f t="shared" si="21"/>
        <v>0</v>
      </c>
    </row>
    <row r="310" spans="1:20" ht="20.149999999999999" customHeight="1" x14ac:dyDescent="0.35">
      <c r="A310" s="126">
        <v>304</v>
      </c>
      <c r="B310" s="197" t="str">
        <f>IF('Dépenses sur frais réels'!B310="","",'Dépenses sur frais réels'!B310)</f>
        <v/>
      </c>
      <c r="C310" s="197" t="str">
        <f>IF('Dépenses sur frais réels'!C310="","",'Dépenses sur frais réels'!C310)</f>
        <v/>
      </c>
      <c r="D310" s="197" t="str">
        <f>IF('Dépenses sur frais réels'!D310="","",'Dépenses sur frais réels'!D310)</f>
        <v/>
      </c>
      <c r="E310" s="197" t="str">
        <f>IF('Dépenses sur frais réels'!E310="","",'Dépenses sur frais réels'!E310)</f>
        <v/>
      </c>
      <c r="F310" s="197" t="str">
        <f>IF('Dépenses sur frais réels'!F310="","",'Dépenses sur frais réels'!F310)</f>
        <v/>
      </c>
      <c r="G310" s="361" t="str">
        <f>IF('Dépenses sur frais réels'!G310="","",'Dépenses sur frais réels'!G310)</f>
        <v/>
      </c>
      <c r="H310" s="361" t="str">
        <f>IF('Dépenses sur frais réels'!H310="","",'Dépenses sur frais réels'!H310)</f>
        <v/>
      </c>
      <c r="I310" s="362" t="str">
        <f>IF('Dépenses sur frais réels'!I310="","",'Dépenses sur frais réels'!I310)</f>
        <v/>
      </c>
      <c r="J310" s="102"/>
      <c r="K310" s="297" t="str">
        <f t="shared" si="22"/>
        <v/>
      </c>
      <c r="L310" s="297" t="str">
        <f t="shared" si="23"/>
        <v/>
      </c>
      <c r="M310" s="102"/>
      <c r="N310" s="193"/>
      <c r="O310" s="370"/>
      <c r="P310" s="147" t="str">
        <f t="shared" si="20"/>
        <v/>
      </c>
      <c r="Q310" s="195" t="str">
        <f t="shared" si="24"/>
        <v/>
      </c>
      <c r="R310" s="451" t="str">
        <f>IF(AND(OR(J310="KO",M310&lt;&gt;""),OR(J310="",K310="",L310="")),Listes!$A$68,IF(AND(M310="",J310&lt;&gt;""),Listes!$A$69,IF(AND(I310&lt;M310,O310=""),Listes!$A$70,IF(AND(L310&lt;K310,O310=""),Listes!$A$71,IF(AND(M310&lt;I310,N310=""),Listes!$A$72,IF(AND(S310="",OR(J310&lt;&gt;"",K310&lt;&gt;"",L310&lt;&gt;"")),Listes!$A$73,""))))))</f>
        <v/>
      </c>
      <c r="S310" s="291"/>
      <c r="T310" s="331">
        <f t="shared" si="21"/>
        <v>0</v>
      </c>
    </row>
    <row r="311" spans="1:20" ht="20.149999999999999" customHeight="1" x14ac:dyDescent="0.35">
      <c r="A311" s="126">
        <v>305</v>
      </c>
      <c r="B311" s="197" t="str">
        <f>IF('Dépenses sur frais réels'!B311="","",'Dépenses sur frais réels'!B311)</f>
        <v/>
      </c>
      <c r="C311" s="197" t="str">
        <f>IF('Dépenses sur frais réels'!C311="","",'Dépenses sur frais réels'!C311)</f>
        <v/>
      </c>
      <c r="D311" s="197" t="str">
        <f>IF('Dépenses sur frais réels'!D311="","",'Dépenses sur frais réels'!D311)</f>
        <v/>
      </c>
      <c r="E311" s="197" t="str">
        <f>IF('Dépenses sur frais réels'!E311="","",'Dépenses sur frais réels'!E311)</f>
        <v/>
      </c>
      <c r="F311" s="197" t="str">
        <f>IF('Dépenses sur frais réels'!F311="","",'Dépenses sur frais réels'!F311)</f>
        <v/>
      </c>
      <c r="G311" s="361" t="str">
        <f>IF('Dépenses sur frais réels'!G311="","",'Dépenses sur frais réels'!G311)</f>
        <v/>
      </c>
      <c r="H311" s="361" t="str">
        <f>IF('Dépenses sur frais réels'!H311="","",'Dépenses sur frais réels'!H311)</f>
        <v/>
      </c>
      <c r="I311" s="362" t="str">
        <f>IF('Dépenses sur frais réels'!I311="","",'Dépenses sur frais réels'!I311)</f>
        <v/>
      </c>
      <c r="J311" s="102"/>
      <c r="K311" s="297" t="str">
        <f t="shared" si="22"/>
        <v/>
      </c>
      <c r="L311" s="297" t="str">
        <f t="shared" si="23"/>
        <v/>
      </c>
      <c r="M311" s="102"/>
      <c r="N311" s="193"/>
      <c r="O311" s="370"/>
      <c r="P311" s="147" t="str">
        <f t="shared" si="20"/>
        <v/>
      </c>
      <c r="Q311" s="195" t="str">
        <f t="shared" si="24"/>
        <v/>
      </c>
      <c r="R311" s="451" t="str">
        <f>IF(AND(OR(J311="KO",M311&lt;&gt;""),OR(J311="",K311="",L311="")),Listes!$A$68,IF(AND(M311="",J311&lt;&gt;""),Listes!$A$69,IF(AND(I311&lt;M311,O311=""),Listes!$A$70,IF(AND(L311&lt;K311,O311=""),Listes!$A$71,IF(AND(M311&lt;I311,N311=""),Listes!$A$72,IF(AND(S311="",OR(J311&lt;&gt;"",K311&lt;&gt;"",L311&lt;&gt;"")),Listes!$A$73,""))))))</f>
        <v/>
      </c>
      <c r="S311" s="291"/>
      <c r="T311" s="331">
        <f t="shared" si="21"/>
        <v>0</v>
      </c>
    </row>
    <row r="312" spans="1:20" ht="20.149999999999999" customHeight="1" x14ac:dyDescent="0.35">
      <c r="A312" s="126">
        <v>306</v>
      </c>
      <c r="B312" s="197" t="str">
        <f>IF('Dépenses sur frais réels'!B312="","",'Dépenses sur frais réels'!B312)</f>
        <v/>
      </c>
      <c r="C312" s="197" t="str">
        <f>IF('Dépenses sur frais réels'!C312="","",'Dépenses sur frais réels'!C312)</f>
        <v/>
      </c>
      <c r="D312" s="197" t="str">
        <f>IF('Dépenses sur frais réels'!D312="","",'Dépenses sur frais réels'!D312)</f>
        <v/>
      </c>
      <c r="E312" s="197" t="str">
        <f>IF('Dépenses sur frais réels'!E312="","",'Dépenses sur frais réels'!E312)</f>
        <v/>
      </c>
      <c r="F312" s="197" t="str">
        <f>IF('Dépenses sur frais réels'!F312="","",'Dépenses sur frais réels'!F312)</f>
        <v/>
      </c>
      <c r="G312" s="361" t="str">
        <f>IF('Dépenses sur frais réels'!G312="","",'Dépenses sur frais réels'!G312)</f>
        <v/>
      </c>
      <c r="H312" s="361" t="str">
        <f>IF('Dépenses sur frais réels'!H312="","",'Dépenses sur frais réels'!H312)</f>
        <v/>
      </c>
      <c r="I312" s="362" t="str">
        <f>IF('Dépenses sur frais réels'!I312="","",'Dépenses sur frais réels'!I312)</f>
        <v/>
      </c>
      <c r="J312" s="102"/>
      <c r="K312" s="297" t="str">
        <f t="shared" si="22"/>
        <v/>
      </c>
      <c r="L312" s="297" t="str">
        <f t="shared" si="23"/>
        <v/>
      </c>
      <c r="M312" s="102"/>
      <c r="N312" s="193"/>
      <c r="O312" s="370"/>
      <c r="P312" s="147" t="str">
        <f t="shared" si="20"/>
        <v/>
      </c>
      <c r="Q312" s="195" t="str">
        <f t="shared" si="24"/>
        <v/>
      </c>
      <c r="R312" s="451" t="str">
        <f>IF(AND(OR(J312="KO",M312&lt;&gt;""),OR(J312="",K312="",L312="")),Listes!$A$68,IF(AND(M312="",J312&lt;&gt;""),Listes!$A$69,IF(AND(I312&lt;M312,O312=""),Listes!$A$70,IF(AND(L312&lt;K312,O312=""),Listes!$A$71,IF(AND(M312&lt;I312,N312=""),Listes!$A$72,IF(AND(S312="",OR(J312&lt;&gt;"",K312&lt;&gt;"",L312&lt;&gt;"")),Listes!$A$73,""))))))</f>
        <v/>
      </c>
      <c r="S312" s="291"/>
      <c r="T312" s="331">
        <f t="shared" si="21"/>
        <v>0</v>
      </c>
    </row>
    <row r="313" spans="1:20" ht="20.149999999999999" customHeight="1" x14ac:dyDescent="0.35">
      <c r="A313" s="126">
        <v>307</v>
      </c>
      <c r="B313" s="197" t="str">
        <f>IF('Dépenses sur frais réels'!B313="","",'Dépenses sur frais réels'!B313)</f>
        <v/>
      </c>
      <c r="C313" s="197" t="str">
        <f>IF('Dépenses sur frais réels'!C313="","",'Dépenses sur frais réels'!C313)</f>
        <v/>
      </c>
      <c r="D313" s="197" t="str">
        <f>IF('Dépenses sur frais réels'!D313="","",'Dépenses sur frais réels'!D313)</f>
        <v/>
      </c>
      <c r="E313" s="197" t="str">
        <f>IF('Dépenses sur frais réels'!E313="","",'Dépenses sur frais réels'!E313)</f>
        <v/>
      </c>
      <c r="F313" s="197" t="str">
        <f>IF('Dépenses sur frais réels'!F313="","",'Dépenses sur frais réels'!F313)</f>
        <v/>
      </c>
      <c r="G313" s="361" t="str">
        <f>IF('Dépenses sur frais réels'!G313="","",'Dépenses sur frais réels'!G313)</f>
        <v/>
      </c>
      <c r="H313" s="361" t="str">
        <f>IF('Dépenses sur frais réels'!H313="","",'Dépenses sur frais réels'!H313)</f>
        <v/>
      </c>
      <c r="I313" s="362" t="str">
        <f>IF('Dépenses sur frais réels'!I313="","",'Dépenses sur frais réels'!I313)</f>
        <v/>
      </c>
      <c r="J313" s="102"/>
      <c r="K313" s="297" t="str">
        <f t="shared" si="22"/>
        <v/>
      </c>
      <c r="L313" s="297" t="str">
        <f t="shared" si="23"/>
        <v/>
      </c>
      <c r="M313" s="102"/>
      <c r="N313" s="193"/>
      <c r="O313" s="370"/>
      <c r="P313" s="147" t="str">
        <f t="shared" si="20"/>
        <v/>
      </c>
      <c r="Q313" s="195" t="str">
        <f t="shared" si="24"/>
        <v/>
      </c>
      <c r="R313" s="451" t="str">
        <f>IF(AND(OR(J313="KO",M313&lt;&gt;""),OR(J313="",K313="",L313="")),Listes!$A$68,IF(AND(M313="",J313&lt;&gt;""),Listes!$A$69,IF(AND(I313&lt;M313,O313=""),Listes!$A$70,IF(AND(L313&lt;K313,O313=""),Listes!$A$71,IF(AND(M313&lt;I313,N313=""),Listes!$A$72,IF(AND(S313="",OR(J313&lt;&gt;"",K313&lt;&gt;"",L313&lt;&gt;"")),Listes!$A$73,""))))))</f>
        <v/>
      </c>
      <c r="S313" s="291"/>
      <c r="T313" s="331">
        <f t="shared" si="21"/>
        <v>0</v>
      </c>
    </row>
    <row r="314" spans="1:20" ht="20.149999999999999" customHeight="1" x14ac:dyDescent="0.35">
      <c r="A314" s="126">
        <v>308</v>
      </c>
      <c r="B314" s="197" t="str">
        <f>IF('Dépenses sur frais réels'!B314="","",'Dépenses sur frais réels'!B314)</f>
        <v/>
      </c>
      <c r="C314" s="197" t="str">
        <f>IF('Dépenses sur frais réels'!C314="","",'Dépenses sur frais réels'!C314)</f>
        <v/>
      </c>
      <c r="D314" s="197" t="str">
        <f>IF('Dépenses sur frais réels'!D314="","",'Dépenses sur frais réels'!D314)</f>
        <v/>
      </c>
      <c r="E314" s="197" t="str">
        <f>IF('Dépenses sur frais réels'!E314="","",'Dépenses sur frais réels'!E314)</f>
        <v/>
      </c>
      <c r="F314" s="197" t="str">
        <f>IF('Dépenses sur frais réels'!F314="","",'Dépenses sur frais réels'!F314)</f>
        <v/>
      </c>
      <c r="G314" s="361" t="str">
        <f>IF('Dépenses sur frais réels'!G314="","",'Dépenses sur frais réels'!G314)</f>
        <v/>
      </c>
      <c r="H314" s="361" t="str">
        <f>IF('Dépenses sur frais réels'!H314="","",'Dépenses sur frais réels'!H314)</f>
        <v/>
      </c>
      <c r="I314" s="362" t="str">
        <f>IF('Dépenses sur frais réels'!I314="","",'Dépenses sur frais réels'!I314)</f>
        <v/>
      </c>
      <c r="J314" s="102"/>
      <c r="K314" s="297" t="str">
        <f t="shared" si="22"/>
        <v/>
      </c>
      <c r="L314" s="297" t="str">
        <f t="shared" si="23"/>
        <v/>
      </c>
      <c r="M314" s="102"/>
      <c r="N314" s="193"/>
      <c r="O314" s="370"/>
      <c r="P314" s="147" t="str">
        <f t="shared" si="20"/>
        <v/>
      </c>
      <c r="Q314" s="195" t="str">
        <f t="shared" si="24"/>
        <v/>
      </c>
      <c r="R314" s="451" t="str">
        <f>IF(AND(OR(J314="KO",M314&lt;&gt;""),OR(J314="",K314="",L314="")),Listes!$A$68,IF(AND(M314="",J314&lt;&gt;""),Listes!$A$69,IF(AND(I314&lt;M314,O314=""),Listes!$A$70,IF(AND(L314&lt;K314,O314=""),Listes!$A$71,IF(AND(M314&lt;I314,N314=""),Listes!$A$72,IF(AND(S314="",OR(J314&lt;&gt;"",K314&lt;&gt;"",L314&lt;&gt;"")),Listes!$A$73,""))))))</f>
        <v/>
      </c>
      <c r="S314" s="291"/>
      <c r="T314" s="331">
        <f t="shared" si="21"/>
        <v>0</v>
      </c>
    </row>
    <row r="315" spans="1:20" ht="20.149999999999999" customHeight="1" x14ac:dyDescent="0.35">
      <c r="A315" s="126">
        <v>309</v>
      </c>
      <c r="B315" s="197" t="str">
        <f>IF('Dépenses sur frais réels'!B315="","",'Dépenses sur frais réels'!B315)</f>
        <v/>
      </c>
      <c r="C315" s="197" t="str">
        <f>IF('Dépenses sur frais réels'!C315="","",'Dépenses sur frais réels'!C315)</f>
        <v/>
      </c>
      <c r="D315" s="197" t="str">
        <f>IF('Dépenses sur frais réels'!D315="","",'Dépenses sur frais réels'!D315)</f>
        <v/>
      </c>
      <c r="E315" s="197" t="str">
        <f>IF('Dépenses sur frais réels'!E315="","",'Dépenses sur frais réels'!E315)</f>
        <v/>
      </c>
      <c r="F315" s="197" t="str">
        <f>IF('Dépenses sur frais réels'!F315="","",'Dépenses sur frais réels'!F315)</f>
        <v/>
      </c>
      <c r="G315" s="361" t="str">
        <f>IF('Dépenses sur frais réels'!G315="","",'Dépenses sur frais réels'!G315)</f>
        <v/>
      </c>
      <c r="H315" s="361" t="str">
        <f>IF('Dépenses sur frais réels'!H315="","",'Dépenses sur frais réels'!H315)</f>
        <v/>
      </c>
      <c r="I315" s="362" t="str">
        <f>IF('Dépenses sur frais réels'!I315="","",'Dépenses sur frais réels'!I315)</f>
        <v/>
      </c>
      <c r="J315" s="102"/>
      <c r="K315" s="297" t="str">
        <f t="shared" si="22"/>
        <v/>
      </c>
      <c r="L315" s="297" t="str">
        <f t="shared" si="23"/>
        <v/>
      </c>
      <c r="M315" s="102"/>
      <c r="N315" s="193"/>
      <c r="O315" s="370"/>
      <c r="P315" s="147" t="str">
        <f t="shared" si="20"/>
        <v/>
      </c>
      <c r="Q315" s="195" t="str">
        <f t="shared" si="24"/>
        <v/>
      </c>
      <c r="R315" s="451" t="str">
        <f>IF(AND(OR(J315="KO",M315&lt;&gt;""),OR(J315="",K315="",L315="")),Listes!$A$68,IF(AND(M315="",J315&lt;&gt;""),Listes!$A$69,IF(AND(I315&lt;M315,O315=""),Listes!$A$70,IF(AND(L315&lt;K315,O315=""),Listes!$A$71,IF(AND(M315&lt;I315,N315=""),Listes!$A$72,IF(AND(S315="",OR(J315&lt;&gt;"",K315&lt;&gt;"",L315&lt;&gt;"")),Listes!$A$73,""))))))</f>
        <v/>
      </c>
      <c r="S315" s="291"/>
      <c r="T315" s="331">
        <f t="shared" si="21"/>
        <v>0</v>
      </c>
    </row>
    <row r="316" spans="1:20" ht="20.149999999999999" customHeight="1" x14ac:dyDescent="0.35">
      <c r="A316" s="126">
        <v>310</v>
      </c>
      <c r="B316" s="197" t="str">
        <f>IF('Dépenses sur frais réels'!B316="","",'Dépenses sur frais réels'!B316)</f>
        <v/>
      </c>
      <c r="C316" s="197" t="str">
        <f>IF('Dépenses sur frais réels'!C316="","",'Dépenses sur frais réels'!C316)</f>
        <v/>
      </c>
      <c r="D316" s="197" t="str">
        <f>IF('Dépenses sur frais réels'!D316="","",'Dépenses sur frais réels'!D316)</f>
        <v/>
      </c>
      <c r="E316" s="197" t="str">
        <f>IF('Dépenses sur frais réels'!E316="","",'Dépenses sur frais réels'!E316)</f>
        <v/>
      </c>
      <c r="F316" s="197" t="str">
        <f>IF('Dépenses sur frais réels'!F316="","",'Dépenses sur frais réels'!F316)</f>
        <v/>
      </c>
      <c r="G316" s="361" t="str">
        <f>IF('Dépenses sur frais réels'!G316="","",'Dépenses sur frais réels'!G316)</f>
        <v/>
      </c>
      <c r="H316" s="361" t="str">
        <f>IF('Dépenses sur frais réels'!H316="","",'Dépenses sur frais réels'!H316)</f>
        <v/>
      </c>
      <c r="I316" s="362" t="str">
        <f>IF('Dépenses sur frais réels'!I316="","",'Dépenses sur frais réels'!I316)</f>
        <v/>
      </c>
      <c r="J316" s="102"/>
      <c r="K316" s="297" t="str">
        <f t="shared" si="22"/>
        <v/>
      </c>
      <c r="L316" s="297" t="str">
        <f t="shared" si="23"/>
        <v/>
      </c>
      <c r="M316" s="102"/>
      <c r="N316" s="193"/>
      <c r="O316" s="370"/>
      <c r="P316" s="147" t="str">
        <f t="shared" si="20"/>
        <v/>
      </c>
      <c r="Q316" s="195" t="str">
        <f t="shared" si="24"/>
        <v/>
      </c>
      <c r="R316" s="451" t="str">
        <f>IF(AND(OR(J316="KO",M316&lt;&gt;""),OR(J316="",K316="",L316="")),Listes!$A$68,IF(AND(M316="",J316&lt;&gt;""),Listes!$A$69,IF(AND(I316&lt;M316,O316=""),Listes!$A$70,IF(AND(L316&lt;K316,O316=""),Listes!$A$71,IF(AND(M316&lt;I316,N316=""),Listes!$A$72,IF(AND(S316="",OR(J316&lt;&gt;"",K316&lt;&gt;"",L316&lt;&gt;"")),Listes!$A$73,""))))))</f>
        <v/>
      </c>
      <c r="S316" s="291"/>
      <c r="T316" s="331">
        <f t="shared" si="21"/>
        <v>0</v>
      </c>
    </row>
    <row r="317" spans="1:20" ht="20.149999999999999" customHeight="1" x14ac:dyDescent="0.35">
      <c r="A317" s="126">
        <v>311</v>
      </c>
      <c r="B317" s="197" t="str">
        <f>IF('Dépenses sur frais réels'!B317="","",'Dépenses sur frais réels'!B317)</f>
        <v/>
      </c>
      <c r="C317" s="197" t="str">
        <f>IF('Dépenses sur frais réels'!C317="","",'Dépenses sur frais réels'!C317)</f>
        <v/>
      </c>
      <c r="D317" s="197" t="str">
        <f>IF('Dépenses sur frais réels'!D317="","",'Dépenses sur frais réels'!D317)</f>
        <v/>
      </c>
      <c r="E317" s="197" t="str">
        <f>IF('Dépenses sur frais réels'!E317="","",'Dépenses sur frais réels'!E317)</f>
        <v/>
      </c>
      <c r="F317" s="197" t="str">
        <f>IF('Dépenses sur frais réels'!F317="","",'Dépenses sur frais réels'!F317)</f>
        <v/>
      </c>
      <c r="G317" s="361" t="str">
        <f>IF('Dépenses sur frais réels'!G317="","",'Dépenses sur frais réels'!G317)</f>
        <v/>
      </c>
      <c r="H317" s="361" t="str">
        <f>IF('Dépenses sur frais réels'!H317="","",'Dépenses sur frais réels'!H317)</f>
        <v/>
      </c>
      <c r="I317" s="362" t="str">
        <f>IF('Dépenses sur frais réels'!I317="","",'Dépenses sur frais réels'!I317)</f>
        <v/>
      </c>
      <c r="J317" s="102"/>
      <c r="K317" s="297" t="str">
        <f t="shared" si="22"/>
        <v/>
      </c>
      <c r="L317" s="297" t="str">
        <f t="shared" si="23"/>
        <v/>
      </c>
      <c r="M317" s="102"/>
      <c r="N317" s="193"/>
      <c r="O317" s="370"/>
      <c r="P317" s="147" t="str">
        <f t="shared" si="20"/>
        <v/>
      </c>
      <c r="Q317" s="195" t="str">
        <f t="shared" si="24"/>
        <v/>
      </c>
      <c r="R317" s="451" t="str">
        <f>IF(AND(OR(J317="KO",M317&lt;&gt;""),OR(J317="",K317="",L317="")),Listes!$A$68,IF(AND(M317="",J317&lt;&gt;""),Listes!$A$69,IF(AND(I317&lt;M317,O317=""),Listes!$A$70,IF(AND(L317&lt;K317,O317=""),Listes!$A$71,IF(AND(M317&lt;I317,N317=""),Listes!$A$72,IF(AND(S317="",OR(J317&lt;&gt;"",K317&lt;&gt;"",L317&lt;&gt;"")),Listes!$A$73,""))))))</f>
        <v/>
      </c>
      <c r="S317" s="291"/>
      <c r="T317" s="331">
        <f t="shared" si="21"/>
        <v>0</v>
      </c>
    </row>
    <row r="318" spans="1:20" ht="20.149999999999999" customHeight="1" x14ac:dyDescent="0.35">
      <c r="A318" s="126">
        <v>312</v>
      </c>
      <c r="B318" s="197" t="str">
        <f>IF('Dépenses sur frais réels'!B318="","",'Dépenses sur frais réels'!B318)</f>
        <v/>
      </c>
      <c r="C318" s="197" t="str">
        <f>IF('Dépenses sur frais réels'!C318="","",'Dépenses sur frais réels'!C318)</f>
        <v/>
      </c>
      <c r="D318" s="197" t="str">
        <f>IF('Dépenses sur frais réels'!D318="","",'Dépenses sur frais réels'!D318)</f>
        <v/>
      </c>
      <c r="E318" s="197" t="str">
        <f>IF('Dépenses sur frais réels'!E318="","",'Dépenses sur frais réels'!E318)</f>
        <v/>
      </c>
      <c r="F318" s="197" t="str">
        <f>IF('Dépenses sur frais réels'!F318="","",'Dépenses sur frais réels'!F318)</f>
        <v/>
      </c>
      <c r="G318" s="361" t="str">
        <f>IF('Dépenses sur frais réels'!G318="","",'Dépenses sur frais réels'!G318)</f>
        <v/>
      </c>
      <c r="H318" s="361" t="str">
        <f>IF('Dépenses sur frais réels'!H318="","",'Dépenses sur frais réels'!H318)</f>
        <v/>
      </c>
      <c r="I318" s="362" t="str">
        <f>IF('Dépenses sur frais réels'!I318="","",'Dépenses sur frais réels'!I318)</f>
        <v/>
      </c>
      <c r="J318" s="102"/>
      <c r="K318" s="297" t="str">
        <f t="shared" si="22"/>
        <v/>
      </c>
      <c r="L318" s="297" t="str">
        <f t="shared" si="23"/>
        <v/>
      </c>
      <c r="M318" s="102"/>
      <c r="N318" s="193"/>
      <c r="O318" s="370"/>
      <c r="P318" s="147" t="str">
        <f t="shared" si="20"/>
        <v/>
      </c>
      <c r="Q318" s="195" t="str">
        <f t="shared" si="24"/>
        <v/>
      </c>
      <c r="R318" s="451" t="str">
        <f>IF(AND(OR(J318="KO",M318&lt;&gt;""),OR(J318="",K318="",L318="")),Listes!$A$68,IF(AND(M318="",J318&lt;&gt;""),Listes!$A$69,IF(AND(I318&lt;M318,O318=""),Listes!$A$70,IF(AND(L318&lt;K318,O318=""),Listes!$A$71,IF(AND(M318&lt;I318,N318=""),Listes!$A$72,IF(AND(S318="",OR(J318&lt;&gt;"",K318&lt;&gt;"",L318&lt;&gt;"")),Listes!$A$73,""))))))</f>
        <v/>
      </c>
      <c r="S318" s="291"/>
      <c r="T318" s="331">
        <f t="shared" si="21"/>
        <v>0</v>
      </c>
    </row>
    <row r="319" spans="1:20" ht="20.149999999999999" customHeight="1" x14ac:dyDescent="0.35">
      <c r="A319" s="126">
        <v>313</v>
      </c>
      <c r="B319" s="197" t="str">
        <f>IF('Dépenses sur frais réels'!B319="","",'Dépenses sur frais réels'!B319)</f>
        <v/>
      </c>
      <c r="C319" s="197" t="str">
        <f>IF('Dépenses sur frais réels'!C319="","",'Dépenses sur frais réels'!C319)</f>
        <v/>
      </c>
      <c r="D319" s="197" t="str">
        <f>IF('Dépenses sur frais réels'!D319="","",'Dépenses sur frais réels'!D319)</f>
        <v/>
      </c>
      <c r="E319" s="197" t="str">
        <f>IF('Dépenses sur frais réels'!E319="","",'Dépenses sur frais réels'!E319)</f>
        <v/>
      </c>
      <c r="F319" s="197" t="str">
        <f>IF('Dépenses sur frais réels'!F319="","",'Dépenses sur frais réels'!F319)</f>
        <v/>
      </c>
      <c r="G319" s="361" t="str">
        <f>IF('Dépenses sur frais réels'!G319="","",'Dépenses sur frais réels'!G319)</f>
        <v/>
      </c>
      <c r="H319" s="361" t="str">
        <f>IF('Dépenses sur frais réels'!H319="","",'Dépenses sur frais réels'!H319)</f>
        <v/>
      </c>
      <c r="I319" s="362" t="str">
        <f>IF('Dépenses sur frais réels'!I319="","",'Dépenses sur frais réels'!I319)</f>
        <v/>
      </c>
      <c r="J319" s="102"/>
      <c r="K319" s="297" t="str">
        <f t="shared" si="22"/>
        <v/>
      </c>
      <c r="L319" s="297" t="str">
        <f t="shared" si="23"/>
        <v/>
      </c>
      <c r="M319" s="102"/>
      <c r="N319" s="193"/>
      <c r="O319" s="370"/>
      <c r="P319" s="147" t="str">
        <f t="shared" si="20"/>
        <v/>
      </c>
      <c r="Q319" s="195" t="str">
        <f t="shared" si="24"/>
        <v/>
      </c>
      <c r="R319" s="451" t="str">
        <f>IF(AND(OR(J319="KO",M319&lt;&gt;""),OR(J319="",K319="",L319="")),Listes!$A$68,IF(AND(M319="",J319&lt;&gt;""),Listes!$A$69,IF(AND(I319&lt;M319,O319=""),Listes!$A$70,IF(AND(L319&lt;K319,O319=""),Listes!$A$71,IF(AND(M319&lt;I319,N319=""),Listes!$A$72,IF(AND(S319="",OR(J319&lt;&gt;"",K319&lt;&gt;"",L319&lt;&gt;"")),Listes!$A$73,""))))))</f>
        <v/>
      </c>
      <c r="S319" s="291"/>
      <c r="T319" s="331">
        <f t="shared" si="21"/>
        <v>0</v>
      </c>
    </row>
    <row r="320" spans="1:20" ht="20.149999999999999" customHeight="1" x14ac:dyDescent="0.35">
      <c r="A320" s="126">
        <v>314</v>
      </c>
      <c r="B320" s="197" t="str">
        <f>IF('Dépenses sur frais réels'!B320="","",'Dépenses sur frais réels'!B320)</f>
        <v/>
      </c>
      <c r="C320" s="197" t="str">
        <f>IF('Dépenses sur frais réels'!C320="","",'Dépenses sur frais réels'!C320)</f>
        <v/>
      </c>
      <c r="D320" s="197" t="str">
        <f>IF('Dépenses sur frais réels'!D320="","",'Dépenses sur frais réels'!D320)</f>
        <v/>
      </c>
      <c r="E320" s="197" t="str">
        <f>IF('Dépenses sur frais réels'!E320="","",'Dépenses sur frais réels'!E320)</f>
        <v/>
      </c>
      <c r="F320" s="197" t="str">
        <f>IF('Dépenses sur frais réels'!F320="","",'Dépenses sur frais réels'!F320)</f>
        <v/>
      </c>
      <c r="G320" s="361" t="str">
        <f>IF('Dépenses sur frais réels'!G320="","",'Dépenses sur frais réels'!G320)</f>
        <v/>
      </c>
      <c r="H320" s="361" t="str">
        <f>IF('Dépenses sur frais réels'!H320="","",'Dépenses sur frais réels'!H320)</f>
        <v/>
      </c>
      <c r="I320" s="362" t="str">
        <f>IF('Dépenses sur frais réels'!I320="","",'Dépenses sur frais réels'!I320)</f>
        <v/>
      </c>
      <c r="J320" s="102"/>
      <c r="K320" s="297" t="str">
        <f t="shared" si="22"/>
        <v/>
      </c>
      <c r="L320" s="297" t="str">
        <f t="shared" si="23"/>
        <v/>
      </c>
      <c r="M320" s="102"/>
      <c r="N320" s="193"/>
      <c r="O320" s="370"/>
      <c r="P320" s="147" t="str">
        <f t="shared" si="20"/>
        <v/>
      </c>
      <c r="Q320" s="195" t="str">
        <f t="shared" si="24"/>
        <v/>
      </c>
      <c r="R320" s="451" t="str">
        <f>IF(AND(OR(J320="KO",M320&lt;&gt;""),OR(J320="",K320="",L320="")),Listes!$A$68,IF(AND(M320="",J320&lt;&gt;""),Listes!$A$69,IF(AND(I320&lt;M320,O320=""),Listes!$A$70,IF(AND(L320&lt;K320,O320=""),Listes!$A$71,IF(AND(M320&lt;I320,N320=""),Listes!$A$72,IF(AND(S320="",OR(J320&lt;&gt;"",K320&lt;&gt;"",L320&lt;&gt;"")),Listes!$A$73,""))))))</f>
        <v/>
      </c>
      <c r="S320" s="291"/>
      <c r="T320" s="331">
        <f t="shared" si="21"/>
        <v>0</v>
      </c>
    </row>
    <row r="321" spans="1:20" ht="20.149999999999999" customHeight="1" x14ac:dyDescent="0.35">
      <c r="A321" s="126">
        <v>315</v>
      </c>
      <c r="B321" s="197" t="str">
        <f>IF('Dépenses sur frais réels'!B321="","",'Dépenses sur frais réels'!B321)</f>
        <v/>
      </c>
      <c r="C321" s="197" t="str">
        <f>IF('Dépenses sur frais réels'!C321="","",'Dépenses sur frais réels'!C321)</f>
        <v/>
      </c>
      <c r="D321" s="197" t="str">
        <f>IF('Dépenses sur frais réels'!D321="","",'Dépenses sur frais réels'!D321)</f>
        <v/>
      </c>
      <c r="E321" s="197" t="str">
        <f>IF('Dépenses sur frais réels'!E321="","",'Dépenses sur frais réels'!E321)</f>
        <v/>
      </c>
      <c r="F321" s="197" t="str">
        <f>IF('Dépenses sur frais réels'!F321="","",'Dépenses sur frais réels'!F321)</f>
        <v/>
      </c>
      <c r="G321" s="361" t="str">
        <f>IF('Dépenses sur frais réels'!G321="","",'Dépenses sur frais réels'!G321)</f>
        <v/>
      </c>
      <c r="H321" s="361" t="str">
        <f>IF('Dépenses sur frais réels'!H321="","",'Dépenses sur frais réels'!H321)</f>
        <v/>
      </c>
      <c r="I321" s="362" t="str">
        <f>IF('Dépenses sur frais réels'!I321="","",'Dépenses sur frais réels'!I321)</f>
        <v/>
      </c>
      <c r="J321" s="102"/>
      <c r="K321" s="297" t="str">
        <f t="shared" si="22"/>
        <v/>
      </c>
      <c r="L321" s="297" t="str">
        <f t="shared" si="23"/>
        <v/>
      </c>
      <c r="M321" s="102"/>
      <c r="N321" s="193"/>
      <c r="O321" s="370"/>
      <c r="P321" s="147" t="str">
        <f t="shared" si="20"/>
        <v/>
      </c>
      <c r="Q321" s="195" t="str">
        <f t="shared" si="24"/>
        <v/>
      </c>
      <c r="R321" s="451" t="str">
        <f>IF(AND(OR(J321="KO",M321&lt;&gt;""),OR(J321="",K321="",L321="")),Listes!$A$68,IF(AND(M321="",J321&lt;&gt;""),Listes!$A$69,IF(AND(I321&lt;M321,O321=""),Listes!$A$70,IF(AND(L321&lt;K321,O321=""),Listes!$A$71,IF(AND(M321&lt;I321,N321=""),Listes!$A$72,IF(AND(S321="",OR(J321&lt;&gt;"",K321&lt;&gt;"",L321&lt;&gt;"")),Listes!$A$73,""))))))</f>
        <v/>
      </c>
      <c r="S321" s="291"/>
      <c r="T321" s="331">
        <f t="shared" si="21"/>
        <v>0</v>
      </c>
    </row>
    <row r="322" spans="1:20" ht="20.149999999999999" customHeight="1" x14ac:dyDescent="0.35">
      <c r="A322" s="126">
        <v>316</v>
      </c>
      <c r="B322" s="197" t="str">
        <f>IF('Dépenses sur frais réels'!B322="","",'Dépenses sur frais réels'!B322)</f>
        <v/>
      </c>
      <c r="C322" s="197" t="str">
        <f>IF('Dépenses sur frais réels'!C322="","",'Dépenses sur frais réels'!C322)</f>
        <v/>
      </c>
      <c r="D322" s="197" t="str">
        <f>IF('Dépenses sur frais réels'!D322="","",'Dépenses sur frais réels'!D322)</f>
        <v/>
      </c>
      <c r="E322" s="197" t="str">
        <f>IF('Dépenses sur frais réels'!E322="","",'Dépenses sur frais réels'!E322)</f>
        <v/>
      </c>
      <c r="F322" s="197" t="str">
        <f>IF('Dépenses sur frais réels'!F322="","",'Dépenses sur frais réels'!F322)</f>
        <v/>
      </c>
      <c r="G322" s="361" t="str">
        <f>IF('Dépenses sur frais réels'!G322="","",'Dépenses sur frais réels'!G322)</f>
        <v/>
      </c>
      <c r="H322" s="361" t="str">
        <f>IF('Dépenses sur frais réels'!H322="","",'Dépenses sur frais réels'!H322)</f>
        <v/>
      </c>
      <c r="I322" s="362" t="str">
        <f>IF('Dépenses sur frais réels'!I322="","",'Dépenses sur frais réels'!I322)</f>
        <v/>
      </c>
      <c r="J322" s="102"/>
      <c r="K322" s="297" t="str">
        <f t="shared" si="22"/>
        <v/>
      </c>
      <c r="L322" s="297" t="str">
        <f t="shared" si="23"/>
        <v/>
      </c>
      <c r="M322" s="102"/>
      <c r="N322" s="193"/>
      <c r="O322" s="370"/>
      <c r="P322" s="147" t="str">
        <f t="shared" si="20"/>
        <v/>
      </c>
      <c r="Q322" s="195" t="str">
        <f t="shared" si="24"/>
        <v/>
      </c>
      <c r="R322" s="451" t="str">
        <f>IF(AND(OR(J322="KO",M322&lt;&gt;""),OR(J322="",K322="",L322="")),Listes!$A$68,IF(AND(M322="",J322&lt;&gt;""),Listes!$A$69,IF(AND(I322&lt;M322,O322=""),Listes!$A$70,IF(AND(L322&lt;K322,O322=""),Listes!$A$71,IF(AND(M322&lt;I322,N322=""),Listes!$A$72,IF(AND(S322="",OR(J322&lt;&gt;"",K322&lt;&gt;"",L322&lt;&gt;"")),Listes!$A$73,""))))))</f>
        <v/>
      </c>
      <c r="S322" s="291"/>
      <c r="T322" s="331">
        <f t="shared" si="21"/>
        <v>0</v>
      </c>
    </row>
    <row r="323" spans="1:20" ht="20.149999999999999" customHeight="1" x14ac:dyDescent="0.35">
      <c r="A323" s="126">
        <v>317</v>
      </c>
      <c r="B323" s="197" t="str">
        <f>IF('Dépenses sur frais réels'!B323="","",'Dépenses sur frais réels'!B323)</f>
        <v/>
      </c>
      <c r="C323" s="197" t="str">
        <f>IF('Dépenses sur frais réels'!C323="","",'Dépenses sur frais réels'!C323)</f>
        <v/>
      </c>
      <c r="D323" s="197" t="str">
        <f>IF('Dépenses sur frais réels'!D323="","",'Dépenses sur frais réels'!D323)</f>
        <v/>
      </c>
      <c r="E323" s="197" t="str">
        <f>IF('Dépenses sur frais réels'!E323="","",'Dépenses sur frais réels'!E323)</f>
        <v/>
      </c>
      <c r="F323" s="197" t="str">
        <f>IF('Dépenses sur frais réels'!F323="","",'Dépenses sur frais réels'!F323)</f>
        <v/>
      </c>
      <c r="G323" s="361" t="str">
        <f>IF('Dépenses sur frais réels'!G323="","",'Dépenses sur frais réels'!G323)</f>
        <v/>
      </c>
      <c r="H323" s="361" t="str">
        <f>IF('Dépenses sur frais réels'!H323="","",'Dépenses sur frais réels'!H323)</f>
        <v/>
      </c>
      <c r="I323" s="362" t="str">
        <f>IF('Dépenses sur frais réels'!I323="","",'Dépenses sur frais réels'!I323)</f>
        <v/>
      </c>
      <c r="J323" s="102"/>
      <c r="K323" s="297" t="str">
        <f t="shared" si="22"/>
        <v/>
      </c>
      <c r="L323" s="297" t="str">
        <f t="shared" si="23"/>
        <v/>
      </c>
      <c r="M323" s="102"/>
      <c r="N323" s="193"/>
      <c r="O323" s="370"/>
      <c r="P323" s="147" t="str">
        <f t="shared" si="20"/>
        <v/>
      </c>
      <c r="Q323" s="195" t="str">
        <f t="shared" si="24"/>
        <v/>
      </c>
      <c r="R323" s="451" t="str">
        <f>IF(AND(OR(J323="KO",M323&lt;&gt;""),OR(J323="",K323="",L323="")),Listes!$A$68,IF(AND(M323="",J323&lt;&gt;""),Listes!$A$69,IF(AND(I323&lt;M323,O323=""),Listes!$A$70,IF(AND(L323&lt;K323,O323=""),Listes!$A$71,IF(AND(M323&lt;I323,N323=""),Listes!$A$72,IF(AND(S323="",OR(J323&lt;&gt;"",K323&lt;&gt;"",L323&lt;&gt;"")),Listes!$A$73,""))))))</f>
        <v/>
      </c>
      <c r="S323" s="291"/>
      <c r="T323" s="331">
        <f t="shared" si="21"/>
        <v>0</v>
      </c>
    </row>
    <row r="324" spans="1:20" ht="20.149999999999999" customHeight="1" x14ac:dyDescent="0.35">
      <c r="A324" s="126">
        <v>318</v>
      </c>
      <c r="B324" s="197" t="str">
        <f>IF('Dépenses sur frais réels'!B324="","",'Dépenses sur frais réels'!B324)</f>
        <v/>
      </c>
      <c r="C324" s="197" t="str">
        <f>IF('Dépenses sur frais réels'!C324="","",'Dépenses sur frais réels'!C324)</f>
        <v/>
      </c>
      <c r="D324" s="197" t="str">
        <f>IF('Dépenses sur frais réels'!D324="","",'Dépenses sur frais réels'!D324)</f>
        <v/>
      </c>
      <c r="E324" s="197" t="str">
        <f>IF('Dépenses sur frais réels'!E324="","",'Dépenses sur frais réels'!E324)</f>
        <v/>
      </c>
      <c r="F324" s="197" t="str">
        <f>IF('Dépenses sur frais réels'!F324="","",'Dépenses sur frais réels'!F324)</f>
        <v/>
      </c>
      <c r="G324" s="361" t="str">
        <f>IF('Dépenses sur frais réels'!G324="","",'Dépenses sur frais réels'!G324)</f>
        <v/>
      </c>
      <c r="H324" s="361" t="str">
        <f>IF('Dépenses sur frais réels'!H324="","",'Dépenses sur frais réels'!H324)</f>
        <v/>
      </c>
      <c r="I324" s="362" t="str">
        <f>IF('Dépenses sur frais réels'!I324="","",'Dépenses sur frais réels'!I324)</f>
        <v/>
      </c>
      <c r="J324" s="102"/>
      <c r="K324" s="297" t="str">
        <f t="shared" si="22"/>
        <v/>
      </c>
      <c r="L324" s="297" t="str">
        <f t="shared" si="23"/>
        <v/>
      </c>
      <c r="M324" s="102"/>
      <c r="N324" s="193"/>
      <c r="O324" s="370"/>
      <c r="P324" s="147" t="str">
        <f t="shared" si="20"/>
        <v/>
      </c>
      <c r="Q324" s="195" t="str">
        <f t="shared" si="24"/>
        <v/>
      </c>
      <c r="R324" s="451" t="str">
        <f>IF(AND(OR(J324="KO",M324&lt;&gt;""),OR(J324="",K324="",L324="")),Listes!$A$68,IF(AND(M324="",J324&lt;&gt;""),Listes!$A$69,IF(AND(I324&lt;M324,O324=""),Listes!$A$70,IF(AND(L324&lt;K324,O324=""),Listes!$A$71,IF(AND(M324&lt;I324,N324=""),Listes!$A$72,IF(AND(S324="",OR(J324&lt;&gt;"",K324&lt;&gt;"",L324&lt;&gt;"")),Listes!$A$73,""))))))</f>
        <v/>
      </c>
      <c r="S324" s="291"/>
      <c r="T324" s="331">
        <f t="shared" si="21"/>
        <v>0</v>
      </c>
    </row>
    <row r="325" spans="1:20" ht="20.149999999999999" customHeight="1" x14ac:dyDescent="0.35">
      <c r="A325" s="126">
        <v>319</v>
      </c>
      <c r="B325" s="197" t="str">
        <f>IF('Dépenses sur frais réels'!B325="","",'Dépenses sur frais réels'!B325)</f>
        <v/>
      </c>
      <c r="C325" s="197" t="str">
        <f>IF('Dépenses sur frais réels'!C325="","",'Dépenses sur frais réels'!C325)</f>
        <v/>
      </c>
      <c r="D325" s="197" t="str">
        <f>IF('Dépenses sur frais réels'!D325="","",'Dépenses sur frais réels'!D325)</f>
        <v/>
      </c>
      <c r="E325" s="197" t="str">
        <f>IF('Dépenses sur frais réels'!E325="","",'Dépenses sur frais réels'!E325)</f>
        <v/>
      </c>
      <c r="F325" s="197" t="str">
        <f>IF('Dépenses sur frais réels'!F325="","",'Dépenses sur frais réels'!F325)</f>
        <v/>
      </c>
      <c r="G325" s="361" t="str">
        <f>IF('Dépenses sur frais réels'!G325="","",'Dépenses sur frais réels'!G325)</f>
        <v/>
      </c>
      <c r="H325" s="361" t="str">
        <f>IF('Dépenses sur frais réels'!H325="","",'Dépenses sur frais réels'!H325)</f>
        <v/>
      </c>
      <c r="I325" s="362" t="str">
        <f>IF('Dépenses sur frais réels'!I325="","",'Dépenses sur frais réels'!I325)</f>
        <v/>
      </c>
      <c r="J325" s="102"/>
      <c r="K325" s="297" t="str">
        <f t="shared" si="22"/>
        <v/>
      </c>
      <c r="L325" s="297" t="str">
        <f t="shared" si="23"/>
        <v/>
      </c>
      <c r="M325" s="102"/>
      <c r="N325" s="193"/>
      <c r="O325" s="370"/>
      <c r="P325" s="147" t="str">
        <f t="shared" si="20"/>
        <v/>
      </c>
      <c r="Q325" s="195" t="str">
        <f t="shared" si="24"/>
        <v/>
      </c>
      <c r="R325" s="451" t="str">
        <f>IF(AND(OR(J325="KO",M325&lt;&gt;""),OR(J325="",K325="",L325="")),Listes!$A$68,IF(AND(M325="",J325&lt;&gt;""),Listes!$A$69,IF(AND(I325&lt;M325,O325=""),Listes!$A$70,IF(AND(L325&lt;K325,O325=""),Listes!$A$71,IF(AND(M325&lt;I325,N325=""),Listes!$A$72,IF(AND(S325="",OR(J325&lt;&gt;"",K325&lt;&gt;"",L325&lt;&gt;"")),Listes!$A$73,""))))))</f>
        <v/>
      </c>
      <c r="S325" s="291"/>
      <c r="T325" s="331">
        <f t="shared" si="21"/>
        <v>0</v>
      </c>
    </row>
    <row r="326" spans="1:20" ht="20.149999999999999" customHeight="1" x14ac:dyDescent="0.35">
      <c r="A326" s="126">
        <v>320</v>
      </c>
      <c r="B326" s="197" t="str">
        <f>IF('Dépenses sur frais réels'!B326="","",'Dépenses sur frais réels'!B326)</f>
        <v/>
      </c>
      <c r="C326" s="197" t="str">
        <f>IF('Dépenses sur frais réels'!C326="","",'Dépenses sur frais réels'!C326)</f>
        <v/>
      </c>
      <c r="D326" s="197" t="str">
        <f>IF('Dépenses sur frais réels'!D326="","",'Dépenses sur frais réels'!D326)</f>
        <v/>
      </c>
      <c r="E326" s="197" t="str">
        <f>IF('Dépenses sur frais réels'!E326="","",'Dépenses sur frais réels'!E326)</f>
        <v/>
      </c>
      <c r="F326" s="197" t="str">
        <f>IF('Dépenses sur frais réels'!F326="","",'Dépenses sur frais réels'!F326)</f>
        <v/>
      </c>
      <c r="G326" s="361" t="str">
        <f>IF('Dépenses sur frais réels'!G326="","",'Dépenses sur frais réels'!G326)</f>
        <v/>
      </c>
      <c r="H326" s="361" t="str">
        <f>IF('Dépenses sur frais réels'!H326="","",'Dépenses sur frais réels'!H326)</f>
        <v/>
      </c>
      <c r="I326" s="362" t="str">
        <f>IF('Dépenses sur frais réels'!I326="","",'Dépenses sur frais réels'!I326)</f>
        <v/>
      </c>
      <c r="J326" s="102"/>
      <c r="K326" s="297" t="str">
        <f t="shared" si="22"/>
        <v/>
      </c>
      <c r="L326" s="297" t="str">
        <f t="shared" si="23"/>
        <v/>
      </c>
      <c r="M326" s="102"/>
      <c r="N326" s="193"/>
      <c r="O326" s="370"/>
      <c r="P326" s="147" t="str">
        <f t="shared" si="20"/>
        <v/>
      </c>
      <c r="Q326" s="195" t="str">
        <f t="shared" si="24"/>
        <v/>
      </c>
      <c r="R326" s="451" t="str">
        <f>IF(AND(OR(J326="KO",M326&lt;&gt;""),OR(J326="",K326="",L326="")),Listes!$A$68,IF(AND(M326="",J326&lt;&gt;""),Listes!$A$69,IF(AND(I326&lt;M326,O326=""),Listes!$A$70,IF(AND(L326&lt;K326,O326=""),Listes!$A$71,IF(AND(M326&lt;I326,N326=""),Listes!$A$72,IF(AND(S326="",OR(J326&lt;&gt;"",K326&lt;&gt;"",L326&lt;&gt;"")),Listes!$A$73,""))))))</f>
        <v/>
      </c>
      <c r="S326" s="291"/>
      <c r="T326" s="331">
        <f t="shared" si="21"/>
        <v>0</v>
      </c>
    </row>
    <row r="327" spans="1:20" ht="20.149999999999999" customHeight="1" x14ac:dyDescent="0.35">
      <c r="A327" s="126">
        <v>321</v>
      </c>
      <c r="B327" s="197" t="str">
        <f>IF('Dépenses sur frais réels'!B327="","",'Dépenses sur frais réels'!B327)</f>
        <v/>
      </c>
      <c r="C327" s="197" t="str">
        <f>IF('Dépenses sur frais réels'!C327="","",'Dépenses sur frais réels'!C327)</f>
        <v/>
      </c>
      <c r="D327" s="197" t="str">
        <f>IF('Dépenses sur frais réels'!D327="","",'Dépenses sur frais réels'!D327)</f>
        <v/>
      </c>
      <c r="E327" s="197" t="str">
        <f>IF('Dépenses sur frais réels'!E327="","",'Dépenses sur frais réels'!E327)</f>
        <v/>
      </c>
      <c r="F327" s="197" t="str">
        <f>IF('Dépenses sur frais réels'!F327="","",'Dépenses sur frais réels'!F327)</f>
        <v/>
      </c>
      <c r="G327" s="361" t="str">
        <f>IF('Dépenses sur frais réels'!G327="","",'Dépenses sur frais réels'!G327)</f>
        <v/>
      </c>
      <c r="H327" s="361" t="str">
        <f>IF('Dépenses sur frais réels'!H327="","",'Dépenses sur frais réels'!H327)</f>
        <v/>
      </c>
      <c r="I327" s="362" t="str">
        <f>IF('Dépenses sur frais réels'!I327="","",'Dépenses sur frais réels'!I327)</f>
        <v/>
      </c>
      <c r="J327" s="102"/>
      <c r="K327" s="297" t="str">
        <f t="shared" si="22"/>
        <v/>
      </c>
      <c r="L327" s="297" t="str">
        <f t="shared" si="23"/>
        <v/>
      </c>
      <c r="M327" s="102"/>
      <c r="N327" s="193"/>
      <c r="O327" s="370"/>
      <c r="P327" s="147" t="str">
        <f t="shared" ref="P327:P390" si="25">IF(F327="Aller - Retour Mayotte - Hexagone",IF(1900=0,"",1900),IF(F327="Aller - Retour Mayotte - La Réunion",IF(700=0,"",700),IF(F327="Aller - Retour Mayotte - Caraïbes",IF(2200=0,"",2200),IF(E327="Billets de train",IF(M327=0,"",""),IF(E327="","")))))</f>
        <v/>
      </c>
      <c r="Q327" s="195" t="str">
        <f t="shared" si="24"/>
        <v/>
      </c>
      <c r="R327" s="451" t="str">
        <f>IF(AND(OR(J327="KO",M327&lt;&gt;""),OR(J327="",K327="",L327="")),Listes!$A$68,IF(AND(M327="",J327&lt;&gt;""),Listes!$A$69,IF(AND(I327&lt;M327,O327=""),Listes!$A$70,IF(AND(L327&lt;K327,O327=""),Listes!$A$71,IF(AND(M327&lt;I327,N327=""),Listes!$A$72,IF(AND(S327="",OR(J327&lt;&gt;"",K327&lt;&gt;"",L327&lt;&gt;"")),Listes!$A$73,""))))))</f>
        <v/>
      </c>
      <c r="S327" s="291"/>
      <c r="T327" s="331">
        <f t="shared" ref="T327:T390" si="26">IF(AND(B327&lt;&gt;"",S327&lt;&gt;"Oui"),1,0)</f>
        <v>0</v>
      </c>
    </row>
    <row r="328" spans="1:20" ht="20.149999999999999" customHeight="1" x14ac:dyDescent="0.35">
      <c r="A328" s="126">
        <v>322</v>
      </c>
      <c r="B328" s="197" t="str">
        <f>IF('Dépenses sur frais réels'!B328="","",'Dépenses sur frais réels'!B328)</f>
        <v/>
      </c>
      <c r="C328" s="197" t="str">
        <f>IF('Dépenses sur frais réels'!C328="","",'Dépenses sur frais réels'!C328)</f>
        <v/>
      </c>
      <c r="D328" s="197" t="str">
        <f>IF('Dépenses sur frais réels'!D328="","",'Dépenses sur frais réels'!D328)</f>
        <v/>
      </c>
      <c r="E328" s="197" t="str">
        <f>IF('Dépenses sur frais réels'!E328="","",'Dépenses sur frais réels'!E328)</f>
        <v/>
      </c>
      <c r="F328" s="197" t="str">
        <f>IF('Dépenses sur frais réels'!F328="","",'Dépenses sur frais réels'!F328)</f>
        <v/>
      </c>
      <c r="G328" s="361" t="str">
        <f>IF('Dépenses sur frais réels'!G328="","",'Dépenses sur frais réels'!G328)</f>
        <v/>
      </c>
      <c r="H328" s="361" t="str">
        <f>IF('Dépenses sur frais réels'!H328="","",'Dépenses sur frais réels'!H328)</f>
        <v/>
      </c>
      <c r="I328" s="362" t="str">
        <f>IF('Dépenses sur frais réels'!I328="","",'Dépenses sur frais réels'!I328)</f>
        <v/>
      </c>
      <c r="J328" s="102"/>
      <c r="K328" s="297" t="str">
        <f t="shared" ref="K328:K391" si="27">IF(J328="","",IF(J328="KO","",G328))</f>
        <v/>
      </c>
      <c r="L328" s="297" t="str">
        <f t="shared" ref="L328:L391" si="28">IF(J328="","",IF(J328="KO","",H328))</f>
        <v/>
      </c>
      <c r="M328" s="102"/>
      <c r="N328" s="193"/>
      <c r="O328" s="370"/>
      <c r="P328" s="147" t="str">
        <f t="shared" si="25"/>
        <v/>
      </c>
      <c r="Q328" s="195" t="str">
        <f t="shared" ref="Q328:Q391" si="29">IF(M328="", "", MIN(M328,P328))</f>
        <v/>
      </c>
      <c r="R328" s="451" t="str">
        <f>IF(AND(OR(J328="KO",M328&lt;&gt;""),OR(J328="",K328="",L328="")),Listes!$A$68,IF(AND(M328="",J328&lt;&gt;""),Listes!$A$69,IF(AND(I328&lt;M328,O328=""),Listes!$A$70,IF(AND(L328&lt;K328,O328=""),Listes!$A$71,IF(AND(M328&lt;I328,N328=""),Listes!$A$72,IF(AND(S328="",OR(J328&lt;&gt;"",K328&lt;&gt;"",L328&lt;&gt;"")),Listes!$A$73,""))))))</f>
        <v/>
      </c>
      <c r="S328" s="291"/>
      <c r="T328" s="331">
        <f t="shared" si="26"/>
        <v>0</v>
      </c>
    </row>
    <row r="329" spans="1:20" ht="20.149999999999999" customHeight="1" x14ac:dyDescent="0.35">
      <c r="A329" s="126">
        <v>323</v>
      </c>
      <c r="B329" s="197" t="str">
        <f>IF('Dépenses sur frais réels'!B329="","",'Dépenses sur frais réels'!B329)</f>
        <v/>
      </c>
      <c r="C329" s="197" t="str">
        <f>IF('Dépenses sur frais réels'!C329="","",'Dépenses sur frais réels'!C329)</f>
        <v/>
      </c>
      <c r="D329" s="197" t="str">
        <f>IF('Dépenses sur frais réels'!D329="","",'Dépenses sur frais réels'!D329)</f>
        <v/>
      </c>
      <c r="E329" s="197" t="str">
        <f>IF('Dépenses sur frais réels'!E329="","",'Dépenses sur frais réels'!E329)</f>
        <v/>
      </c>
      <c r="F329" s="197" t="str">
        <f>IF('Dépenses sur frais réels'!F329="","",'Dépenses sur frais réels'!F329)</f>
        <v/>
      </c>
      <c r="G329" s="361" t="str">
        <f>IF('Dépenses sur frais réels'!G329="","",'Dépenses sur frais réels'!G329)</f>
        <v/>
      </c>
      <c r="H329" s="361" t="str">
        <f>IF('Dépenses sur frais réels'!H329="","",'Dépenses sur frais réels'!H329)</f>
        <v/>
      </c>
      <c r="I329" s="362" t="str">
        <f>IF('Dépenses sur frais réels'!I329="","",'Dépenses sur frais réels'!I329)</f>
        <v/>
      </c>
      <c r="J329" s="102"/>
      <c r="K329" s="297" t="str">
        <f t="shared" si="27"/>
        <v/>
      </c>
      <c r="L329" s="297" t="str">
        <f t="shared" si="28"/>
        <v/>
      </c>
      <c r="M329" s="102"/>
      <c r="N329" s="193"/>
      <c r="O329" s="370"/>
      <c r="P329" s="147" t="str">
        <f t="shared" si="25"/>
        <v/>
      </c>
      <c r="Q329" s="195" t="str">
        <f t="shared" si="29"/>
        <v/>
      </c>
      <c r="R329" s="451" t="str">
        <f>IF(AND(OR(J329="KO",M329&lt;&gt;""),OR(J329="",K329="",L329="")),Listes!$A$68,IF(AND(M329="",J329&lt;&gt;""),Listes!$A$69,IF(AND(I329&lt;M329,O329=""),Listes!$A$70,IF(AND(L329&lt;K329,O329=""),Listes!$A$71,IF(AND(M329&lt;I329,N329=""),Listes!$A$72,IF(AND(S329="",OR(J329&lt;&gt;"",K329&lt;&gt;"",L329&lt;&gt;"")),Listes!$A$73,""))))))</f>
        <v/>
      </c>
      <c r="S329" s="291"/>
      <c r="T329" s="331">
        <f t="shared" si="26"/>
        <v>0</v>
      </c>
    </row>
    <row r="330" spans="1:20" ht="20.149999999999999" customHeight="1" x14ac:dyDescent="0.35">
      <c r="A330" s="126">
        <v>324</v>
      </c>
      <c r="B330" s="197" t="str">
        <f>IF('Dépenses sur frais réels'!B330="","",'Dépenses sur frais réels'!B330)</f>
        <v/>
      </c>
      <c r="C330" s="197" t="str">
        <f>IF('Dépenses sur frais réels'!C330="","",'Dépenses sur frais réels'!C330)</f>
        <v/>
      </c>
      <c r="D330" s="197" t="str">
        <f>IF('Dépenses sur frais réels'!D330="","",'Dépenses sur frais réels'!D330)</f>
        <v/>
      </c>
      <c r="E330" s="197" t="str">
        <f>IF('Dépenses sur frais réels'!E330="","",'Dépenses sur frais réels'!E330)</f>
        <v/>
      </c>
      <c r="F330" s="197" t="str">
        <f>IF('Dépenses sur frais réels'!F330="","",'Dépenses sur frais réels'!F330)</f>
        <v/>
      </c>
      <c r="G330" s="361" t="str">
        <f>IF('Dépenses sur frais réels'!G330="","",'Dépenses sur frais réels'!G330)</f>
        <v/>
      </c>
      <c r="H330" s="361" t="str">
        <f>IF('Dépenses sur frais réels'!H330="","",'Dépenses sur frais réels'!H330)</f>
        <v/>
      </c>
      <c r="I330" s="362" t="str">
        <f>IF('Dépenses sur frais réels'!I330="","",'Dépenses sur frais réels'!I330)</f>
        <v/>
      </c>
      <c r="J330" s="102"/>
      <c r="K330" s="297" t="str">
        <f t="shared" si="27"/>
        <v/>
      </c>
      <c r="L330" s="297" t="str">
        <f t="shared" si="28"/>
        <v/>
      </c>
      <c r="M330" s="102"/>
      <c r="N330" s="193"/>
      <c r="O330" s="370"/>
      <c r="P330" s="147" t="str">
        <f t="shared" si="25"/>
        <v/>
      </c>
      <c r="Q330" s="195" t="str">
        <f t="shared" si="29"/>
        <v/>
      </c>
      <c r="R330" s="451" t="str">
        <f>IF(AND(OR(J330="KO",M330&lt;&gt;""),OR(J330="",K330="",L330="")),Listes!$A$68,IF(AND(M330="",J330&lt;&gt;""),Listes!$A$69,IF(AND(I330&lt;M330,O330=""),Listes!$A$70,IF(AND(L330&lt;K330,O330=""),Listes!$A$71,IF(AND(M330&lt;I330,N330=""),Listes!$A$72,IF(AND(S330="",OR(J330&lt;&gt;"",K330&lt;&gt;"",L330&lt;&gt;"")),Listes!$A$73,""))))))</f>
        <v/>
      </c>
      <c r="S330" s="291"/>
      <c r="T330" s="331">
        <f t="shared" si="26"/>
        <v>0</v>
      </c>
    </row>
    <row r="331" spans="1:20" ht="20.149999999999999" customHeight="1" x14ac:dyDescent="0.35">
      <c r="A331" s="126">
        <v>325</v>
      </c>
      <c r="B331" s="197" t="str">
        <f>IF('Dépenses sur frais réels'!B331="","",'Dépenses sur frais réels'!B331)</f>
        <v/>
      </c>
      <c r="C331" s="197" t="str">
        <f>IF('Dépenses sur frais réels'!C331="","",'Dépenses sur frais réels'!C331)</f>
        <v/>
      </c>
      <c r="D331" s="197" t="str">
        <f>IF('Dépenses sur frais réels'!D331="","",'Dépenses sur frais réels'!D331)</f>
        <v/>
      </c>
      <c r="E331" s="197" t="str">
        <f>IF('Dépenses sur frais réels'!E331="","",'Dépenses sur frais réels'!E331)</f>
        <v/>
      </c>
      <c r="F331" s="197" t="str">
        <f>IF('Dépenses sur frais réels'!F331="","",'Dépenses sur frais réels'!F331)</f>
        <v/>
      </c>
      <c r="G331" s="361" t="str">
        <f>IF('Dépenses sur frais réels'!G331="","",'Dépenses sur frais réels'!G331)</f>
        <v/>
      </c>
      <c r="H331" s="361" t="str">
        <f>IF('Dépenses sur frais réels'!H331="","",'Dépenses sur frais réels'!H331)</f>
        <v/>
      </c>
      <c r="I331" s="362" t="str">
        <f>IF('Dépenses sur frais réels'!I331="","",'Dépenses sur frais réels'!I331)</f>
        <v/>
      </c>
      <c r="J331" s="102"/>
      <c r="K331" s="297" t="str">
        <f t="shared" si="27"/>
        <v/>
      </c>
      <c r="L331" s="297" t="str">
        <f t="shared" si="28"/>
        <v/>
      </c>
      <c r="M331" s="102"/>
      <c r="N331" s="193"/>
      <c r="O331" s="370"/>
      <c r="P331" s="147" t="str">
        <f t="shared" si="25"/>
        <v/>
      </c>
      <c r="Q331" s="195" t="str">
        <f t="shared" si="29"/>
        <v/>
      </c>
      <c r="R331" s="451" t="str">
        <f>IF(AND(OR(J331="KO",M331&lt;&gt;""),OR(J331="",K331="",L331="")),Listes!$A$68,IF(AND(M331="",J331&lt;&gt;""),Listes!$A$69,IF(AND(I331&lt;M331,O331=""),Listes!$A$70,IF(AND(L331&lt;K331,O331=""),Listes!$A$71,IF(AND(M331&lt;I331,N331=""),Listes!$A$72,IF(AND(S331="",OR(J331&lt;&gt;"",K331&lt;&gt;"",L331&lt;&gt;"")),Listes!$A$73,""))))))</f>
        <v/>
      </c>
      <c r="S331" s="291"/>
      <c r="T331" s="331">
        <f t="shared" si="26"/>
        <v>0</v>
      </c>
    </row>
    <row r="332" spans="1:20" ht="20.149999999999999" customHeight="1" x14ac:dyDescent="0.35">
      <c r="A332" s="126">
        <v>326</v>
      </c>
      <c r="B332" s="197" t="str">
        <f>IF('Dépenses sur frais réels'!B332="","",'Dépenses sur frais réels'!B332)</f>
        <v/>
      </c>
      <c r="C332" s="197" t="str">
        <f>IF('Dépenses sur frais réels'!C332="","",'Dépenses sur frais réels'!C332)</f>
        <v/>
      </c>
      <c r="D332" s="197" t="str">
        <f>IF('Dépenses sur frais réels'!D332="","",'Dépenses sur frais réels'!D332)</f>
        <v/>
      </c>
      <c r="E332" s="197" t="str">
        <f>IF('Dépenses sur frais réels'!E332="","",'Dépenses sur frais réels'!E332)</f>
        <v/>
      </c>
      <c r="F332" s="197" t="str">
        <f>IF('Dépenses sur frais réels'!F332="","",'Dépenses sur frais réels'!F332)</f>
        <v/>
      </c>
      <c r="G332" s="361" t="str">
        <f>IF('Dépenses sur frais réels'!G332="","",'Dépenses sur frais réels'!G332)</f>
        <v/>
      </c>
      <c r="H332" s="361" t="str">
        <f>IF('Dépenses sur frais réels'!H332="","",'Dépenses sur frais réels'!H332)</f>
        <v/>
      </c>
      <c r="I332" s="362" t="str">
        <f>IF('Dépenses sur frais réels'!I332="","",'Dépenses sur frais réels'!I332)</f>
        <v/>
      </c>
      <c r="J332" s="102"/>
      <c r="K332" s="297" t="str">
        <f t="shared" si="27"/>
        <v/>
      </c>
      <c r="L332" s="297" t="str">
        <f t="shared" si="28"/>
        <v/>
      </c>
      <c r="M332" s="102"/>
      <c r="N332" s="193"/>
      <c r="O332" s="370"/>
      <c r="P332" s="147" t="str">
        <f t="shared" si="25"/>
        <v/>
      </c>
      <c r="Q332" s="195" t="str">
        <f t="shared" si="29"/>
        <v/>
      </c>
      <c r="R332" s="451" t="str">
        <f>IF(AND(OR(J332="KO",M332&lt;&gt;""),OR(J332="",K332="",L332="")),Listes!$A$68,IF(AND(M332="",J332&lt;&gt;""),Listes!$A$69,IF(AND(I332&lt;M332,O332=""),Listes!$A$70,IF(AND(L332&lt;K332,O332=""),Listes!$A$71,IF(AND(M332&lt;I332,N332=""),Listes!$A$72,IF(AND(S332="",OR(J332&lt;&gt;"",K332&lt;&gt;"",L332&lt;&gt;"")),Listes!$A$73,""))))))</f>
        <v/>
      </c>
      <c r="S332" s="291"/>
      <c r="T332" s="331">
        <f t="shared" si="26"/>
        <v>0</v>
      </c>
    </row>
    <row r="333" spans="1:20" ht="20.149999999999999" customHeight="1" x14ac:dyDescent="0.35">
      <c r="A333" s="126">
        <v>327</v>
      </c>
      <c r="B333" s="197" t="str">
        <f>IF('Dépenses sur frais réels'!B333="","",'Dépenses sur frais réels'!B333)</f>
        <v/>
      </c>
      <c r="C333" s="197" t="str">
        <f>IF('Dépenses sur frais réels'!C333="","",'Dépenses sur frais réels'!C333)</f>
        <v/>
      </c>
      <c r="D333" s="197" t="str">
        <f>IF('Dépenses sur frais réels'!D333="","",'Dépenses sur frais réels'!D333)</f>
        <v/>
      </c>
      <c r="E333" s="197" t="str">
        <f>IF('Dépenses sur frais réels'!E333="","",'Dépenses sur frais réels'!E333)</f>
        <v/>
      </c>
      <c r="F333" s="197" t="str">
        <f>IF('Dépenses sur frais réels'!F333="","",'Dépenses sur frais réels'!F333)</f>
        <v/>
      </c>
      <c r="G333" s="361" t="str">
        <f>IF('Dépenses sur frais réels'!G333="","",'Dépenses sur frais réels'!G333)</f>
        <v/>
      </c>
      <c r="H333" s="361" t="str">
        <f>IF('Dépenses sur frais réels'!H333="","",'Dépenses sur frais réels'!H333)</f>
        <v/>
      </c>
      <c r="I333" s="362" t="str">
        <f>IF('Dépenses sur frais réels'!I333="","",'Dépenses sur frais réels'!I333)</f>
        <v/>
      </c>
      <c r="J333" s="102"/>
      <c r="K333" s="297" t="str">
        <f t="shared" si="27"/>
        <v/>
      </c>
      <c r="L333" s="297" t="str">
        <f t="shared" si="28"/>
        <v/>
      </c>
      <c r="M333" s="102"/>
      <c r="N333" s="193"/>
      <c r="O333" s="370"/>
      <c r="P333" s="147" t="str">
        <f t="shared" si="25"/>
        <v/>
      </c>
      <c r="Q333" s="195" t="str">
        <f t="shared" si="29"/>
        <v/>
      </c>
      <c r="R333" s="451" t="str">
        <f>IF(AND(OR(J333="KO",M333&lt;&gt;""),OR(J333="",K333="",L333="")),Listes!$A$68,IF(AND(M333="",J333&lt;&gt;""),Listes!$A$69,IF(AND(I333&lt;M333,O333=""),Listes!$A$70,IF(AND(L333&lt;K333,O333=""),Listes!$A$71,IF(AND(M333&lt;I333,N333=""),Listes!$A$72,IF(AND(S333="",OR(J333&lt;&gt;"",K333&lt;&gt;"",L333&lt;&gt;"")),Listes!$A$73,""))))))</f>
        <v/>
      </c>
      <c r="S333" s="291"/>
      <c r="T333" s="331">
        <f t="shared" si="26"/>
        <v>0</v>
      </c>
    </row>
    <row r="334" spans="1:20" ht="20.149999999999999" customHeight="1" x14ac:dyDescent="0.35">
      <c r="A334" s="126">
        <v>328</v>
      </c>
      <c r="B334" s="197" t="str">
        <f>IF('Dépenses sur frais réels'!B334="","",'Dépenses sur frais réels'!B334)</f>
        <v/>
      </c>
      <c r="C334" s="197" t="str">
        <f>IF('Dépenses sur frais réels'!C334="","",'Dépenses sur frais réels'!C334)</f>
        <v/>
      </c>
      <c r="D334" s="197" t="str">
        <f>IF('Dépenses sur frais réels'!D334="","",'Dépenses sur frais réels'!D334)</f>
        <v/>
      </c>
      <c r="E334" s="197" t="str">
        <f>IF('Dépenses sur frais réels'!E334="","",'Dépenses sur frais réels'!E334)</f>
        <v/>
      </c>
      <c r="F334" s="197" t="str">
        <f>IF('Dépenses sur frais réels'!F334="","",'Dépenses sur frais réels'!F334)</f>
        <v/>
      </c>
      <c r="G334" s="361" t="str">
        <f>IF('Dépenses sur frais réels'!G334="","",'Dépenses sur frais réels'!G334)</f>
        <v/>
      </c>
      <c r="H334" s="361" t="str">
        <f>IF('Dépenses sur frais réels'!H334="","",'Dépenses sur frais réels'!H334)</f>
        <v/>
      </c>
      <c r="I334" s="362" t="str">
        <f>IF('Dépenses sur frais réels'!I334="","",'Dépenses sur frais réels'!I334)</f>
        <v/>
      </c>
      <c r="J334" s="102"/>
      <c r="K334" s="297" t="str">
        <f t="shared" si="27"/>
        <v/>
      </c>
      <c r="L334" s="297" t="str">
        <f t="shared" si="28"/>
        <v/>
      </c>
      <c r="M334" s="102"/>
      <c r="N334" s="193"/>
      <c r="O334" s="370"/>
      <c r="P334" s="147" t="str">
        <f t="shared" si="25"/>
        <v/>
      </c>
      <c r="Q334" s="195" t="str">
        <f t="shared" si="29"/>
        <v/>
      </c>
      <c r="R334" s="451" t="str">
        <f>IF(AND(OR(J334="KO",M334&lt;&gt;""),OR(J334="",K334="",L334="")),Listes!$A$68,IF(AND(M334="",J334&lt;&gt;""),Listes!$A$69,IF(AND(I334&lt;M334,O334=""),Listes!$A$70,IF(AND(L334&lt;K334,O334=""),Listes!$A$71,IF(AND(M334&lt;I334,N334=""),Listes!$A$72,IF(AND(S334="",OR(J334&lt;&gt;"",K334&lt;&gt;"",L334&lt;&gt;"")),Listes!$A$73,""))))))</f>
        <v/>
      </c>
      <c r="S334" s="291"/>
      <c r="T334" s="331">
        <f t="shared" si="26"/>
        <v>0</v>
      </c>
    </row>
    <row r="335" spans="1:20" ht="20.149999999999999" customHeight="1" x14ac:dyDescent="0.35">
      <c r="A335" s="126">
        <v>329</v>
      </c>
      <c r="B335" s="197" t="str">
        <f>IF('Dépenses sur frais réels'!B335="","",'Dépenses sur frais réels'!B335)</f>
        <v/>
      </c>
      <c r="C335" s="197" t="str">
        <f>IF('Dépenses sur frais réels'!C335="","",'Dépenses sur frais réels'!C335)</f>
        <v/>
      </c>
      <c r="D335" s="197" t="str">
        <f>IF('Dépenses sur frais réels'!D335="","",'Dépenses sur frais réels'!D335)</f>
        <v/>
      </c>
      <c r="E335" s="197" t="str">
        <f>IF('Dépenses sur frais réels'!E335="","",'Dépenses sur frais réels'!E335)</f>
        <v/>
      </c>
      <c r="F335" s="197" t="str">
        <f>IF('Dépenses sur frais réels'!F335="","",'Dépenses sur frais réels'!F335)</f>
        <v/>
      </c>
      <c r="G335" s="361" t="str">
        <f>IF('Dépenses sur frais réels'!G335="","",'Dépenses sur frais réels'!G335)</f>
        <v/>
      </c>
      <c r="H335" s="361" t="str">
        <f>IF('Dépenses sur frais réels'!H335="","",'Dépenses sur frais réels'!H335)</f>
        <v/>
      </c>
      <c r="I335" s="362" t="str">
        <f>IF('Dépenses sur frais réels'!I335="","",'Dépenses sur frais réels'!I335)</f>
        <v/>
      </c>
      <c r="J335" s="102"/>
      <c r="K335" s="297" t="str">
        <f t="shared" si="27"/>
        <v/>
      </c>
      <c r="L335" s="297" t="str">
        <f t="shared" si="28"/>
        <v/>
      </c>
      <c r="M335" s="102"/>
      <c r="N335" s="193"/>
      <c r="O335" s="370"/>
      <c r="P335" s="147" t="str">
        <f t="shared" si="25"/>
        <v/>
      </c>
      <c r="Q335" s="195" t="str">
        <f t="shared" si="29"/>
        <v/>
      </c>
      <c r="R335" s="451" t="str">
        <f>IF(AND(OR(J335="KO",M335&lt;&gt;""),OR(J335="",K335="",L335="")),Listes!$A$68,IF(AND(M335="",J335&lt;&gt;""),Listes!$A$69,IF(AND(I335&lt;M335,O335=""),Listes!$A$70,IF(AND(L335&lt;K335,O335=""),Listes!$A$71,IF(AND(M335&lt;I335,N335=""),Listes!$A$72,IF(AND(S335="",OR(J335&lt;&gt;"",K335&lt;&gt;"",L335&lt;&gt;"")),Listes!$A$73,""))))))</f>
        <v/>
      </c>
      <c r="S335" s="291"/>
      <c r="T335" s="331">
        <f t="shared" si="26"/>
        <v>0</v>
      </c>
    </row>
    <row r="336" spans="1:20" ht="20.149999999999999" customHeight="1" x14ac:dyDescent="0.35">
      <c r="A336" s="126">
        <v>330</v>
      </c>
      <c r="B336" s="197" t="str">
        <f>IF('Dépenses sur frais réels'!B336="","",'Dépenses sur frais réels'!B336)</f>
        <v/>
      </c>
      <c r="C336" s="197" t="str">
        <f>IF('Dépenses sur frais réels'!C336="","",'Dépenses sur frais réels'!C336)</f>
        <v/>
      </c>
      <c r="D336" s="197" t="str">
        <f>IF('Dépenses sur frais réels'!D336="","",'Dépenses sur frais réels'!D336)</f>
        <v/>
      </c>
      <c r="E336" s="197" t="str">
        <f>IF('Dépenses sur frais réels'!E336="","",'Dépenses sur frais réels'!E336)</f>
        <v/>
      </c>
      <c r="F336" s="197" t="str">
        <f>IF('Dépenses sur frais réels'!F336="","",'Dépenses sur frais réels'!F336)</f>
        <v/>
      </c>
      <c r="G336" s="361" t="str">
        <f>IF('Dépenses sur frais réels'!G336="","",'Dépenses sur frais réels'!G336)</f>
        <v/>
      </c>
      <c r="H336" s="361" t="str">
        <f>IF('Dépenses sur frais réels'!H336="","",'Dépenses sur frais réels'!H336)</f>
        <v/>
      </c>
      <c r="I336" s="362" t="str">
        <f>IF('Dépenses sur frais réels'!I336="","",'Dépenses sur frais réels'!I336)</f>
        <v/>
      </c>
      <c r="J336" s="102"/>
      <c r="K336" s="297" t="str">
        <f t="shared" si="27"/>
        <v/>
      </c>
      <c r="L336" s="297" t="str">
        <f t="shared" si="28"/>
        <v/>
      </c>
      <c r="M336" s="102"/>
      <c r="N336" s="193"/>
      <c r="O336" s="370"/>
      <c r="P336" s="147" t="str">
        <f t="shared" si="25"/>
        <v/>
      </c>
      <c r="Q336" s="195" t="str">
        <f t="shared" si="29"/>
        <v/>
      </c>
      <c r="R336" s="451" t="str">
        <f>IF(AND(OR(J336="KO",M336&lt;&gt;""),OR(J336="",K336="",L336="")),Listes!$A$68,IF(AND(M336="",J336&lt;&gt;""),Listes!$A$69,IF(AND(I336&lt;M336,O336=""),Listes!$A$70,IF(AND(L336&lt;K336,O336=""),Listes!$A$71,IF(AND(M336&lt;I336,N336=""),Listes!$A$72,IF(AND(S336="",OR(J336&lt;&gt;"",K336&lt;&gt;"",L336&lt;&gt;"")),Listes!$A$73,""))))))</f>
        <v/>
      </c>
      <c r="S336" s="291"/>
      <c r="T336" s="331">
        <f t="shared" si="26"/>
        <v>0</v>
      </c>
    </row>
    <row r="337" spans="1:20" ht="20.149999999999999" customHeight="1" x14ac:dyDescent="0.35">
      <c r="A337" s="126">
        <v>331</v>
      </c>
      <c r="B337" s="197" t="str">
        <f>IF('Dépenses sur frais réels'!B337="","",'Dépenses sur frais réels'!B337)</f>
        <v/>
      </c>
      <c r="C337" s="197" t="str">
        <f>IF('Dépenses sur frais réels'!C337="","",'Dépenses sur frais réels'!C337)</f>
        <v/>
      </c>
      <c r="D337" s="197" t="str">
        <f>IF('Dépenses sur frais réels'!D337="","",'Dépenses sur frais réels'!D337)</f>
        <v/>
      </c>
      <c r="E337" s="197" t="str">
        <f>IF('Dépenses sur frais réels'!E337="","",'Dépenses sur frais réels'!E337)</f>
        <v/>
      </c>
      <c r="F337" s="197" t="str">
        <f>IF('Dépenses sur frais réels'!F337="","",'Dépenses sur frais réels'!F337)</f>
        <v/>
      </c>
      <c r="G337" s="361" t="str">
        <f>IF('Dépenses sur frais réels'!G337="","",'Dépenses sur frais réels'!G337)</f>
        <v/>
      </c>
      <c r="H337" s="361" t="str">
        <f>IF('Dépenses sur frais réels'!H337="","",'Dépenses sur frais réels'!H337)</f>
        <v/>
      </c>
      <c r="I337" s="362" t="str">
        <f>IF('Dépenses sur frais réels'!I337="","",'Dépenses sur frais réels'!I337)</f>
        <v/>
      </c>
      <c r="J337" s="102"/>
      <c r="K337" s="297" t="str">
        <f t="shared" si="27"/>
        <v/>
      </c>
      <c r="L337" s="297" t="str">
        <f t="shared" si="28"/>
        <v/>
      </c>
      <c r="M337" s="102"/>
      <c r="N337" s="193"/>
      <c r="O337" s="370"/>
      <c r="P337" s="147" t="str">
        <f t="shared" si="25"/>
        <v/>
      </c>
      <c r="Q337" s="195" t="str">
        <f t="shared" si="29"/>
        <v/>
      </c>
      <c r="R337" s="451" t="str">
        <f>IF(AND(OR(J337="KO",M337&lt;&gt;""),OR(J337="",K337="",L337="")),Listes!$A$68,IF(AND(M337="",J337&lt;&gt;""),Listes!$A$69,IF(AND(I337&lt;M337,O337=""),Listes!$A$70,IF(AND(L337&lt;K337,O337=""),Listes!$A$71,IF(AND(M337&lt;I337,N337=""),Listes!$A$72,IF(AND(S337="",OR(J337&lt;&gt;"",K337&lt;&gt;"",L337&lt;&gt;"")),Listes!$A$73,""))))))</f>
        <v/>
      </c>
      <c r="S337" s="291"/>
      <c r="T337" s="331">
        <f t="shared" si="26"/>
        <v>0</v>
      </c>
    </row>
    <row r="338" spans="1:20" ht="20.149999999999999" customHeight="1" x14ac:dyDescent="0.35">
      <c r="A338" s="126">
        <v>332</v>
      </c>
      <c r="B338" s="197" t="str">
        <f>IF('Dépenses sur frais réels'!B338="","",'Dépenses sur frais réels'!B338)</f>
        <v/>
      </c>
      <c r="C338" s="197" t="str">
        <f>IF('Dépenses sur frais réels'!C338="","",'Dépenses sur frais réels'!C338)</f>
        <v/>
      </c>
      <c r="D338" s="197" t="str">
        <f>IF('Dépenses sur frais réels'!D338="","",'Dépenses sur frais réels'!D338)</f>
        <v/>
      </c>
      <c r="E338" s="197" t="str">
        <f>IF('Dépenses sur frais réels'!E338="","",'Dépenses sur frais réels'!E338)</f>
        <v/>
      </c>
      <c r="F338" s="197" t="str">
        <f>IF('Dépenses sur frais réels'!F338="","",'Dépenses sur frais réels'!F338)</f>
        <v/>
      </c>
      <c r="G338" s="361" t="str">
        <f>IF('Dépenses sur frais réels'!G338="","",'Dépenses sur frais réels'!G338)</f>
        <v/>
      </c>
      <c r="H338" s="361" t="str">
        <f>IF('Dépenses sur frais réels'!H338="","",'Dépenses sur frais réels'!H338)</f>
        <v/>
      </c>
      <c r="I338" s="362" t="str">
        <f>IF('Dépenses sur frais réels'!I338="","",'Dépenses sur frais réels'!I338)</f>
        <v/>
      </c>
      <c r="J338" s="102"/>
      <c r="K338" s="297" t="str">
        <f t="shared" si="27"/>
        <v/>
      </c>
      <c r="L338" s="297" t="str">
        <f t="shared" si="28"/>
        <v/>
      </c>
      <c r="M338" s="102"/>
      <c r="N338" s="193"/>
      <c r="O338" s="370"/>
      <c r="P338" s="147" t="str">
        <f t="shared" si="25"/>
        <v/>
      </c>
      <c r="Q338" s="195" t="str">
        <f t="shared" si="29"/>
        <v/>
      </c>
      <c r="R338" s="451" t="str">
        <f>IF(AND(OR(J338="KO",M338&lt;&gt;""),OR(J338="",K338="",L338="")),Listes!$A$68,IF(AND(M338="",J338&lt;&gt;""),Listes!$A$69,IF(AND(I338&lt;M338,O338=""),Listes!$A$70,IF(AND(L338&lt;K338,O338=""),Listes!$A$71,IF(AND(M338&lt;I338,N338=""),Listes!$A$72,IF(AND(S338="",OR(J338&lt;&gt;"",K338&lt;&gt;"",L338&lt;&gt;"")),Listes!$A$73,""))))))</f>
        <v/>
      </c>
      <c r="S338" s="291"/>
      <c r="T338" s="331">
        <f t="shared" si="26"/>
        <v>0</v>
      </c>
    </row>
    <row r="339" spans="1:20" ht="20.149999999999999" customHeight="1" x14ac:dyDescent="0.35">
      <c r="A339" s="126">
        <v>333</v>
      </c>
      <c r="B339" s="197" t="str">
        <f>IF('Dépenses sur frais réels'!B339="","",'Dépenses sur frais réels'!B339)</f>
        <v/>
      </c>
      <c r="C339" s="197" t="str">
        <f>IF('Dépenses sur frais réels'!C339="","",'Dépenses sur frais réels'!C339)</f>
        <v/>
      </c>
      <c r="D339" s="197" t="str">
        <f>IF('Dépenses sur frais réels'!D339="","",'Dépenses sur frais réels'!D339)</f>
        <v/>
      </c>
      <c r="E339" s="197" t="str">
        <f>IF('Dépenses sur frais réels'!E339="","",'Dépenses sur frais réels'!E339)</f>
        <v/>
      </c>
      <c r="F339" s="197" t="str">
        <f>IF('Dépenses sur frais réels'!F339="","",'Dépenses sur frais réels'!F339)</f>
        <v/>
      </c>
      <c r="G339" s="361" t="str">
        <f>IF('Dépenses sur frais réels'!G339="","",'Dépenses sur frais réels'!G339)</f>
        <v/>
      </c>
      <c r="H339" s="361" t="str">
        <f>IF('Dépenses sur frais réels'!H339="","",'Dépenses sur frais réels'!H339)</f>
        <v/>
      </c>
      <c r="I339" s="362" t="str">
        <f>IF('Dépenses sur frais réels'!I339="","",'Dépenses sur frais réels'!I339)</f>
        <v/>
      </c>
      <c r="J339" s="102"/>
      <c r="K339" s="297" t="str">
        <f t="shared" si="27"/>
        <v/>
      </c>
      <c r="L339" s="297" t="str">
        <f t="shared" si="28"/>
        <v/>
      </c>
      <c r="M339" s="102"/>
      <c r="N339" s="193"/>
      <c r="O339" s="370"/>
      <c r="P339" s="147" t="str">
        <f t="shared" si="25"/>
        <v/>
      </c>
      <c r="Q339" s="195" t="str">
        <f t="shared" si="29"/>
        <v/>
      </c>
      <c r="R339" s="451" t="str">
        <f>IF(AND(OR(J339="KO",M339&lt;&gt;""),OR(J339="",K339="",L339="")),Listes!$A$68,IF(AND(M339="",J339&lt;&gt;""),Listes!$A$69,IF(AND(I339&lt;M339,O339=""),Listes!$A$70,IF(AND(L339&lt;K339,O339=""),Listes!$A$71,IF(AND(M339&lt;I339,N339=""),Listes!$A$72,IF(AND(S339="",OR(J339&lt;&gt;"",K339&lt;&gt;"",L339&lt;&gt;"")),Listes!$A$73,""))))))</f>
        <v/>
      </c>
      <c r="S339" s="291"/>
      <c r="T339" s="331">
        <f t="shared" si="26"/>
        <v>0</v>
      </c>
    </row>
    <row r="340" spans="1:20" ht="20.149999999999999" customHeight="1" x14ac:dyDescent="0.35">
      <c r="A340" s="126">
        <v>334</v>
      </c>
      <c r="B340" s="197" t="str">
        <f>IF('Dépenses sur frais réels'!B340="","",'Dépenses sur frais réels'!B340)</f>
        <v/>
      </c>
      <c r="C340" s="197" t="str">
        <f>IF('Dépenses sur frais réels'!C340="","",'Dépenses sur frais réels'!C340)</f>
        <v/>
      </c>
      <c r="D340" s="197" t="str">
        <f>IF('Dépenses sur frais réels'!D340="","",'Dépenses sur frais réels'!D340)</f>
        <v/>
      </c>
      <c r="E340" s="197" t="str">
        <f>IF('Dépenses sur frais réels'!E340="","",'Dépenses sur frais réels'!E340)</f>
        <v/>
      </c>
      <c r="F340" s="197" t="str">
        <f>IF('Dépenses sur frais réels'!F340="","",'Dépenses sur frais réels'!F340)</f>
        <v/>
      </c>
      <c r="G340" s="361" t="str">
        <f>IF('Dépenses sur frais réels'!G340="","",'Dépenses sur frais réels'!G340)</f>
        <v/>
      </c>
      <c r="H340" s="361" t="str">
        <f>IF('Dépenses sur frais réels'!H340="","",'Dépenses sur frais réels'!H340)</f>
        <v/>
      </c>
      <c r="I340" s="362" t="str">
        <f>IF('Dépenses sur frais réels'!I340="","",'Dépenses sur frais réels'!I340)</f>
        <v/>
      </c>
      <c r="J340" s="102"/>
      <c r="K340" s="297" t="str">
        <f t="shared" si="27"/>
        <v/>
      </c>
      <c r="L340" s="297" t="str">
        <f t="shared" si="28"/>
        <v/>
      </c>
      <c r="M340" s="102"/>
      <c r="N340" s="193"/>
      <c r="O340" s="370"/>
      <c r="P340" s="147" t="str">
        <f t="shared" si="25"/>
        <v/>
      </c>
      <c r="Q340" s="195" t="str">
        <f t="shared" si="29"/>
        <v/>
      </c>
      <c r="R340" s="451" t="str">
        <f>IF(AND(OR(J340="KO",M340&lt;&gt;""),OR(J340="",K340="",L340="")),Listes!$A$68,IF(AND(M340="",J340&lt;&gt;""),Listes!$A$69,IF(AND(I340&lt;M340,O340=""),Listes!$A$70,IF(AND(L340&lt;K340,O340=""),Listes!$A$71,IF(AND(M340&lt;I340,N340=""),Listes!$A$72,IF(AND(S340="",OR(J340&lt;&gt;"",K340&lt;&gt;"",L340&lt;&gt;"")),Listes!$A$73,""))))))</f>
        <v/>
      </c>
      <c r="S340" s="291"/>
      <c r="T340" s="331">
        <f t="shared" si="26"/>
        <v>0</v>
      </c>
    </row>
    <row r="341" spans="1:20" ht="20.149999999999999" customHeight="1" x14ac:dyDescent="0.35">
      <c r="A341" s="126">
        <v>335</v>
      </c>
      <c r="B341" s="197" t="str">
        <f>IF('Dépenses sur frais réels'!B341="","",'Dépenses sur frais réels'!B341)</f>
        <v/>
      </c>
      <c r="C341" s="197" t="str">
        <f>IF('Dépenses sur frais réels'!C341="","",'Dépenses sur frais réels'!C341)</f>
        <v/>
      </c>
      <c r="D341" s="197" t="str">
        <f>IF('Dépenses sur frais réels'!D341="","",'Dépenses sur frais réels'!D341)</f>
        <v/>
      </c>
      <c r="E341" s="197" t="str">
        <f>IF('Dépenses sur frais réels'!E341="","",'Dépenses sur frais réels'!E341)</f>
        <v/>
      </c>
      <c r="F341" s="197" t="str">
        <f>IF('Dépenses sur frais réels'!F341="","",'Dépenses sur frais réels'!F341)</f>
        <v/>
      </c>
      <c r="G341" s="361" t="str">
        <f>IF('Dépenses sur frais réels'!G341="","",'Dépenses sur frais réels'!G341)</f>
        <v/>
      </c>
      <c r="H341" s="361" t="str">
        <f>IF('Dépenses sur frais réels'!H341="","",'Dépenses sur frais réels'!H341)</f>
        <v/>
      </c>
      <c r="I341" s="362" t="str">
        <f>IF('Dépenses sur frais réels'!I341="","",'Dépenses sur frais réels'!I341)</f>
        <v/>
      </c>
      <c r="J341" s="102"/>
      <c r="K341" s="297" t="str">
        <f t="shared" si="27"/>
        <v/>
      </c>
      <c r="L341" s="297" t="str">
        <f t="shared" si="28"/>
        <v/>
      </c>
      <c r="M341" s="102"/>
      <c r="N341" s="193"/>
      <c r="O341" s="370"/>
      <c r="P341" s="147" t="str">
        <f t="shared" si="25"/>
        <v/>
      </c>
      <c r="Q341" s="195" t="str">
        <f t="shared" si="29"/>
        <v/>
      </c>
      <c r="R341" s="451" t="str">
        <f>IF(AND(OR(J341="KO",M341&lt;&gt;""),OR(J341="",K341="",L341="")),Listes!$A$68,IF(AND(M341="",J341&lt;&gt;""),Listes!$A$69,IF(AND(I341&lt;M341,O341=""),Listes!$A$70,IF(AND(L341&lt;K341,O341=""),Listes!$A$71,IF(AND(M341&lt;I341,N341=""),Listes!$A$72,IF(AND(S341="",OR(J341&lt;&gt;"",K341&lt;&gt;"",L341&lt;&gt;"")),Listes!$A$73,""))))))</f>
        <v/>
      </c>
      <c r="S341" s="291"/>
      <c r="T341" s="331">
        <f t="shared" si="26"/>
        <v>0</v>
      </c>
    </row>
    <row r="342" spans="1:20" ht="20.149999999999999" customHeight="1" x14ac:dyDescent="0.35">
      <c r="A342" s="126">
        <v>336</v>
      </c>
      <c r="B342" s="197" t="str">
        <f>IF('Dépenses sur frais réels'!B342="","",'Dépenses sur frais réels'!B342)</f>
        <v/>
      </c>
      <c r="C342" s="197" t="str">
        <f>IF('Dépenses sur frais réels'!C342="","",'Dépenses sur frais réels'!C342)</f>
        <v/>
      </c>
      <c r="D342" s="197" t="str">
        <f>IF('Dépenses sur frais réels'!D342="","",'Dépenses sur frais réels'!D342)</f>
        <v/>
      </c>
      <c r="E342" s="197" t="str">
        <f>IF('Dépenses sur frais réels'!E342="","",'Dépenses sur frais réels'!E342)</f>
        <v/>
      </c>
      <c r="F342" s="197" t="str">
        <f>IF('Dépenses sur frais réels'!F342="","",'Dépenses sur frais réels'!F342)</f>
        <v/>
      </c>
      <c r="G342" s="361" t="str">
        <f>IF('Dépenses sur frais réels'!G342="","",'Dépenses sur frais réels'!G342)</f>
        <v/>
      </c>
      <c r="H342" s="361" t="str">
        <f>IF('Dépenses sur frais réels'!H342="","",'Dépenses sur frais réels'!H342)</f>
        <v/>
      </c>
      <c r="I342" s="362" t="str">
        <f>IF('Dépenses sur frais réels'!I342="","",'Dépenses sur frais réels'!I342)</f>
        <v/>
      </c>
      <c r="J342" s="102"/>
      <c r="K342" s="297" t="str">
        <f t="shared" si="27"/>
        <v/>
      </c>
      <c r="L342" s="297" t="str">
        <f t="shared" si="28"/>
        <v/>
      </c>
      <c r="M342" s="102"/>
      <c r="N342" s="193"/>
      <c r="O342" s="370"/>
      <c r="P342" s="147" t="str">
        <f t="shared" si="25"/>
        <v/>
      </c>
      <c r="Q342" s="195" t="str">
        <f t="shared" si="29"/>
        <v/>
      </c>
      <c r="R342" s="451" t="str">
        <f>IF(AND(OR(J342="KO",M342&lt;&gt;""),OR(J342="",K342="",L342="")),Listes!$A$68,IF(AND(M342="",J342&lt;&gt;""),Listes!$A$69,IF(AND(I342&lt;M342,O342=""),Listes!$A$70,IF(AND(L342&lt;K342,O342=""),Listes!$A$71,IF(AND(M342&lt;I342,N342=""),Listes!$A$72,IF(AND(S342="",OR(J342&lt;&gt;"",K342&lt;&gt;"",L342&lt;&gt;"")),Listes!$A$73,""))))))</f>
        <v/>
      </c>
      <c r="S342" s="291"/>
      <c r="T342" s="331">
        <f t="shared" si="26"/>
        <v>0</v>
      </c>
    </row>
    <row r="343" spans="1:20" ht="20.149999999999999" customHeight="1" x14ac:dyDescent="0.35">
      <c r="A343" s="126">
        <v>337</v>
      </c>
      <c r="B343" s="197" t="str">
        <f>IF('Dépenses sur frais réels'!B343="","",'Dépenses sur frais réels'!B343)</f>
        <v/>
      </c>
      <c r="C343" s="197" t="str">
        <f>IF('Dépenses sur frais réels'!C343="","",'Dépenses sur frais réels'!C343)</f>
        <v/>
      </c>
      <c r="D343" s="197" t="str">
        <f>IF('Dépenses sur frais réels'!D343="","",'Dépenses sur frais réels'!D343)</f>
        <v/>
      </c>
      <c r="E343" s="197" t="str">
        <f>IF('Dépenses sur frais réels'!E343="","",'Dépenses sur frais réels'!E343)</f>
        <v/>
      </c>
      <c r="F343" s="197" t="str">
        <f>IF('Dépenses sur frais réels'!F343="","",'Dépenses sur frais réels'!F343)</f>
        <v/>
      </c>
      <c r="G343" s="361" t="str">
        <f>IF('Dépenses sur frais réels'!G343="","",'Dépenses sur frais réels'!G343)</f>
        <v/>
      </c>
      <c r="H343" s="361" t="str">
        <f>IF('Dépenses sur frais réels'!H343="","",'Dépenses sur frais réels'!H343)</f>
        <v/>
      </c>
      <c r="I343" s="362" t="str">
        <f>IF('Dépenses sur frais réels'!I343="","",'Dépenses sur frais réels'!I343)</f>
        <v/>
      </c>
      <c r="J343" s="102"/>
      <c r="K343" s="297" t="str">
        <f t="shared" si="27"/>
        <v/>
      </c>
      <c r="L343" s="297" t="str">
        <f t="shared" si="28"/>
        <v/>
      </c>
      <c r="M343" s="102"/>
      <c r="N343" s="193"/>
      <c r="O343" s="370"/>
      <c r="P343" s="147" t="str">
        <f t="shared" si="25"/>
        <v/>
      </c>
      <c r="Q343" s="195" t="str">
        <f t="shared" si="29"/>
        <v/>
      </c>
      <c r="R343" s="451" t="str">
        <f>IF(AND(OR(J343="KO",M343&lt;&gt;""),OR(J343="",K343="",L343="")),Listes!$A$68,IF(AND(M343="",J343&lt;&gt;""),Listes!$A$69,IF(AND(I343&lt;M343,O343=""),Listes!$A$70,IF(AND(L343&lt;K343,O343=""),Listes!$A$71,IF(AND(M343&lt;I343,N343=""),Listes!$A$72,IF(AND(S343="",OR(J343&lt;&gt;"",K343&lt;&gt;"",L343&lt;&gt;"")),Listes!$A$73,""))))))</f>
        <v/>
      </c>
      <c r="S343" s="291"/>
      <c r="T343" s="331">
        <f t="shared" si="26"/>
        <v>0</v>
      </c>
    </row>
    <row r="344" spans="1:20" ht="20.149999999999999" customHeight="1" x14ac:dyDescent="0.35">
      <c r="A344" s="126">
        <v>338</v>
      </c>
      <c r="B344" s="197" t="str">
        <f>IF('Dépenses sur frais réels'!B344="","",'Dépenses sur frais réels'!B344)</f>
        <v/>
      </c>
      <c r="C344" s="197" t="str">
        <f>IF('Dépenses sur frais réels'!C344="","",'Dépenses sur frais réels'!C344)</f>
        <v/>
      </c>
      <c r="D344" s="197" t="str">
        <f>IF('Dépenses sur frais réels'!D344="","",'Dépenses sur frais réels'!D344)</f>
        <v/>
      </c>
      <c r="E344" s="197" t="str">
        <f>IF('Dépenses sur frais réels'!E344="","",'Dépenses sur frais réels'!E344)</f>
        <v/>
      </c>
      <c r="F344" s="197" t="str">
        <f>IF('Dépenses sur frais réels'!F344="","",'Dépenses sur frais réels'!F344)</f>
        <v/>
      </c>
      <c r="G344" s="361" t="str">
        <f>IF('Dépenses sur frais réels'!G344="","",'Dépenses sur frais réels'!G344)</f>
        <v/>
      </c>
      <c r="H344" s="361" t="str">
        <f>IF('Dépenses sur frais réels'!H344="","",'Dépenses sur frais réels'!H344)</f>
        <v/>
      </c>
      <c r="I344" s="362" t="str">
        <f>IF('Dépenses sur frais réels'!I344="","",'Dépenses sur frais réels'!I344)</f>
        <v/>
      </c>
      <c r="J344" s="102"/>
      <c r="K344" s="297" t="str">
        <f t="shared" si="27"/>
        <v/>
      </c>
      <c r="L344" s="297" t="str">
        <f t="shared" si="28"/>
        <v/>
      </c>
      <c r="M344" s="102"/>
      <c r="N344" s="193"/>
      <c r="O344" s="370"/>
      <c r="P344" s="147" t="str">
        <f t="shared" si="25"/>
        <v/>
      </c>
      <c r="Q344" s="195" t="str">
        <f t="shared" si="29"/>
        <v/>
      </c>
      <c r="R344" s="451" t="str">
        <f>IF(AND(OR(J344="KO",M344&lt;&gt;""),OR(J344="",K344="",L344="")),Listes!$A$68,IF(AND(M344="",J344&lt;&gt;""),Listes!$A$69,IF(AND(I344&lt;M344,O344=""),Listes!$A$70,IF(AND(L344&lt;K344,O344=""),Listes!$A$71,IF(AND(M344&lt;I344,N344=""),Listes!$A$72,IF(AND(S344="",OR(J344&lt;&gt;"",K344&lt;&gt;"",L344&lt;&gt;"")),Listes!$A$73,""))))))</f>
        <v/>
      </c>
      <c r="S344" s="291"/>
      <c r="T344" s="331">
        <f t="shared" si="26"/>
        <v>0</v>
      </c>
    </row>
    <row r="345" spans="1:20" ht="20.149999999999999" customHeight="1" x14ac:dyDescent="0.35">
      <c r="A345" s="126">
        <v>339</v>
      </c>
      <c r="B345" s="197" t="str">
        <f>IF('Dépenses sur frais réels'!B345="","",'Dépenses sur frais réels'!B345)</f>
        <v/>
      </c>
      <c r="C345" s="197" t="str">
        <f>IF('Dépenses sur frais réels'!C345="","",'Dépenses sur frais réels'!C345)</f>
        <v/>
      </c>
      <c r="D345" s="197" t="str">
        <f>IF('Dépenses sur frais réels'!D345="","",'Dépenses sur frais réels'!D345)</f>
        <v/>
      </c>
      <c r="E345" s="197" t="str">
        <f>IF('Dépenses sur frais réels'!E345="","",'Dépenses sur frais réels'!E345)</f>
        <v/>
      </c>
      <c r="F345" s="197" t="str">
        <f>IF('Dépenses sur frais réels'!F345="","",'Dépenses sur frais réels'!F345)</f>
        <v/>
      </c>
      <c r="G345" s="361" t="str">
        <f>IF('Dépenses sur frais réels'!G345="","",'Dépenses sur frais réels'!G345)</f>
        <v/>
      </c>
      <c r="H345" s="361" t="str">
        <f>IF('Dépenses sur frais réels'!H345="","",'Dépenses sur frais réels'!H345)</f>
        <v/>
      </c>
      <c r="I345" s="362" t="str">
        <f>IF('Dépenses sur frais réels'!I345="","",'Dépenses sur frais réels'!I345)</f>
        <v/>
      </c>
      <c r="J345" s="102"/>
      <c r="K345" s="297" t="str">
        <f t="shared" si="27"/>
        <v/>
      </c>
      <c r="L345" s="297" t="str">
        <f t="shared" si="28"/>
        <v/>
      </c>
      <c r="M345" s="102"/>
      <c r="N345" s="193"/>
      <c r="O345" s="370"/>
      <c r="P345" s="147" t="str">
        <f t="shared" si="25"/>
        <v/>
      </c>
      <c r="Q345" s="195" t="str">
        <f t="shared" si="29"/>
        <v/>
      </c>
      <c r="R345" s="451" t="str">
        <f>IF(AND(OR(J345="KO",M345&lt;&gt;""),OR(J345="",K345="",L345="")),Listes!$A$68,IF(AND(M345="",J345&lt;&gt;""),Listes!$A$69,IF(AND(I345&lt;M345,O345=""),Listes!$A$70,IF(AND(L345&lt;K345,O345=""),Listes!$A$71,IF(AND(M345&lt;I345,N345=""),Listes!$A$72,IF(AND(S345="",OR(J345&lt;&gt;"",K345&lt;&gt;"",L345&lt;&gt;"")),Listes!$A$73,""))))))</f>
        <v/>
      </c>
      <c r="S345" s="291"/>
      <c r="T345" s="331">
        <f t="shared" si="26"/>
        <v>0</v>
      </c>
    </row>
    <row r="346" spans="1:20" ht="20.149999999999999" customHeight="1" x14ac:dyDescent="0.35">
      <c r="A346" s="126">
        <v>340</v>
      </c>
      <c r="B346" s="197" t="str">
        <f>IF('Dépenses sur frais réels'!B346="","",'Dépenses sur frais réels'!B346)</f>
        <v/>
      </c>
      <c r="C346" s="197" t="str">
        <f>IF('Dépenses sur frais réels'!C346="","",'Dépenses sur frais réels'!C346)</f>
        <v/>
      </c>
      <c r="D346" s="197" t="str">
        <f>IF('Dépenses sur frais réels'!D346="","",'Dépenses sur frais réels'!D346)</f>
        <v/>
      </c>
      <c r="E346" s="197" t="str">
        <f>IF('Dépenses sur frais réels'!E346="","",'Dépenses sur frais réels'!E346)</f>
        <v/>
      </c>
      <c r="F346" s="197" t="str">
        <f>IF('Dépenses sur frais réels'!F346="","",'Dépenses sur frais réels'!F346)</f>
        <v/>
      </c>
      <c r="G346" s="361" t="str">
        <f>IF('Dépenses sur frais réels'!G346="","",'Dépenses sur frais réels'!G346)</f>
        <v/>
      </c>
      <c r="H346" s="361" t="str">
        <f>IF('Dépenses sur frais réels'!H346="","",'Dépenses sur frais réels'!H346)</f>
        <v/>
      </c>
      <c r="I346" s="362" t="str">
        <f>IF('Dépenses sur frais réels'!I346="","",'Dépenses sur frais réels'!I346)</f>
        <v/>
      </c>
      <c r="J346" s="102"/>
      <c r="K346" s="297" t="str">
        <f t="shared" si="27"/>
        <v/>
      </c>
      <c r="L346" s="297" t="str">
        <f t="shared" si="28"/>
        <v/>
      </c>
      <c r="M346" s="102"/>
      <c r="N346" s="193"/>
      <c r="O346" s="370"/>
      <c r="P346" s="147" t="str">
        <f t="shared" si="25"/>
        <v/>
      </c>
      <c r="Q346" s="195" t="str">
        <f t="shared" si="29"/>
        <v/>
      </c>
      <c r="R346" s="451" t="str">
        <f>IF(AND(OR(J346="KO",M346&lt;&gt;""),OR(J346="",K346="",L346="")),Listes!$A$68,IF(AND(M346="",J346&lt;&gt;""),Listes!$A$69,IF(AND(I346&lt;M346,O346=""),Listes!$A$70,IF(AND(L346&lt;K346,O346=""),Listes!$A$71,IF(AND(M346&lt;I346,N346=""),Listes!$A$72,IF(AND(S346="",OR(J346&lt;&gt;"",K346&lt;&gt;"",L346&lt;&gt;"")),Listes!$A$73,""))))))</f>
        <v/>
      </c>
      <c r="S346" s="291"/>
      <c r="T346" s="331">
        <f t="shared" si="26"/>
        <v>0</v>
      </c>
    </row>
    <row r="347" spans="1:20" ht="20.149999999999999" customHeight="1" x14ac:dyDescent="0.35">
      <c r="A347" s="126">
        <v>341</v>
      </c>
      <c r="B347" s="197" t="str">
        <f>IF('Dépenses sur frais réels'!B347="","",'Dépenses sur frais réels'!B347)</f>
        <v/>
      </c>
      <c r="C347" s="197" t="str">
        <f>IF('Dépenses sur frais réels'!C347="","",'Dépenses sur frais réels'!C347)</f>
        <v/>
      </c>
      <c r="D347" s="197" t="str">
        <f>IF('Dépenses sur frais réels'!D347="","",'Dépenses sur frais réels'!D347)</f>
        <v/>
      </c>
      <c r="E347" s="197" t="str">
        <f>IF('Dépenses sur frais réels'!E347="","",'Dépenses sur frais réels'!E347)</f>
        <v/>
      </c>
      <c r="F347" s="197" t="str">
        <f>IF('Dépenses sur frais réels'!F347="","",'Dépenses sur frais réels'!F347)</f>
        <v/>
      </c>
      <c r="G347" s="361" t="str">
        <f>IF('Dépenses sur frais réels'!G347="","",'Dépenses sur frais réels'!G347)</f>
        <v/>
      </c>
      <c r="H347" s="361" t="str">
        <f>IF('Dépenses sur frais réels'!H347="","",'Dépenses sur frais réels'!H347)</f>
        <v/>
      </c>
      <c r="I347" s="362" t="str">
        <f>IF('Dépenses sur frais réels'!I347="","",'Dépenses sur frais réels'!I347)</f>
        <v/>
      </c>
      <c r="J347" s="102"/>
      <c r="K347" s="297" t="str">
        <f t="shared" si="27"/>
        <v/>
      </c>
      <c r="L347" s="297" t="str">
        <f t="shared" si="28"/>
        <v/>
      </c>
      <c r="M347" s="102"/>
      <c r="N347" s="193"/>
      <c r="O347" s="370"/>
      <c r="P347" s="147" t="str">
        <f t="shared" si="25"/>
        <v/>
      </c>
      <c r="Q347" s="195" t="str">
        <f t="shared" si="29"/>
        <v/>
      </c>
      <c r="R347" s="451" t="str">
        <f>IF(AND(OR(J347="KO",M347&lt;&gt;""),OR(J347="",K347="",L347="")),Listes!$A$68,IF(AND(M347="",J347&lt;&gt;""),Listes!$A$69,IF(AND(I347&lt;M347,O347=""),Listes!$A$70,IF(AND(L347&lt;K347,O347=""),Listes!$A$71,IF(AND(M347&lt;I347,N347=""),Listes!$A$72,IF(AND(S347="",OR(J347&lt;&gt;"",K347&lt;&gt;"",L347&lt;&gt;"")),Listes!$A$73,""))))))</f>
        <v/>
      </c>
      <c r="S347" s="291"/>
      <c r="T347" s="331">
        <f t="shared" si="26"/>
        <v>0</v>
      </c>
    </row>
    <row r="348" spans="1:20" ht="20.149999999999999" customHeight="1" x14ac:dyDescent="0.35">
      <c r="A348" s="126">
        <v>342</v>
      </c>
      <c r="B348" s="197" t="str">
        <f>IF('Dépenses sur frais réels'!B348="","",'Dépenses sur frais réels'!B348)</f>
        <v/>
      </c>
      <c r="C348" s="197" t="str">
        <f>IF('Dépenses sur frais réels'!C348="","",'Dépenses sur frais réels'!C348)</f>
        <v/>
      </c>
      <c r="D348" s="197" t="str">
        <f>IF('Dépenses sur frais réels'!D348="","",'Dépenses sur frais réels'!D348)</f>
        <v/>
      </c>
      <c r="E348" s="197" t="str">
        <f>IF('Dépenses sur frais réels'!E348="","",'Dépenses sur frais réels'!E348)</f>
        <v/>
      </c>
      <c r="F348" s="197" t="str">
        <f>IF('Dépenses sur frais réels'!F348="","",'Dépenses sur frais réels'!F348)</f>
        <v/>
      </c>
      <c r="G348" s="361" t="str">
        <f>IF('Dépenses sur frais réels'!G348="","",'Dépenses sur frais réels'!G348)</f>
        <v/>
      </c>
      <c r="H348" s="361" t="str">
        <f>IF('Dépenses sur frais réels'!H348="","",'Dépenses sur frais réels'!H348)</f>
        <v/>
      </c>
      <c r="I348" s="362" t="str">
        <f>IF('Dépenses sur frais réels'!I348="","",'Dépenses sur frais réels'!I348)</f>
        <v/>
      </c>
      <c r="J348" s="102"/>
      <c r="K348" s="297" t="str">
        <f t="shared" si="27"/>
        <v/>
      </c>
      <c r="L348" s="297" t="str">
        <f t="shared" si="28"/>
        <v/>
      </c>
      <c r="M348" s="102"/>
      <c r="N348" s="193"/>
      <c r="O348" s="370"/>
      <c r="P348" s="147" t="str">
        <f t="shared" si="25"/>
        <v/>
      </c>
      <c r="Q348" s="195" t="str">
        <f t="shared" si="29"/>
        <v/>
      </c>
      <c r="R348" s="451" t="str">
        <f>IF(AND(OR(J348="KO",M348&lt;&gt;""),OR(J348="",K348="",L348="")),Listes!$A$68,IF(AND(M348="",J348&lt;&gt;""),Listes!$A$69,IF(AND(I348&lt;M348,O348=""),Listes!$A$70,IF(AND(L348&lt;K348,O348=""),Listes!$A$71,IF(AND(M348&lt;I348,N348=""),Listes!$A$72,IF(AND(S348="",OR(J348&lt;&gt;"",K348&lt;&gt;"",L348&lt;&gt;"")),Listes!$A$73,""))))))</f>
        <v/>
      </c>
      <c r="S348" s="291"/>
      <c r="T348" s="331">
        <f t="shared" si="26"/>
        <v>0</v>
      </c>
    </row>
    <row r="349" spans="1:20" ht="20.149999999999999" customHeight="1" x14ac:dyDescent="0.35">
      <c r="A349" s="126">
        <v>343</v>
      </c>
      <c r="B349" s="197" t="str">
        <f>IF('Dépenses sur frais réels'!B349="","",'Dépenses sur frais réels'!B349)</f>
        <v/>
      </c>
      <c r="C349" s="197" t="str">
        <f>IF('Dépenses sur frais réels'!C349="","",'Dépenses sur frais réels'!C349)</f>
        <v/>
      </c>
      <c r="D349" s="197" t="str">
        <f>IF('Dépenses sur frais réels'!D349="","",'Dépenses sur frais réels'!D349)</f>
        <v/>
      </c>
      <c r="E349" s="197" t="str">
        <f>IF('Dépenses sur frais réels'!E349="","",'Dépenses sur frais réels'!E349)</f>
        <v/>
      </c>
      <c r="F349" s="197" t="str">
        <f>IF('Dépenses sur frais réels'!F349="","",'Dépenses sur frais réels'!F349)</f>
        <v/>
      </c>
      <c r="G349" s="361" t="str">
        <f>IF('Dépenses sur frais réels'!G349="","",'Dépenses sur frais réels'!G349)</f>
        <v/>
      </c>
      <c r="H349" s="361" t="str">
        <f>IF('Dépenses sur frais réels'!H349="","",'Dépenses sur frais réels'!H349)</f>
        <v/>
      </c>
      <c r="I349" s="362" t="str">
        <f>IF('Dépenses sur frais réels'!I349="","",'Dépenses sur frais réels'!I349)</f>
        <v/>
      </c>
      <c r="J349" s="102"/>
      <c r="K349" s="297" t="str">
        <f t="shared" si="27"/>
        <v/>
      </c>
      <c r="L349" s="297" t="str">
        <f t="shared" si="28"/>
        <v/>
      </c>
      <c r="M349" s="102"/>
      <c r="N349" s="193"/>
      <c r="O349" s="370"/>
      <c r="P349" s="147" t="str">
        <f t="shared" si="25"/>
        <v/>
      </c>
      <c r="Q349" s="195" t="str">
        <f t="shared" si="29"/>
        <v/>
      </c>
      <c r="R349" s="451" t="str">
        <f>IF(AND(OR(J349="KO",M349&lt;&gt;""),OR(J349="",K349="",L349="")),Listes!$A$68,IF(AND(M349="",J349&lt;&gt;""),Listes!$A$69,IF(AND(I349&lt;M349,O349=""),Listes!$A$70,IF(AND(L349&lt;K349,O349=""),Listes!$A$71,IF(AND(M349&lt;I349,N349=""),Listes!$A$72,IF(AND(S349="",OR(J349&lt;&gt;"",K349&lt;&gt;"",L349&lt;&gt;"")),Listes!$A$73,""))))))</f>
        <v/>
      </c>
      <c r="S349" s="291"/>
      <c r="T349" s="331">
        <f t="shared" si="26"/>
        <v>0</v>
      </c>
    </row>
    <row r="350" spans="1:20" ht="20.149999999999999" customHeight="1" x14ac:dyDescent="0.35">
      <c r="A350" s="126">
        <v>344</v>
      </c>
      <c r="B350" s="197" t="str">
        <f>IF('Dépenses sur frais réels'!B350="","",'Dépenses sur frais réels'!B350)</f>
        <v/>
      </c>
      <c r="C350" s="197" t="str">
        <f>IF('Dépenses sur frais réels'!C350="","",'Dépenses sur frais réels'!C350)</f>
        <v/>
      </c>
      <c r="D350" s="197" t="str">
        <f>IF('Dépenses sur frais réels'!D350="","",'Dépenses sur frais réels'!D350)</f>
        <v/>
      </c>
      <c r="E350" s="197" t="str">
        <f>IF('Dépenses sur frais réels'!E350="","",'Dépenses sur frais réels'!E350)</f>
        <v/>
      </c>
      <c r="F350" s="197" t="str">
        <f>IF('Dépenses sur frais réels'!F350="","",'Dépenses sur frais réels'!F350)</f>
        <v/>
      </c>
      <c r="G350" s="361" t="str">
        <f>IF('Dépenses sur frais réels'!G350="","",'Dépenses sur frais réels'!G350)</f>
        <v/>
      </c>
      <c r="H350" s="361" t="str">
        <f>IF('Dépenses sur frais réels'!H350="","",'Dépenses sur frais réels'!H350)</f>
        <v/>
      </c>
      <c r="I350" s="362" t="str">
        <f>IF('Dépenses sur frais réels'!I350="","",'Dépenses sur frais réels'!I350)</f>
        <v/>
      </c>
      <c r="J350" s="102"/>
      <c r="K350" s="297" t="str">
        <f t="shared" si="27"/>
        <v/>
      </c>
      <c r="L350" s="297" t="str">
        <f t="shared" si="28"/>
        <v/>
      </c>
      <c r="M350" s="102"/>
      <c r="N350" s="193"/>
      <c r="O350" s="370"/>
      <c r="P350" s="147" t="str">
        <f t="shared" si="25"/>
        <v/>
      </c>
      <c r="Q350" s="195" t="str">
        <f t="shared" si="29"/>
        <v/>
      </c>
      <c r="R350" s="451" t="str">
        <f>IF(AND(OR(J350="KO",M350&lt;&gt;""),OR(J350="",K350="",L350="")),Listes!$A$68,IF(AND(M350="",J350&lt;&gt;""),Listes!$A$69,IF(AND(I350&lt;M350,O350=""),Listes!$A$70,IF(AND(L350&lt;K350,O350=""),Listes!$A$71,IF(AND(M350&lt;I350,N350=""),Listes!$A$72,IF(AND(S350="",OR(J350&lt;&gt;"",K350&lt;&gt;"",L350&lt;&gt;"")),Listes!$A$73,""))))))</f>
        <v/>
      </c>
      <c r="S350" s="291"/>
      <c r="T350" s="331">
        <f t="shared" si="26"/>
        <v>0</v>
      </c>
    </row>
    <row r="351" spans="1:20" ht="20.149999999999999" customHeight="1" x14ac:dyDescent="0.35">
      <c r="A351" s="126">
        <v>345</v>
      </c>
      <c r="B351" s="197" t="str">
        <f>IF('Dépenses sur frais réels'!B351="","",'Dépenses sur frais réels'!B351)</f>
        <v/>
      </c>
      <c r="C351" s="197" t="str">
        <f>IF('Dépenses sur frais réels'!C351="","",'Dépenses sur frais réels'!C351)</f>
        <v/>
      </c>
      <c r="D351" s="197" t="str">
        <f>IF('Dépenses sur frais réels'!D351="","",'Dépenses sur frais réels'!D351)</f>
        <v/>
      </c>
      <c r="E351" s="197" t="str">
        <f>IF('Dépenses sur frais réels'!E351="","",'Dépenses sur frais réels'!E351)</f>
        <v/>
      </c>
      <c r="F351" s="197" t="str">
        <f>IF('Dépenses sur frais réels'!F351="","",'Dépenses sur frais réels'!F351)</f>
        <v/>
      </c>
      <c r="G351" s="361" t="str">
        <f>IF('Dépenses sur frais réels'!G351="","",'Dépenses sur frais réels'!G351)</f>
        <v/>
      </c>
      <c r="H351" s="361" t="str">
        <f>IF('Dépenses sur frais réels'!H351="","",'Dépenses sur frais réels'!H351)</f>
        <v/>
      </c>
      <c r="I351" s="362" t="str">
        <f>IF('Dépenses sur frais réels'!I351="","",'Dépenses sur frais réels'!I351)</f>
        <v/>
      </c>
      <c r="J351" s="102"/>
      <c r="K351" s="297" t="str">
        <f t="shared" si="27"/>
        <v/>
      </c>
      <c r="L351" s="297" t="str">
        <f t="shared" si="28"/>
        <v/>
      </c>
      <c r="M351" s="102"/>
      <c r="N351" s="193"/>
      <c r="O351" s="370"/>
      <c r="P351" s="147" t="str">
        <f t="shared" si="25"/>
        <v/>
      </c>
      <c r="Q351" s="195" t="str">
        <f t="shared" si="29"/>
        <v/>
      </c>
      <c r="R351" s="451" t="str">
        <f>IF(AND(OR(J351="KO",M351&lt;&gt;""),OR(J351="",K351="",L351="")),Listes!$A$68,IF(AND(M351="",J351&lt;&gt;""),Listes!$A$69,IF(AND(I351&lt;M351,O351=""),Listes!$A$70,IF(AND(L351&lt;K351,O351=""),Listes!$A$71,IF(AND(M351&lt;I351,N351=""),Listes!$A$72,IF(AND(S351="",OR(J351&lt;&gt;"",K351&lt;&gt;"",L351&lt;&gt;"")),Listes!$A$73,""))))))</f>
        <v/>
      </c>
      <c r="S351" s="291"/>
      <c r="T351" s="331">
        <f t="shared" si="26"/>
        <v>0</v>
      </c>
    </row>
    <row r="352" spans="1:20" ht="20.149999999999999" customHeight="1" x14ac:dyDescent="0.35">
      <c r="A352" s="126">
        <v>346</v>
      </c>
      <c r="B352" s="197" t="str">
        <f>IF('Dépenses sur frais réels'!B352="","",'Dépenses sur frais réels'!B352)</f>
        <v/>
      </c>
      <c r="C352" s="197" t="str">
        <f>IF('Dépenses sur frais réels'!C352="","",'Dépenses sur frais réels'!C352)</f>
        <v/>
      </c>
      <c r="D352" s="197" t="str">
        <f>IF('Dépenses sur frais réels'!D352="","",'Dépenses sur frais réels'!D352)</f>
        <v/>
      </c>
      <c r="E352" s="197" t="str">
        <f>IF('Dépenses sur frais réels'!E352="","",'Dépenses sur frais réels'!E352)</f>
        <v/>
      </c>
      <c r="F352" s="197" t="str">
        <f>IF('Dépenses sur frais réels'!F352="","",'Dépenses sur frais réels'!F352)</f>
        <v/>
      </c>
      <c r="G352" s="361" t="str">
        <f>IF('Dépenses sur frais réels'!G352="","",'Dépenses sur frais réels'!G352)</f>
        <v/>
      </c>
      <c r="H352" s="361" t="str">
        <f>IF('Dépenses sur frais réels'!H352="","",'Dépenses sur frais réels'!H352)</f>
        <v/>
      </c>
      <c r="I352" s="362" t="str">
        <f>IF('Dépenses sur frais réels'!I352="","",'Dépenses sur frais réels'!I352)</f>
        <v/>
      </c>
      <c r="J352" s="102"/>
      <c r="K352" s="297" t="str">
        <f t="shared" si="27"/>
        <v/>
      </c>
      <c r="L352" s="297" t="str">
        <f t="shared" si="28"/>
        <v/>
      </c>
      <c r="M352" s="102"/>
      <c r="N352" s="193"/>
      <c r="O352" s="370"/>
      <c r="P352" s="147" t="str">
        <f t="shared" si="25"/>
        <v/>
      </c>
      <c r="Q352" s="195" t="str">
        <f t="shared" si="29"/>
        <v/>
      </c>
      <c r="R352" s="451" t="str">
        <f>IF(AND(OR(J352="KO",M352&lt;&gt;""),OR(J352="",K352="",L352="")),Listes!$A$68,IF(AND(M352="",J352&lt;&gt;""),Listes!$A$69,IF(AND(I352&lt;M352,O352=""),Listes!$A$70,IF(AND(L352&lt;K352,O352=""),Listes!$A$71,IF(AND(M352&lt;I352,N352=""),Listes!$A$72,IF(AND(S352="",OR(J352&lt;&gt;"",K352&lt;&gt;"",L352&lt;&gt;"")),Listes!$A$73,""))))))</f>
        <v/>
      </c>
      <c r="S352" s="291"/>
      <c r="T352" s="331">
        <f t="shared" si="26"/>
        <v>0</v>
      </c>
    </row>
    <row r="353" spans="1:20" ht="20.149999999999999" customHeight="1" x14ac:dyDescent="0.35">
      <c r="A353" s="126">
        <v>347</v>
      </c>
      <c r="B353" s="197" t="str">
        <f>IF('Dépenses sur frais réels'!B353="","",'Dépenses sur frais réels'!B353)</f>
        <v/>
      </c>
      <c r="C353" s="197" t="str">
        <f>IF('Dépenses sur frais réels'!C353="","",'Dépenses sur frais réels'!C353)</f>
        <v/>
      </c>
      <c r="D353" s="197" t="str">
        <f>IF('Dépenses sur frais réels'!D353="","",'Dépenses sur frais réels'!D353)</f>
        <v/>
      </c>
      <c r="E353" s="197" t="str">
        <f>IF('Dépenses sur frais réels'!E353="","",'Dépenses sur frais réels'!E353)</f>
        <v/>
      </c>
      <c r="F353" s="197" t="str">
        <f>IF('Dépenses sur frais réels'!F353="","",'Dépenses sur frais réels'!F353)</f>
        <v/>
      </c>
      <c r="G353" s="361" t="str">
        <f>IF('Dépenses sur frais réels'!G353="","",'Dépenses sur frais réels'!G353)</f>
        <v/>
      </c>
      <c r="H353" s="361" t="str">
        <f>IF('Dépenses sur frais réels'!H353="","",'Dépenses sur frais réels'!H353)</f>
        <v/>
      </c>
      <c r="I353" s="362" t="str">
        <f>IF('Dépenses sur frais réels'!I353="","",'Dépenses sur frais réels'!I353)</f>
        <v/>
      </c>
      <c r="J353" s="102"/>
      <c r="K353" s="297" t="str">
        <f t="shared" si="27"/>
        <v/>
      </c>
      <c r="L353" s="297" t="str">
        <f t="shared" si="28"/>
        <v/>
      </c>
      <c r="M353" s="102"/>
      <c r="N353" s="193"/>
      <c r="O353" s="370"/>
      <c r="P353" s="147" t="str">
        <f t="shared" si="25"/>
        <v/>
      </c>
      <c r="Q353" s="195" t="str">
        <f t="shared" si="29"/>
        <v/>
      </c>
      <c r="R353" s="451" t="str">
        <f>IF(AND(OR(J353="KO",M353&lt;&gt;""),OR(J353="",K353="",L353="")),Listes!$A$68,IF(AND(M353="",J353&lt;&gt;""),Listes!$A$69,IF(AND(I353&lt;M353,O353=""),Listes!$A$70,IF(AND(L353&lt;K353,O353=""),Listes!$A$71,IF(AND(M353&lt;I353,N353=""),Listes!$A$72,IF(AND(S353="",OR(J353&lt;&gt;"",K353&lt;&gt;"",L353&lt;&gt;"")),Listes!$A$73,""))))))</f>
        <v/>
      </c>
      <c r="S353" s="291"/>
      <c r="T353" s="331">
        <f t="shared" si="26"/>
        <v>0</v>
      </c>
    </row>
    <row r="354" spans="1:20" ht="20.149999999999999" customHeight="1" x14ac:dyDescent="0.35">
      <c r="A354" s="126">
        <v>348</v>
      </c>
      <c r="B354" s="197" t="str">
        <f>IF('Dépenses sur frais réels'!B354="","",'Dépenses sur frais réels'!B354)</f>
        <v/>
      </c>
      <c r="C354" s="197" t="str">
        <f>IF('Dépenses sur frais réels'!C354="","",'Dépenses sur frais réels'!C354)</f>
        <v/>
      </c>
      <c r="D354" s="197" t="str">
        <f>IF('Dépenses sur frais réels'!D354="","",'Dépenses sur frais réels'!D354)</f>
        <v/>
      </c>
      <c r="E354" s="197" t="str">
        <f>IF('Dépenses sur frais réels'!E354="","",'Dépenses sur frais réels'!E354)</f>
        <v/>
      </c>
      <c r="F354" s="197" t="str">
        <f>IF('Dépenses sur frais réels'!F354="","",'Dépenses sur frais réels'!F354)</f>
        <v/>
      </c>
      <c r="G354" s="361" t="str">
        <f>IF('Dépenses sur frais réels'!G354="","",'Dépenses sur frais réels'!G354)</f>
        <v/>
      </c>
      <c r="H354" s="361" t="str">
        <f>IF('Dépenses sur frais réels'!H354="","",'Dépenses sur frais réels'!H354)</f>
        <v/>
      </c>
      <c r="I354" s="362" t="str">
        <f>IF('Dépenses sur frais réels'!I354="","",'Dépenses sur frais réels'!I354)</f>
        <v/>
      </c>
      <c r="J354" s="102"/>
      <c r="K354" s="297" t="str">
        <f t="shared" si="27"/>
        <v/>
      </c>
      <c r="L354" s="297" t="str">
        <f t="shared" si="28"/>
        <v/>
      </c>
      <c r="M354" s="102"/>
      <c r="N354" s="193"/>
      <c r="O354" s="370"/>
      <c r="P354" s="147" t="str">
        <f t="shared" si="25"/>
        <v/>
      </c>
      <c r="Q354" s="195" t="str">
        <f t="shared" si="29"/>
        <v/>
      </c>
      <c r="R354" s="451" t="str">
        <f>IF(AND(OR(J354="KO",M354&lt;&gt;""),OR(J354="",K354="",L354="")),Listes!$A$68,IF(AND(M354="",J354&lt;&gt;""),Listes!$A$69,IF(AND(I354&lt;M354,O354=""),Listes!$A$70,IF(AND(L354&lt;K354,O354=""),Listes!$A$71,IF(AND(M354&lt;I354,N354=""),Listes!$A$72,IF(AND(S354="",OR(J354&lt;&gt;"",K354&lt;&gt;"",L354&lt;&gt;"")),Listes!$A$73,""))))))</f>
        <v/>
      </c>
      <c r="S354" s="291"/>
      <c r="T354" s="331">
        <f t="shared" si="26"/>
        <v>0</v>
      </c>
    </row>
    <row r="355" spans="1:20" ht="20.149999999999999" customHeight="1" x14ac:dyDescent="0.35">
      <c r="A355" s="126">
        <v>349</v>
      </c>
      <c r="B355" s="197" t="str">
        <f>IF('Dépenses sur frais réels'!B355="","",'Dépenses sur frais réels'!B355)</f>
        <v/>
      </c>
      <c r="C355" s="197" t="str">
        <f>IF('Dépenses sur frais réels'!C355="","",'Dépenses sur frais réels'!C355)</f>
        <v/>
      </c>
      <c r="D355" s="197" t="str">
        <f>IF('Dépenses sur frais réels'!D355="","",'Dépenses sur frais réels'!D355)</f>
        <v/>
      </c>
      <c r="E355" s="197" t="str">
        <f>IF('Dépenses sur frais réels'!E355="","",'Dépenses sur frais réels'!E355)</f>
        <v/>
      </c>
      <c r="F355" s="197" t="str">
        <f>IF('Dépenses sur frais réels'!F355="","",'Dépenses sur frais réels'!F355)</f>
        <v/>
      </c>
      <c r="G355" s="361" t="str">
        <f>IF('Dépenses sur frais réels'!G355="","",'Dépenses sur frais réels'!G355)</f>
        <v/>
      </c>
      <c r="H355" s="361" t="str">
        <f>IF('Dépenses sur frais réels'!H355="","",'Dépenses sur frais réels'!H355)</f>
        <v/>
      </c>
      <c r="I355" s="362" t="str">
        <f>IF('Dépenses sur frais réels'!I355="","",'Dépenses sur frais réels'!I355)</f>
        <v/>
      </c>
      <c r="J355" s="102"/>
      <c r="K355" s="297" t="str">
        <f t="shared" si="27"/>
        <v/>
      </c>
      <c r="L355" s="297" t="str">
        <f t="shared" si="28"/>
        <v/>
      </c>
      <c r="M355" s="102"/>
      <c r="N355" s="193"/>
      <c r="O355" s="370"/>
      <c r="P355" s="147" t="str">
        <f t="shared" si="25"/>
        <v/>
      </c>
      <c r="Q355" s="195" t="str">
        <f t="shared" si="29"/>
        <v/>
      </c>
      <c r="R355" s="451" t="str">
        <f>IF(AND(OR(J355="KO",M355&lt;&gt;""),OR(J355="",K355="",L355="")),Listes!$A$68,IF(AND(M355="",J355&lt;&gt;""),Listes!$A$69,IF(AND(I355&lt;M355,O355=""),Listes!$A$70,IF(AND(L355&lt;K355,O355=""),Listes!$A$71,IF(AND(M355&lt;I355,N355=""),Listes!$A$72,IF(AND(S355="",OR(J355&lt;&gt;"",K355&lt;&gt;"",L355&lt;&gt;"")),Listes!$A$73,""))))))</f>
        <v/>
      </c>
      <c r="S355" s="291"/>
      <c r="T355" s="331">
        <f t="shared" si="26"/>
        <v>0</v>
      </c>
    </row>
    <row r="356" spans="1:20" ht="20.149999999999999" customHeight="1" x14ac:dyDescent="0.35">
      <c r="A356" s="126">
        <v>350</v>
      </c>
      <c r="B356" s="197" t="str">
        <f>IF('Dépenses sur frais réels'!B356="","",'Dépenses sur frais réels'!B356)</f>
        <v/>
      </c>
      <c r="C356" s="197" t="str">
        <f>IF('Dépenses sur frais réels'!C356="","",'Dépenses sur frais réels'!C356)</f>
        <v/>
      </c>
      <c r="D356" s="197" t="str">
        <f>IF('Dépenses sur frais réels'!D356="","",'Dépenses sur frais réels'!D356)</f>
        <v/>
      </c>
      <c r="E356" s="197" t="str">
        <f>IF('Dépenses sur frais réels'!E356="","",'Dépenses sur frais réels'!E356)</f>
        <v/>
      </c>
      <c r="F356" s="197" t="str">
        <f>IF('Dépenses sur frais réels'!F356="","",'Dépenses sur frais réels'!F356)</f>
        <v/>
      </c>
      <c r="G356" s="361" t="str">
        <f>IF('Dépenses sur frais réels'!G356="","",'Dépenses sur frais réels'!G356)</f>
        <v/>
      </c>
      <c r="H356" s="361" t="str">
        <f>IF('Dépenses sur frais réels'!H356="","",'Dépenses sur frais réels'!H356)</f>
        <v/>
      </c>
      <c r="I356" s="362" t="str">
        <f>IF('Dépenses sur frais réels'!I356="","",'Dépenses sur frais réels'!I356)</f>
        <v/>
      </c>
      <c r="J356" s="102"/>
      <c r="K356" s="297" t="str">
        <f t="shared" si="27"/>
        <v/>
      </c>
      <c r="L356" s="297" t="str">
        <f t="shared" si="28"/>
        <v/>
      </c>
      <c r="M356" s="102"/>
      <c r="N356" s="193"/>
      <c r="O356" s="370"/>
      <c r="P356" s="147" t="str">
        <f t="shared" si="25"/>
        <v/>
      </c>
      <c r="Q356" s="195" t="str">
        <f t="shared" si="29"/>
        <v/>
      </c>
      <c r="R356" s="451" t="str">
        <f>IF(AND(OR(J356="KO",M356&lt;&gt;""),OR(J356="",K356="",L356="")),Listes!$A$68,IF(AND(M356="",J356&lt;&gt;""),Listes!$A$69,IF(AND(I356&lt;M356,O356=""),Listes!$A$70,IF(AND(L356&lt;K356,O356=""),Listes!$A$71,IF(AND(M356&lt;I356,N356=""),Listes!$A$72,IF(AND(S356="",OR(J356&lt;&gt;"",K356&lt;&gt;"",L356&lt;&gt;"")),Listes!$A$73,""))))))</f>
        <v/>
      </c>
      <c r="S356" s="291"/>
      <c r="T356" s="331">
        <f t="shared" si="26"/>
        <v>0</v>
      </c>
    </row>
    <row r="357" spans="1:20" ht="20.149999999999999" customHeight="1" x14ac:dyDescent="0.35">
      <c r="A357" s="126">
        <v>351</v>
      </c>
      <c r="B357" s="197" t="str">
        <f>IF('Dépenses sur frais réels'!B357="","",'Dépenses sur frais réels'!B357)</f>
        <v/>
      </c>
      <c r="C357" s="197" t="str">
        <f>IF('Dépenses sur frais réels'!C357="","",'Dépenses sur frais réels'!C357)</f>
        <v/>
      </c>
      <c r="D357" s="197" t="str">
        <f>IF('Dépenses sur frais réels'!D357="","",'Dépenses sur frais réels'!D357)</f>
        <v/>
      </c>
      <c r="E357" s="197" t="str">
        <f>IF('Dépenses sur frais réels'!E357="","",'Dépenses sur frais réels'!E357)</f>
        <v/>
      </c>
      <c r="F357" s="197" t="str">
        <f>IF('Dépenses sur frais réels'!F357="","",'Dépenses sur frais réels'!F357)</f>
        <v/>
      </c>
      <c r="G357" s="361" t="str">
        <f>IF('Dépenses sur frais réels'!G357="","",'Dépenses sur frais réels'!G357)</f>
        <v/>
      </c>
      <c r="H357" s="361" t="str">
        <f>IF('Dépenses sur frais réels'!H357="","",'Dépenses sur frais réels'!H357)</f>
        <v/>
      </c>
      <c r="I357" s="362" t="str">
        <f>IF('Dépenses sur frais réels'!I357="","",'Dépenses sur frais réels'!I357)</f>
        <v/>
      </c>
      <c r="J357" s="102"/>
      <c r="K357" s="297" t="str">
        <f t="shared" si="27"/>
        <v/>
      </c>
      <c r="L357" s="297" t="str">
        <f t="shared" si="28"/>
        <v/>
      </c>
      <c r="M357" s="102"/>
      <c r="N357" s="193"/>
      <c r="O357" s="370"/>
      <c r="P357" s="147" t="str">
        <f t="shared" si="25"/>
        <v/>
      </c>
      <c r="Q357" s="195" t="str">
        <f t="shared" si="29"/>
        <v/>
      </c>
      <c r="R357" s="451" t="str">
        <f>IF(AND(OR(J357="KO",M357&lt;&gt;""),OR(J357="",K357="",L357="")),Listes!$A$68,IF(AND(M357="",J357&lt;&gt;""),Listes!$A$69,IF(AND(I357&lt;M357,O357=""),Listes!$A$70,IF(AND(L357&lt;K357,O357=""),Listes!$A$71,IF(AND(M357&lt;I357,N357=""),Listes!$A$72,IF(AND(S357="",OR(J357&lt;&gt;"",K357&lt;&gt;"",L357&lt;&gt;"")),Listes!$A$73,""))))))</f>
        <v/>
      </c>
      <c r="S357" s="291"/>
      <c r="T357" s="331">
        <f t="shared" si="26"/>
        <v>0</v>
      </c>
    </row>
    <row r="358" spans="1:20" ht="20.149999999999999" customHeight="1" x14ac:dyDescent="0.35">
      <c r="A358" s="126">
        <v>352</v>
      </c>
      <c r="B358" s="197" t="str">
        <f>IF('Dépenses sur frais réels'!B358="","",'Dépenses sur frais réels'!B358)</f>
        <v/>
      </c>
      <c r="C358" s="197" t="str">
        <f>IF('Dépenses sur frais réels'!C358="","",'Dépenses sur frais réels'!C358)</f>
        <v/>
      </c>
      <c r="D358" s="197" t="str">
        <f>IF('Dépenses sur frais réels'!D358="","",'Dépenses sur frais réels'!D358)</f>
        <v/>
      </c>
      <c r="E358" s="197" t="str">
        <f>IF('Dépenses sur frais réels'!E358="","",'Dépenses sur frais réels'!E358)</f>
        <v/>
      </c>
      <c r="F358" s="197" t="str">
        <f>IF('Dépenses sur frais réels'!F358="","",'Dépenses sur frais réels'!F358)</f>
        <v/>
      </c>
      <c r="G358" s="361" t="str">
        <f>IF('Dépenses sur frais réels'!G358="","",'Dépenses sur frais réels'!G358)</f>
        <v/>
      </c>
      <c r="H358" s="361" t="str">
        <f>IF('Dépenses sur frais réels'!H358="","",'Dépenses sur frais réels'!H358)</f>
        <v/>
      </c>
      <c r="I358" s="362" t="str">
        <f>IF('Dépenses sur frais réels'!I358="","",'Dépenses sur frais réels'!I358)</f>
        <v/>
      </c>
      <c r="J358" s="102"/>
      <c r="K358" s="297" t="str">
        <f t="shared" si="27"/>
        <v/>
      </c>
      <c r="L358" s="297" t="str">
        <f t="shared" si="28"/>
        <v/>
      </c>
      <c r="M358" s="102"/>
      <c r="N358" s="193"/>
      <c r="O358" s="370"/>
      <c r="P358" s="147" t="str">
        <f t="shared" si="25"/>
        <v/>
      </c>
      <c r="Q358" s="195" t="str">
        <f t="shared" si="29"/>
        <v/>
      </c>
      <c r="R358" s="451" t="str">
        <f>IF(AND(OR(J358="KO",M358&lt;&gt;""),OR(J358="",K358="",L358="")),Listes!$A$68,IF(AND(M358="",J358&lt;&gt;""),Listes!$A$69,IF(AND(I358&lt;M358,O358=""),Listes!$A$70,IF(AND(L358&lt;K358,O358=""),Listes!$A$71,IF(AND(M358&lt;I358,N358=""),Listes!$A$72,IF(AND(S358="",OR(J358&lt;&gt;"",K358&lt;&gt;"",L358&lt;&gt;"")),Listes!$A$73,""))))))</f>
        <v/>
      </c>
      <c r="S358" s="291"/>
      <c r="T358" s="331">
        <f t="shared" si="26"/>
        <v>0</v>
      </c>
    </row>
    <row r="359" spans="1:20" ht="20.149999999999999" customHeight="1" x14ac:dyDescent="0.35">
      <c r="A359" s="126">
        <v>353</v>
      </c>
      <c r="B359" s="197" t="str">
        <f>IF('Dépenses sur frais réels'!B359="","",'Dépenses sur frais réels'!B359)</f>
        <v/>
      </c>
      <c r="C359" s="197" t="str">
        <f>IF('Dépenses sur frais réels'!C359="","",'Dépenses sur frais réels'!C359)</f>
        <v/>
      </c>
      <c r="D359" s="197" t="str">
        <f>IF('Dépenses sur frais réels'!D359="","",'Dépenses sur frais réels'!D359)</f>
        <v/>
      </c>
      <c r="E359" s="197" t="str">
        <f>IF('Dépenses sur frais réels'!E359="","",'Dépenses sur frais réels'!E359)</f>
        <v/>
      </c>
      <c r="F359" s="197" t="str">
        <f>IF('Dépenses sur frais réels'!F359="","",'Dépenses sur frais réels'!F359)</f>
        <v/>
      </c>
      <c r="G359" s="361" t="str">
        <f>IF('Dépenses sur frais réels'!G359="","",'Dépenses sur frais réels'!G359)</f>
        <v/>
      </c>
      <c r="H359" s="361" t="str">
        <f>IF('Dépenses sur frais réels'!H359="","",'Dépenses sur frais réels'!H359)</f>
        <v/>
      </c>
      <c r="I359" s="362" t="str">
        <f>IF('Dépenses sur frais réels'!I359="","",'Dépenses sur frais réels'!I359)</f>
        <v/>
      </c>
      <c r="J359" s="102"/>
      <c r="K359" s="297" t="str">
        <f t="shared" si="27"/>
        <v/>
      </c>
      <c r="L359" s="297" t="str">
        <f t="shared" si="28"/>
        <v/>
      </c>
      <c r="M359" s="102"/>
      <c r="N359" s="193"/>
      <c r="O359" s="370"/>
      <c r="P359" s="147" t="str">
        <f t="shared" si="25"/>
        <v/>
      </c>
      <c r="Q359" s="195" t="str">
        <f t="shared" si="29"/>
        <v/>
      </c>
      <c r="R359" s="451" t="str">
        <f>IF(AND(OR(J359="KO",M359&lt;&gt;""),OR(J359="",K359="",L359="")),Listes!$A$68,IF(AND(M359="",J359&lt;&gt;""),Listes!$A$69,IF(AND(I359&lt;M359,O359=""),Listes!$A$70,IF(AND(L359&lt;K359,O359=""),Listes!$A$71,IF(AND(M359&lt;I359,N359=""),Listes!$A$72,IF(AND(S359="",OR(J359&lt;&gt;"",K359&lt;&gt;"",L359&lt;&gt;"")),Listes!$A$73,""))))))</f>
        <v/>
      </c>
      <c r="S359" s="291"/>
      <c r="T359" s="331">
        <f t="shared" si="26"/>
        <v>0</v>
      </c>
    </row>
    <row r="360" spans="1:20" ht="20.149999999999999" customHeight="1" x14ac:dyDescent="0.35">
      <c r="A360" s="126">
        <v>354</v>
      </c>
      <c r="B360" s="197" t="str">
        <f>IF('Dépenses sur frais réels'!B360="","",'Dépenses sur frais réels'!B360)</f>
        <v/>
      </c>
      <c r="C360" s="197" t="str">
        <f>IF('Dépenses sur frais réels'!C360="","",'Dépenses sur frais réels'!C360)</f>
        <v/>
      </c>
      <c r="D360" s="197" t="str">
        <f>IF('Dépenses sur frais réels'!D360="","",'Dépenses sur frais réels'!D360)</f>
        <v/>
      </c>
      <c r="E360" s="197" t="str">
        <f>IF('Dépenses sur frais réels'!E360="","",'Dépenses sur frais réels'!E360)</f>
        <v/>
      </c>
      <c r="F360" s="197" t="str">
        <f>IF('Dépenses sur frais réels'!F360="","",'Dépenses sur frais réels'!F360)</f>
        <v/>
      </c>
      <c r="G360" s="361" t="str">
        <f>IF('Dépenses sur frais réels'!G360="","",'Dépenses sur frais réels'!G360)</f>
        <v/>
      </c>
      <c r="H360" s="361" t="str">
        <f>IF('Dépenses sur frais réels'!H360="","",'Dépenses sur frais réels'!H360)</f>
        <v/>
      </c>
      <c r="I360" s="362" t="str">
        <f>IF('Dépenses sur frais réels'!I360="","",'Dépenses sur frais réels'!I360)</f>
        <v/>
      </c>
      <c r="J360" s="102"/>
      <c r="K360" s="297" t="str">
        <f t="shared" si="27"/>
        <v/>
      </c>
      <c r="L360" s="297" t="str">
        <f t="shared" si="28"/>
        <v/>
      </c>
      <c r="M360" s="102"/>
      <c r="N360" s="193"/>
      <c r="O360" s="370"/>
      <c r="P360" s="147" t="str">
        <f t="shared" si="25"/>
        <v/>
      </c>
      <c r="Q360" s="195" t="str">
        <f t="shared" si="29"/>
        <v/>
      </c>
      <c r="R360" s="451" t="str">
        <f>IF(AND(OR(J360="KO",M360&lt;&gt;""),OR(J360="",K360="",L360="")),Listes!$A$68,IF(AND(M360="",J360&lt;&gt;""),Listes!$A$69,IF(AND(I360&lt;M360,O360=""),Listes!$A$70,IF(AND(L360&lt;K360,O360=""),Listes!$A$71,IF(AND(M360&lt;I360,N360=""),Listes!$A$72,IF(AND(S360="",OR(J360&lt;&gt;"",K360&lt;&gt;"",L360&lt;&gt;"")),Listes!$A$73,""))))))</f>
        <v/>
      </c>
      <c r="S360" s="291"/>
      <c r="T360" s="331">
        <f t="shared" si="26"/>
        <v>0</v>
      </c>
    </row>
    <row r="361" spans="1:20" ht="20.149999999999999" customHeight="1" x14ac:dyDescent="0.35">
      <c r="A361" s="126">
        <v>355</v>
      </c>
      <c r="B361" s="197" t="str">
        <f>IF('Dépenses sur frais réels'!B361="","",'Dépenses sur frais réels'!B361)</f>
        <v/>
      </c>
      <c r="C361" s="197" t="str">
        <f>IF('Dépenses sur frais réels'!C361="","",'Dépenses sur frais réels'!C361)</f>
        <v/>
      </c>
      <c r="D361" s="197" t="str">
        <f>IF('Dépenses sur frais réels'!D361="","",'Dépenses sur frais réels'!D361)</f>
        <v/>
      </c>
      <c r="E361" s="197" t="str">
        <f>IF('Dépenses sur frais réels'!E361="","",'Dépenses sur frais réels'!E361)</f>
        <v/>
      </c>
      <c r="F361" s="197" t="str">
        <f>IF('Dépenses sur frais réels'!F361="","",'Dépenses sur frais réels'!F361)</f>
        <v/>
      </c>
      <c r="G361" s="361" t="str">
        <f>IF('Dépenses sur frais réels'!G361="","",'Dépenses sur frais réels'!G361)</f>
        <v/>
      </c>
      <c r="H361" s="361" t="str">
        <f>IF('Dépenses sur frais réels'!H361="","",'Dépenses sur frais réels'!H361)</f>
        <v/>
      </c>
      <c r="I361" s="362" t="str">
        <f>IF('Dépenses sur frais réels'!I361="","",'Dépenses sur frais réels'!I361)</f>
        <v/>
      </c>
      <c r="J361" s="102"/>
      <c r="K361" s="297" t="str">
        <f t="shared" si="27"/>
        <v/>
      </c>
      <c r="L361" s="297" t="str">
        <f t="shared" si="28"/>
        <v/>
      </c>
      <c r="M361" s="102"/>
      <c r="N361" s="193"/>
      <c r="O361" s="370"/>
      <c r="P361" s="147" t="str">
        <f t="shared" si="25"/>
        <v/>
      </c>
      <c r="Q361" s="195" t="str">
        <f t="shared" si="29"/>
        <v/>
      </c>
      <c r="R361" s="451" t="str">
        <f>IF(AND(OR(J361="KO",M361&lt;&gt;""),OR(J361="",K361="",L361="")),Listes!$A$68,IF(AND(M361="",J361&lt;&gt;""),Listes!$A$69,IF(AND(I361&lt;M361,O361=""),Listes!$A$70,IF(AND(L361&lt;K361,O361=""),Listes!$A$71,IF(AND(M361&lt;I361,N361=""),Listes!$A$72,IF(AND(S361="",OR(J361&lt;&gt;"",K361&lt;&gt;"",L361&lt;&gt;"")),Listes!$A$73,""))))))</f>
        <v/>
      </c>
      <c r="S361" s="291"/>
      <c r="T361" s="331">
        <f t="shared" si="26"/>
        <v>0</v>
      </c>
    </row>
    <row r="362" spans="1:20" ht="20.149999999999999" customHeight="1" x14ac:dyDescent="0.35">
      <c r="A362" s="126">
        <v>356</v>
      </c>
      <c r="B362" s="197" t="str">
        <f>IF('Dépenses sur frais réels'!B362="","",'Dépenses sur frais réels'!B362)</f>
        <v/>
      </c>
      <c r="C362" s="197" t="str">
        <f>IF('Dépenses sur frais réels'!C362="","",'Dépenses sur frais réels'!C362)</f>
        <v/>
      </c>
      <c r="D362" s="197" t="str">
        <f>IF('Dépenses sur frais réels'!D362="","",'Dépenses sur frais réels'!D362)</f>
        <v/>
      </c>
      <c r="E362" s="197" t="str">
        <f>IF('Dépenses sur frais réels'!E362="","",'Dépenses sur frais réels'!E362)</f>
        <v/>
      </c>
      <c r="F362" s="197" t="str">
        <f>IF('Dépenses sur frais réels'!F362="","",'Dépenses sur frais réels'!F362)</f>
        <v/>
      </c>
      <c r="G362" s="361" t="str">
        <f>IF('Dépenses sur frais réels'!G362="","",'Dépenses sur frais réels'!G362)</f>
        <v/>
      </c>
      <c r="H362" s="361" t="str">
        <f>IF('Dépenses sur frais réels'!H362="","",'Dépenses sur frais réels'!H362)</f>
        <v/>
      </c>
      <c r="I362" s="362" t="str">
        <f>IF('Dépenses sur frais réels'!I362="","",'Dépenses sur frais réels'!I362)</f>
        <v/>
      </c>
      <c r="J362" s="102"/>
      <c r="K362" s="297" t="str">
        <f t="shared" si="27"/>
        <v/>
      </c>
      <c r="L362" s="297" t="str">
        <f t="shared" si="28"/>
        <v/>
      </c>
      <c r="M362" s="102"/>
      <c r="N362" s="193"/>
      <c r="O362" s="370"/>
      <c r="P362" s="147" t="str">
        <f t="shared" si="25"/>
        <v/>
      </c>
      <c r="Q362" s="195" t="str">
        <f t="shared" si="29"/>
        <v/>
      </c>
      <c r="R362" s="451" t="str">
        <f>IF(AND(OR(J362="KO",M362&lt;&gt;""),OR(J362="",K362="",L362="")),Listes!$A$68,IF(AND(M362="",J362&lt;&gt;""),Listes!$A$69,IF(AND(I362&lt;M362,O362=""),Listes!$A$70,IF(AND(L362&lt;K362,O362=""),Listes!$A$71,IF(AND(M362&lt;I362,N362=""),Listes!$A$72,IF(AND(S362="",OR(J362&lt;&gt;"",K362&lt;&gt;"",L362&lt;&gt;"")),Listes!$A$73,""))))))</f>
        <v/>
      </c>
      <c r="S362" s="291"/>
      <c r="T362" s="331">
        <f t="shared" si="26"/>
        <v>0</v>
      </c>
    </row>
    <row r="363" spans="1:20" ht="20.149999999999999" customHeight="1" x14ac:dyDescent="0.35">
      <c r="A363" s="126">
        <v>357</v>
      </c>
      <c r="B363" s="197" t="str">
        <f>IF('Dépenses sur frais réels'!B363="","",'Dépenses sur frais réels'!B363)</f>
        <v/>
      </c>
      <c r="C363" s="197" t="str">
        <f>IF('Dépenses sur frais réels'!C363="","",'Dépenses sur frais réels'!C363)</f>
        <v/>
      </c>
      <c r="D363" s="197" t="str">
        <f>IF('Dépenses sur frais réels'!D363="","",'Dépenses sur frais réels'!D363)</f>
        <v/>
      </c>
      <c r="E363" s="197" t="str">
        <f>IF('Dépenses sur frais réels'!E363="","",'Dépenses sur frais réels'!E363)</f>
        <v/>
      </c>
      <c r="F363" s="197" t="str">
        <f>IF('Dépenses sur frais réels'!F363="","",'Dépenses sur frais réels'!F363)</f>
        <v/>
      </c>
      <c r="G363" s="361" t="str">
        <f>IF('Dépenses sur frais réels'!G363="","",'Dépenses sur frais réels'!G363)</f>
        <v/>
      </c>
      <c r="H363" s="361" t="str">
        <f>IF('Dépenses sur frais réels'!H363="","",'Dépenses sur frais réels'!H363)</f>
        <v/>
      </c>
      <c r="I363" s="362" t="str">
        <f>IF('Dépenses sur frais réels'!I363="","",'Dépenses sur frais réels'!I363)</f>
        <v/>
      </c>
      <c r="J363" s="102"/>
      <c r="K363" s="297" t="str">
        <f t="shared" si="27"/>
        <v/>
      </c>
      <c r="L363" s="297" t="str">
        <f t="shared" si="28"/>
        <v/>
      </c>
      <c r="M363" s="102"/>
      <c r="N363" s="193"/>
      <c r="O363" s="370"/>
      <c r="P363" s="147" t="str">
        <f t="shared" si="25"/>
        <v/>
      </c>
      <c r="Q363" s="195" t="str">
        <f t="shared" si="29"/>
        <v/>
      </c>
      <c r="R363" s="451" t="str">
        <f>IF(AND(OR(J363="KO",M363&lt;&gt;""),OR(J363="",K363="",L363="")),Listes!$A$68,IF(AND(M363="",J363&lt;&gt;""),Listes!$A$69,IF(AND(I363&lt;M363,O363=""),Listes!$A$70,IF(AND(L363&lt;K363,O363=""),Listes!$A$71,IF(AND(M363&lt;I363,N363=""),Listes!$A$72,IF(AND(S363="",OR(J363&lt;&gt;"",K363&lt;&gt;"",L363&lt;&gt;"")),Listes!$A$73,""))))))</f>
        <v/>
      </c>
      <c r="S363" s="291"/>
      <c r="T363" s="331">
        <f t="shared" si="26"/>
        <v>0</v>
      </c>
    </row>
    <row r="364" spans="1:20" ht="20.149999999999999" customHeight="1" x14ac:dyDescent="0.35">
      <c r="A364" s="126">
        <v>358</v>
      </c>
      <c r="B364" s="197" t="str">
        <f>IF('Dépenses sur frais réels'!B364="","",'Dépenses sur frais réels'!B364)</f>
        <v/>
      </c>
      <c r="C364" s="197" t="str">
        <f>IF('Dépenses sur frais réels'!C364="","",'Dépenses sur frais réels'!C364)</f>
        <v/>
      </c>
      <c r="D364" s="197" t="str">
        <f>IF('Dépenses sur frais réels'!D364="","",'Dépenses sur frais réels'!D364)</f>
        <v/>
      </c>
      <c r="E364" s="197" t="str">
        <f>IF('Dépenses sur frais réels'!E364="","",'Dépenses sur frais réels'!E364)</f>
        <v/>
      </c>
      <c r="F364" s="197" t="str">
        <f>IF('Dépenses sur frais réels'!F364="","",'Dépenses sur frais réels'!F364)</f>
        <v/>
      </c>
      <c r="G364" s="361" t="str">
        <f>IF('Dépenses sur frais réels'!G364="","",'Dépenses sur frais réels'!G364)</f>
        <v/>
      </c>
      <c r="H364" s="361" t="str">
        <f>IF('Dépenses sur frais réels'!H364="","",'Dépenses sur frais réels'!H364)</f>
        <v/>
      </c>
      <c r="I364" s="362" t="str">
        <f>IF('Dépenses sur frais réels'!I364="","",'Dépenses sur frais réels'!I364)</f>
        <v/>
      </c>
      <c r="J364" s="102"/>
      <c r="K364" s="297" t="str">
        <f t="shared" si="27"/>
        <v/>
      </c>
      <c r="L364" s="297" t="str">
        <f t="shared" si="28"/>
        <v/>
      </c>
      <c r="M364" s="102"/>
      <c r="N364" s="193"/>
      <c r="O364" s="370"/>
      <c r="P364" s="147" t="str">
        <f t="shared" si="25"/>
        <v/>
      </c>
      <c r="Q364" s="195" t="str">
        <f t="shared" si="29"/>
        <v/>
      </c>
      <c r="R364" s="451" t="str">
        <f>IF(AND(OR(J364="KO",M364&lt;&gt;""),OR(J364="",K364="",L364="")),Listes!$A$68,IF(AND(M364="",J364&lt;&gt;""),Listes!$A$69,IF(AND(I364&lt;M364,O364=""),Listes!$A$70,IF(AND(L364&lt;K364,O364=""),Listes!$A$71,IF(AND(M364&lt;I364,N364=""),Listes!$A$72,IF(AND(S364="",OR(J364&lt;&gt;"",K364&lt;&gt;"",L364&lt;&gt;"")),Listes!$A$73,""))))))</f>
        <v/>
      </c>
      <c r="S364" s="291"/>
      <c r="T364" s="331">
        <f t="shared" si="26"/>
        <v>0</v>
      </c>
    </row>
    <row r="365" spans="1:20" ht="20.149999999999999" customHeight="1" x14ac:dyDescent="0.35">
      <c r="A365" s="126">
        <v>359</v>
      </c>
      <c r="B365" s="197" t="str">
        <f>IF('Dépenses sur frais réels'!B365="","",'Dépenses sur frais réels'!B365)</f>
        <v/>
      </c>
      <c r="C365" s="197" t="str">
        <f>IF('Dépenses sur frais réels'!C365="","",'Dépenses sur frais réels'!C365)</f>
        <v/>
      </c>
      <c r="D365" s="197" t="str">
        <f>IF('Dépenses sur frais réels'!D365="","",'Dépenses sur frais réels'!D365)</f>
        <v/>
      </c>
      <c r="E365" s="197" t="str">
        <f>IF('Dépenses sur frais réels'!E365="","",'Dépenses sur frais réels'!E365)</f>
        <v/>
      </c>
      <c r="F365" s="197" t="str">
        <f>IF('Dépenses sur frais réels'!F365="","",'Dépenses sur frais réels'!F365)</f>
        <v/>
      </c>
      <c r="G365" s="361" t="str">
        <f>IF('Dépenses sur frais réels'!G365="","",'Dépenses sur frais réels'!G365)</f>
        <v/>
      </c>
      <c r="H365" s="361" t="str">
        <f>IF('Dépenses sur frais réels'!H365="","",'Dépenses sur frais réels'!H365)</f>
        <v/>
      </c>
      <c r="I365" s="362" t="str">
        <f>IF('Dépenses sur frais réels'!I365="","",'Dépenses sur frais réels'!I365)</f>
        <v/>
      </c>
      <c r="J365" s="102"/>
      <c r="K365" s="297" t="str">
        <f t="shared" si="27"/>
        <v/>
      </c>
      <c r="L365" s="297" t="str">
        <f t="shared" si="28"/>
        <v/>
      </c>
      <c r="M365" s="102"/>
      <c r="N365" s="193"/>
      <c r="O365" s="370"/>
      <c r="P365" s="147" t="str">
        <f t="shared" si="25"/>
        <v/>
      </c>
      <c r="Q365" s="195" t="str">
        <f t="shared" si="29"/>
        <v/>
      </c>
      <c r="R365" s="451" t="str">
        <f>IF(AND(OR(J365="KO",M365&lt;&gt;""),OR(J365="",K365="",L365="")),Listes!$A$68,IF(AND(M365="",J365&lt;&gt;""),Listes!$A$69,IF(AND(I365&lt;M365,O365=""),Listes!$A$70,IF(AND(L365&lt;K365,O365=""),Listes!$A$71,IF(AND(M365&lt;I365,N365=""),Listes!$A$72,IF(AND(S365="",OR(J365&lt;&gt;"",K365&lt;&gt;"",L365&lt;&gt;"")),Listes!$A$73,""))))))</f>
        <v/>
      </c>
      <c r="S365" s="291"/>
      <c r="T365" s="331">
        <f t="shared" si="26"/>
        <v>0</v>
      </c>
    </row>
    <row r="366" spans="1:20" ht="20.149999999999999" customHeight="1" x14ac:dyDescent="0.35">
      <c r="A366" s="126">
        <v>360</v>
      </c>
      <c r="B366" s="197" t="str">
        <f>IF('Dépenses sur frais réels'!B366="","",'Dépenses sur frais réels'!B366)</f>
        <v/>
      </c>
      <c r="C366" s="197" t="str">
        <f>IF('Dépenses sur frais réels'!C366="","",'Dépenses sur frais réels'!C366)</f>
        <v/>
      </c>
      <c r="D366" s="197" t="str">
        <f>IF('Dépenses sur frais réels'!D366="","",'Dépenses sur frais réels'!D366)</f>
        <v/>
      </c>
      <c r="E366" s="197" t="str">
        <f>IF('Dépenses sur frais réels'!E366="","",'Dépenses sur frais réels'!E366)</f>
        <v/>
      </c>
      <c r="F366" s="197" t="str">
        <f>IF('Dépenses sur frais réels'!F366="","",'Dépenses sur frais réels'!F366)</f>
        <v/>
      </c>
      <c r="G366" s="361" t="str">
        <f>IF('Dépenses sur frais réels'!G366="","",'Dépenses sur frais réels'!G366)</f>
        <v/>
      </c>
      <c r="H366" s="361" t="str">
        <f>IF('Dépenses sur frais réels'!H366="","",'Dépenses sur frais réels'!H366)</f>
        <v/>
      </c>
      <c r="I366" s="362" t="str">
        <f>IF('Dépenses sur frais réels'!I366="","",'Dépenses sur frais réels'!I366)</f>
        <v/>
      </c>
      <c r="J366" s="102"/>
      <c r="K366" s="297" t="str">
        <f t="shared" si="27"/>
        <v/>
      </c>
      <c r="L366" s="297" t="str">
        <f t="shared" si="28"/>
        <v/>
      </c>
      <c r="M366" s="102"/>
      <c r="N366" s="193"/>
      <c r="O366" s="370"/>
      <c r="P366" s="147" t="str">
        <f t="shared" si="25"/>
        <v/>
      </c>
      <c r="Q366" s="195" t="str">
        <f t="shared" si="29"/>
        <v/>
      </c>
      <c r="R366" s="451" t="str">
        <f>IF(AND(OR(J366="KO",M366&lt;&gt;""),OR(J366="",K366="",L366="")),Listes!$A$68,IF(AND(M366="",J366&lt;&gt;""),Listes!$A$69,IF(AND(I366&lt;M366,O366=""),Listes!$A$70,IF(AND(L366&lt;K366,O366=""),Listes!$A$71,IF(AND(M366&lt;I366,N366=""),Listes!$A$72,IF(AND(S366="",OR(J366&lt;&gt;"",K366&lt;&gt;"",L366&lt;&gt;"")),Listes!$A$73,""))))))</f>
        <v/>
      </c>
      <c r="S366" s="291"/>
      <c r="T366" s="331">
        <f t="shared" si="26"/>
        <v>0</v>
      </c>
    </row>
    <row r="367" spans="1:20" ht="20.149999999999999" customHeight="1" x14ac:dyDescent="0.35">
      <c r="A367" s="126">
        <v>361</v>
      </c>
      <c r="B367" s="197" t="str">
        <f>IF('Dépenses sur frais réels'!B367="","",'Dépenses sur frais réels'!B367)</f>
        <v/>
      </c>
      <c r="C367" s="197" t="str">
        <f>IF('Dépenses sur frais réels'!C367="","",'Dépenses sur frais réels'!C367)</f>
        <v/>
      </c>
      <c r="D367" s="197" t="str">
        <f>IF('Dépenses sur frais réels'!D367="","",'Dépenses sur frais réels'!D367)</f>
        <v/>
      </c>
      <c r="E367" s="197" t="str">
        <f>IF('Dépenses sur frais réels'!E367="","",'Dépenses sur frais réels'!E367)</f>
        <v/>
      </c>
      <c r="F367" s="197" t="str">
        <f>IF('Dépenses sur frais réels'!F367="","",'Dépenses sur frais réels'!F367)</f>
        <v/>
      </c>
      <c r="G367" s="361" t="str">
        <f>IF('Dépenses sur frais réels'!G367="","",'Dépenses sur frais réels'!G367)</f>
        <v/>
      </c>
      <c r="H367" s="361" t="str">
        <f>IF('Dépenses sur frais réels'!H367="","",'Dépenses sur frais réels'!H367)</f>
        <v/>
      </c>
      <c r="I367" s="362" t="str">
        <f>IF('Dépenses sur frais réels'!I367="","",'Dépenses sur frais réels'!I367)</f>
        <v/>
      </c>
      <c r="J367" s="102"/>
      <c r="K367" s="297" t="str">
        <f t="shared" si="27"/>
        <v/>
      </c>
      <c r="L367" s="297" t="str">
        <f t="shared" si="28"/>
        <v/>
      </c>
      <c r="M367" s="102"/>
      <c r="N367" s="193"/>
      <c r="O367" s="370"/>
      <c r="P367" s="147" t="str">
        <f t="shared" si="25"/>
        <v/>
      </c>
      <c r="Q367" s="195" t="str">
        <f t="shared" si="29"/>
        <v/>
      </c>
      <c r="R367" s="451" t="str">
        <f>IF(AND(OR(J367="KO",M367&lt;&gt;""),OR(J367="",K367="",L367="")),Listes!$A$68,IF(AND(M367="",J367&lt;&gt;""),Listes!$A$69,IF(AND(I367&lt;M367,O367=""),Listes!$A$70,IF(AND(L367&lt;K367,O367=""),Listes!$A$71,IF(AND(M367&lt;I367,N367=""),Listes!$A$72,IF(AND(S367="",OR(J367&lt;&gt;"",K367&lt;&gt;"",L367&lt;&gt;"")),Listes!$A$73,""))))))</f>
        <v/>
      </c>
      <c r="S367" s="291"/>
      <c r="T367" s="331">
        <f t="shared" si="26"/>
        <v>0</v>
      </c>
    </row>
    <row r="368" spans="1:20" ht="20.149999999999999" customHeight="1" x14ac:dyDescent="0.35">
      <c r="A368" s="126">
        <v>362</v>
      </c>
      <c r="B368" s="197" t="str">
        <f>IF('Dépenses sur frais réels'!B368="","",'Dépenses sur frais réels'!B368)</f>
        <v/>
      </c>
      <c r="C368" s="197" t="str">
        <f>IF('Dépenses sur frais réels'!C368="","",'Dépenses sur frais réels'!C368)</f>
        <v/>
      </c>
      <c r="D368" s="197" t="str">
        <f>IF('Dépenses sur frais réels'!D368="","",'Dépenses sur frais réels'!D368)</f>
        <v/>
      </c>
      <c r="E368" s="197" t="str">
        <f>IF('Dépenses sur frais réels'!E368="","",'Dépenses sur frais réels'!E368)</f>
        <v/>
      </c>
      <c r="F368" s="197" t="str">
        <f>IF('Dépenses sur frais réels'!F368="","",'Dépenses sur frais réels'!F368)</f>
        <v/>
      </c>
      <c r="G368" s="361" t="str">
        <f>IF('Dépenses sur frais réels'!G368="","",'Dépenses sur frais réels'!G368)</f>
        <v/>
      </c>
      <c r="H368" s="361" t="str">
        <f>IF('Dépenses sur frais réels'!H368="","",'Dépenses sur frais réels'!H368)</f>
        <v/>
      </c>
      <c r="I368" s="362" t="str">
        <f>IF('Dépenses sur frais réels'!I368="","",'Dépenses sur frais réels'!I368)</f>
        <v/>
      </c>
      <c r="J368" s="102"/>
      <c r="K368" s="297" t="str">
        <f t="shared" si="27"/>
        <v/>
      </c>
      <c r="L368" s="297" t="str">
        <f t="shared" si="28"/>
        <v/>
      </c>
      <c r="M368" s="102"/>
      <c r="N368" s="193"/>
      <c r="O368" s="370"/>
      <c r="P368" s="147" t="str">
        <f t="shared" si="25"/>
        <v/>
      </c>
      <c r="Q368" s="195" t="str">
        <f t="shared" si="29"/>
        <v/>
      </c>
      <c r="R368" s="451" t="str">
        <f>IF(AND(OR(J368="KO",M368&lt;&gt;""),OR(J368="",K368="",L368="")),Listes!$A$68,IF(AND(M368="",J368&lt;&gt;""),Listes!$A$69,IF(AND(I368&lt;M368,O368=""),Listes!$A$70,IF(AND(L368&lt;K368,O368=""),Listes!$A$71,IF(AND(M368&lt;I368,N368=""),Listes!$A$72,IF(AND(S368="",OR(J368&lt;&gt;"",K368&lt;&gt;"",L368&lt;&gt;"")),Listes!$A$73,""))))))</f>
        <v/>
      </c>
      <c r="S368" s="291"/>
      <c r="T368" s="331">
        <f t="shared" si="26"/>
        <v>0</v>
      </c>
    </row>
    <row r="369" spans="1:20" ht="20.149999999999999" customHeight="1" x14ac:dyDescent="0.35">
      <c r="A369" s="126">
        <v>363</v>
      </c>
      <c r="B369" s="197" t="str">
        <f>IF('Dépenses sur frais réels'!B369="","",'Dépenses sur frais réels'!B369)</f>
        <v/>
      </c>
      <c r="C369" s="197" t="str">
        <f>IF('Dépenses sur frais réels'!C369="","",'Dépenses sur frais réels'!C369)</f>
        <v/>
      </c>
      <c r="D369" s="197" t="str">
        <f>IF('Dépenses sur frais réels'!D369="","",'Dépenses sur frais réels'!D369)</f>
        <v/>
      </c>
      <c r="E369" s="197" t="str">
        <f>IF('Dépenses sur frais réels'!E369="","",'Dépenses sur frais réels'!E369)</f>
        <v/>
      </c>
      <c r="F369" s="197" t="str">
        <f>IF('Dépenses sur frais réels'!F369="","",'Dépenses sur frais réels'!F369)</f>
        <v/>
      </c>
      <c r="G369" s="361" t="str">
        <f>IF('Dépenses sur frais réels'!G369="","",'Dépenses sur frais réels'!G369)</f>
        <v/>
      </c>
      <c r="H369" s="361" t="str">
        <f>IF('Dépenses sur frais réels'!H369="","",'Dépenses sur frais réels'!H369)</f>
        <v/>
      </c>
      <c r="I369" s="362" t="str">
        <f>IF('Dépenses sur frais réels'!I369="","",'Dépenses sur frais réels'!I369)</f>
        <v/>
      </c>
      <c r="J369" s="102"/>
      <c r="K369" s="297" t="str">
        <f t="shared" si="27"/>
        <v/>
      </c>
      <c r="L369" s="297" t="str">
        <f t="shared" si="28"/>
        <v/>
      </c>
      <c r="M369" s="102"/>
      <c r="N369" s="193"/>
      <c r="O369" s="370"/>
      <c r="P369" s="147" t="str">
        <f t="shared" si="25"/>
        <v/>
      </c>
      <c r="Q369" s="195" t="str">
        <f t="shared" si="29"/>
        <v/>
      </c>
      <c r="R369" s="451" t="str">
        <f>IF(AND(OR(J369="KO",M369&lt;&gt;""),OR(J369="",K369="",L369="")),Listes!$A$68,IF(AND(M369="",J369&lt;&gt;""),Listes!$A$69,IF(AND(I369&lt;M369,O369=""),Listes!$A$70,IF(AND(L369&lt;K369,O369=""),Listes!$A$71,IF(AND(M369&lt;I369,N369=""),Listes!$A$72,IF(AND(S369="",OR(J369&lt;&gt;"",K369&lt;&gt;"",L369&lt;&gt;"")),Listes!$A$73,""))))))</f>
        <v/>
      </c>
      <c r="S369" s="291"/>
      <c r="T369" s="331">
        <f t="shared" si="26"/>
        <v>0</v>
      </c>
    </row>
    <row r="370" spans="1:20" ht="20.149999999999999" customHeight="1" x14ac:dyDescent="0.35">
      <c r="A370" s="126">
        <v>364</v>
      </c>
      <c r="B370" s="197" t="str">
        <f>IF('Dépenses sur frais réels'!B370="","",'Dépenses sur frais réels'!B370)</f>
        <v/>
      </c>
      <c r="C370" s="197" t="str">
        <f>IF('Dépenses sur frais réels'!C370="","",'Dépenses sur frais réels'!C370)</f>
        <v/>
      </c>
      <c r="D370" s="197" t="str">
        <f>IF('Dépenses sur frais réels'!D370="","",'Dépenses sur frais réels'!D370)</f>
        <v/>
      </c>
      <c r="E370" s="197" t="str">
        <f>IF('Dépenses sur frais réels'!E370="","",'Dépenses sur frais réels'!E370)</f>
        <v/>
      </c>
      <c r="F370" s="197" t="str">
        <f>IF('Dépenses sur frais réels'!F370="","",'Dépenses sur frais réels'!F370)</f>
        <v/>
      </c>
      <c r="G370" s="361" t="str">
        <f>IF('Dépenses sur frais réels'!G370="","",'Dépenses sur frais réels'!G370)</f>
        <v/>
      </c>
      <c r="H370" s="361" t="str">
        <f>IF('Dépenses sur frais réels'!H370="","",'Dépenses sur frais réels'!H370)</f>
        <v/>
      </c>
      <c r="I370" s="362" t="str">
        <f>IF('Dépenses sur frais réels'!I370="","",'Dépenses sur frais réels'!I370)</f>
        <v/>
      </c>
      <c r="J370" s="102"/>
      <c r="K370" s="297" t="str">
        <f t="shared" si="27"/>
        <v/>
      </c>
      <c r="L370" s="297" t="str">
        <f t="shared" si="28"/>
        <v/>
      </c>
      <c r="M370" s="102"/>
      <c r="N370" s="193"/>
      <c r="O370" s="370"/>
      <c r="P370" s="147" t="str">
        <f t="shared" si="25"/>
        <v/>
      </c>
      <c r="Q370" s="195" t="str">
        <f t="shared" si="29"/>
        <v/>
      </c>
      <c r="R370" s="451" t="str">
        <f>IF(AND(OR(J370="KO",M370&lt;&gt;""),OR(J370="",K370="",L370="")),Listes!$A$68,IF(AND(M370="",J370&lt;&gt;""),Listes!$A$69,IF(AND(I370&lt;M370,O370=""),Listes!$A$70,IF(AND(L370&lt;K370,O370=""),Listes!$A$71,IF(AND(M370&lt;I370,N370=""),Listes!$A$72,IF(AND(S370="",OR(J370&lt;&gt;"",K370&lt;&gt;"",L370&lt;&gt;"")),Listes!$A$73,""))))))</f>
        <v/>
      </c>
      <c r="S370" s="291"/>
      <c r="T370" s="331">
        <f t="shared" si="26"/>
        <v>0</v>
      </c>
    </row>
    <row r="371" spans="1:20" ht="20.149999999999999" customHeight="1" x14ac:dyDescent="0.35">
      <c r="A371" s="126">
        <v>365</v>
      </c>
      <c r="B371" s="197" t="str">
        <f>IF('Dépenses sur frais réels'!B371="","",'Dépenses sur frais réels'!B371)</f>
        <v/>
      </c>
      <c r="C371" s="197" t="str">
        <f>IF('Dépenses sur frais réels'!C371="","",'Dépenses sur frais réels'!C371)</f>
        <v/>
      </c>
      <c r="D371" s="197" t="str">
        <f>IF('Dépenses sur frais réels'!D371="","",'Dépenses sur frais réels'!D371)</f>
        <v/>
      </c>
      <c r="E371" s="197" t="str">
        <f>IF('Dépenses sur frais réels'!E371="","",'Dépenses sur frais réels'!E371)</f>
        <v/>
      </c>
      <c r="F371" s="197" t="str">
        <f>IF('Dépenses sur frais réels'!F371="","",'Dépenses sur frais réels'!F371)</f>
        <v/>
      </c>
      <c r="G371" s="361" t="str">
        <f>IF('Dépenses sur frais réels'!G371="","",'Dépenses sur frais réels'!G371)</f>
        <v/>
      </c>
      <c r="H371" s="361" t="str">
        <f>IF('Dépenses sur frais réels'!H371="","",'Dépenses sur frais réels'!H371)</f>
        <v/>
      </c>
      <c r="I371" s="362" t="str">
        <f>IF('Dépenses sur frais réels'!I371="","",'Dépenses sur frais réels'!I371)</f>
        <v/>
      </c>
      <c r="J371" s="102"/>
      <c r="K371" s="297" t="str">
        <f t="shared" si="27"/>
        <v/>
      </c>
      <c r="L371" s="297" t="str">
        <f t="shared" si="28"/>
        <v/>
      </c>
      <c r="M371" s="102"/>
      <c r="N371" s="193"/>
      <c r="O371" s="370"/>
      <c r="P371" s="147" t="str">
        <f t="shared" si="25"/>
        <v/>
      </c>
      <c r="Q371" s="195" t="str">
        <f t="shared" si="29"/>
        <v/>
      </c>
      <c r="R371" s="451" t="str">
        <f>IF(AND(OR(J371="KO",M371&lt;&gt;""),OR(J371="",K371="",L371="")),Listes!$A$68,IF(AND(M371="",J371&lt;&gt;""),Listes!$A$69,IF(AND(I371&lt;M371,O371=""),Listes!$A$70,IF(AND(L371&lt;K371,O371=""),Listes!$A$71,IF(AND(M371&lt;I371,N371=""),Listes!$A$72,IF(AND(S371="",OR(J371&lt;&gt;"",K371&lt;&gt;"",L371&lt;&gt;"")),Listes!$A$73,""))))))</f>
        <v/>
      </c>
      <c r="S371" s="291"/>
      <c r="T371" s="331">
        <f t="shared" si="26"/>
        <v>0</v>
      </c>
    </row>
    <row r="372" spans="1:20" ht="20.149999999999999" customHeight="1" x14ac:dyDescent="0.35">
      <c r="A372" s="126">
        <v>366</v>
      </c>
      <c r="B372" s="197" t="str">
        <f>IF('Dépenses sur frais réels'!B372="","",'Dépenses sur frais réels'!B372)</f>
        <v/>
      </c>
      <c r="C372" s="197" t="str">
        <f>IF('Dépenses sur frais réels'!C372="","",'Dépenses sur frais réels'!C372)</f>
        <v/>
      </c>
      <c r="D372" s="197" t="str">
        <f>IF('Dépenses sur frais réels'!D372="","",'Dépenses sur frais réels'!D372)</f>
        <v/>
      </c>
      <c r="E372" s="197" t="str">
        <f>IF('Dépenses sur frais réels'!E372="","",'Dépenses sur frais réels'!E372)</f>
        <v/>
      </c>
      <c r="F372" s="197" t="str">
        <f>IF('Dépenses sur frais réels'!F372="","",'Dépenses sur frais réels'!F372)</f>
        <v/>
      </c>
      <c r="G372" s="361" t="str">
        <f>IF('Dépenses sur frais réels'!G372="","",'Dépenses sur frais réels'!G372)</f>
        <v/>
      </c>
      <c r="H372" s="361" t="str">
        <f>IF('Dépenses sur frais réels'!H372="","",'Dépenses sur frais réels'!H372)</f>
        <v/>
      </c>
      <c r="I372" s="362" t="str">
        <f>IF('Dépenses sur frais réels'!I372="","",'Dépenses sur frais réels'!I372)</f>
        <v/>
      </c>
      <c r="J372" s="102"/>
      <c r="K372" s="297" t="str">
        <f t="shared" si="27"/>
        <v/>
      </c>
      <c r="L372" s="297" t="str">
        <f t="shared" si="28"/>
        <v/>
      </c>
      <c r="M372" s="102"/>
      <c r="N372" s="193"/>
      <c r="O372" s="370"/>
      <c r="P372" s="147" t="str">
        <f t="shared" si="25"/>
        <v/>
      </c>
      <c r="Q372" s="195" t="str">
        <f t="shared" si="29"/>
        <v/>
      </c>
      <c r="R372" s="451" t="str">
        <f>IF(AND(OR(J372="KO",M372&lt;&gt;""),OR(J372="",K372="",L372="")),Listes!$A$68,IF(AND(M372="",J372&lt;&gt;""),Listes!$A$69,IF(AND(I372&lt;M372,O372=""),Listes!$A$70,IF(AND(L372&lt;K372,O372=""),Listes!$A$71,IF(AND(M372&lt;I372,N372=""),Listes!$A$72,IF(AND(S372="",OR(J372&lt;&gt;"",K372&lt;&gt;"",L372&lt;&gt;"")),Listes!$A$73,""))))))</f>
        <v/>
      </c>
      <c r="S372" s="291"/>
      <c r="T372" s="331">
        <f t="shared" si="26"/>
        <v>0</v>
      </c>
    </row>
    <row r="373" spans="1:20" ht="20.149999999999999" customHeight="1" x14ac:dyDescent="0.35">
      <c r="A373" s="126">
        <v>367</v>
      </c>
      <c r="B373" s="197" t="str">
        <f>IF('Dépenses sur frais réels'!B373="","",'Dépenses sur frais réels'!B373)</f>
        <v/>
      </c>
      <c r="C373" s="197" t="str">
        <f>IF('Dépenses sur frais réels'!C373="","",'Dépenses sur frais réels'!C373)</f>
        <v/>
      </c>
      <c r="D373" s="197" t="str">
        <f>IF('Dépenses sur frais réels'!D373="","",'Dépenses sur frais réels'!D373)</f>
        <v/>
      </c>
      <c r="E373" s="197" t="str">
        <f>IF('Dépenses sur frais réels'!E373="","",'Dépenses sur frais réels'!E373)</f>
        <v/>
      </c>
      <c r="F373" s="197" t="str">
        <f>IF('Dépenses sur frais réels'!F373="","",'Dépenses sur frais réels'!F373)</f>
        <v/>
      </c>
      <c r="G373" s="361" t="str">
        <f>IF('Dépenses sur frais réels'!G373="","",'Dépenses sur frais réels'!G373)</f>
        <v/>
      </c>
      <c r="H373" s="361" t="str">
        <f>IF('Dépenses sur frais réels'!H373="","",'Dépenses sur frais réels'!H373)</f>
        <v/>
      </c>
      <c r="I373" s="362" t="str">
        <f>IF('Dépenses sur frais réels'!I373="","",'Dépenses sur frais réels'!I373)</f>
        <v/>
      </c>
      <c r="J373" s="102"/>
      <c r="K373" s="297" t="str">
        <f t="shared" si="27"/>
        <v/>
      </c>
      <c r="L373" s="297" t="str">
        <f t="shared" si="28"/>
        <v/>
      </c>
      <c r="M373" s="102"/>
      <c r="N373" s="193"/>
      <c r="O373" s="370"/>
      <c r="P373" s="147" t="str">
        <f t="shared" si="25"/>
        <v/>
      </c>
      <c r="Q373" s="195" t="str">
        <f t="shared" si="29"/>
        <v/>
      </c>
      <c r="R373" s="451" t="str">
        <f>IF(AND(OR(J373="KO",M373&lt;&gt;""),OR(J373="",K373="",L373="")),Listes!$A$68,IF(AND(M373="",J373&lt;&gt;""),Listes!$A$69,IF(AND(I373&lt;M373,O373=""),Listes!$A$70,IF(AND(L373&lt;K373,O373=""),Listes!$A$71,IF(AND(M373&lt;I373,N373=""),Listes!$A$72,IF(AND(S373="",OR(J373&lt;&gt;"",K373&lt;&gt;"",L373&lt;&gt;"")),Listes!$A$73,""))))))</f>
        <v/>
      </c>
      <c r="S373" s="291"/>
      <c r="T373" s="331">
        <f t="shared" si="26"/>
        <v>0</v>
      </c>
    </row>
    <row r="374" spans="1:20" ht="20.149999999999999" customHeight="1" x14ac:dyDescent="0.35">
      <c r="A374" s="126">
        <v>368</v>
      </c>
      <c r="B374" s="197" t="str">
        <f>IF('Dépenses sur frais réels'!B374="","",'Dépenses sur frais réels'!B374)</f>
        <v/>
      </c>
      <c r="C374" s="197" t="str">
        <f>IF('Dépenses sur frais réels'!C374="","",'Dépenses sur frais réels'!C374)</f>
        <v/>
      </c>
      <c r="D374" s="197" t="str">
        <f>IF('Dépenses sur frais réels'!D374="","",'Dépenses sur frais réels'!D374)</f>
        <v/>
      </c>
      <c r="E374" s="197" t="str">
        <f>IF('Dépenses sur frais réels'!E374="","",'Dépenses sur frais réels'!E374)</f>
        <v/>
      </c>
      <c r="F374" s="197" t="str">
        <f>IF('Dépenses sur frais réels'!F374="","",'Dépenses sur frais réels'!F374)</f>
        <v/>
      </c>
      <c r="G374" s="361" t="str">
        <f>IF('Dépenses sur frais réels'!G374="","",'Dépenses sur frais réels'!G374)</f>
        <v/>
      </c>
      <c r="H374" s="361" t="str">
        <f>IF('Dépenses sur frais réels'!H374="","",'Dépenses sur frais réels'!H374)</f>
        <v/>
      </c>
      <c r="I374" s="362" t="str">
        <f>IF('Dépenses sur frais réels'!I374="","",'Dépenses sur frais réels'!I374)</f>
        <v/>
      </c>
      <c r="J374" s="102"/>
      <c r="K374" s="297" t="str">
        <f t="shared" si="27"/>
        <v/>
      </c>
      <c r="L374" s="297" t="str">
        <f t="shared" si="28"/>
        <v/>
      </c>
      <c r="M374" s="102"/>
      <c r="N374" s="193"/>
      <c r="O374" s="370"/>
      <c r="P374" s="147" t="str">
        <f t="shared" si="25"/>
        <v/>
      </c>
      <c r="Q374" s="195" t="str">
        <f t="shared" si="29"/>
        <v/>
      </c>
      <c r="R374" s="451" t="str">
        <f>IF(AND(OR(J374="KO",M374&lt;&gt;""),OR(J374="",K374="",L374="")),Listes!$A$68,IF(AND(M374="",J374&lt;&gt;""),Listes!$A$69,IF(AND(I374&lt;M374,O374=""),Listes!$A$70,IF(AND(L374&lt;K374,O374=""),Listes!$A$71,IF(AND(M374&lt;I374,N374=""),Listes!$A$72,IF(AND(S374="",OR(J374&lt;&gt;"",K374&lt;&gt;"",L374&lt;&gt;"")),Listes!$A$73,""))))))</f>
        <v/>
      </c>
      <c r="S374" s="291"/>
      <c r="T374" s="331">
        <f t="shared" si="26"/>
        <v>0</v>
      </c>
    </row>
    <row r="375" spans="1:20" ht="20.149999999999999" customHeight="1" x14ac:dyDescent="0.35">
      <c r="A375" s="126">
        <v>369</v>
      </c>
      <c r="B375" s="197" t="str">
        <f>IF('Dépenses sur frais réels'!B375="","",'Dépenses sur frais réels'!B375)</f>
        <v/>
      </c>
      <c r="C375" s="197" t="str">
        <f>IF('Dépenses sur frais réels'!C375="","",'Dépenses sur frais réels'!C375)</f>
        <v/>
      </c>
      <c r="D375" s="197" t="str">
        <f>IF('Dépenses sur frais réels'!D375="","",'Dépenses sur frais réels'!D375)</f>
        <v/>
      </c>
      <c r="E375" s="197" t="str">
        <f>IF('Dépenses sur frais réels'!E375="","",'Dépenses sur frais réels'!E375)</f>
        <v/>
      </c>
      <c r="F375" s="197" t="str">
        <f>IF('Dépenses sur frais réels'!F375="","",'Dépenses sur frais réels'!F375)</f>
        <v/>
      </c>
      <c r="G375" s="361" t="str">
        <f>IF('Dépenses sur frais réels'!G375="","",'Dépenses sur frais réels'!G375)</f>
        <v/>
      </c>
      <c r="H375" s="361" t="str">
        <f>IF('Dépenses sur frais réels'!H375="","",'Dépenses sur frais réels'!H375)</f>
        <v/>
      </c>
      <c r="I375" s="362" t="str">
        <f>IF('Dépenses sur frais réels'!I375="","",'Dépenses sur frais réels'!I375)</f>
        <v/>
      </c>
      <c r="J375" s="102"/>
      <c r="K375" s="297" t="str">
        <f t="shared" si="27"/>
        <v/>
      </c>
      <c r="L375" s="297" t="str">
        <f t="shared" si="28"/>
        <v/>
      </c>
      <c r="M375" s="102"/>
      <c r="N375" s="193"/>
      <c r="O375" s="370"/>
      <c r="P375" s="147" t="str">
        <f t="shared" si="25"/>
        <v/>
      </c>
      <c r="Q375" s="195" t="str">
        <f t="shared" si="29"/>
        <v/>
      </c>
      <c r="R375" s="451" t="str">
        <f>IF(AND(OR(J375="KO",M375&lt;&gt;""),OR(J375="",K375="",L375="")),Listes!$A$68,IF(AND(M375="",J375&lt;&gt;""),Listes!$A$69,IF(AND(I375&lt;M375,O375=""),Listes!$A$70,IF(AND(L375&lt;K375,O375=""),Listes!$A$71,IF(AND(M375&lt;I375,N375=""),Listes!$A$72,IF(AND(S375="",OR(J375&lt;&gt;"",K375&lt;&gt;"",L375&lt;&gt;"")),Listes!$A$73,""))))))</f>
        <v/>
      </c>
      <c r="S375" s="291"/>
      <c r="T375" s="331">
        <f t="shared" si="26"/>
        <v>0</v>
      </c>
    </row>
    <row r="376" spans="1:20" ht="20.149999999999999" customHeight="1" x14ac:dyDescent="0.35">
      <c r="A376" s="126">
        <v>370</v>
      </c>
      <c r="B376" s="197" t="str">
        <f>IF('Dépenses sur frais réels'!B376="","",'Dépenses sur frais réels'!B376)</f>
        <v/>
      </c>
      <c r="C376" s="197" t="str">
        <f>IF('Dépenses sur frais réels'!C376="","",'Dépenses sur frais réels'!C376)</f>
        <v/>
      </c>
      <c r="D376" s="197" t="str">
        <f>IF('Dépenses sur frais réels'!D376="","",'Dépenses sur frais réels'!D376)</f>
        <v/>
      </c>
      <c r="E376" s="197" t="str">
        <f>IF('Dépenses sur frais réels'!E376="","",'Dépenses sur frais réels'!E376)</f>
        <v/>
      </c>
      <c r="F376" s="197" t="str">
        <f>IF('Dépenses sur frais réels'!F376="","",'Dépenses sur frais réels'!F376)</f>
        <v/>
      </c>
      <c r="G376" s="361" t="str">
        <f>IF('Dépenses sur frais réels'!G376="","",'Dépenses sur frais réels'!G376)</f>
        <v/>
      </c>
      <c r="H376" s="361" t="str">
        <f>IF('Dépenses sur frais réels'!H376="","",'Dépenses sur frais réels'!H376)</f>
        <v/>
      </c>
      <c r="I376" s="362" t="str">
        <f>IF('Dépenses sur frais réels'!I376="","",'Dépenses sur frais réels'!I376)</f>
        <v/>
      </c>
      <c r="J376" s="102"/>
      <c r="K376" s="297" t="str">
        <f t="shared" si="27"/>
        <v/>
      </c>
      <c r="L376" s="297" t="str">
        <f t="shared" si="28"/>
        <v/>
      </c>
      <c r="M376" s="102"/>
      <c r="N376" s="193"/>
      <c r="O376" s="370"/>
      <c r="P376" s="147" t="str">
        <f t="shared" si="25"/>
        <v/>
      </c>
      <c r="Q376" s="195" t="str">
        <f t="shared" si="29"/>
        <v/>
      </c>
      <c r="R376" s="451" t="str">
        <f>IF(AND(OR(J376="KO",M376&lt;&gt;""),OR(J376="",K376="",L376="")),Listes!$A$68,IF(AND(M376="",J376&lt;&gt;""),Listes!$A$69,IF(AND(I376&lt;M376,O376=""),Listes!$A$70,IF(AND(L376&lt;K376,O376=""),Listes!$A$71,IF(AND(M376&lt;I376,N376=""),Listes!$A$72,IF(AND(S376="",OR(J376&lt;&gt;"",K376&lt;&gt;"",L376&lt;&gt;"")),Listes!$A$73,""))))))</f>
        <v/>
      </c>
      <c r="S376" s="291"/>
      <c r="T376" s="331">
        <f t="shared" si="26"/>
        <v>0</v>
      </c>
    </row>
    <row r="377" spans="1:20" ht="20.149999999999999" customHeight="1" x14ac:dyDescent="0.35">
      <c r="A377" s="126">
        <v>371</v>
      </c>
      <c r="B377" s="197" t="str">
        <f>IF('Dépenses sur frais réels'!B377="","",'Dépenses sur frais réels'!B377)</f>
        <v/>
      </c>
      <c r="C377" s="197" t="str">
        <f>IF('Dépenses sur frais réels'!C377="","",'Dépenses sur frais réels'!C377)</f>
        <v/>
      </c>
      <c r="D377" s="197" t="str">
        <f>IF('Dépenses sur frais réels'!D377="","",'Dépenses sur frais réels'!D377)</f>
        <v/>
      </c>
      <c r="E377" s="197" t="str">
        <f>IF('Dépenses sur frais réels'!E377="","",'Dépenses sur frais réels'!E377)</f>
        <v/>
      </c>
      <c r="F377" s="197" t="str">
        <f>IF('Dépenses sur frais réels'!F377="","",'Dépenses sur frais réels'!F377)</f>
        <v/>
      </c>
      <c r="G377" s="361" t="str">
        <f>IF('Dépenses sur frais réels'!G377="","",'Dépenses sur frais réels'!G377)</f>
        <v/>
      </c>
      <c r="H377" s="361" t="str">
        <f>IF('Dépenses sur frais réels'!H377="","",'Dépenses sur frais réels'!H377)</f>
        <v/>
      </c>
      <c r="I377" s="362" t="str">
        <f>IF('Dépenses sur frais réels'!I377="","",'Dépenses sur frais réels'!I377)</f>
        <v/>
      </c>
      <c r="J377" s="102"/>
      <c r="K377" s="297" t="str">
        <f t="shared" si="27"/>
        <v/>
      </c>
      <c r="L377" s="297" t="str">
        <f t="shared" si="28"/>
        <v/>
      </c>
      <c r="M377" s="102"/>
      <c r="N377" s="193"/>
      <c r="O377" s="370"/>
      <c r="P377" s="147" t="str">
        <f t="shared" si="25"/>
        <v/>
      </c>
      <c r="Q377" s="195" t="str">
        <f t="shared" si="29"/>
        <v/>
      </c>
      <c r="R377" s="451" t="str">
        <f>IF(AND(OR(J377="KO",M377&lt;&gt;""),OR(J377="",K377="",L377="")),Listes!$A$68,IF(AND(M377="",J377&lt;&gt;""),Listes!$A$69,IF(AND(I377&lt;M377,O377=""),Listes!$A$70,IF(AND(L377&lt;K377,O377=""),Listes!$A$71,IF(AND(M377&lt;I377,N377=""),Listes!$A$72,IF(AND(S377="",OR(J377&lt;&gt;"",K377&lt;&gt;"",L377&lt;&gt;"")),Listes!$A$73,""))))))</f>
        <v/>
      </c>
      <c r="S377" s="291"/>
      <c r="T377" s="331">
        <f t="shared" si="26"/>
        <v>0</v>
      </c>
    </row>
    <row r="378" spans="1:20" ht="20.149999999999999" customHeight="1" x14ac:dyDescent="0.35">
      <c r="A378" s="126">
        <v>372</v>
      </c>
      <c r="B378" s="197" t="str">
        <f>IF('Dépenses sur frais réels'!B378="","",'Dépenses sur frais réels'!B378)</f>
        <v/>
      </c>
      <c r="C378" s="197" t="str">
        <f>IF('Dépenses sur frais réels'!C378="","",'Dépenses sur frais réels'!C378)</f>
        <v/>
      </c>
      <c r="D378" s="197" t="str">
        <f>IF('Dépenses sur frais réels'!D378="","",'Dépenses sur frais réels'!D378)</f>
        <v/>
      </c>
      <c r="E378" s="197" t="str">
        <f>IF('Dépenses sur frais réels'!E378="","",'Dépenses sur frais réels'!E378)</f>
        <v/>
      </c>
      <c r="F378" s="197" t="str">
        <f>IF('Dépenses sur frais réels'!F378="","",'Dépenses sur frais réels'!F378)</f>
        <v/>
      </c>
      <c r="G378" s="361" t="str">
        <f>IF('Dépenses sur frais réels'!G378="","",'Dépenses sur frais réels'!G378)</f>
        <v/>
      </c>
      <c r="H378" s="361" t="str">
        <f>IF('Dépenses sur frais réels'!H378="","",'Dépenses sur frais réels'!H378)</f>
        <v/>
      </c>
      <c r="I378" s="362" t="str">
        <f>IF('Dépenses sur frais réels'!I378="","",'Dépenses sur frais réels'!I378)</f>
        <v/>
      </c>
      <c r="J378" s="102"/>
      <c r="K378" s="297" t="str">
        <f t="shared" si="27"/>
        <v/>
      </c>
      <c r="L378" s="297" t="str">
        <f t="shared" si="28"/>
        <v/>
      </c>
      <c r="M378" s="102"/>
      <c r="N378" s="193"/>
      <c r="O378" s="370"/>
      <c r="P378" s="147" t="str">
        <f t="shared" si="25"/>
        <v/>
      </c>
      <c r="Q378" s="195" t="str">
        <f t="shared" si="29"/>
        <v/>
      </c>
      <c r="R378" s="451" t="str">
        <f>IF(AND(OR(J378="KO",M378&lt;&gt;""),OR(J378="",K378="",L378="")),Listes!$A$68,IF(AND(M378="",J378&lt;&gt;""),Listes!$A$69,IF(AND(I378&lt;M378,O378=""),Listes!$A$70,IF(AND(L378&lt;K378,O378=""),Listes!$A$71,IF(AND(M378&lt;I378,N378=""),Listes!$A$72,IF(AND(S378="",OR(J378&lt;&gt;"",K378&lt;&gt;"",L378&lt;&gt;"")),Listes!$A$73,""))))))</f>
        <v/>
      </c>
      <c r="S378" s="291"/>
      <c r="T378" s="331">
        <f t="shared" si="26"/>
        <v>0</v>
      </c>
    </row>
    <row r="379" spans="1:20" ht="20.149999999999999" customHeight="1" x14ac:dyDescent="0.35">
      <c r="A379" s="126">
        <v>373</v>
      </c>
      <c r="B379" s="197" t="str">
        <f>IF('Dépenses sur frais réels'!B379="","",'Dépenses sur frais réels'!B379)</f>
        <v/>
      </c>
      <c r="C379" s="197" t="str">
        <f>IF('Dépenses sur frais réels'!C379="","",'Dépenses sur frais réels'!C379)</f>
        <v/>
      </c>
      <c r="D379" s="197" t="str">
        <f>IF('Dépenses sur frais réels'!D379="","",'Dépenses sur frais réels'!D379)</f>
        <v/>
      </c>
      <c r="E379" s="197" t="str">
        <f>IF('Dépenses sur frais réels'!E379="","",'Dépenses sur frais réels'!E379)</f>
        <v/>
      </c>
      <c r="F379" s="197" t="str">
        <f>IF('Dépenses sur frais réels'!F379="","",'Dépenses sur frais réels'!F379)</f>
        <v/>
      </c>
      <c r="G379" s="361" t="str">
        <f>IF('Dépenses sur frais réels'!G379="","",'Dépenses sur frais réels'!G379)</f>
        <v/>
      </c>
      <c r="H379" s="361" t="str">
        <f>IF('Dépenses sur frais réels'!H379="","",'Dépenses sur frais réels'!H379)</f>
        <v/>
      </c>
      <c r="I379" s="362" t="str">
        <f>IF('Dépenses sur frais réels'!I379="","",'Dépenses sur frais réels'!I379)</f>
        <v/>
      </c>
      <c r="J379" s="102"/>
      <c r="K379" s="297" t="str">
        <f t="shared" si="27"/>
        <v/>
      </c>
      <c r="L379" s="297" t="str">
        <f t="shared" si="28"/>
        <v/>
      </c>
      <c r="M379" s="102"/>
      <c r="N379" s="193"/>
      <c r="O379" s="370"/>
      <c r="P379" s="147" t="str">
        <f t="shared" si="25"/>
        <v/>
      </c>
      <c r="Q379" s="195" t="str">
        <f t="shared" si="29"/>
        <v/>
      </c>
      <c r="R379" s="451" t="str">
        <f>IF(AND(OR(J379="KO",M379&lt;&gt;""),OR(J379="",K379="",L379="")),Listes!$A$68,IF(AND(M379="",J379&lt;&gt;""),Listes!$A$69,IF(AND(I379&lt;M379,O379=""),Listes!$A$70,IF(AND(L379&lt;K379,O379=""),Listes!$A$71,IF(AND(M379&lt;I379,N379=""),Listes!$A$72,IF(AND(S379="",OR(J379&lt;&gt;"",K379&lt;&gt;"",L379&lt;&gt;"")),Listes!$A$73,""))))))</f>
        <v/>
      </c>
      <c r="S379" s="291"/>
      <c r="T379" s="331">
        <f t="shared" si="26"/>
        <v>0</v>
      </c>
    </row>
    <row r="380" spans="1:20" ht="20.149999999999999" customHeight="1" x14ac:dyDescent="0.35">
      <c r="A380" s="126">
        <v>374</v>
      </c>
      <c r="B380" s="197" t="str">
        <f>IF('Dépenses sur frais réels'!B380="","",'Dépenses sur frais réels'!B380)</f>
        <v/>
      </c>
      <c r="C380" s="197" t="str">
        <f>IF('Dépenses sur frais réels'!C380="","",'Dépenses sur frais réels'!C380)</f>
        <v/>
      </c>
      <c r="D380" s="197" t="str">
        <f>IF('Dépenses sur frais réels'!D380="","",'Dépenses sur frais réels'!D380)</f>
        <v/>
      </c>
      <c r="E380" s="197" t="str">
        <f>IF('Dépenses sur frais réels'!E380="","",'Dépenses sur frais réels'!E380)</f>
        <v/>
      </c>
      <c r="F380" s="197" t="str">
        <f>IF('Dépenses sur frais réels'!F380="","",'Dépenses sur frais réels'!F380)</f>
        <v/>
      </c>
      <c r="G380" s="361" t="str">
        <f>IF('Dépenses sur frais réels'!G380="","",'Dépenses sur frais réels'!G380)</f>
        <v/>
      </c>
      <c r="H380" s="361" t="str">
        <f>IF('Dépenses sur frais réels'!H380="","",'Dépenses sur frais réels'!H380)</f>
        <v/>
      </c>
      <c r="I380" s="362" t="str">
        <f>IF('Dépenses sur frais réels'!I380="","",'Dépenses sur frais réels'!I380)</f>
        <v/>
      </c>
      <c r="J380" s="102"/>
      <c r="K380" s="297" t="str">
        <f t="shared" si="27"/>
        <v/>
      </c>
      <c r="L380" s="297" t="str">
        <f t="shared" si="28"/>
        <v/>
      </c>
      <c r="M380" s="102"/>
      <c r="N380" s="193"/>
      <c r="O380" s="370"/>
      <c r="P380" s="147" t="str">
        <f t="shared" si="25"/>
        <v/>
      </c>
      <c r="Q380" s="195" t="str">
        <f t="shared" si="29"/>
        <v/>
      </c>
      <c r="R380" s="451" t="str">
        <f>IF(AND(OR(J380="KO",M380&lt;&gt;""),OR(J380="",K380="",L380="")),Listes!$A$68,IF(AND(M380="",J380&lt;&gt;""),Listes!$A$69,IF(AND(I380&lt;M380,O380=""),Listes!$A$70,IF(AND(L380&lt;K380,O380=""),Listes!$A$71,IF(AND(M380&lt;I380,N380=""),Listes!$A$72,IF(AND(S380="",OR(J380&lt;&gt;"",K380&lt;&gt;"",L380&lt;&gt;"")),Listes!$A$73,""))))))</f>
        <v/>
      </c>
      <c r="S380" s="291"/>
      <c r="T380" s="331">
        <f t="shared" si="26"/>
        <v>0</v>
      </c>
    </row>
    <row r="381" spans="1:20" ht="20.149999999999999" customHeight="1" x14ac:dyDescent="0.35">
      <c r="A381" s="126">
        <v>375</v>
      </c>
      <c r="B381" s="197" t="str">
        <f>IF('Dépenses sur frais réels'!B381="","",'Dépenses sur frais réels'!B381)</f>
        <v/>
      </c>
      <c r="C381" s="197" t="str">
        <f>IF('Dépenses sur frais réels'!C381="","",'Dépenses sur frais réels'!C381)</f>
        <v/>
      </c>
      <c r="D381" s="197" t="str">
        <f>IF('Dépenses sur frais réels'!D381="","",'Dépenses sur frais réels'!D381)</f>
        <v/>
      </c>
      <c r="E381" s="197" t="str">
        <f>IF('Dépenses sur frais réels'!E381="","",'Dépenses sur frais réels'!E381)</f>
        <v/>
      </c>
      <c r="F381" s="197" t="str">
        <f>IF('Dépenses sur frais réels'!F381="","",'Dépenses sur frais réels'!F381)</f>
        <v/>
      </c>
      <c r="G381" s="361" t="str">
        <f>IF('Dépenses sur frais réels'!G381="","",'Dépenses sur frais réels'!G381)</f>
        <v/>
      </c>
      <c r="H381" s="361" t="str">
        <f>IF('Dépenses sur frais réels'!H381="","",'Dépenses sur frais réels'!H381)</f>
        <v/>
      </c>
      <c r="I381" s="362" t="str">
        <f>IF('Dépenses sur frais réels'!I381="","",'Dépenses sur frais réels'!I381)</f>
        <v/>
      </c>
      <c r="J381" s="102"/>
      <c r="K381" s="297" t="str">
        <f t="shared" si="27"/>
        <v/>
      </c>
      <c r="L381" s="297" t="str">
        <f t="shared" si="28"/>
        <v/>
      </c>
      <c r="M381" s="102"/>
      <c r="N381" s="193"/>
      <c r="O381" s="370"/>
      <c r="P381" s="147" t="str">
        <f t="shared" si="25"/>
        <v/>
      </c>
      <c r="Q381" s="195" t="str">
        <f t="shared" si="29"/>
        <v/>
      </c>
      <c r="R381" s="451" t="str">
        <f>IF(AND(OR(J381="KO",M381&lt;&gt;""),OR(J381="",K381="",L381="")),Listes!$A$68,IF(AND(M381="",J381&lt;&gt;""),Listes!$A$69,IF(AND(I381&lt;M381,O381=""),Listes!$A$70,IF(AND(L381&lt;K381,O381=""),Listes!$A$71,IF(AND(M381&lt;I381,N381=""),Listes!$A$72,IF(AND(S381="",OR(J381&lt;&gt;"",K381&lt;&gt;"",L381&lt;&gt;"")),Listes!$A$73,""))))))</f>
        <v/>
      </c>
      <c r="S381" s="291"/>
      <c r="T381" s="331">
        <f t="shared" si="26"/>
        <v>0</v>
      </c>
    </row>
    <row r="382" spans="1:20" ht="20.149999999999999" customHeight="1" x14ac:dyDescent="0.35">
      <c r="A382" s="126">
        <v>376</v>
      </c>
      <c r="B382" s="197" t="str">
        <f>IF('Dépenses sur frais réels'!B382="","",'Dépenses sur frais réels'!B382)</f>
        <v/>
      </c>
      <c r="C382" s="197" t="str">
        <f>IF('Dépenses sur frais réels'!C382="","",'Dépenses sur frais réels'!C382)</f>
        <v/>
      </c>
      <c r="D382" s="197" t="str">
        <f>IF('Dépenses sur frais réels'!D382="","",'Dépenses sur frais réels'!D382)</f>
        <v/>
      </c>
      <c r="E382" s="197" t="str">
        <f>IF('Dépenses sur frais réels'!E382="","",'Dépenses sur frais réels'!E382)</f>
        <v/>
      </c>
      <c r="F382" s="197" t="str">
        <f>IF('Dépenses sur frais réels'!F382="","",'Dépenses sur frais réels'!F382)</f>
        <v/>
      </c>
      <c r="G382" s="361" t="str">
        <f>IF('Dépenses sur frais réels'!G382="","",'Dépenses sur frais réels'!G382)</f>
        <v/>
      </c>
      <c r="H382" s="361" t="str">
        <f>IF('Dépenses sur frais réels'!H382="","",'Dépenses sur frais réels'!H382)</f>
        <v/>
      </c>
      <c r="I382" s="362" t="str">
        <f>IF('Dépenses sur frais réels'!I382="","",'Dépenses sur frais réels'!I382)</f>
        <v/>
      </c>
      <c r="J382" s="102"/>
      <c r="K382" s="297" t="str">
        <f t="shared" si="27"/>
        <v/>
      </c>
      <c r="L382" s="297" t="str">
        <f t="shared" si="28"/>
        <v/>
      </c>
      <c r="M382" s="102"/>
      <c r="N382" s="193"/>
      <c r="O382" s="370"/>
      <c r="P382" s="147" t="str">
        <f t="shared" si="25"/>
        <v/>
      </c>
      <c r="Q382" s="195" t="str">
        <f t="shared" si="29"/>
        <v/>
      </c>
      <c r="R382" s="451" t="str">
        <f>IF(AND(OR(J382="KO",M382&lt;&gt;""),OR(J382="",K382="",L382="")),Listes!$A$68,IF(AND(M382="",J382&lt;&gt;""),Listes!$A$69,IF(AND(I382&lt;M382,O382=""),Listes!$A$70,IF(AND(L382&lt;K382,O382=""),Listes!$A$71,IF(AND(M382&lt;I382,N382=""),Listes!$A$72,IF(AND(S382="",OR(J382&lt;&gt;"",K382&lt;&gt;"",L382&lt;&gt;"")),Listes!$A$73,""))))))</f>
        <v/>
      </c>
      <c r="S382" s="291"/>
      <c r="T382" s="331">
        <f t="shared" si="26"/>
        <v>0</v>
      </c>
    </row>
    <row r="383" spans="1:20" ht="20.149999999999999" customHeight="1" x14ac:dyDescent="0.35">
      <c r="A383" s="126">
        <v>377</v>
      </c>
      <c r="B383" s="197" t="str">
        <f>IF('Dépenses sur frais réels'!B383="","",'Dépenses sur frais réels'!B383)</f>
        <v/>
      </c>
      <c r="C383" s="197" t="str">
        <f>IF('Dépenses sur frais réels'!C383="","",'Dépenses sur frais réels'!C383)</f>
        <v/>
      </c>
      <c r="D383" s="197" t="str">
        <f>IF('Dépenses sur frais réels'!D383="","",'Dépenses sur frais réels'!D383)</f>
        <v/>
      </c>
      <c r="E383" s="197" t="str">
        <f>IF('Dépenses sur frais réels'!E383="","",'Dépenses sur frais réels'!E383)</f>
        <v/>
      </c>
      <c r="F383" s="197" t="str">
        <f>IF('Dépenses sur frais réels'!F383="","",'Dépenses sur frais réels'!F383)</f>
        <v/>
      </c>
      <c r="G383" s="361" t="str">
        <f>IF('Dépenses sur frais réels'!G383="","",'Dépenses sur frais réels'!G383)</f>
        <v/>
      </c>
      <c r="H383" s="361" t="str">
        <f>IF('Dépenses sur frais réels'!H383="","",'Dépenses sur frais réels'!H383)</f>
        <v/>
      </c>
      <c r="I383" s="362" t="str">
        <f>IF('Dépenses sur frais réels'!I383="","",'Dépenses sur frais réels'!I383)</f>
        <v/>
      </c>
      <c r="J383" s="102"/>
      <c r="K383" s="297" t="str">
        <f t="shared" si="27"/>
        <v/>
      </c>
      <c r="L383" s="297" t="str">
        <f t="shared" si="28"/>
        <v/>
      </c>
      <c r="M383" s="102"/>
      <c r="N383" s="193"/>
      <c r="O383" s="370"/>
      <c r="P383" s="147" t="str">
        <f t="shared" si="25"/>
        <v/>
      </c>
      <c r="Q383" s="195" t="str">
        <f t="shared" si="29"/>
        <v/>
      </c>
      <c r="R383" s="451" t="str">
        <f>IF(AND(OR(J383="KO",M383&lt;&gt;""),OR(J383="",K383="",L383="")),Listes!$A$68,IF(AND(M383="",J383&lt;&gt;""),Listes!$A$69,IF(AND(I383&lt;M383,O383=""),Listes!$A$70,IF(AND(L383&lt;K383,O383=""),Listes!$A$71,IF(AND(M383&lt;I383,N383=""),Listes!$A$72,IF(AND(S383="",OR(J383&lt;&gt;"",K383&lt;&gt;"",L383&lt;&gt;"")),Listes!$A$73,""))))))</f>
        <v/>
      </c>
      <c r="S383" s="291"/>
      <c r="T383" s="331">
        <f t="shared" si="26"/>
        <v>0</v>
      </c>
    </row>
    <row r="384" spans="1:20" ht="20.149999999999999" customHeight="1" x14ac:dyDescent="0.35">
      <c r="A384" s="126">
        <v>378</v>
      </c>
      <c r="B384" s="197" t="str">
        <f>IF('Dépenses sur frais réels'!B384="","",'Dépenses sur frais réels'!B384)</f>
        <v/>
      </c>
      <c r="C384" s="197" t="str">
        <f>IF('Dépenses sur frais réels'!C384="","",'Dépenses sur frais réels'!C384)</f>
        <v/>
      </c>
      <c r="D384" s="197" t="str">
        <f>IF('Dépenses sur frais réels'!D384="","",'Dépenses sur frais réels'!D384)</f>
        <v/>
      </c>
      <c r="E384" s="197" t="str">
        <f>IF('Dépenses sur frais réels'!E384="","",'Dépenses sur frais réels'!E384)</f>
        <v/>
      </c>
      <c r="F384" s="197" t="str">
        <f>IF('Dépenses sur frais réels'!F384="","",'Dépenses sur frais réels'!F384)</f>
        <v/>
      </c>
      <c r="G384" s="361" t="str">
        <f>IF('Dépenses sur frais réels'!G384="","",'Dépenses sur frais réels'!G384)</f>
        <v/>
      </c>
      <c r="H384" s="361" t="str">
        <f>IF('Dépenses sur frais réels'!H384="","",'Dépenses sur frais réels'!H384)</f>
        <v/>
      </c>
      <c r="I384" s="362" t="str">
        <f>IF('Dépenses sur frais réels'!I384="","",'Dépenses sur frais réels'!I384)</f>
        <v/>
      </c>
      <c r="J384" s="102"/>
      <c r="K384" s="297" t="str">
        <f t="shared" si="27"/>
        <v/>
      </c>
      <c r="L384" s="297" t="str">
        <f t="shared" si="28"/>
        <v/>
      </c>
      <c r="M384" s="102"/>
      <c r="N384" s="193"/>
      <c r="O384" s="370"/>
      <c r="P384" s="147" t="str">
        <f t="shared" si="25"/>
        <v/>
      </c>
      <c r="Q384" s="195" t="str">
        <f t="shared" si="29"/>
        <v/>
      </c>
      <c r="R384" s="451" t="str">
        <f>IF(AND(OR(J384="KO",M384&lt;&gt;""),OR(J384="",K384="",L384="")),Listes!$A$68,IF(AND(M384="",J384&lt;&gt;""),Listes!$A$69,IF(AND(I384&lt;M384,O384=""),Listes!$A$70,IF(AND(L384&lt;K384,O384=""),Listes!$A$71,IF(AND(M384&lt;I384,N384=""),Listes!$A$72,IF(AND(S384="",OR(J384&lt;&gt;"",K384&lt;&gt;"",L384&lt;&gt;"")),Listes!$A$73,""))))))</f>
        <v/>
      </c>
      <c r="S384" s="291"/>
      <c r="T384" s="331">
        <f t="shared" si="26"/>
        <v>0</v>
      </c>
    </row>
    <row r="385" spans="1:20" ht="20.149999999999999" customHeight="1" x14ac:dyDescent="0.35">
      <c r="A385" s="126">
        <v>379</v>
      </c>
      <c r="B385" s="197" t="str">
        <f>IF('Dépenses sur frais réels'!B385="","",'Dépenses sur frais réels'!B385)</f>
        <v/>
      </c>
      <c r="C385" s="197" t="str">
        <f>IF('Dépenses sur frais réels'!C385="","",'Dépenses sur frais réels'!C385)</f>
        <v/>
      </c>
      <c r="D385" s="197" t="str">
        <f>IF('Dépenses sur frais réels'!D385="","",'Dépenses sur frais réels'!D385)</f>
        <v/>
      </c>
      <c r="E385" s="197" t="str">
        <f>IF('Dépenses sur frais réels'!E385="","",'Dépenses sur frais réels'!E385)</f>
        <v/>
      </c>
      <c r="F385" s="197" t="str">
        <f>IF('Dépenses sur frais réels'!F385="","",'Dépenses sur frais réels'!F385)</f>
        <v/>
      </c>
      <c r="G385" s="361" t="str">
        <f>IF('Dépenses sur frais réels'!G385="","",'Dépenses sur frais réels'!G385)</f>
        <v/>
      </c>
      <c r="H385" s="361" t="str">
        <f>IF('Dépenses sur frais réels'!H385="","",'Dépenses sur frais réels'!H385)</f>
        <v/>
      </c>
      <c r="I385" s="362" t="str">
        <f>IF('Dépenses sur frais réels'!I385="","",'Dépenses sur frais réels'!I385)</f>
        <v/>
      </c>
      <c r="J385" s="102"/>
      <c r="K385" s="297" t="str">
        <f t="shared" si="27"/>
        <v/>
      </c>
      <c r="L385" s="297" t="str">
        <f t="shared" si="28"/>
        <v/>
      </c>
      <c r="M385" s="102"/>
      <c r="N385" s="193"/>
      <c r="O385" s="370"/>
      <c r="P385" s="147" t="str">
        <f t="shared" si="25"/>
        <v/>
      </c>
      <c r="Q385" s="195" t="str">
        <f t="shared" si="29"/>
        <v/>
      </c>
      <c r="R385" s="451" t="str">
        <f>IF(AND(OR(J385="KO",M385&lt;&gt;""),OR(J385="",K385="",L385="")),Listes!$A$68,IF(AND(M385="",J385&lt;&gt;""),Listes!$A$69,IF(AND(I385&lt;M385,O385=""),Listes!$A$70,IF(AND(L385&lt;K385,O385=""),Listes!$A$71,IF(AND(M385&lt;I385,N385=""),Listes!$A$72,IF(AND(S385="",OR(J385&lt;&gt;"",K385&lt;&gt;"",L385&lt;&gt;"")),Listes!$A$73,""))))))</f>
        <v/>
      </c>
      <c r="S385" s="291"/>
      <c r="T385" s="331">
        <f t="shared" si="26"/>
        <v>0</v>
      </c>
    </row>
    <row r="386" spans="1:20" ht="20.149999999999999" customHeight="1" x14ac:dyDescent="0.35">
      <c r="A386" s="126">
        <v>380</v>
      </c>
      <c r="B386" s="197" t="str">
        <f>IF('Dépenses sur frais réels'!B386="","",'Dépenses sur frais réels'!B386)</f>
        <v/>
      </c>
      <c r="C386" s="197" t="str">
        <f>IF('Dépenses sur frais réels'!C386="","",'Dépenses sur frais réels'!C386)</f>
        <v/>
      </c>
      <c r="D386" s="197" t="str">
        <f>IF('Dépenses sur frais réels'!D386="","",'Dépenses sur frais réels'!D386)</f>
        <v/>
      </c>
      <c r="E386" s="197" t="str">
        <f>IF('Dépenses sur frais réels'!E386="","",'Dépenses sur frais réels'!E386)</f>
        <v/>
      </c>
      <c r="F386" s="197" t="str">
        <f>IF('Dépenses sur frais réels'!F386="","",'Dépenses sur frais réels'!F386)</f>
        <v/>
      </c>
      <c r="G386" s="361" t="str">
        <f>IF('Dépenses sur frais réels'!G386="","",'Dépenses sur frais réels'!G386)</f>
        <v/>
      </c>
      <c r="H386" s="361" t="str">
        <f>IF('Dépenses sur frais réels'!H386="","",'Dépenses sur frais réels'!H386)</f>
        <v/>
      </c>
      <c r="I386" s="362" t="str">
        <f>IF('Dépenses sur frais réels'!I386="","",'Dépenses sur frais réels'!I386)</f>
        <v/>
      </c>
      <c r="J386" s="102"/>
      <c r="K386" s="297" t="str">
        <f t="shared" si="27"/>
        <v/>
      </c>
      <c r="L386" s="297" t="str">
        <f t="shared" si="28"/>
        <v/>
      </c>
      <c r="M386" s="102"/>
      <c r="N386" s="193"/>
      <c r="O386" s="370"/>
      <c r="P386" s="147" t="str">
        <f t="shared" si="25"/>
        <v/>
      </c>
      <c r="Q386" s="195" t="str">
        <f t="shared" si="29"/>
        <v/>
      </c>
      <c r="R386" s="451" t="str">
        <f>IF(AND(OR(J386="KO",M386&lt;&gt;""),OR(J386="",K386="",L386="")),Listes!$A$68,IF(AND(M386="",J386&lt;&gt;""),Listes!$A$69,IF(AND(I386&lt;M386,O386=""),Listes!$A$70,IF(AND(L386&lt;K386,O386=""),Listes!$A$71,IF(AND(M386&lt;I386,N386=""),Listes!$A$72,IF(AND(S386="",OR(J386&lt;&gt;"",K386&lt;&gt;"",L386&lt;&gt;"")),Listes!$A$73,""))))))</f>
        <v/>
      </c>
      <c r="S386" s="291"/>
      <c r="T386" s="331">
        <f t="shared" si="26"/>
        <v>0</v>
      </c>
    </row>
    <row r="387" spans="1:20" ht="20.149999999999999" customHeight="1" x14ac:dyDescent="0.35">
      <c r="A387" s="126">
        <v>381</v>
      </c>
      <c r="B387" s="197" t="str">
        <f>IF('Dépenses sur frais réels'!B387="","",'Dépenses sur frais réels'!B387)</f>
        <v/>
      </c>
      <c r="C387" s="197" t="str">
        <f>IF('Dépenses sur frais réels'!C387="","",'Dépenses sur frais réels'!C387)</f>
        <v/>
      </c>
      <c r="D387" s="197" t="str">
        <f>IF('Dépenses sur frais réels'!D387="","",'Dépenses sur frais réels'!D387)</f>
        <v/>
      </c>
      <c r="E387" s="197" t="str">
        <f>IF('Dépenses sur frais réels'!E387="","",'Dépenses sur frais réels'!E387)</f>
        <v/>
      </c>
      <c r="F387" s="197" t="str">
        <f>IF('Dépenses sur frais réels'!F387="","",'Dépenses sur frais réels'!F387)</f>
        <v/>
      </c>
      <c r="G387" s="361" t="str">
        <f>IF('Dépenses sur frais réels'!G387="","",'Dépenses sur frais réels'!G387)</f>
        <v/>
      </c>
      <c r="H387" s="361" t="str">
        <f>IF('Dépenses sur frais réels'!H387="","",'Dépenses sur frais réels'!H387)</f>
        <v/>
      </c>
      <c r="I387" s="362" t="str">
        <f>IF('Dépenses sur frais réels'!I387="","",'Dépenses sur frais réels'!I387)</f>
        <v/>
      </c>
      <c r="J387" s="102"/>
      <c r="K387" s="297" t="str">
        <f t="shared" si="27"/>
        <v/>
      </c>
      <c r="L387" s="297" t="str">
        <f t="shared" si="28"/>
        <v/>
      </c>
      <c r="M387" s="102"/>
      <c r="N387" s="193"/>
      <c r="O387" s="370"/>
      <c r="P387" s="147" t="str">
        <f t="shared" si="25"/>
        <v/>
      </c>
      <c r="Q387" s="195" t="str">
        <f t="shared" si="29"/>
        <v/>
      </c>
      <c r="R387" s="451" t="str">
        <f>IF(AND(OR(J387="KO",M387&lt;&gt;""),OR(J387="",K387="",L387="")),Listes!$A$68,IF(AND(M387="",J387&lt;&gt;""),Listes!$A$69,IF(AND(I387&lt;M387,O387=""),Listes!$A$70,IF(AND(L387&lt;K387,O387=""),Listes!$A$71,IF(AND(M387&lt;I387,N387=""),Listes!$A$72,IF(AND(S387="",OR(J387&lt;&gt;"",K387&lt;&gt;"",L387&lt;&gt;"")),Listes!$A$73,""))))))</f>
        <v/>
      </c>
      <c r="S387" s="291"/>
      <c r="T387" s="331">
        <f t="shared" si="26"/>
        <v>0</v>
      </c>
    </row>
    <row r="388" spans="1:20" ht="20.149999999999999" customHeight="1" x14ac:dyDescent="0.35">
      <c r="A388" s="126">
        <v>382</v>
      </c>
      <c r="B388" s="197" t="str">
        <f>IF('Dépenses sur frais réels'!B388="","",'Dépenses sur frais réels'!B388)</f>
        <v/>
      </c>
      <c r="C388" s="197" t="str">
        <f>IF('Dépenses sur frais réels'!C388="","",'Dépenses sur frais réels'!C388)</f>
        <v/>
      </c>
      <c r="D388" s="197" t="str">
        <f>IF('Dépenses sur frais réels'!D388="","",'Dépenses sur frais réels'!D388)</f>
        <v/>
      </c>
      <c r="E388" s="197" t="str">
        <f>IF('Dépenses sur frais réels'!E388="","",'Dépenses sur frais réels'!E388)</f>
        <v/>
      </c>
      <c r="F388" s="197" t="str">
        <f>IF('Dépenses sur frais réels'!F388="","",'Dépenses sur frais réels'!F388)</f>
        <v/>
      </c>
      <c r="G388" s="361" t="str">
        <f>IF('Dépenses sur frais réels'!G388="","",'Dépenses sur frais réels'!G388)</f>
        <v/>
      </c>
      <c r="H388" s="361" t="str">
        <f>IF('Dépenses sur frais réels'!H388="","",'Dépenses sur frais réels'!H388)</f>
        <v/>
      </c>
      <c r="I388" s="362" t="str">
        <f>IF('Dépenses sur frais réels'!I388="","",'Dépenses sur frais réels'!I388)</f>
        <v/>
      </c>
      <c r="J388" s="102"/>
      <c r="K388" s="297" t="str">
        <f t="shared" si="27"/>
        <v/>
      </c>
      <c r="L388" s="297" t="str">
        <f t="shared" si="28"/>
        <v/>
      </c>
      <c r="M388" s="102"/>
      <c r="N388" s="193"/>
      <c r="O388" s="370"/>
      <c r="P388" s="147" t="str">
        <f t="shared" si="25"/>
        <v/>
      </c>
      <c r="Q388" s="195" t="str">
        <f t="shared" si="29"/>
        <v/>
      </c>
      <c r="R388" s="451" t="str">
        <f>IF(AND(OR(J388="KO",M388&lt;&gt;""),OR(J388="",K388="",L388="")),Listes!$A$68,IF(AND(M388="",J388&lt;&gt;""),Listes!$A$69,IF(AND(I388&lt;M388,O388=""),Listes!$A$70,IF(AND(L388&lt;K388,O388=""),Listes!$A$71,IF(AND(M388&lt;I388,N388=""),Listes!$A$72,IF(AND(S388="",OR(J388&lt;&gt;"",K388&lt;&gt;"",L388&lt;&gt;"")),Listes!$A$73,""))))))</f>
        <v/>
      </c>
      <c r="S388" s="291"/>
      <c r="T388" s="331">
        <f t="shared" si="26"/>
        <v>0</v>
      </c>
    </row>
    <row r="389" spans="1:20" ht="20.149999999999999" customHeight="1" x14ac:dyDescent="0.35">
      <c r="A389" s="126">
        <v>383</v>
      </c>
      <c r="B389" s="197" t="str">
        <f>IF('Dépenses sur frais réels'!B389="","",'Dépenses sur frais réels'!B389)</f>
        <v/>
      </c>
      <c r="C389" s="197" t="str">
        <f>IF('Dépenses sur frais réels'!C389="","",'Dépenses sur frais réels'!C389)</f>
        <v/>
      </c>
      <c r="D389" s="197" t="str">
        <f>IF('Dépenses sur frais réels'!D389="","",'Dépenses sur frais réels'!D389)</f>
        <v/>
      </c>
      <c r="E389" s="197" t="str">
        <f>IF('Dépenses sur frais réels'!E389="","",'Dépenses sur frais réels'!E389)</f>
        <v/>
      </c>
      <c r="F389" s="197" t="str">
        <f>IF('Dépenses sur frais réels'!F389="","",'Dépenses sur frais réels'!F389)</f>
        <v/>
      </c>
      <c r="G389" s="361" t="str">
        <f>IF('Dépenses sur frais réels'!G389="","",'Dépenses sur frais réels'!G389)</f>
        <v/>
      </c>
      <c r="H389" s="361" t="str">
        <f>IF('Dépenses sur frais réels'!H389="","",'Dépenses sur frais réels'!H389)</f>
        <v/>
      </c>
      <c r="I389" s="362" t="str">
        <f>IF('Dépenses sur frais réels'!I389="","",'Dépenses sur frais réels'!I389)</f>
        <v/>
      </c>
      <c r="J389" s="102"/>
      <c r="K389" s="297" t="str">
        <f t="shared" si="27"/>
        <v/>
      </c>
      <c r="L389" s="297" t="str">
        <f t="shared" si="28"/>
        <v/>
      </c>
      <c r="M389" s="102"/>
      <c r="N389" s="193"/>
      <c r="O389" s="370"/>
      <c r="P389" s="147" t="str">
        <f t="shared" si="25"/>
        <v/>
      </c>
      <c r="Q389" s="195" t="str">
        <f t="shared" si="29"/>
        <v/>
      </c>
      <c r="R389" s="451" t="str">
        <f>IF(AND(OR(J389="KO",M389&lt;&gt;""),OR(J389="",K389="",L389="")),Listes!$A$68,IF(AND(M389="",J389&lt;&gt;""),Listes!$A$69,IF(AND(I389&lt;M389,O389=""),Listes!$A$70,IF(AND(L389&lt;K389,O389=""),Listes!$A$71,IF(AND(M389&lt;I389,N389=""),Listes!$A$72,IF(AND(S389="",OR(J389&lt;&gt;"",K389&lt;&gt;"",L389&lt;&gt;"")),Listes!$A$73,""))))))</f>
        <v/>
      </c>
      <c r="S389" s="291"/>
      <c r="T389" s="331">
        <f t="shared" si="26"/>
        <v>0</v>
      </c>
    </row>
    <row r="390" spans="1:20" ht="20.149999999999999" customHeight="1" x14ac:dyDescent="0.35">
      <c r="A390" s="126">
        <v>384</v>
      </c>
      <c r="B390" s="197" t="str">
        <f>IF('Dépenses sur frais réels'!B390="","",'Dépenses sur frais réels'!B390)</f>
        <v/>
      </c>
      <c r="C390" s="197" t="str">
        <f>IF('Dépenses sur frais réels'!C390="","",'Dépenses sur frais réels'!C390)</f>
        <v/>
      </c>
      <c r="D390" s="197" t="str">
        <f>IF('Dépenses sur frais réels'!D390="","",'Dépenses sur frais réels'!D390)</f>
        <v/>
      </c>
      <c r="E390" s="197" t="str">
        <f>IF('Dépenses sur frais réels'!E390="","",'Dépenses sur frais réels'!E390)</f>
        <v/>
      </c>
      <c r="F390" s="197" t="str">
        <f>IF('Dépenses sur frais réels'!F390="","",'Dépenses sur frais réels'!F390)</f>
        <v/>
      </c>
      <c r="G390" s="361" t="str">
        <f>IF('Dépenses sur frais réels'!G390="","",'Dépenses sur frais réels'!G390)</f>
        <v/>
      </c>
      <c r="H390" s="361" t="str">
        <f>IF('Dépenses sur frais réels'!H390="","",'Dépenses sur frais réels'!H390)</f>
        <v/>
      </c>
      <c r="I390" s="362" t="str">
        <f>IF('Dépenses sur frais réels'!I390="","",'Dépenses sur frais réels'!I390)</f>
        <v/>
      </c>
      <c r="J390" s="102"/>
      <c r="K390" s="297" t="str">
        <f t="shared" si="27"/>
        <v/>
      </c>
      <c r="L390" s="297" t="str">
        <f t="shared" si="28"/>
        <v/>
      </c>
      <c r="M390" s="102"/>
      <c r="N390" s="193"/>
      <c r="O390" s="370"/>
      <c r="P390" s="147" t="str">
        <f t="shared" si="25"/>
        <v/>
      </c>
      <c r="Q390" s="195" t="str">
        <f t="shared" si="29"/>
        <v/>
      </c>
      <c r="R390" s="451" t="str">
        <f>IF(AND(OR(J390="KO",M390&lt;&gt;""),OR(J390="",K390="",L390="")),Listes!$A$68,IF(AND(M390="",J390&lt;&gt;""),Listes!$A$69,IF(AND(I390&lt;M390,O390=""),Listes!$A$70,IF(AND(L390&lt;K390,O390=""),Listes!$A$71,IF(AND(M390&lt;I390,N390=""),Listes!$A$72,IF(AND(S390="",OR(J390&lt;&gt;"",K390&lt;&gt;"",L390&lt;&gt;"")),Listes!$A$73,""))))))</f>
        <v/>
      </c>
      <c r="S390" s="291"/>
      <c r="T390" s="331">
        <f t="shared" si="26"/>
        <v>0</v>
      </c>
    </row>
    <row r="391" spans="1:20" ht="20.149999999999999" customHeight="1" x14ac:dyDescent="0.35">
      <c r="A391" s="126">
        <v>385</v>
      </c>
      <c r="B391" s="197" t="str">
        <f>IF('Dépenses sur frais réels'!B391="","",'Dépenses sur frais réels'!B391)</f>
        <v/>
      </c>
      <c r="C391" s="197" t="str">
        <f>IF('Dépenses sur frais réels'!C391="","",'Dépenses sur frais réels'!C391)</f>
        <v/>
      </c>
      <c r="D391" s="197" t="str">
        <f>IF('Dépenses sur frais réels'!D391="","",'Dépenses sur frais réels'!D391)</f>
        <v/>
      </c>
      <c r="E391" s="197" t="str">
        <f>IF('Dépenses sur frais réels'!E391="","",'Dépenses sur frais réels'!E391)</f>
        <v/>
      </c>
      <c r="F391" s="197" t="str">
        <f>IF('Dépenses sur frais réels'!F391="","",'Dépenses sur frais réels'!F391)</f>
        <v/>
      </c>
      <c r="G391" s="361" t="str">
        <f>IF('Dépenses sur frais réels'!G391="","",'Dépenses sur frais réels'!G391)</f>
        <v/>
      </c>
      <c r="H391" s="361" t="str">
        <f>IF('Dépenses sur frais réels'!H391="","",'Dépenses sur frais réels'!H391)</f>
        <v/>
      </c>
      <c r="I391" s="362" t="str">
        <f>IF('Dépenses sur frais réels'!I391="","",'Dépenses sur frais réels'!I391)</f>
        <v/>
      </c>
      <c r="J391" s="102"/>
      <c r="K391" s="297" t="str">
        <f t="shared" si="27"/>
        <v/>
      </c>
      <c r="L391" s="297" t="str">
        <f t="shared" si="28"/>
        <v/>
      </c>
      <c r="M391" s="102"/>
      <c r="N391" s="193"/>
      <c r="O391" s="370"/>
      <c r="P391" s="147" t="str">
        <f t="shared" ref="P391:P454" si="30">IF(F391="Aller - Retour Mayotte - Hexagone",IF(1900=0,"",1900),IF(F391="Aller - Retour Mayotte - La Réunion",IF(700=0,"",700),IF(F391="Aller - Retour Mayotte - Caraïbes",IF(2200=0,"",2200),IF(E391="Billets de train",IF(M391=0,"",""),IF(E391="","")))))</f>
        <v/>
      </c>
      <c r="Q391" s="195" t="str">
        <f t="shared" si="29"/>
        <v/>
      </c>
      <c r="R391" s="451" t="str">
        <f>IF(AND(OR(J391="KO",M391&lt;&gt;""),OR(J391="",K391="",L391="")),Listes!$A$68,IF(AND(M391="",J391&lt;&gt;""),Listes!$A$69,IF(AND(I391&lt;M391,O391=""),Listes!$A$70,IF(AND(L391&lt;K391,O391=""),Listes!$A$71,IF(AND(M391&lt;I391,N391=""),Listes!$A$72,IF(AND(S391="",OR(J391&lt;&gt;"",K391&lt;&gt;"",L391&lt;&gt;"")),Listes!$A$73,""))))))</f>
        <v/>
      </c>
      <c r="S391" s="291"/>
      <c r="T391" s="331">
        <f t="shared" ref="T391:T454" si="31">IF(AND(B391&lt;&gt;"",S391&lt;&gt;"Oui"),1,0)</f>
        <v>0</v>
      </c>
    </row>
    <row r="392" spans="1:20" ht="20.149999999999999" customHeight="1" x14ac:dyDescent="0.35">
      <c r="A392" s="126">
        <v>386</v>
      </c>
      <c r="B392" s="197" t="str">
        <f>IF('Dépenses sur frais réels'!B392="","",'Dépenses sur frais réels'!B392)</f>
        <v/>
      </c>
      <c r="C392" s="197" t="str">
        <f>IF('Dépenses sur frais réels'!C392="","",'Dépenses sur frais réels'!C392)</f>
        <v/>
      </c>
      <c r="D392" s="197" t="str">
        <f>IF('Dépenses sur frais réels'!D392="","",'Dépenses sur frais réels'!D392)</f>
        <v/>
      </c>
      <c r="E392" s="197" t="str">
        <f>IF('Dépenses sur frais réels'!E392="","",'Dépenses sur frais réels'!E392)</f>
        <v/>
      </c>
      <c r="F392" s="197" t="str">
        <f>IF('Dépenses sur frais réels'!F392="","",'Dépenses sur frais réels'!F392)</f>
        <v/>
      </c>
      <c r="G392" s="361" t="str">
        <f>IF('Dépenses sur frais réels'!G392="","",'Dépenses sur frais réels'!G392)</f>
        <v/>
      </c>
      <c r="H392" s="361" t="str">
        <f>IF('Dépenses sur frais réels'!H392="","",'Dépenses sur frais réels'!H392)</f>
        <v/>
      </c>
      <c r="I392" s="362" t="str">
        <f>IF('Dépenses sur frais réels'!I392="","",'Dépenses sur frais réels'!I392)</f>
        <v/>
      </c>
      <c r="J392" s="102"/>
      <c r="K392" s="297" t="str">
        <f t="shared" ref="K392:K455" si="32">IF(J392="","",IF(J392="KO","",G392))</f>
        <v/>
      </c>
      <c r="L392" s="297" t="str">
        <f t="shared" ref="L392:L455" si="33">IF(J392="","",IF(J392="KO","",H392))</f>
        <v/>
      </c>
      <c r="M392" s="102"/>
      <c r="N392" s="193"/>
      <c r="O392" s="370"/>
      <c r="P392" s="147" t="str">
        <f t="shared" si="30"/>
        <v/>
      </c>
      <c r="Q392" s="195" t="str">
        <f t="shared" ref="Q392:Q455" si="34">IF(M392="", "", MIN(M392,P392))</f>
        <v/>
      </c>
      <c r="R392" s="451" t="str">
        <f>IF(AND(OR(J392="KO",M392&lt;&gt;""),OR(J392="",K392="",L392="")),Listes!$A$68,IF(AND(M392="",J392&lt;&gt;""),Listes!$A$69,IF(AND(I392&lt;M392,O392=""),Listes!$A$70,IF(AND(L392&lt;K392,O392=""),Listes!$A$71,IF(AND(M392&lt;I392,N392=""),Listes!$A$72,IF(AND(S392="",OR(J392&lt;&gt;"",K392&lt;&gt;"",L392&lt;&gt;"")),Listes!$A$73,""))))))</f>
        <v/>
      </c>
      <c r="S392" s="291"/>
      <c r="T392" s="331">
        <f t="shared" si="31"/>
        <v>0</v>
      </c>
    </row>
    <row r="393" spans="1:20" ht="20.149999999999999" customHeight="1" x14ac:dyDescent="0.35">
      <c r="A393" s="126">
        <v>387</v>
      </c>
      <c r="B393" s="197" t="str">
        <f>IF('Dépenses sur frais réels'!B393="","",'Dépenses sur frais réels'!B393)</f>
        <v/>
      </c>
      <c r="C393" s="197" t="str">
        <f>IF('Dépenses sur frais réels'!C393="","",'Dépenses sur frais réels'!C393)</f>
        <v/>
      </c>
      <c r="D393" s="197" t="str">
        <f>IF('Dépenses sur frais réels'!D393="","",'Dépenses sur frais réels'!D393)</f>
        <v/>
      </c>
      <c r="E393" s="197" t="str">
        <f>IF('Dépenses sur frais réels'!E393="","",'Dépenses sur frais réels'!E393)</f>
        <v/>
      </c>
      <c r="F393" s="197" t="str">
        <f>IF('Dépenses sur frais réels'!F393="","",'Dépenses sur frais réels'!F393)</f>
        <v/>
      </c>
      <c r="G393" s="361" t="str">
        <f>IF('Dépenses sur frais réels'!G393="","",'Dépenses sur frais réels'!G393)</f>
        <v/>
      </c>
      <c r="H393" s="361" t="str">
        <f>IF('Dépenses sur frais réels'!H393="","",'Dépenses sur frais réels'!H393)</f>
        <v/>
      </c>
      <c r="I393" s="362" t="str">
        <f>IF('Dépenses sur frais réels'!I393="","",'Dépenses sur frais réels'!I393)</f>
        <v/>
      </c>
      <c r="J393" s="102"/>
      <c r="K393" s="297" t="str">
        <f t="shared" si="32"/>
        <v/>
      </c>
      <c r="L393" s="297" t="str">
        <f t="shared" si="33"/>
        <v/>
      </c>
      <c r="M393" s="102"/>
      <c r="N393" s="193"/>
      <c r="O393" s="370"/>
      <c r="P393" s="147" t="str">
        <f t="shared" si="30"/>
        <v/>
      </c>
      <c r="Q393" s="195" t="str">
        <f t="shared" si="34"/>
        <v/>
      </c>
      <c r="R393" s="451" t="str">
        <f>IF(AND(OR(J393="KO",M393&lt;&gt;""),OR(J393="",K393="",L393="")),Listes!$A$68,IF(AND(M393="",J393&lt;&gt;""),Listes!$A$69,IF(AND(I393&lt;M393,O393=""),Listes!$A$70,IF(AND(L393&lt;K393,O393=""),Listes!$A$71,IF(AND(M393&lt;I393,N393=""),Listes!$A$72,IF(AND(S393="",OR(J393&lt;&gt;"",K393&lt;&gt;"",L393&lt;&gt;"")),Listes!$A$73,""))))))</f>
        <v/>
      </c>
      <c r="S393" s="291"/>
      <c r="T393" s="331">
        <f t="shared" si="31"/>
        <v>0</v>
      </c>
    </row>
    <row r="394" spans="1:20" ht="20.149999999999999" customHeight="1" x14ac:dyDescent="0.35">
      <c r="A394" s="126">
        <v>388</v>
      </c>
      <c r="B394" s="197" t="str">
        <f>IF('Dépenses sur frais réels'!B394="","",'Dépenses sur frais réels'!B394)</f>
        <v/>
      </c>
      <c r="C394" s="197" t="str">
        <f>IF('Dépenses sur frais réels'!C394="","",'Dépenses sur frais réels'!C394)</f>
        <v/>
      </c>
      <c r="D394" s="197" t="str">
        <f>IF('Dépenses sur frais réels'!D394="","",'Dépenses sur frais réels'!D394)</f>
        <v/>
      </c>
      <c r="E394" s="197" t="str">
        <f>IF('Dépenses sur frais réels'!E394="","",'Dépenses sur frais réels'!E394)</f>
        <v/>
      </c>
      <c r="F394" s="197" t="str">
        <f>IF('Dépenses sur frais réels'!F394="","",'Dépenses sur frais réels'!F394)</f>
        <v/>
      </c>
      <c r="G394" s="361" t="str">
        <f>IF('Dépenses sur frais réels'!G394="","",'Dépenses sur frais réels'!G394)</f>
        <v/>
      </c>
      <c r="H394" s="361" t="str">
        <f>IF('Dépenses sur frais réels'!H394="","",'Dépenses sur frais réels'!H394)</f>
        <v/>
      </c>
      <c r="I394" s="362" t="str">
        <f>IF('Dépenses sur frais réels'!I394="","",'Dépenses sur frais réels'!I394)</f>
        <v/>
      </c>
      <c r="J394" s="102"/>
      <c r="K394" s="297" t="str">
        <f t="shared" si="32"/>
        <v/>
      </c>
      <c r="L394" s="297" t="str">
        <f t="shared" si="33"/>
        <v/>
      </c>
      <c r="M394" s="102"/>
      <c r="N394" s="193"/>
      <c r="O394" s="370"/>
      <c r="P394" s="147" t="str">
        <f t="shared" si="30"/>
        <v/>
      </c>
      <c r="Q394" s="195" t="str">
        <f t="shared" si="34"/>
        <v/>
      </c>
      <c r="R394" s="451" t="str">
        <f>IF(AND(OR(J394="KO",M394&lt;&gt;""),OR(J394="",K394="",L394="")),Listes!$A$68,IF(AND(M394="",J394&lt;&gt;""),Listes!$A$69,IF(AND(I394&lt;M394,O394=""),Listes!$A$70,IF(AND(L394&lt;K394,O394=""),Listes!$A$71,IF(AND(M394&lt;I394,N394=""),Listes!$A$72,IF(AND(S394="",OR(J394&lt;&gt;"",K394&lt;&gt;"",L394&lt;&gt;"")),Listes!$A$73,""))))))</f>
        <v/>
      </c>
      <c r="S394" s="291"/>
      <c r="T394" s="331">
        <f t="shared" si="31"/>
        <v>0</v>
      </c>
    </row>
    <row r="395" spans="1:20" ht="20.149999999999999" customHeight="1" x14ac:dyDescent="0.35">
      <c r="A395" s="126">
        <v>389</v>
      </c>
      <c r="B395" s="197" t="str">
        <f>IF('Dépenses sur frais réels'!B395="","",'Dépenses sur frais réels'!B395)</f>
        <v/>
      </c>
      <c r="C395" s="197" t="str">
        <f>IF('Dépenses sur frais réels'!C395="","",'Dépenses sur frais réels'!C395)</f>
        <v/>
      </c>
      <c r="D395" s="197" t="str">
        <f>IF('Dépenses sur frais réels'!D395="","",'Dépenses sur frais réels'!D395)</f>
        <v/>
      </c>
      <c r="E395" s="197" t="str">
        <f>IF('Dépenses sur frais réels'!E395="","",'Dépenses sur frais réels'!E395)</f>
        <v/>
      </c>
      <c r="F395" s="197" t="str">
        <f>IF('Dépenses sur frais réels'!F395="","",'Dépenses sur frais réels'!F395)</f>
        <v/>
      </c>
      <c r="G395" s="361" t="str">
        <f>IF('Dépenses sur frais réels'!G395="","",'Dépenses sur frais réels'!G395)</f>
        <v/>
      </c>
      <c r="H395" s="361" t="str">
        <f>IF('Dépenses sur frais réels'!H395="","",'Dépenses sur frais réels'!H395)</f>
        <v/>
      </c>
      <c r="I395" s="362" t="str">
        <f>IF('Dépenses sur frais réels'!I395="","",'Dépenses sur frais réels'!I395)</f>
        <v/>
      </c>
      <c r="J395" s="102"/>
      <c r="K395" s="297" t="str">
        <f t="shared" si="32"/>
        <v/>
      </c>
      <c r="L395" s="297" t="str">
        <f t="shared" si="33"/>
        <v/>
      </c>
      <c r="M395" s="102"/>
      <c r="N395" s="193"/>
      <c r="O395" s="370"/>
      <c r="P395" s="147" t="str">
        <f t="shared" si="30"/>
        <v/>
      </c>
      <c r="Q395" s="195" t="str">
        <f t="shared" si="34"/>
        <v/>
      </c>
      <c r="R395" s="451" t="str">
        <f>IF(AND(OR(J395="KO",M395&lt;&gt;""),OR(J395="",K395="",L395="")),Listes!$A$68,IF(AND(M395="",J395&lt;&gt;""),Listes!$A$69,IF(AND(I395&lt;M395,O395=""),Listes!$A$70,IF(AND(L395&lt;K395,O395=""),Listes!$A$71,IF(AND(M395&lt;I395,N395=""),Listes!$A$72,IF(AND(S395="",OR(J395&lt;&gt;"",K395&lt;&gt;"",L395&lt;&gt;"")),Listes!$A$73,""))))))</f>
        <v/>
      </c>
      <c r="S395" s="291"/>
      <c r="T395" s="331">
        <f t="shared" si="31"/>
        <v>0</v>
      </c>
    </row>
    <row r="396" spans="1:20" ht="20.149999999999999" customHeight="1" x14ac:dyDescent="0.35">
      <c r="A396" s="126">
        <v>390</v>
      </c>
      <c r="B396" s="197" t="str">
        <f>IF('Dépenses sur frais réels'!B396="","",'Dépenses sur frais réels'!B396)</f>
        <v/>
      </c>
      <c r="C396" s="197" t="str">
        <f>IF('Dépenses sur frais réels'!C396="","",'Dépenses sur frais réels'!C396)</f>
        <v/>
      </c>
      <c r="D396" s="197" t="str">
        <f>IF('Dépenses sur frais réels'!D396="","",'Dépenses sur frais réels'!D396)</f>
        <v/>
      </c>
      <c r="E396" s="197" t="str">
        <f>IF('Dépenses sur frais réels'!E396="","",'Dépenses sur frais réels'!E396)</f>
        <v/>
      </c>
      <c r="F396" s="197" t="str">
        <f>IF('Dépenses sur frais réels'!F396="","",'Dépenses sur frais réels'!F396)</f>
        <v/>
      </c>
      <c r="G396" s="361" t="str">
        <f>IF('Dépenses sur frais réels'!G396="","",'Dépenses sur frais réels'!G396)</f>
        <v/>
      </c>
      <c r="H396" s="361" t="str">
        <f>IF('Dépenses sur frais réels'!H396="","",'Dépenses sur frais réels'!H396)</f>
        <v/>
      </c>
      <c r="I396" s="362" t="str">
        <f>IF('Dépenses sur frais réels'!I396="","",'Dépenses sur frais réels'!I396)</f>
        <v/>
      </c>
      <c r="J396" s="102"/>
      <c r="K396" s="297" t="str">
        <f t="shared" si="32"/>
        <v/>
      </c>
      <c r="L396" s="297" t="str">
        <f t="shared" si="33"/>
        <v/>
      </c>
      <c r="M396" s="102"/>
      <c r="N396" s="193"/>
      <c r="O396" s="370"/>
      <c r="P396" s="147" t="str">
        <f t="shared" si="30"/>
        <v/>
      </c>
      <c r="Q396" s="195" t="str">
        <f t="shared" si="34"/>
        <v/>
      </c>
      <c r="R396" s="451" t="str">
        <f>IF(AND(OR(J396="KO",M396&lt;&gt;""),OR(J396="",K396="",L396="")),Listes!$A$68,IF(AND(M396="",J396&lt;&gt;""),Listes!$A$69,IF(AND(I396&lt;M396,O396=""),Listes!$A$70,IF(AND(L396&lt;K396,O396=""),Listes!$A$71,IF(AND(M396&lt;I396,N396=""),Listes!$A$72,IF(AND(S396="",OR(J396&lt;&gt;"",K396&lt;&gt;"",L396&lt;&gt;"")),Listes!$A$73,""))))))</f>
        <v/>
      </c>
      <c r="S396" s="291"/>
      <c r="T396" s="331">
        <f t="shared" si="31"/>
        <v>0</v>
      </c>
    </row>
    <row r="397" spans="1:20" ht="20.149999999999999" customHeight="1" x14ac:dyDescent="0.35">
      <c r="A397" s="126">
        <v>391</v>
      </c>
      <c r="B397" s="197" t="str">
        <f>IF('Dépenses sur frais réels'!B397="","",'Dépenses sur frais réels'!B397)</f>
        <v/>
      </c>
      <c r="C397" s="197" t="str">
        <f>IF('Dépenses sur frais réels'!C397="","",'Dépenses sur frais réels'!C397)</f>
        <v/>
      </c>
      <c r="D397" s="197" t="str">
        <f>IF('Dépenses sur frais réels'!D397="","",'Dépenses sur frais réels'!D397)</f>
        <v/>
      </c>
      <c r="E397" s="197" t="str">
        <f>IF('Dépenses sur frais réels'!E397="","",'Dépenses sur frais réels'!E397)</f>
        <v/>
      </c>
      <c r="F397" s="197" t="str">
        <f>IF('Dépenses sur frais réels'!F397="","",'Dépenses sur frais réels'!F397)</f>
        <v/>
      </c>
      <c r="G397" s="361" t="str">
        <f>IF('Dépenses sur frais réels'!G397="","",'Dépenses sur frais réels'!G397)</f>
        <v/>
      </c>
      <c r="H397" s="361" t="str">
        <f>IF('Dépenses sur frais réels'!H397="","",'Dépenses sur frais réels'!H397)</f>
        <v/>
      </c>
      <c r="I397" s="362" t="str">
        <f>IF('Dépenses sur frais réels'!I397="","",'Dépenses sur frais réels'!I397)</f>
        <v/>
      </c>
      <c r="J397" s="102"/>
      <c r="K397" s="297" t="str">
        <f t="shared" si="32"/>
        <v/>
      </c>
      <c r="L397" s="297" t="str">
        <f t="shared" si="33"/>
        <v/>
      </c>
      <c r="M397" s="102"/>
      <c r="N397" s="193"/>
      <c r="O397" s="370"/>
      <c r="P397" s="147" t="str">
        <f t="shared" si="30"/>
        <v/>
      </c>
      <c r="Q397" s="195" t="str">
        <f t="shared" si="34"/>
        <v/>
      </c>
      <c r="R397" s="451" t="str">
        <f>IF(AND(OR(J397="KO",M397&lt;&gt;""),OR(J397="",K397="",L397="")),Listes!$A$68,IF(AND(M397="",J397&lt;&gt;""),Listes!$A$69,IF(AND(I397&lt;M397,O397=""),Listes!$A$70,IF(AND(L397&lt;K397,O397=""),Listes!$A$71,IF(AND(M397&lt;I397,N397=""),Listes!$A$72,IF(AND(S397="",OR(J397&lt;&gt;"",K397&lt;&gt;"",L397&lt;&gt;"")),Listes!$A$73,""))))))</f>
        <v/>
      </c>
      <c r="S397" s="291"/>
      <c r="T397" s="331">
        <f t="shared" si="31"/>
        <v>0</v>
      </c>
    </row>
    <row r="398" spans="1:20" ht="20.149999999999999" customHeight="1" x14ac:dyDescent="0.35">
      <c r="A398" s="126">
        <v>392</v>
      </c>
      <c r="B398" s="197" t="str">
        <f>IF('Dépenses sur frais réels'!B398="","",'Dépenses sur frais réels'!B398)</f>
        <v/>
      </c>
      <c r="C398" s="197" t="str">
        <f>IF('Dépenses sur frais réels'!C398="","",'Dépenses sur frais réels'!C398)</f>
        <v/>
      </c>
      <c r="D398" s="197" t="str">
        <f>IF('Dépenses sur frais réels'!D398="","",'Dépenses sur frais réels'!D398)</f>
        <v/>
      </c>
      <c r="E398" s="197" t="str">
        <f>IF('Dépenses sur frais réels'!E398="","",'Dépenses sur frais réels'!E398)</f>
        <v/>
      </c>
      <c r="F398" s="197" t="str">
        <f>IF('Dépenses sur frais réels'!F398="","",'Dépenses sur frais réels'!F398)</f>
        <v/>
      </c>
      <c r="G398" s="361" t="str">
        <f>IF('Dépenses sur frais réels'!G398="","",'Dépenses sur frais réels'!G398)</f>
        <v/>
      </c>
      <c r="H398" s="361" t="str">
        <f>IF('Dépenses sur frais réels'!H398="","",'Dépenses sur frais réels'!H398)</f>
        <v/>
      </c>
      <c r="I398" s="362" t="str">
        <f>IF('Dépenses sur frais réels'!I398="","",'Dépenses sur frais réels'!I398)</f>
        <v/>
      </c>
      <c r="J398" s="102"/>
      <c r="K398" s="297" t="str">
        <f t="shared" si="32"/>
        <v/>
      </c>
      <c r="L398" s="297" t="str">
        <f t="shared" si="33"/>
        <v/>
      </c>
      <c r="M398" s="102"/>
      <c r="N398" s="193"/>
      <c r="O398" s="370"/>
      <c r="P398" s="147" t="str">
        <f t="shared" si="30"/>
        <v/>
      </c>
      <c r="Q398" s="195" t="str">
        <f t="shared" si="34"/>
        <v/>
      </c>
      <c r="R398" s="451" t="str">
        <f>IF(AND(OR(J398="KO",M398&lt;&gt;""),OR(J398="",K398="",L398="")),Listes!$A$68,IF(AND(M398="",J398&lt;&gt;""),Listes!$A$69,IF(AND(I398&lt;M398,O398=""),Listes!$A$70,IF(AND(L398&lt;K398,O398=""),Listes!$A$71,IF(AND(M398&lt;I398,N398=""),Listes!$A$72,IF(AND(S398="",OR(J398&lt;&gt;"",K398&lt;&gt;"",L398&lt;&gt;"")),Listes!$A$73,""))))))</f>
        <v/>
      </c>
      <c r="S398" s="291"/>
      <c r="T398" s="331">
        <f t="shared" si="31"/>
        <v>0</v>
      </c>
    </row>
    <row r="399" spans="1:20" ht="20.149999999999999" customHeight="1" x14ac:dyDescent="0.35">
      <c r="A399" s="126">
        <v>393</v>
      </c>
      <c r="B399" s="197" t="str">
        <f>IF('Dépenses sur frais réels'!B399="","",'Dépenses sur frais réels'!B399)</f>
        <v/>
      </c>
      <c r="C399" s="197" t="str">
        <f>IF('Dépenses sur frais réels'!C399="","",'Dépenses sur frais réels'!C399)</f>
        <v/>
      </c>
      <c r="D399" s="197" t="str">
        <f>IF('Dépenses sur frais réels'!D399="","",'Dépenses sur frais réels'!D399)</f>
        <v/>
      </c>
      <c r="E399" s="197" t="str">
        <f>IF('Dépenses sur frais réels'!E399="","",'Dépenses sur frais réels'!E399)</f>
        <v/>
      </c>
      <c r="F399" s="197" t="str">
        <f>IF('Dépenses sur frais réels'!F399="","",'Dépenses sur frais réels'!F399)</f>
        <v/>
      </c>
      <c r="G399" s="361" t="str">
        <f>IF('Dépenses sur frais réels'!G399="","",'Dépenses sur frais réels'!G399)</f>
        <v/>
      </c>
      <c r="H399" s="361" t="str">
        <f>IF('Dépenses sur frais réels'!H399="","",'Dépenses sur frais réels'!H399)</f>
        <v/>
      </c>
      <c r="I399" s="362" t="str">
        <f>IF('Dépenses sur frais réels'!I399="","",'Dépenses sur frais réels'!I399)</f>
        <v/>
      </c>
      <c r="J399" s="102"/>
      <c r="K399" s="297" t="str">
        <f t="shared" si="32"/>
        <v/>
      </c>
      <c r="L399" s="297" t="str">
        <f t="shared" si="33"/>
        <v/>
      </c>
      <c r="M399" s="102"/>
      <c r="N399" s="193"/>
      <c r="O399" s="370"/>
      <c r="P399" s="147" t="str">
        <f t="shared" si="30"/>
        <v/>
      </c>
      <c r="Q399" s="195" t="str">
        <f t="shared" si="34"/>
        <v/>
      </c>
      <c r="R399" s="451" t="str">
        <f>IF(AND(OR(J399="KO",M399&lt;&gt;""),OR(J399="",K399="",L399="")),Listes!$A$68,IF(AND(M399="",J399&lt;&gt;""),Listes!$A$69,IF(AND(I399&lt;M399,O399=""),Listes!$A$70,IF(AND(L399&lt;K399,O399=""),Listes!$A$71,IF(AND(M399&lt;I399,N399=""),Listes!$A$72,IF(AND(S399="",OR(J399&lt;&gt;"",K399&lt;&gt;"",L399&lt;&gt;"")),Listes!$A$73,""))))))</f>
        <v/>
      </c>
      <c r="S399" s="291"/>
      <c r="T399" s="331">
        <f t="shared" si="31"/>
        <v>0</v>
      </c>
    </row>
    <row r="400" spans="1:20" ht="20.149999999999999" customHeight="1" x14ac:dyDescent="0.35">
      <c r="A400" s="126">
        <v>394</v>
      </c>
      <c r="B400" s="197" t="str">
        <f>IF('Dépenses sur frais réels'!B400="","",'Dépenses sur frais réels'!B400)</f>
        <v/>
      </c>
      <c r="C400" s="197" t="str">
        <f>IF('Dépenses sur frais réels'!C400="","",'Dépenses sur frais réels'!C400)</f>
        <v/>
      </c>
      <c r="D400" s="197" t="str">
        <f>IF('Dépenses sur frais réels'!D400="","",'Dépenses sur frais réels'!D400)</f>
        <v/>
      </c>
      <c r="E400" s="197" t="str">
        <f>IF('Dépenses sur frais réels'!E400="","",'Dépenses sur frais réels'!E400)</f>
        <v/>
      </c>
      <c r="F400" s="197" t="str">
        <f>IF('Dépenses sur frais réels'!F400="","",'Dépenses sur frais réels'!F400)</f>
        <v/>
      </c>
      <c r="G400" s="361" t="str">
        <f>IF('Dépenses sur frais réels'!G400="","",'Dépenses sur frais réels'!G400)</f>
        <v/>
      </c>
      <c r="H400" s="361" t="str">
        <f>IF('Dépenses sur frais réels'!H400="","",'Dépenses sur frais réels'!H400)</f>
        <v/>
      </c>
      <c r="I400" s="362" t="str">
        <f>IF('Dépenses sur frais réels'!I400="","",'Dépenses sur frais réels'!I400)</f>
        <v/>
      </c>
      <c r="J400" s="102"/>
      <c r="K400" s="297" t="str">
        <f t="shared" si="32"/>
        <v/>
      </c>
      <c r="L400" s="297" t="str">
        <f t="shared" si="33"/>
        <v/>
      </c>
      <c r="M400" s="102"/>
      <c r="N400" s="193"/>
      <c r="O400" s="370"/>
      <c r="P400" s="147" t="str">
        <f t="shared" si="30"/>
        <v/>
      </c>
      <c r="Q400" s="195" t="str">
        <f t="shared" si="34"/>
        <v/>
      </c>
      <c r="R400" s="451" t="str">
        <f>IF(AND(OR(J400="KO",M400&lt;&gt;""),OR(J400="",K400="",L400="")),Listes!$A$68,IF(AND(M400="",J400&lt;&gt;""),Listes!$A$69,IF(AND(I400&lt;M400,O400=""),Listes!$A$70,IF(AND(L400&lt;K400,O400=""),Listes!$A$71,IF(AND(M400&lt;I400,N400=""),Listes!$A$72,IF(AND(S400="",OR(J400&lt;&gt;"",K400&lt;&gt;"",L400&lt;&gt;"")),Listes!$A$73,""))))))</f>
        <v/>
      </c>
      <c r="S400" s="291"/>
      <c r="T400" s="331">
        <f t="shared" si="31"/>
        <v>0</v>
      </c>
    </row>
    <row r="401" spans="1:20" ht="20.149999999999999" customHeight="1" x14ac:dyDescent="0.35">
      <c r="A401" s="126">
        <v>395</v>
      </c>
      <c r="B401" s="197" t="str">
        <f>IF('Dépenses sur frais réels'!B401="","",'Dépenses sur frais réels'!B401)</f>
        <v/>
      </c>
      <c r="C401" s="197" t="str">
        <f>IF('Dépenses sur frais réels'!C401="","",'Dépenses sur frais réels'!C401)</f>
        <v/>
      </c>
      <c r="D401" s="197" t="str">
        <f>IF('Dépenses sur frais réels'!D401="","",'Dépenses sur frais réels'!D401)</f>
        <v/>
      </c>
      <c r="E401" s="197" t="str">
        <f>IF('Dépenses sur frais réels'!E401="","",'Dépenses sur frais réels'!E401)</f>
        <v/>
      </c>
      <c r="F401" s="197" t="str">
        <f>IF('Dépenses sur frais réels'!F401="","",'Dépenses sur frais réels'!F401)</f>
        <v/>
      </c>
      <c r="G401" s="361" t="str">
        <f>IF('Dépenses sur frais réels'!G401="","",'Dépenses sur frais réels'!G401)</f>
        <v/>
      </c>
      <c r="H401" s="361" t="str">
        <f>IF('Dépenses sur frais réels'!H401="","",'Dépenses sur frais réels'!H401)</f>
        <v/>
      </c>
      <c r="I401" s="362" t="str">
        <f>IF('Dépenses sur frais réels'!I401="","",'Dépenses sur frais réels'!I401)</f>
        <v/>
      </c>
      <c r="J401" s="102"/>
      <c r="K401" s="297" t="str">
        <f t="shared" si="32"/>
        <v/>
      </c>
      <c r="L401" s="297" t="str">
        <f t="shared" si="33"/>
        <v/>
      </c>
      <c r="M401" s="102"/>
      <c r="N401" s="193"/>
      <c r="O401" s="370"/>
      <c r="P401" s="147" t="str">
        <f t="shared" si="30"/>
        <v/>
      </c>
      <c r="Q401" s="195" t="str">
        <f t="shared" si="34"/>
        <v/>
      </c>
      <c r="R401" s="451" t="str">
        <f>IF(AND(OR(J401="KO",M401&lt;&gt;""),OR(J401="",K401="",L401="")),Listes!$A$68,IF(AND(M401="",J401&lt;&gt;""),Listes!$A$69,IF(AND(I401&lt;M401,O401=""),Listes!$A$70,IF(AND(L401&lt;K401,O401=""),Listes!$A$71,IF(AND(M401&lt;I401,N401=""),Listes!$A$72,IF(AND(S401="",OR(J401&lt;&gt;"",K401&lt;&gt;"",L401&lt;&gt;"")),Listes!$A$73,""))))))</f>
        <v/>
      </c>
      <c r="S401" s="291"/>
      <c r="T401" s="331">
        <f t="shared" si="31"/>
        <v>0</v>
      </c>
    </row>
    <row r="402" spans="1:20" ht="20.149999999999999" customHeight="1" x14ac:dyDescent="0.35">
      <c r="A402" s="126">
        <v>396</v>
      </c>
      <c r="B402" s="197" t="str">
        <f>IF('Dépenses sur frais réels'!B402="","",'Dépenses sur frais réels'!B402)</f>
        <v/>
      </c>
      <c r="C402" s="197" t="str">
        <f>IF('Dépenses sur frais réels'!C402="","",'Dépenses sur frais réels'!C402)</f>
        <v/>
      </c>
      <c r="D402" s="197" t="str">
        <f>IF('Dépenses sur frais réels'!D402="","",'Dépenses sur frais réels'!D402)</f>
        <v/>
      </c>
      <c r="E402" s="197" t="str">
        <f>IF('Dépenses sur frais réels'!E402="","",'Dépenses sur frais réels'!E402)</f>
        <v/>
      </c>
      <c r="F402" s="197" t="str">
        <f>IF('Dépenses sur frais réels'!F402="","",'Dépenses sur frais réels'!F402)</f>
        <v/>
      </c>
      <c r="G402" s="361" t="str">
        <f>IF('Dépenses sur frais réels'!G402="","",'Dépenses sur frais réels'!G402)</f>
        <v/>
      </c>
      <c r="H402" s="361" t="str">
        <f>IF('Dépenses sur frais réels'!H402="","",'Dépenses sur frais réels'!H402)</f>
        <v/>
      </c>
      <c r="I402" s="362" t="str">
        <f>IF('Dépenses sur frais réels'!I402="","",'Dépenses sur frais réels'!I402)</f>
        <v/>
      </c>
      <c r="J402" s="102"/>
      <c r="K402" s="297" t="str">
        <f t="shared" si="32"/>
        <v/>
      </c>
      <c r="L402" s="297" t="str">
        <f t="shared" si="33"/>
        <v/>
      </c>
      <c r="M402" s="102"/>
      <c r="N402" s="193"/>
      <c r="O402" s="370"/>
      <c r="P402" s="147" t="str">
        <f t="shared" si="30"/>
        <v/>
      </c>
      <c r="Q402" s="195" t="str">
        <f t="shared" si="34"/>
        <v/>
      </c>
      <c r="R402" s="451" t="str">
        <f>IF(AND(OR(J402="KO",M402&lt;&gt;""),OR(J402="",K402="",L402="")),Listes!$A$68,IF(AND(M402="",J402&lt;&gt;""),Listes!$A$69,IF(AND(I402&lt;M402,O402=""),Listes!$A$70,IF(AND(L402&lt;K402,O402=""),Listes!$A$71,IF(AND(M402&lt;I402,N402=""),Listes!$A$72,IF(AND(S402="",OR(J402&lt;&gt;"",K402&lt;&gt;"",L402&lt;&gt;"")),Listes!$A$73,""))))))</f>
        <v/>
      </c>
      <c r="S402" s="291"/>
      <c r="T402" s="331">
        <f t="shared" si="31"/>
        <v>0</v>
      </c>
    </row>
    <row r="403" spans="1:20" ht="20.149999999999999" customHeight="1" x14ac:dyDescent="0.35">
      <c r="A403" s="126">
        <v>397</v>
      </c>
      <c r="B403" s="197" t="str">
        <f>IF('Dépenses sur frais réels'!B403="","",'Dépenses sur frais réels'!B403)</f>
        <v/>
      </c>
      <c r="C403" s="197" t="str">
        <f>IF('Dépenses sur frais réels'!C403="","",'Dépenses sur frais réels'!C403)</f>
        <v/>
      </c>
      <c r="D403" s="197" t="str">
        <f>IF('Dépenses sur frais réels'!D403="","",'Dépenses sur frais réels'!D403)</f>
        <v/>
      </c>
      <c r="E403" s="197" t="str">
        <f>IF('Dépenses sur frais réels'!E403="","",'Dépenses sur frais réels'!E403)</f>
        <v/>
      </c>
      <c r="F403" s="197" t="str">
        <f>IF('Dépenses sur frais réels'!F403="","",'Dépenses sur frais réels'!F403)</f>
        <v/>
      </c>
      <c r="G403" s="361" t="str">
        <f>IF('Dépenses sur frais réels'!G403="","",'Dépenses sur frais réels'!G403)</f>
        <v/>
      </c>
      <c r="H403" s="361" t="str">
        <f>IF('Dépenses sur frais réels'!H403="","",'Dépenses sur frais réels'!H403)</f>
        <v/>
      </c>
      <c r="I403" s="362" t="str">
        <f>IF('Dépenses sur frais réels'!I403="","",'Dépenses sur frais réels'!I403)</f>
        <v/>
      </c>
      <c r="J403" s="102"/>
      <c r="K403" s="297" t="str">
        <f t="shared" si="32"/>
        <v/>
      </c>
      <c r="L403" s="297" t="str">
        <f t="shared" si="33"/>
        <v/>
      </c>
      <c r="M403" s="102"/>
      <c r="N403" s="193"/>
      <c r="O403" s="370"/>
      <c r="P403" s="147" t="str">
        <f t="shared" si="30"/>
        <v/>
      </c>
      <c r="Q403" s="195" t="str">
        <f t="shared" si="34"/>
        <v/>
      </c>
      <c r="R403" s="451" t="str">
        <f>IF(AND(OR(J403="KO",M403&lt;&gt;""),OR(J403="",K403="",L403="")),Listes!$A$68,IF(AND(M403="",J403&lt;&gt;""),Listes!$A$69,IF(AND(I403&lt;M403,O403=""),Listes!$A$70,IF(AND(L403&lt;K403,O403=""),Listes!$A$71,IF(AND(M403&lt;I403,N403=""),Listes!$A$72,IF(AND(S403="",OR(J403&lt;&gt;"",K403&lt;&gt;"",L403&lt;&gt;"")),Listes!$A$73,""))))))</f>
        <v/>
      </c>
      <c r="S403" s="291"/>
      <c r="T403" s="331">
        <f t="shared" si="31"/>
        <v>0</v>
      </c>
    </row>
    <row r="404" spans="1:20" ht="20.149999999999999" customHeight="1" x14ac:dyDescent="0.35">
      <c r="A404" s="126">
        <v>398</v>
      </c>
      <c r="B404" s="197" t="str">
        <f>IF('Dépenses sur frais réels'!B404="","",'Dépenses sur frais réels'!B404)</f>
        <v/>
      </c>
      <c r="C404" s="197" t="str">
        <f>IF('Dépenses sur frais réels'!C404="","",'Dépenses sur frais réels'!C404)</f>
        <v/>
      </c>
      <c r="D404" s="197" t="str">
        <f>IF('Dépenses sur frais réels'!D404="","",'Dépenses sur frais réels'!D404)</f>
        <v/>
      </c>
      <c r="E404" s="197" t="str">
        <f>IF('Dépenses sur frais réels'!E404="","",'Dépenses sur frais réels'!E404)</f>
        <v/>
      </c>
      <c r="F404" s="197" t="str">
        <f>IF('Dépenses sur frais réels'!F404="","",'Dépenses sur frais réels'!F404)</f>
        <v/>
      </c>
      <c r="G404" s="361" t="str">
        <f>IF('Dépenses sur frais réels'!G404="","",'Dépenses sur frais réels'!G404)</f>
        <v/>
      </c>
      <c r="H404" s="361" t="str">
        <f>IF('Dépenses sur frais réels'!H404="","",'Dépenses sur frais réels'!H404)</f>
        <v/>
      </c>
      <c r="I404" s="362" t="str">
        <f>IF('Dépenses sur frais réels'!I404="","",'Dépenses sur frais réels'!I404)</f>
        <v/>
      </c>
      <c r="J404" s="102"/>
      <c r="K404" s="297" t="str">
        <f t="shared" si="32"/>
        <v/>
      </c>
      <c r="L404" s="297" t="str">
        <f t="shared" si="33"/>
        <v/>
      </c>
      <c r="M404" s="102"/>
      <c r="N404" s="193"/>
      <c r="O404" s="370"/>
      <c r="P404" s="147" t="str">
        <f t="shared" si="30"/>
        <v/>
      </c>
      <c r="Q404" s="195" t="str">
        <f t="shared" si="34"/>
        <v/>
      </c>
      <c r="R404" s="451" t="str">
        <f>IF(AND(OR(J404="KO",M404&lt;&gt;""),OR(J404="",K404="",L404="")),Listes!$A$68,IF(AND(M404="",J404&lt;&gt;""),Listes!$A$69,IF(AND(I404&lt;M404,O404=""),Listes!$A$70,IF(AND(L404&lt;K404,O404=""),Listes!$A$71,IF(AND(M404&lt;I404,N404=""),Listes!$A$72,IF(AND(S404="",OR(J404&lt;&gt;"",K404&lt;&gt;"",L404&lt;&gt;"")),Listes!$A$73,""))))))</f>
        <v/>
      </c>
      <c r="S404" s="291"/>
      <c r="T404" s="331">
        <f t="shared" si="31"/>
        <v>0</v>
      </c>
    </row>
    <row r="405" spans="1:20" ht="20.149999999999999" customHeight="1" x14ac:dyDescent="0.35">
      <c r="A405" s="126">
        <v>399</v>
      </c>
      <c r="B405" s="197" t="str">
        <f>IF('Dépenses sur frais réels'!B405="","",'Dépenses sur frais réels'!B405)</f>
        <v/>
      </c>
      <c r="C405" s="197" t="str">
        <f>IF('Dépenses sur frais réels'!C405="","",'Dépenses sur frais réels'!C405)</f>
        <v/>
      </c>
      <c r="D405" s="197" t="str">
        <f>IF('Dépenses sur frais réels'!D405="","",'Dépenses sur frais réels'!D405)</f>
        <v/>
      </c>
      <c r="E405" s="197" t="str">
        <f>IF('Dépenses sur frais réels'!E405="","",'Dépenses sur frais réels'!E405)</f>
        <v/>
      </c>
      <c r="F405" s="197" t="str">
        <f>IF('Dépenses sur frais réels'!F405="","",'Dépenses sur frais réels'!F405)</f>
        <v/>
      </c>
      <c r="G405" s="361" t="str">
        <f>IF('Dépenses sur frais réels'!G405="","",'Dépenses sur frais réels'!G405)</f>
        <v/>
      </c>
      <c r="H405" s="361" t="str">
        <f>IF('Dépenses sur frais réels'!H405="","",'Dépenses sur frais réels'!H405)</f>
        <v/>
      </c>
      <c r="I405" s="362" t="str">
        <f>IF('Dépenses sur frais réels'!I405="","",'Dépenses sur frais réels'!I405)</f>
        <v/>
      </c>
      <c r="J405" s="102"/>
      <c r="K405" s="297" t="str">
        <f t="shared" si="32"/>
        <v/>
      </c>
      <c r="L405" s="297" t="str">
        <f t="shared" si="33"/>
        <v/>
      </c>
      <c r="M405" s="102"/>
      <c r="N405" s="193"/>
      <c r="O405" s="370"/>
      <c r="P405" s="147" t="str">
        <f t="shared" si="30"/>
        <v/>
      </c>
      <c r="Q405" s="195" t="str">
        <f t="shared" si="34"/>
        <v/>
      </c>
      <c r="R405" s="451" t="str">
        <f>IF(AND(OR(J405="KO",M405&lt;&gt;""),OR(J405="",K405="",L405="")),Listes!$A$68,IF(AND(M405="",J405&lt;&gt;""),Listes!$A$69,IF(AND(I405&lt;M405,O405=""),Listes!$A$70,IF(AND(L405&lt;K405,O405=""),Listes!$A$71,IF(AND(M405&lt;I405,N405=""),Listes!$A$72,IF(AND(S405="",OR(J405&lt;&gt;"",K405&lt;&gt;"",L405&lt;&gt;"")),Listes!$A$73,""))))))</f>
        <v/>
      </c>
      <c r="S405" s="291"/>
      <c r="T405" s="331">
        <f t="shared" si="31"/>
        <v>0</v>
      </c>
    </row>
    <row r="406" spans="1:20" ht="20.149999999999999" customHeight="1" x14ac:dyDescent="0.35">
      <c r="A406" s="126">
        <v>400</v>
      </c>
      <c r="B406" s="197" t="str">
        <f>IF('Dépenses sur frais réels'!B406="","",'Dépenses sur frais réels'!B406)</f>
        <v/>
      </c>
      <c r="C406" s="197" t="str">
        <f>IF('Dépenses sur frais réels'!C406="","",'Dépenses sur frais réels'!C406)</f>
        <v/>
      </c>
      <c r="D406" s="197" t="str">
        <f>IF('Dépenses sur frais réels'!D406="","",'Dépenses sur frais réels'!D406)</f>
        <v/>
      </c>
      <c r="E406" s="197" t="str">
        <f>IF('Dépenses sur frais réels'!E406="","",'Dépenses sur frais réels'!E406)</f>
        <v/>
      </c>
      <c r="F406" s="197" t="str">
        <f>IF('Dépenses sur frais réels'!F406="","",'Dépenses sur frais réels'!F406)</f>
        <v/>
      </c>
      <c r="G406" s="361" t="str">
        <f>IF('Dépenses sur frais réels'!G406="","",'Dépenses sur frais réels'!G406)</f>
        <v/>
      </c>
      <c r="H406" s="361" t="str">
        <f>IF('Dépenses sur frais réels'!H406="","",'Dépenses sur frais réels'!H406)</f>
        <v/>
      </c>
      <c r="I406" s="362" t="str">
        <f>IF('Dépenses sur frais réels'!I406="","",'Dépenses sur frais réels'!I406)</f>
        <v/>
      </c>
      <c r="J406" s="102"/>
      <c r="K406" s="297" t="str">
        <f t="shared" si="32"/>
        <v/>
      </c>
      <c r="L406" s="297" t="str">
        <f t="shared" si="33"/>
        <v/>
      </c>
      <c r="M406" s="102"/>
      <c r="N406" s="193"/>
      <c r="O406" s="370"/>
      <c r="P406" s="147" t="str">
        <f t="shared" si="30"/>
        <v/>
      </c>
      <c r="Q406" s="195" t="str">
        <f t="shared" si="34"/>
        <v/>
      </c>
      <c r="R406" s="451" t="str">
        <f>IF(AND(OR(J406="KO",M406&lt;&gt;""),OR(J406="",K406="",L406="")),Listes!$A$68,IF(AND(M406="",J406&lt;&gt;""),Listes!$A$69,IF(AND(I406&lt;M406,O406=""),Listes!$A$70,IF(AND(L406&lt;K406,O406=""),Listes!$A$71,IF(AND(M406&lt;I406,N406=""),Listes!$A$72,IF(AND(S406="",OR(J406&lt;&gt;"",K406&lt;&gt;"",L406&lt;&gt;"")),Listes!$A$73,""))))))</f>
        <v/>
      </c>
      <c r="S406" s="291"/>
      <c r="T406" s="331">
        <f t="shared" si="31"/>
        <v>0</v>
      </c>
    </row>
    <row r="407" spans="1:20" ht="20.149999999999999" customHeight="1" x14ac:dyDescent="0.35">
      <c r="A407" s="126">
        <v>401</v>
      </c>
      <c r="B407" s="197" t="str">
        <f>IF('Dépenses sur frais réels'!B407="","",'Dépenses sur frais réels'!B407)</f>
        <v/>
      </c>
      <c r="C407" s="197" t="str">
        <f>IF('Dépenses sur frais réels'!C407="","",'Dépenses sur frais réels'!C407)</f>
        <v/>
      </c>
      <c r="D407" s="197" t="str">
        <f>IF('Dépenses sur frais réels'!D407="","",'Dépenses sur frais réels'!D407)</f>
        <v/>
      </c>
      <c r="E407" s="197" t="str">
        <f>IF('Dépenses sur frais réels'!E407="","",'Dépenses sur frais réels'!E407)</f>
        <v/>
      </c>
      <c r="F407" s="197" t="str">
        <f>IF('Dépenses sur frais réels'!F407="","",'Dépenses sur frais réels'!F407)</f>
        <v/>
      </c>
      <c r="G407" s="361" t="str">
        <f>IF('Dépenses sur frais réels'!G407="","",'Dépenses sur frais réels'!G407)</f>
        <v/>
      </c>
      <c r="H407" s="361" t="str">
        <f>IF('Dépenses sur frais réels'!H407="","",'Dépenses sur frais réels'!H407)</f>
        <v/>
      </c>
      <c r="I407" s="362" t="str">
        <f>IF('Dépenses sur frais réels'!I407="","",'Dépenses sur frais réels'!I407)</f>
        <v/>
      </c>
      <c r="J407" s="102"/>
      <c r="K407" s="297" t="str">
        <f t="shared" si="32"/>
        <v/>
      </c>
      <c r="L407" s="297" t="str">
        <f t="shared" si="33"/>
        <v/>
      </c>
      <c r="M407" s="102"/>
      <c r="N407" s="193"/>
      <c r="O407" s="370"/>
      <c r="P407" s="147" t="str">
        <f t="shared" si="30"/>
        <v/>
      </c>
      <c r="Q407" s="195" t="str">
        <f t="shared" si="34"/>
        <v/>
      </c>
      <c r="R407" s="451" t="str">
        <f>IF(AND(OR(J407="KO",M407&lt;&gt;""),OR(J407="",K407="",L407="")),Listes!$A$68,IF(AND(M407="",J407&lt;&gt;""),Listes!$A$69,IF(AND(I407&lt;M407,O407=""),Listes!$A$70,IF(AND(L407&lt;K407,O407=""),Listes!$A$71,IF(AND(M407&lt;I407,N407=""),Listes!$A$72,IF(AND(S407="",OR(J407&lt;&gt;"",K407&lt;&gt;"",L407&lt;&gt;"")),Listes!$A$73,""))))))</f>
        <v/>
      </c>
      <c r="S407" s="291"/>
      <c r="T407" s="331">
        <f t="shared" si="31"/>
        <v>0</v>
      </c>
    </row>
    <row r="408" spans="1:20" ht="20.149999999999999" customHeight="1" x14ac:dyDescent="0.35">
      <c r="A408" s="126">
        <v>402</v>
      </c>
      <c r="B408" s="197" t="str">
        <f>IF('Dépenses sur frais réels'!B408="","",'Dépenses sur frais réels'!B408)</f>
        <v/>
      </c>
      <c r="C408" s="197" t="str">
        <f>IF('Dépenses sur frais réels'!C408="","",'Dépenses sur frais réels'!C408)</f>
        <v/>
      </c>
      <c r="D408" s="197" t="str">
        <f>IF('Dépenses sur frais réels'!D408="","",'Dépenses sur frais réels'!D408)</f>
        <v/>
      </c>
      <c r="E408" s="197" t="str">
        <f>IF('Dépenses sur frais réels'!E408="","",'Dépenses sur frais réels'!E408)</f>
        <v/>
      </c>
      <c r="F408" s="197" t="str">
        <f>IF('Dépenses sur frais réels'!F408="","",'Dépenses sur frais réels'!F408)</f>
        <v/>
      </c>
      <c r="G408" s="361" t="str">
        <f>IF('Dépenses sur frais réels'!G408="","",'Dépenses sur frais réels'!G408)</f>
        <v/>
      </c>
      <c r="H408" s="361" t="str">
        <f>IF('Dépenses sur frais réels'!H408="","",'Dépenses sur frais réels'!H408)</f>
        <v/>
      </c>
      <c r="I408" s="362" t="str">
        <f>IF('Dépenses sur frais réels'!I408="","",'Dépenses sur frais réels'!I408)</f>
        <v/>
      </c>
      <c r="J408" s="102"/>
      <c r="K408" s="297" t="str">
        <f t="shared" si="32"/>
        <v/>
      </c>
      <c r="L408" s="297" t="str">
        <f t="shared" si="33"/>
        <v/>
      </c>
      <c r="M408" s="102"/>
      <c r="N408" s="193"/>
      <c r="O408" s="370"/>
      <c r="P408" s="147" t="str">
        <f t="shared" si="30"/>
        <v/>
      </c>
      <c r="Q408" s="195" t="str">
        <f t="shared" si="34"/>
        <v/>
      </c>
      <c r="R408" s="451" t="str">
        <f>IF(AND(OR(J408="KO",M408&lt;&gt;""),OR(J408="",K408="",L408="")),Listes!$A$68,IF(AND(M408="",J408&lt;&gt;""),Listes!$A$69,IF(AND(I408&lt;M408,O408=""),Listes!$A$70,IF(AND(L408&lt;K408,O408=""),Listes!$A$71,IF(AND(M408&lt;I408,N408=""),Listes!$A$72,IF(AND(S408="",OR(J408&lt;&gt;"",K408&lt;&gt;"",L408&lt;&gt;"")),Listes!$A$73,""))))))</f>
        <v/>
      </c>
      <c r="S408" s="291"/>
      <c r="T408" s="331">
        <f t="shared" si="31"/>
        <v>0</v>
      </c>
    </row>
    <row r="409" spans="1:20" ht="20.149999999999999" customHeight="1" x14ac:dyDescent="0.35">
      <c r="A409" s="126">
        <v>403</v>
      </c>
      <c r="B409" s="197" t="str">
        <f>IF('Dépenses sur frais réels'!B409="","",'Dépenses sur frais réels'!B409)</f>
        <v/>
      </c>
      <c r="C409" s="197" t="str">
        <f>IF('Dépenses sur frais réels'!C409="","",'Dépenses sur frais réels'!C409)</f>
        <v/>
      </c>
      <c r="D409" s="197" t="str">
        <f>IF('Dépenses sur frais réels'!D409="","",'Dépenses sur frais réels'!D409)</f>
        <v/>
      </c>
      <c r="E409" s="197" t="str">
        <f>IF('Dépenses sur frais réels'!E409="","",'Dépenses sur frais réels'!E409)</f>
        <v/>
      </c>
      <c r="F409" s="197" t="str">
        <f>IF('Dépenses sur frais réels'!F409="","",'Dépenses sur frais réels'!F409)</f>
        <v/>
      </c>
      <c r="G409" s="361" t="str">
        <f>IF('Dépenses sur frais réels'!G409="","",'Dépenses sur frais réels'!G409)</f>
        <v/>
      </c>
      <c r="H409" s="361" t="str">
        <f>IF('Dépenses sur frais réels'!H409="","",'Dépenses sur frais réels'!H409)</f>
        <v/>
      </c>
      <c r="I409" s="362" t="str">
        <f>IF('Dépenses sur frais réels'!I409="","",'Dépenses sur frais réels'!I409)</f>
        <v/>
      </c>
      <c r="J409" s="102"/>
      <c r="K409" s="297" t="str">
        <f t="shared" si="32"/>
        <v/>
      </c>
      <c r="L409" s="297" t="str">
        <f t="shared" si="33"/>
        <v/>
      </c>
      <c r="M409" s="102"/>
      <c r="N409" s="193"/>
      <c r="O409" s="370"/>
      <c r="P409" s="147" t="str">
        <f t="shared" si="30"/>
        <v/>
      </c>
      <c r="Q409" s="195" t="str">
        <f t="shared" si="34"/>
        <v/>
      </c>
      <c r="R409" s="451" t="str">
        <f>IF(AND(OR(J409="KO",M409&lt;&gt;""),OR(J409="",K409="",L409="")),Listes!$A$68,IF(AND(M409="",J409&lt;&gt;""),Listes!$A$69,IF(AND(I409&lt;M409,O409=""),Listes!$A$70,IF(AND(L409&lt;K409,O409=""),Listes!$A$71,IF(AND(M409&lt;I409,N409=""),Listes!$A$72,IF(AND(S409="",OR(J409&lt;&gt;"",K409&lt;&gt;"",L409&lt;&gt;"")),Listes!$A$73,""))))))</f>
        <v/>
      </c>
      <c r="S409" s="291"/>
      <c r="T409" s="331">
        <f t="shared" si="31"/>
        <v>0</v>
      </c>
    </row>
    <row r="410" spans="1:20" ht="20.149999999999999" customHeight="1" x14ac:dyDescent="0.35">
      <c r="A410" s="126">
        <v>404</v>
      </c>
      <c r="B410" s="197" t="str">
        <f>IF('Dépenses sur frais réels'!B410="","",'Dépenses sur frais réels'!B410)</f>
        <v/>
      </c>
      <c r="C410" s="197" t="str">
        <f>IF('Dépenses sur frais réels'!C410="","",'Dépenses sur frais réels'!C410)</f>
        <v/>
      </c>
      <c r="D410" s="197" t="str">
        <f>IF('Dépenses sur frais réels'!D410="","",'Dépenses sur frais réels'!D410)</f>
        <v/>
      </c>
      <c r="E410" s="197" t="str">
        <f>IF('Dépenses sur frais réels'!E410="","",'Dépenses sur frais réels'!E410)</f>
        <v/>
      </c>
      <c r="F410" s="197" t="str">
        <f>IF('Dépenses sur frais réels'!F410="","",'Dépenses sur frais réels'!F410)</f>
        <v/>
      </c>
      <c r="G410" s="361" t="str">
        <f>IF('Dépenses sur frais réels'!G410="","",'Dépenses sur frais réels'!G410)</f>
        <v/>
      </c>
      <c r="H410" s="361" t="str">
        <f>IF('Dépenses sur frais réels'!H410="","",'Dépenses sur frais réels'!H410)</f>
        <v/>
      </c>
      <c r="I410" s="362" t="str">
        <f>IF('Dépenses sur frais réels'!I410="","",'Dépenses sur frais réels'!I410)</f>
        <v/>
      </c>
      <c r="J410" s="102"/>
      <c r="K410" s="297" t="str">
        <f t="shared" si="32"/>
        <v/>
      </c>
      <c r="L410" s="297" t="str">
        <f t="shared" si="33"/>
        <v/>
      </c>
      <c r="M410" s="102"/>
      <c r="N410" s="193"/>
      <c r="O410" s="370"/>
      <c r="P410" s="147" t="str">
        <f t="shared" si="30"/>
        <v/>
      </c>
      <c r="Q410" s="195" t="str">
        <f t="shared" si="34"/>
        <v/>
      </c>
      <c r="R410" s="451" t="str">
        <f>IF(AND(OR(J410="KO",M410&lt;&gt;""),OR(J410="",K410="",L410="")),Listes!$A$68,IF(AND(M410="",J410&lt;&gt;""),Listes!$A$69,IF(AND(I410&lt;M410,O410=""),Listes!$A$70,IF(AND(L410&lt;K410,O410=""),Listes!$A$71,IF(AND(M410&lt;I410,N410=""),Listes!$A$72,IF(AND(S410="",OR(J410&lt;&gt;"",K410&lt;&gt;"",L410&lt;&gt;"")),Listes!$A$73,""))))))</f>
        <v/>
      </c>
      <c r="S410" s="291"/>
      <c r="T410" s="331">
        <f t="shared" si="31"/>
        <v>0</v>
      </c>
    </row>
    <row r="411" spans="1:20" ht="20.149999999999999" customHeight="1" x14ac:dyDescent="0.35">
      <c r="A411" s="126">
        <v>405</v>
      </c>
      <c r="B411" s="197" t="str">
        <f>IF('Dépenses sur frais réels'!B411="","",'Dépenses sur frais réels'!B411)</f>
        <v/>
      </c>
      <c r="C411" s="197" t="str">
        <f>IF('Dépenses sur frais réels'!C411="","",'Dépenses sur frais réels'!C411)</f>
        <v/>
      </c>
      <c r="D411" s="197" t="str">
        <f>IF('Dépenses sur frais réels'!D411="","",'Dépenses sur frais réels'!D411)</f>
        <v/>
      </c>
      <c r="E411" s="197" t="str">
        <f>IF('Dépenses sur frais réels'!E411="","",'Dépenses sur frais réels'!E411)</f>
        <v/>
      </c>
      <c r="F411" s="197" t="str">
        <f>IF('Dépenses sur frais réels'!F411="","",'Dépenses sur frais réels'!F411)</f>
        <v/>
      </c>
      <c r="G411" s="361" t="str">
        <f>IF('Dépenses sur frais réels'!G411="","",'Dépenses sur frais réels'!G411)</f>
        <v/>
      </c>
      <c r="H411" s="361" t="str">
        <f>IF('Dépenses sur frais réels'!H411="","",'Dépenses sur frais réels'!H411)</f>
        <v/>
      </c>
      <c r="I411" s="362" t="str">
        <f>IF('Dépenses sur frais réels'!I411="","",'Dépenses sur frais réels'!I411)</f>
        <v/>
      </c>
      <c r="J411" s="102"/>
      <c r="K411" s="297" t="str">
        <f t="shared" si="32"/>
        <v/>
      </c>
      <c r="L411" s="297" t="str">
        <f t="shared" si="33"/>
        <v/>
      </c>
      <c r="M411" s="102"/>
      <c r="N411" s="193"/>
      <c r="O411" s="370"/>
      <c r="P411" s="147" t="str">
        <f t="shared" si="30"/>
        <v/>
      </c>
      <c r="Q411" s="195" t="str">
        <f t="shared" si="34"/>
        <v/>
      </c>
      <c r="R411" s="451" t="str">
        <f>IF(AND(OR(J411="KO",M411&lt;&gt;""),OR(J411="",K411="",L411="")),Listes!$A$68,IF(AND(M411="",J411&lt;&gt;""),Listes!$A$69,IF(AND(I411&lt;M411,O411=""),Listes!$A$70,IF(AND(L411&lt;K411,O411=""),Listes!$A$71,IF(AND(M411&lt;I411,N411=""),Listes!$A$72,IF(AND(S411="",OR(J411&lt;&gt;"",K411&lt;&gt;"",L411&lt;&gt;"")),Listes!$A$73,""))))))</f>
        <v/>
      </c>
      <c r="S411" s="291"/>
      <c r="T411" s="331">
        <f t="shared" si="31"/>
        <v>0</v>
      </c>
    </row>
    <row r="412" spans="1:20" ht="20.149999999999999" customHeight="1" x14ac:dyDescent="0.35">
      <c r="A412" s="126">
        <v>406</v>
      </c>
      <c r="B412" s="197" t="str">
        <f>IF('Dépenses sur frais réels'!B412="","",'Dépenses sur frais réels'!B412)</f>
        <v/>
      </c>
      <c r="C412" s="197" t="str">
        <f>IF('Dépenses sur frais réels'!C412="","",'Dépenses sur frais réels'!C412)</f>
        <v/>
      </c>
      <c r="D412" s="197" t="str">
        <f>IF('Dépenses sur frais réels'!D412="","",'Dépenses sur frais réels'!D412)</f>
        <v/>
      </c>
      <c r="E412" s="197" t="str">
        <f>IF('Dépenses sur frais réels'!E412="","",'Dépenses sur frais réels'!E412)</f>
        <v/>
      </c>
      <c r="F412" s="197" t="str">
        <f>IF('Dépenses sur frais réels'!F412="","",'Dépenses sur frais réels'!F412)</f>
        <v/>
      </c>
      <c r="G412" s="361" t="str">
        <f>IF('Dépenses sur frais réels'!G412="","",'Dépenses sur frais réels'!G412)</f>
        <v/>
      </c>
      <c r="H412" s="361" t="str">
        <f>IF('Dépenses sur frais réels'!H412="","",'Dépenses sur frais réels'!H412)</f>
        <v/>
      </c>
      <c r="I412" s="362" t="str">
        <f>IF('Dépenses sur frais réels'!I412="","",'Dépenses sur frais réels'!I412)</f>
        <v/>
      </c>
      <c r="J412" s="102"/>
      <c r="K412" s="297" t="str">
        <f t="shared" si="32"/>
        <v/>
      </c>
      <c r="L412" s="297" t="str">
        <f t="shared" si="33"/>
        <v/>
      </c>
      <c r="M412" s="102"/>
      <c r="N412" s="193"/>
      <c r="O412" s="370"/>
      <c r="P412" s="147" t="str">
        <f t="shared" si="30"/>
        <v/>
      </c>
      <c r="Q412" s="195" t="str">
        <f t="shared" si="34"/>
        <v/>
      </c>
      <c r="R412" s="451" t="str">
        <f>IF(AND(OR(J412="KO",M412&lt;&gt;""),OR(J412="",K412="",L412="")),Listes!$A$68,IF(AND(M412="",J412&lt;&gt;""),Listes!$A$69,IF(AND(I412&lt;M412,O412=""),Listes!$A$70,IF(AND(L412&lt;K412,O412=""),Listes!$A$71,IF(AND(M412&lt;I412,N412=""),Listes!$A$72,IF(AND(S412="",OR(J412&lt;&gt;"",K412&lt;&gt;"",L412&lt;&gt;"")),Listes!$A$73,""))))))</f>
        <v/>
      </c>
      <c r="S412" s="291"/>
      <c r="T412" s="331">
        <f t="shared" si="31"/>
        <v>0</v>
      </c>
    </row>
    <row r="413" spans="1:20" ht="20.149999999999999" customHeight="1" x14ac:dyDescent="0.35">
      <c r="A413" s="126">
        <v>407</v>
      </c>
      <c r="B413" s="197" t="str">
        <f>IF('Dépenses sur frais réels'!B413="","",'Dépenses sur frais réels'!B413)</f>
        <v/>
      </c>
      <c r="C413" s="197" t="str">
        <f>IF('Dépenses sur frais réels'!C413="","",'Dépenses sur frais réels'!C413)</f>
        <v/>
      </c>
      <c r="D413" s="197" t="str">
        <f>IF('Dépenses sur frais réels'!D413="","",'Dépenses sur frais réels'!D413)</f>
        <v/>
      </c>
      <c r="E413" s="197" t="str">
        <f>IF('Dépenses sur frais réels'!E413="","",'Dépenses sur frais réels'!E413)</f>
        <v/>
      </c>
      <c r="F413" s="197" t="str">
        <f>IF('Dépenses sur frais réels'!F413="","",'Dépenses sur frais réels'!F413)</f>
        <v/>
      </c>
      <c r="G413" s="361" t="str">
        <f>IF('Dépenses sur frais réels'!G413="","",'Dépenses sur frais réels'!G413)</f>
        <v/>
      </c>
      <c r="H413" s="361" t="str">
        <f>IF('Dépenses sur frais réels'!H413="","",'Dépenses sur frais réels'!H413)</f>
        <v/>
      </c>
      <c r="I413" s="362" t="str">
        <f>IF('Dépenses sur frais réels'!I413="","",'Dépenses sur frais réels'!I413)</f>
        <v/>
      </c>
      <c r="J413" s="102"/>
      <c r="K413" s="297" t="str">
        <f t="shared" si="32"/>
        <v/>
      </c>
      <c r="L413" s="297" t="str">
        <f t="shared" si="33"/>
        <v/>
      </c>
      <c r="M413" s="102"/>
      <c r="N413" s="193"/>
      <c r="O413" s="370"/>
      <c r="P413" s="147" t="str">
        <f t="shared" si="30"/>
        <v/>
      </c>
      <c r="Q413" s="195" t="str">
        <f t="shared" si="34"/>
        <v/>
      </c>
      <c r="R413" s="451" t="str">
        <f>IF(AND(OR(J413="KO",M413&lt;&gt;""),OR(J413="",K413="",L413="")),Listes!$A$68,IF(AND(M413="",J413&lt;&gt;""),Listes!$A$69,IF(AND(I413&lt;M413,O413=""),Listes!$A$70,IF(AND(L413&lt;K413,O413=""),Listes!$A$71,IF(AND(M413&lt;I413,N413=""),Listes!$A$72,IF(AND(S413="",OR(J413&lt;&gt;"",K413&lt;&gt;"",L413&lt;&gt;"")),Listes!$A$73,""))))))</f>
        <v/>
      </c>
      <c r="S413" s="291"/>
      <c r="T413" s="331">
        <f t="shared" si="31"/>
        <v>0</v>
      </c>
    </row>
    <row r="414" spans="1:20" ht="20.149999999999999" customHeight="1" x14ac:dyDescent="0.35">
      <c r="A414" s="126">
        <v>408</v>
      </c>
      <c r="B414" s="197" t="str">
        <f>IF('Dépenses sur frais réels'!B414="","",'Dépenses sur frais réels'!B414)</f>
        <v/>
      </c>
      <c r="C414" s="197" t="str">
        <f>IF('Dépenses sur frais réels'!C414="","",'Dépenses sur frais réels'!C414)</f>
        <v/>
      </c>
      <c r="D414" s="197" t="str">
        <f>IF('Dépenses sur frais réels'!D414="","",'Dépenses sur frais réels'!D414)</f>
        <v/>
      </c>
      <c r="E414" s="197" t="str">
        <f>IF('Dépenses sur frais réels'!E414="","",'Dépenses sur frais réels'!E414)</f>
        <v/>
      </c>
      <c r="F414" s="197" t="str">
        <f>IF('Dépenses sur frais réels'!F414="","",'Dépenses sur frais réels'!F414)</f>
        <v/>
      </c>
      <c r="G414" s="361" t="str">
        <f>IF('Dépenses sur frais réels'!G414="","",'Dépenses sur frais réels'!G414)</f>
        <v/>
      </c>
      <c r="H414" s="361" t="str">
        <f>IF('Dépenses sur frais réels'!H414="","",'Dépenses sur frais réels'!H414)</f>
        <v/>
      </c>
      <c r="I414" s="362" t="str">
        <f>IF('Dépenses sur frais réels'!I414="","",'Dépenses sur frais réels'!I414)</f>
        <v/>
      </c>
      <c r="J414" s="102"/>
      <c r="K414" s="297" t="str">
        <f t="shared" si="32"/>
        <v/>
      </c>
      <c r="L414" s="297" t="str">
        <f t="shared" si="33"/>
        <v/>
      </c>
      <c r="M414" s="102"/>
      <c r="N414" s="193"/>
      <c r="O414" s="370"/>
      <c r="P414" s="147" t="str">
        <f t="shared" si="30"/>
        <v/>
      </c>
      <c r="Q414" s="195" t="str">
        <f t="shared" si="34"/>
        <v/>
      </c>
      <c r="R414" s="451" t="str">
        <f>IF(AND(OR(J414="KO",M414&lt;&gt;""),OR(J414="",K414="",L414="")),Listes!$A$68,IF(AND(M414="",J414&lt;&gt;""),Listes!$A$69,IF(AND(I414&lt;M414,O414=""),Listes!$A$70,IF(AND(L414&lt;K414,O414=""),Listes!$A$71,IF(AND(M414&lt;I414,N414=""),Listes!$A$72,IF(AND(S414="",OR(J414&lt;&gt;"",K414&lt;&gt;"",L414&lt;&gt;"")),Listes!$A$73,""))))))</f>
        <v/>
      </c>
      <c r="S414" s="291"/>
      <c r="T414" s="331">
        <f t="shared" si="31"/>
        <v>0</v>
      </c>
    </row>
    <row r="415" spans="1:20" ht="20.149999999999999" customHeight="1" x14ac:dyDescent="0.35">
      <c r="A415" s="126">
        <v>409</v>
      </c>
      <c r="B415" s="197" t="str">
        <f>IF('Dépenses sur frais réels'!B415="","",'Dépenses sur frais réels'!B415)</f>
        <v/>
      </c>
      <c r="C415" s="197" t="str">
        <f>IF('Dépenses sur frais réels'!C415="","",'Dépenses sur frais réels'!C415)</f>
        <v/>
      </c>
      <c r="D415" s="197" t="str">
        <f>IF('Dépenses sur frais réels'!D415="","",'Dépenses sur frais réels'!D415)</f>
        <v/>
      </c>
      <c r="E415" s="197" t="str">
        <f>IF('Dépenses sur frais réels'!E415="","",'Dépenses sur frais réels'!E415)</f>
        <v/>
      </c>
      <c r="F415" s="197" t="str">
        <f>IF('Dépenses sur frais réels'!F415="","",'Dépenses sur frais réels'!F415)</f>
        <v/>
      </c>
      <c r="G415" s="361" t="str">
        <f>IF('Dépenses sur frais réels'!G415="","",'Dépenses sur frais réels'!G415)</f>
        <v/>
      </c>
      <c r="H415" s="361" t="str">
        <f>IF('Dépenses sur frais réels'!H415="","",'Dépenses sur frais réels'!H415)</f>
        <v/>
      </c>
      <c r="I415" s="362" t="str">
        <f>IF('Dépenses sur frais réels'!I415="","",'Dépenses sur frais réels'!I415)</f>
        <v/>
      </c>
      <c r="J415" s="102"/>
      <c r="K415" s="297" t="str">
        <f t="shared" si="32"/>
        <v/>
      </c>
      <c r="L415" s="297" t="str">
        <f t="shared" si="33"/>
        <v/>
      </c>
      <c r="M415" s="102"/>
      <c r="N415" s="193"/>
      <c r="O415" s="370"/>
      <c r="P415" s="147" t="str">
        <f t="shared" si="30"/>
        <v/>
      </c>
      <c r="Q415" s="195" t="str">
        <f t="shared" si="34"/>
        <v/>
      </c>
      <c r="R415" s="451" t="str">
        <f>IF(AND(OR(J415="KO",M415&lt;&gt;""),OR(J415="",K415="",L415="")),Listes!$A$68,IF(AND(M415="",J415&lt;&gt;""),Listes!$A$69,IF(AND(I415&lt;M415,O415=""),Listes!$A$70,IF(AND(L415&lt;K415,O415=""),Listes!$A$71,IF(AND(M415&lt;I415,N415=""),Listes!$A$72,IF(AND(S415="",OR(J415&lt;&gt;"",K415&lt;&gt;"",L415&lt;&gt;"")),Listes!$A$73,""))))))</f>
        <v/>
      </c>
      <c r="S415" s="291"/>
      <c r="T415" s="331">
        <f t="shared" si="31"/>
        <v>0</v>
      </c>
    </row>
    <row r="416" spans="1:20" ht="20.149999999999999" customHeight="1" x14ac:dyDescent="0.35">
      <c r="A416" s="126">
        <v>410</v>
      </c>
      <c r="B416" s="197" t="str">
        <f>IF('Dépenses sur frais réels'!B416="","",'Dépenses sur frais réels'!B416)</f>
        <v/>
      </c>
      <c r="C416" s="197" t="str">
        <f>IF('Dépenses sur frais réels'!C416="","",'Dépenses sur frais réels'!C416)</f>
        <v/>
      </c>
      <c r="D416" s="197" t="str">
        <f>IF('Dépenses sur frais réels'!D416="","",'Dépenses sur frais réels'!D416)</f>
        <v/>
      </c>
      <c r="E416" s="197" t="str">
        <f>IF('Dépenses sur frais réels'!E416="","",'Dépenses sur frais réels'!E416)</f>
        <v/>
      </c>
      <c r="F416" s="197" t="str">
        <f>IF('Dépenses sur frais réels'!F416="","",'Dépenses sur frais réels'!F416)</f>
        <v/>
      </c>
      <c r="G416" s="361" t="str">
        <f>IF('Dépenses sur frais réels'!G416="","",'Dépenses sur frais réels'!G416)</f>
        <v/>
      </c>
      <c r="H416" s="361" t="str">
        <f>IF('Dépenses sur frais réels'!H416="","",'Dépenses sur frais réels'!H416)</f>
        <v/>
      </c>
      <c r="I416" s="362" t="str">
        <f>IF('Dépenses sur frais réels'!I416="","",'Dépenses sur frais réels'!I416)</f>
        <v/>
      </c>
      <c r="J416" s="102"/>
      <c r="K416" s="297" t="str">
        <f t="shared" si="32"/>
        <v/>
      </c>
      <c r="L416" s="297" t="str">
        <f t="shared" si="33"/>
        <v/>
      </c>
      <c r="M416" s="102"/>
      <c r="N416" s="193"/>
      <c r="O416" s="370"/>
      <c r="P416" s="147" t="str">
        <f t="shared" si="30"/>
        <v/>
      </c>
      <c r="Q416" s="195" t="str">
        <f t="shared" si="34"/>
        <v/>
      </c>
      <c r="R416" s="451" t="str">
        <f>IF(AND(OR(J416="KO",M416&lt;&gt;""),OR(J416="",K416="",L416="")),Listes!$A$68,IF(AND(M416="",J416&lt;&gt;""),Listes!$A$69,IF(AND(I416&lt;M416,O416=""),Listes!$A$70,IF(AND(L416&lt;K416,O416=""),Listes!$A$71,IF(AND(M416&lt;I416,N416=""),Listes!$A$72,IF(AND(S416="",OR(J416&lt;&gt;"",K416&lt;&gt;"",L416&lt;&gt;"")),Listes!$A$73,""))))))</f>
        <v/>
      </c>
      <c r="S416" s="291"/>
      <c r="T416" s="331">
        <f t="shared" si="31"/>
        <v>0</v>
      </c>
    </row>
    <row r="417" spans="1:20" ht="20.149999999999999" customHeight="1" x14ac:dyDescent="0.35">
      <c r="A417" s="126">
        <v>411</v>
      </c>
      <c r="B417" s="197" t="str">
        <f>IF('Dépenses sur frais réels'!B417="","",'Dépenses sur frais réels'!B417)</f>
        <v/>
      </c>
      <c r="C417" s="197" t="str">
        <f>IF('Dépenses sur frais réels'!C417="","",'Dépenses sur frais réels'!C417)</f>
        <v/>
      </c>
      <c r="D417" s="197" t="str">
        <f>IF('Dépenses sur frais réels'!D417="","",'Dépenses sur frais réels'!D417)</f>
        <v/>
      </c>
      <c r="E417" s="197" t="str">
        <f>IF('Dépenses sur frais réels'!E417="","",'Dépenses sur frais réels'!E417)</f>
        <v/>
      </c>
      <c r="F417" s="197" t="str">
        <f>IF('Dépenses sur frais réels'!F417="","",'Dépenses sur frais réels'!F417)</f>
        <v/>
      </c>
      <c r="G417" s="361" t="str">
        <f>IF('Dépenses sur frais réels'!G417="","",'Dépenses sur frais réels'!G417)</f>
        <v/>
      </c>
      <c r="H417" s="361" t="str">
        <f>IF('Dépenses sur frais réels'!H417="","",'Dépenses sur frais réels'!H417)</f>
        <v/>
      </c>
      <c r="I417" s="362" t="str">
        <f>IF('Dépenses sur frais réels'!I417="","",'Dépenses sur frais réels'!I417)</f>
        <v/>
      </c>
      <c r="J417" s="102"/>
      <c r="K417" s="297" t="str">
        <f t="shared" si="32"/>
        <v/>
      </c>
      <c r="L417" s="297" t="str">
        <f t="shared" si="33"/>
        <v/>
      </c>
      <c r="M417" s="102"/>
      <c r="N417" s="193"/>
      <c r="O417" s="370"/>
      <c r="P417" s="147" t="str">
        <f t="shared" si="30"/>
        <v/>
      </c>
      <c r="Q417" s="195" t="str">
        <f t="shared" si="34"/>
        <v/>
      </c>
      <c r="R417" s="451" t="str">
        <f>IF(AND(OR(J417="KO",M417&lt;&gt;""),OR(J417="",K417="",L417="")),Listes!$A$68,IF(AND(M417="",J417&lt;&gt;""),Listes!$A$69,IF(AND(I417&lt;M417,O417=""),Listes!$A$70,IF(AND(L417&lt;K417,O417=""),Listes!$A$71,IF(AND(M417&lt;I417,N417=""),Listes!$A$72,IF(AND(S417="",OR(J417&lt;&gt;"",K417&lt;&gt;"",L417&lt;&gt;"")),Listes!$A$73,""))))))</f>
        <v/>
      </c>
      <c r="S417" s="291"/>
      <c r="T417" s="331">
        <f t="shared" si="31"/>
        <v>0</v>
      </c>
    </row>
    <row r="418" spans="1:20" ht="20.149999999999999" customHeight="1" x14ac:dyDescent="0.35">
      <c r="A418" s="126">
        <v>412</v>
      </c>
      <c r="B418" s="197" t="str">
        <f>IF('Dépenses sur frais réels'!B418="","",'Dépenses sur frais réels'!B418)</f>
        <v/>
      </c>
      <c r="C418" s="197" t="str">
        <f>IF('Dépenses sur frais réels'!C418="","",'Dépenses sur frais réels'!C418)</f>
        <v/>
      </c>
      <c r="D418" s="197" t="str">
        <f>IF('Dépenses sur frais réels'!D418="","",'Dépenses sur frais réels'!D418)</f>
        <v/>
      </c>
      <c r="E418" s="197" t="str">
        <f>IF('Dépenses sur frais réels'!E418="","",'Dépenses sur frais réels'!E418)</f>
        <v/>
      </c>
      <c r="F418" s="197" t="str">
        <f>IF('Dépenses sur frais réels'!F418="","",'Dépenses sur frais réels'!F418)</f>
        <v/>
      </c>
      <c r="G418" s="361" t="str">
        <f>IF('Dépenses sur frais réels'!G418="","",'Dépenses sur frais réels'!G418)</f>
        <v/>
      </c>
      <c r="H418" s="361" t="str">
        <f>IF('Dépenses sur frais réels'!H418="","",'Dépenses sur frais réels'!H418)</f>
        <v/>
      </c>
      <c r="I418" s="362" t="str">
        <f>IF('Dépenses sur frais réels'!I418="","",'Dépenses sur frais réels'!I418)</f>
        <v/>
      </c>
      <c r="J418" s="102"/>
      <c r="K418" s="297" t="str">
        <f t="shared" si="32"/>
        <v/>
      </c>
      <c r="L418" s="297" t="str">
        <f t="shared" si="33"/>
        <v/>
      </c>
      <c r="M418" s="102"/>
      <c r="N418" s="193"/>
      <c r="O418" s="370"/>
      <c r="P418" s="147" t="str">
        <f t="shared" si="30"/>
        <v/>
      </c>
      <c r="Q418" s="195" t="str">
        <f t="shared" si="34"/>
        <v/>
      </c>
      <c r="R418" s="451" t="str">
        <f>IF(AND(OR(J418="KO",M418&lt;&gt;""),OR(J418="",K418="",L418="")),Listes!$A$68,IF(AND(M418="",J418&lt;&gt;""),Listes!$A$69,IF(AND(I418&lt;M418,O418=""),Listes!$A$70,IF(AND(L418&lt;K418,O418=""),Listes!$A$71,IF(AND(M418&lt;I418,N418=""),Listes!$A$72,IF(AND(S418="",OR(J418&lt;&gt;"",K418&lt;&gt;"",L418&lt;&gt;"")),Listes!$A$73,""))))))</f>
        <v/>
      </c>
      <c r="S418" s="291"/>
      <c r="T418" s="331">
        <f t="shared" si="31"/>
        <v>0</v>
      </c>
    </row>
    <row r="419" spans="1:20" ht="20.149999999999999" customHeight="1" x14ac:dyDescent="0.35">
      <c r="A419" s="126">
        <v>413</v>
      </c>
      <c r="B419" s="197" t="str">
        <f>IF('Dépenses sur frais réels'!B419="","",'Dépenses sur frais réels'!B419)</f>
        <v/>
      </c>
      <c r="C419" s="197" t="str">
        <f>IF('Dépenses sur frais réels'!C419="","",'Dépenses sur frais réels'!C419)</f>
        <v/>
      </c>
      <c r="D419" s="197" t="str">
        <f>IF('Dépenses sur frais réels'!D419="","",'Dépenses sur frais réels'!D419)</f>
        <v/>
      </c>
      <c r="E419" s="197" t="str">
        <f>IF('Dépenses sur frais réels'!E419="","",'Dépenses sur frais réels'!E419)</f>
        <v/>
      </c>
      <c r="F419" s="197" t="str">
        <f>IF('Dépenses sur frais réels'!F419="","",'Dépenses sur frais réels'!F419)</f>
        <v/>
      </c>
      <c r="G419" s="361" t="str">
        <f>IF('Dépenses sur frais réels'!G419="","",'Dépenses sur frais réels'!G419)</f>
        <v/>
      </c>
      <c r="H419" s="361" t="str">
        <f>IF('Dépenses sur frais réels'!H419="","",'Dépenses sur frais réels'!H419)</f>
        <v/>
      </c>
      <c r="I419" s="362" t="str">
        <f>IF('Dépenses sur frais réels'!I419="","",'Dépenses sur frais réels'!I419)</f>
        <v/>
      </c>
      <c r="J419" s="102"/>
      <c r="K419" s="297" t="str">
        <f t="shared" si="32"/>
        <v/>
      </c>
      <c r="L419" s="297" t="str">
        <f t="shared" si="33"/>
        <v/>
      </c>
      <c r="M419" s="102"/>
      <c r="N419" s="193"/>
      <c r="O419" s="370"/>
      <c r="P419" s="147" t="str">
        <f t="shared" si="30"/>
        <v/>
      </c>
      <c r="Q419" s="195" t="str">
        <f t="shared" si="34"/>
        <v/>
      </c>
      <c r="R419" s="451" t="str">
        <f>IF(AND(OR(J419="KO",M419&lt;&gt;""),OR(J419="",K419="",L419="")),Listes!$A$68,IF(AND(M419="",J419&lt;&gt;""),Listes!$A$69,IF(AND(I419&lt;M419,O419=""),Listes!$A$70,IF(AND(L419&lt;K419,O419=""),Listes!$A$71,IF(AND(M419&lt;I419,N419=""),Listes!$A$72,IF(AND(S419="",OR(J419&lt;&gt;"",K419&lt;&gt;"",L419&lt;&gt;"")),Listes!$A$73,""))))))</f>
        <v/>
      </c>
      <c r="S419" s="291"/>
      <c r="T419" s="331">
        <f t="shared" si="31"/>
        <v>0</v>
      </c>
    </row>
    <row r="420" spans="1:20" ht="20.149999999999999" customHeight="1" x14ac:dyDescent="0.35">
      <c r="A420" s="126">
        <v>414</v>
      </c>
      <c r="B420" s="197" t="str">
        <f>IF('Dépenses sur frais réels'!B420="","",'Dépenses sur frais réels'!B420)</f>
        <v/>
      </c>
      <c r="C420" s="197" t="str">
        <f>IF('Dépenses sur frais réels'!C420="","",'Dépenses sur frais réels'!C420)</f>
        <v/>
      </c>
      <c r="D420" s="197" t="str">
        <f>IF('Dépenses sur frais réels'!D420="","",'Dépenses sur frais réels'!D420)</f>
        <v/>
      </c>
      <c r="E420" s="197" t="str">
        <f>IF('Dépenses sur frais réels'!E420="","",'Dépenses sur frais réels'!E420)</f>
        <v/>
      </c>
      <c r="F420" s="197" t="str">
        <f>IF('Dépenses sur frais réels'!F420="","",'Dépenses sur frais réels'!F420)</f>
        <v/>
      </c>
      <c r="G420" s="361" t="str">
        <f>IF('Dépenses sur frais réels'!G420="","",'Dépenses sur frais réels'!G420)</f>
        <v/>
      </c>
      <c r="H420" s="361" t="str">
        <f>IF('Dépenses sur frais réels'!H420="","",'Dépenses sur frais réels'!H420)</f>
        <v/>
      </c>
      <c r="I420" s="362" t="str">
        <f>IF('Dépenses sur frais réels'!I420="","",'Dépenses sur frais réels'!I420)</f>
        <v/>
      </c>
      <c r="J420" s="102"/>
      <c r="K420" s="297" t="str">
        <f t="shared" si="32"/>
        <v/>
      </c>
      <c r="L420" s="297" t="str">
        <f t="shared" si="33"/>
        <v/>
      </c>
      <c r="M420" s="102"/>
      <c r="N420" s="193"/>
      <c r="O420" s="370"/>
      <c r="P420" s="147" t="str">
        <f t="shared" si="30"/>
        <v/>
      </c>
      <c r="Q420" s="195" t="str">
        <f t="shared" si="34"/>
        <v/>
      </c>
      <c r="R420" s="451" t="str">
        <f>IF(AND(OR(J420="KO",M420&lt;&gt;""),OR(J420="",K420="",L420="")),Listes!$A$68,IF(AND(M420="",J420&lt;&gt;""),Listes!$A$69,IF(AND(I420&lt;M420,O420=""),Listes!$A$70,IF(AND(L420&lt;K420,O420=""),Listes!$A$71,IF(AND(M420&lt;I420,N420=""),Listes!$A$72,IF(AND(S420="",OR(J420&lt;&gt;"",K420&lt;&gt;"",L420&lt;&gt;"")),Listes!$A$73,""))))))</f>
        <v/>
      </c>
      <c r="S420" s="291"/>
      <c r="T420" s="331">
        <f t="shared" si="31"/>
        <v>0</v>
      </c>
    </row>
    <row r="421" spans="1:20" ht="20.149999999999999" customHeight="1" x14ac:dyDescent="0.35">
      <c r="A421" s="126">
        <v>415</v>
      </c>
      <c r="B421" s="197" t="str">
        <f>IF('Dépenses sur frais réels'!B421="","",'Dépenses sur frais réels'!B421)</f>
        <v/>
      </c>
      <c r="C421" s="197" t="str">
        <f>IF('Dépenses sur frais réels'!C421="","",'Dépenses sur frais réels'!C421)</f>
        <v/>
      </c>
      <c r="D421" s="197" t="str">
        <f>IF('Dépenses sur frais réels'!D421="","",'Dépenses sur frais réels'!D421)</f>
        <v/>
      </c>
      <c r="E421" s="197" t="str">
        <f>IF('Dépenses sur frais réels'!E421="","",'Dépenses sur frais réels'!E421)</f>
        <v/>
      </c>
      <c r="F421" s="197" t="str">
        <f>IF('Dépenses sur frais réels'!F421="","",'Dépenses sur frais réels'!F421)</f>
        <v/>
      </c>
      <c r="G421" s="361" t="str">
        <f>IF('Dépenses sur frais réels'!G421="","",'Dépenses sur frais réels'!G421)</f>
        <v/>
      </c>
      <c r="H421" s="361" t="str">
        <f>IF('Dépenses sur frais réels'!H421="","",'Dépenses sur frais réels'!H421)</f>
        <v/>
      </c>
      <c r="I421" s="362" t="str">
        <f>IF('Dépenses sur frais réels'!I421="","",'Dépenses sur frais réels'!I421)</f>
        <v/>
      </c>
      <c r="J421" s="102"/>
      <c r="K421" s="297" t="str">
        <f t="shared" si="32"/>
        <v/>
      </c>
      <c r="L421" s="297" t="str">
        <f t="shared" si="33"/>
        <v/>
      </c>
      <c r="M421" s="102"/>
      <c r="N421" s="193"/>
      <c r="O421" s="370"/>
      <c r="P421" s="147" t="str">
        <f t="shared" si="30"/>
        <v/>
      </c>
      <c r="Q421" s="195" t="str">
        <f t="shared" si="34"/>
        <v/>
      </c>
      <c r="R421" s="451" t="str">
        <f>IF(AND(OR(J421="KO",M421&lt;&gt;""),OR(J421="",K421="",L421="")),Listes!$A$68,IF(AND(M421="",J421&lt;&gt;""),Listes!$A$69,IF(AND(I421&lt;M421,O421=""),Listes!$A$70,IF(AND(L421&lt;K421,O421=""),Listes!$A$71,IF(AND(M421&lt;I421,N421=""),Listes!$A$72,IF(AND(S421="",OR(J421&lt;&gt;"",K421&lt;&gt;"",L421&lt;&gt;"")),Listes!$A$73,""))))))</f>
        <v/>
      </c>
      <c r="S421" s="291"/>
      <c r="T421" s="331">
        <f t="shared" si="31"/>
        <v>0</v>
      </c>
    </row>
    <row r="422" spans="1:20" ht="20.149999999999999" customHeight="1" x14ac:dyDescent="0.35">
      <c r="A422" s="126">
        <v>416</v>
      </c>
      <c r="B422" s="197" t="str">
        <f>IF('Dépenses sur frais réels'!B422="","",'Dépenses sur frais réels'!B422)</f>
        <v/>
      </c>
      <c r="C422" s="197" t="str">
        <f>IF('Dépenses sur frais réels'!C422="","",'Dépenses sur frais réels'!C422)</f>
        <v/>
      </c>
      <c r="D422" s="197" t="str">
        <f>IF('Dépenses sur frais réels'!D422="","",'Dépenses sur frais réels'!D422)</f>
        <v/>
      </c>
      <c r="E422" s="197" t="str">
        <f>IF('Dépenses sur frais réels'!E422="","",'Dépenses sur frais réels'!E422)</f>
        <v/>
      </c>
      <c r="F422" s="197" t="str">
        <f>IF('Dépenses sur frais réels'!F422="","",'Dépenses sur frais réels'!F422)</f>
        <v/>
      </c>
      <c r="G422" s="361" t="str">
        <f>IF('Dépenses sur frais réels'!G422="","",'Dépenses sur frais réels'!G422)</f>
        <v/>
      </c>
      <c r="H422" s="361" t="str">
        <f>IF('Dépenses sur frais réels'!H422="","",'Dépenses sur frais réels'!H422)</f>
        <v/>
      </c>
      <c r="I422" s="362" t="str">
        <f>IF('Dépenses sur frais réels'!I422="","",'Dépenses sur frais réels'!I422)</f>
        <v/>
      </c>
      <c r="J422" s="102"/>
      <c r="K422" s="297" t="str">
        <f t="shared" si="32"/>
        <v/>
      </c>
      <c r="L422" s="297" t="str">
        <f t="shared" si="33"/>
        <v/>
      </c>
      <c r="M422" s="102"/>
      <c r="N422" s="193"/>
      <c r="O422" s="370"/>
      <c r="P422" s="147" t="str">
        <f t="shared" si="30"/>
        <v/>
      </c>
      <c r="Q422" s="195" t="str">
        <f t="shared" si="34"/>
        <v/>
      </c>
      <c r="R422" s="451" t="str">
        <f>IF(AND(OR(J422="KO",M422&lt;&gt;""),OR(J422="",K422="",L422="")),Listes!$A$68,IF(AND(M422="",J422&lt;&gt;""),Listes!$A$69,IF(AND(I422&lt;M422,O422=""),Listes!$A$70,IF(AND(L422&lt;K422,O422=""),Listes!$A$71,IF(AND(M422&lt;I422,N422=""),Listes!$A$72,IF(AND(S422="",OR(J422&lt;&gt;"",K422&lt;&gt;"",L422&lt;&gt;"")),Listes!$A$73,""))))))</f>
        <v/>
      </c>
      <c r="S422" s="291"/>
      <c r="T422" s="331">
        <f t="shared" si="31"/>
        <v>0</v>
      </c>
    </row>
    <row r="423" spans="1:20" ht="20.149999999999999" customHeight="1" x14ac:dyDescent="0.35">
      <c r="A423" s="126">
        <v>417</v>
      </c>
      <c r="B423" s="197" t="str">
        <f>IF('Dépenses sur frais réels'!B423="","",'Dépenses sur frais réels'!B423)</f>
        <v/>
      </c>
      <c r="C423" s="197" t="str">
        <f>IF('Dépenses sur frais réels'!C423="","",'Dépenses sur frais réels'!C423)</f>
        <v/>
      </c>
      <c r="D423" s="197" t="str">
        <f>IF('Dépenses sur frais réels'!D423="","",'Dépenses sur frais réels'!D423)</f>
        <v/>
      </c>
      <c r="E423" s="197" t="str">
        <f>IF('Dépenses sur frais réels'!E423="","",'Dépenses sur frais réels'!E423)</f>
        <v/>
      </c>
      <c r="F423" s="197" t="str">
        <f>IF('Dépenses sur frais réels'!F423="","",'Dépenses sur frais réels'!F423)</f>
        <v/>
      </c>
      <c r="G423" s="361" t="str">
        <f>IF('Dépenses sur frais réels'!G423="","",'Dépenses sur frais réels'!G423)</f>
        <v/>
      </c>
      <c r="H423" s="361" t="str">
        <f>IF('Dépenses sur frais réels'!H423="","",'Dépenses sur frais réels'!H423)</f>
        <v/>
      </c>
      <c r="I423" s="362" t="str">
        <f>IF('Dépenses sur frais réels'!I423="","",'Dépenses sur frais réels'!I423)</f>
        <v/>
      </c>
      <c r="J423" s="102"/>
      <c r="K423" s="297" t="str">
        <f t="shared" si="32"/>
        <v/>
      </c>
      <c r="L423" s="297" t="str">
        <f t="shared" si="33"/>
        <v/>
      </c>
      <c r="M423" s="102"/>
      <c r="N423" s="193"/>
      <c r="O423" s="370"/>
      <c r="P423" s="147" t="str">
        <f t="shared" si="30"/>
        <v/>
      </c>
      <c r="Q423" s="195" t="str">
        <f t="shared" si="34"/>
        <v/>
      </c>
      <c r="R423" s="451" t="str">
        <f>IF(AND(OR(J423="KO",M423&lt;&gt;""),OR(J423="",K423="",L423="")),Listes!$A$68,IF(AND(M423="",J423&lt;&gt;""),Listes!$A$69,IF(AND(I423&lt;M423,O423=""),Listes!$A$70,IF(AND(L423&lt;K423,O423=""),Listes!$A$71,IF(AND(M423&lt;I423,N423=""),Listes!$A$72,IF(AND(S423="",OR(J423&lt;&gt;"",K423&lt;&gt;"",L423&lt;&gt;"")),Listes!$A$73,""))))))</f>
        <v/>
      </c>
      <c r="S423" s="291"/>
      <c r="T423" s="331">
        <f t="shared" si="31"/>
        <v>0</v>
      </c>
    </row>
    <row r="424" spans="1:20" ht="20.149999999999999" customHeight="1" x14ac:dyDescent="0.35">
      <c r="A424" s="126">
        <v>418</v>
      </c>
      <c r="B424" s="197" t="str">
        <f>IF('Dépenses sur frais réels'!B424="","",'Dépenses sur frais réels'!B424)</f>
        <v/>
      </c>
      <c r="C424" s="197" t="str">
        <f>IF('Dépenses sur frais réels'!C424="","",'Dépenses sur frais réels'!C424)</f>
        <v/>
      </c>
      <c r="D424" s="197" t="str">
        <f>IF('Dépenses sur frais réels'!D424="","",'Dépenses sur frais réels'!D424)</f>
        <v/>
      </c>
      <c r="E424" s="197" t="str">
        <f>IF('Dépenses sur frais réels'!E424="","",'Dépenses sur frais réels'!E424)</f>
        <v/>
      </c>
      <c r="F424" s="197" t="str">
        <f>IF('Dépenses sur frais réels'!F424="","",'Dépenses sur frais réels'!F424)</f>
        <v/>
      </c>
      <c r="G424" s="361" t="str">
        <f>IF('Dépenses sur frais réels'!G424="","",'Dépenses sur frais réels'!G424)</f>
        <v/>
      </c>
      <c r="H424" s="361" t="str">
        <f>IF('Dépenses sur frais réels'!H424="","",'Dépenses sur frais réels'!H424)</f>
        <v/>
      </c>
      <c r="I424" s="362" t="str">
        <f>IF('Dépenses sur frais réels'!I424="","",'Dépenses sur frais réels'!I424)</f>
        <v/>
      </c>
      <c r="J424" s="102"/>
      <c r="K424" s="297" t="str">
        <f t="shared" si="32"/>
        <v/>
      </c>
      <c r="L424" s="297" t="str">
        <f t="shared" si="33"/>
        <v/>
      </c>
      <c r="M424" s="102"/>
      <c r="N424" s="193"/>
      <c r="O424" s="370"/>
      <c r="P424" s="147" t="str">
        <f t="shared" si="30"/>
        <v/>
      </c>
      <c r="Q424" s="195" t="str">
        <f t="shared" si="34"/>
        <v/>
      </c>
      <c r="R424" s="451" t="str">
        <f>IF(AND(OR(J424="KO",M424&lt;&gt;""),OR(J424="",K424="",L424="")),Listes!$A$68,IF(AND(M424="",J424&lt;&gt;""),Listes!$A$69,IF(AND(I424&lt;M424,O424=""),Listes!$A$70,IF(AND(L424&lt;K424,O424=""),Listes!$A$71,IF(AND(M424&lt;I424,N424=""),Listes!$A$72,IF(AND(S424="",OR(J424&lt;&gt;"",K424&lt;&gt;"",L424&lt;&gt;"")),Listes!$A$73,""))))))</f>
        <v/>
      </c>
      <c r="S424" s="291"/>
      <c r="T424" s="331">
        <f t="shared" si="31"/>
        <v>0</v>
      </c>
    </row>
    <row r="425" spans="1:20" ht="20.149999999999999" customHeight="1" x14ac:dyDescent="0.35">
      <c r="A425" s="126">
        <v>419</v>
      </c>
      <c r="B425" s="197" t="str">
        <f>IF('Dépenses sur frais réels'!B425="","",'Dépenses sur frais réels'!B425)</f>
        <v/>
      </c>
      <c r="C425" s="197" t="str">
        <f>IF('Dépenses sur frais réels'!C425="","",'Dépenses sur frais réels'!C425)</f>
        <v/>
      </c>
      <c r="D425" s="197" t="str">
        <f>IF('Dépenses sur frais réels'!D425="","",'Dépenses sur frais réels'!D425)</f>
        <v/>
      </c>
      <c r="E425" s="197" t="str">
        <f>IF('Dépenses sur frais réels'!E425="","",'Dépenses sur frais réels'!E425)</f>
        <v/>
      </c>
      <c r="F425" s="197" t="str">
        <f>IF('Dépenses sur frais réels'!F425="","",'Dépenses sur frais réels'!F425)</f>
        <v/>
      </c>
      <c r="G425" s="361" t="str">
        <f>IF('Dépenses sur frais réels'!G425="","",'Dépenses sur frais réels'!G425)</f>
        <v/>
      </c>
      <c r="H425" s="361" t="str">
        <f>IF('Dépenses sur frais réels'!H425="","",'Dépenses sur frais réels'!H425)</f>
        <v/>
      </c>
      <c r="I425" s="362" t="str">
        <f>IF('Dépenses sur frais réels'!I425="","",'Dépenses sur frais réels'!I425)</f>
        <v/>
      </c>
      <c r="J425" s="102"/>
      <c r="K425" s="297" t="str">
        <f t="shared" si="32"/>
        <v/>
      </c>
      <c r="L425" s="297" t="str">
        <f t="shared" si="33"/>
        <v/>
      </c>
      <c r="M425" s="102"/>
      <c r="N425" s="193"/>
      <c r="O425" s="370"/>
      <c r="P425" s="147" t="str">
        <f t="shared" si="30"/>
        <v/>
      </c>
      <c r="Q425" s="195" t="str">
        <f t="shared" si="34"/>
        <v/>
      </c>
      <c r="R425" s="451" t="str">
        <f>IF(AND(OR(J425="KO",M425&lt;&gt;""),OR(J425="",K425="",L425="")),Listes!$A$68,IF(AND(M425="",J425&lt;&gt;""),Listes!$A$69,IF(AND(I425&lt;M425,O425=""),Listes!$A$70,IF(AND(L425&lt;K425,O425=""),Listes!$A$71,IF(AND(M425&lt;I425,N425=""),Listes!$A$72,IF(AND(S425="",OR(J425&lt;&gt;"",K425&lt;&gt;"",L425&lt;&gt;"")),Listes!$A$73,""))))))</f>
        <v/>
      </c>
      <c r="S425" s="291"/>
      <c r="T425" s="331">
        <f t="shared" si="31"/>
        <v>0</v>
      </c>
    </row>
    <row r="426" spans="1:20" ht="20.149999999999999" customHeight="1" x14ac:dyDescent="0.35">
      <c r="A426" s="126">
        <v>420</v>
      </c>
      <c r="B426" s="197" t="str">
        <f>IF('Dépenses sur frais réels'!B426="","",'Dépenses sur frais réels'!B426)</f>
        <v/>
      </c>
      <c r="C426" s="197" t="str">
        <f>IF('Dépenses sur frais réels'!C426="","",'Dépenses sur frais réels'!C426)</f>
        <v/>
      </c>
      <c r="D426" s="197" t="str">
        <f>IF('Dépenses sur frais réels'!D426="","",'Dépenses sur frais réels'!D426)</f>
        <v/>
      </c>
      <c r="E426" s="197" t="str">
        <f>IF('Dépenses sur frais réels'!E426="","",'Dépenses sur frais réels'!E426)</f>
        <v/>
      </c>
      <c r="F426" s="197" t="str">
        <f>IF('Dépenses sur frais réels'!F426="","",'Dépenses sur frais réels'!F426)</f>
        <v/>
      </c>
      <c r="G426" s="361" t="str">
        <f>IF('Dépenses sur frais réels'!G426="","",'Dépenses sur frais réels'!G426)</f>
        <v/>
      </c>
      <c r="H426" s="361" t="str">
        <f>IF('Dépenses sur frais réels'!H426="","",'Dépenses sur frais réels'!H426)</f>
        <v/>
      </c>
      <c r="I426" s="362" t="str">
        <f>IF('Dépenses sur frais réels'!I426="","",'Dépenses sur frais réels'!I426)</f>
        <v/>
      </c>
      <c r="J426" s="102"/>
      <c r="K426" s="297" t="str">
        <f t="shared" si="32"/>
        <v/>
      </c>
      <c r="L426" s="297" t="str">
        <f t="shared" si="33"/>
        <v/>
      </c>
      <c r="M426" s="102"/>
      <c r="N426" s="193"/>
      <c r="O426" s="370"/>
      <c r="P426" s="147" t="str">
        <f t="shared" si="30"/>
        <v/>
      </c>
      <c r="Q426" s="195" t="str">
        <f t="shared" si="34"/>
        <v/>
      </c>
      <c r="R426" s="451" t="str">
        <f>IF(AND(OR(J426="KO",M426&lt;&gt;""),OR(J426="",K426="",L426="")),Listes!$A$68,IF(AND(M426="",J426&lt;&gt;""),Listes!$A$69,IF(AND(I426&lt;M426,O426=""),Listes!$A$70,IF(AND(L426&lt;K426,O426=""),Listes!$A$71,IF(AND(M426&lt;I426,N426=""),Listes!$A$72,IF(AND(S426="",OR(J426&lt;&gt;"",K426&lt;&gt;"",L426&lt;&gt;"")),Listes!$A$73,""))))))</f>
        <v/>
      </c>
      <c r="S426" s="291"/>
      <c r="T426" s="331">
        <f t="shared" si="31"/>
        <v>0</v>
      </c>
    </row>
    <row r="427" spans="1:20" ht="20.149999999999999" customHeight="1" x14ac:dyDescent="0.35">
      <c r="A427" s="126">
        <v>421</v>
      </c>
      <c r="B427" s="197" t="str">
        <f>IF('Dépenses sur frais réels'!B427="","",'Dépenses sur frais réels'!B427)</f>
        <v/>
      </c>
      <c r="C427" s="197" t="str">
        <f>IF('Dépenses sur frais réels'!C427="","",'Dépenses sur frais réels'!C427)</f>
        <v/>
      </c>
      <c r="D427" s="197" t="str">
        <f>IF('Dépenses sur frais réels'!D427="","",'Dépenses sur frais réels'!D427)</f>
        <v/>
      </c>
      <c r="E427" s="197" t="str">
        <f>IF('Dépenses sur frais réels'!E427="","",'Dépenses sur frais réels'!E427)</f>
        <v/>
      </c>
      <c r="F427" s="197" t="str">
        <f>IF('Dépenses sur frais réels'!F427="","",'Dépenses sur frais réels'!F427)</f>
        <v/>
      </c>
      <c r="G427" s="361" t="str">
        <f>IF('Dépenses sur frais réels'!G427="","",'Dépenses sur frais réels'!G427)</f>
        <v/>
      </c>
      <c r="H427" s="361" t="str">
        <f>IF('Dépenses sur frais réels'!H427="","",'Dépenses sur frais réels'!H427)</f>
        <v/>
      </c>
      <c r="I427" s="362" t="str">
        <f>IF('Dépenses sur frais réels'!I427="","",'Dépenses sur frais réels'!I427)</f>
        <v/>
      </c>
      <c r="J427" s="102"/>
      <c r="K427" s="297" t="str">
        <f t="shared" si="32"/>
        <v/>
      </c>
      <c r="L427" s="297" t="str">
        <f t="shared" si="33"/>
        <v/>
      </c>
      <c r="M427" s="102"/>
      <c r="N427" s="193"/>
      <c r="O427" s="370"/>
      <c r="P427" s="147" t="str">
        <f t="shared" si="30"/>
        <v/>
      </c>
      <c r="Q427" s="195" t="str">
        <f t="shared" si="34"/>
        <v/>
      </c>
      <c r="R427" s="451" t="str">
        <f>IF(AND(OR(J427="KO",M427&lt;&gt;""),OR(J427="",K427="",L427="")),Listes!$A$68,IF(AND(M427="",J427&lt;&gt;""),Listes!$A$69,IF(AND(I427&lt;M427,O427=""),Listes!$A$70,IF(AND(L427&lt;K427,O427=""),Listes!$A$71,IF(AND(M427&lt;I427,N427=""),Listes!$A$72,IF(AND(S427="",OR(J427&lt;&gt;"",K427&lt;&gt;"",L427&lt;&gt;"")),Listes!$A$73,""))))))</f>
        <v/>
      </c>
      <c r="S427" s="291"/>
      <c r="T427" s="331">
        <f t="shared" si="31"/>
        <v>0</v>
      </c>
    </row>
    <row r="428" spans="1:20" ht="20.149999999999999" customHeight="1" x14ac:dyDescent="0.35">
      <c r="A428" s="126">
        <v>422</v>
      </c>
      <c r="B428" s="197" t="str">
        <f>IF('Dépenses sur frais réels'!B428="","",'Dépenses sur frais réels'!B428)</f>
        <v/>
      </c>
      <c r="C428" s="197" t="str">
        <f>IF('Dépenses sur frais réels'!C428="","",'Dépenses sur frais réels'!C428)</f>
        <v/>
      </c>
      <c r="D428" s="197" t="str">
        <f>IF('Dépenses sur frais réels'!D428="","",'Dépenses sur frais réels'!D428)</f>
        <v/>
      </c>
      <c r="E428" s="197" t="str">
        <f>IF('Dépenses sur frais réels'!E428="","",'Dépenses sur frais réels'!E428)</f>
        <v/>
      </c>
      <c r="F428" s="197" t="str">
        <f>IF('Dépenses sur frais réels'!F428="","",'Dépenses sur frais réels'!F428)</f>
        <v/>
      </c>
      <c r="G428" s="361" t="str">
        <f>IF('Dépenses sur frais réels'!G428="","",'Dépenses sur frais réels'!G428)</f>
        <v/>
      </c>
      <c r="H428" s="361" t="str">
        <f>IF('Dépenses sur frais réels'!H428="","",'Dépenses sur frais réels'!H428)</f>
        <v/>
      </c>
      <c r="I428" s="362" t="str">
        <f>IF('Dépenses sur frais réels'!I428="","",'Dépenses sur frais réels'!I428)</f>
        <v/>
      </c>
      <c r="J428" s="102"/>
      <c r="K428" s="297" t="str">
        <f t="shared" si="32"/>
        <v/>
      </c>
      <c r="L428" s="297" t="str">
        <f t="shared" si="33"/>
        <v/>
      </c>
      <c r="M428" s="102"/>
      <c r="N428" s="193"/>
      <c r="O428" s="370"/>
      <c r="P428" s="147" t="str">
        <f t="shared" si="30"/>
        <v/>
      </c>
      <c r="Q428" s="195" t="str">
        <f t="shared" si="34"/>
        <v/>
      </c>
      <c r="R428" s="451" t="str">
        <f>IF(AND(OR(J428="KO",M428&lt;&gt;""),OR(J428="",K428="",L428="")),Listes!$A$68,IF(AND(M428="",J428&lt;&gt;""),Listes!$A$69,IF(AND(I428&lt;M428,O428=""),Listes!$A$70,IF(AND(L428&lt;K428,O428=""),Listes!$A$71,IF(AND(M428&lt;I428,N428=""),Listes!$A$72,IF(AND(S428="",OR(J428&lt;&gt;"",K428&lt;&gt;"",L428&lt;&gt;"")),Listes!$A$73,""))))))</f>
        <v/>
      </c>
      <c r="S428" s="291"/>
      <c r="T428" s="331">
        <f t="shared" si="31"/>
        <v>0</v>
      </c>
    </row>
    <row r="429" spans="1:20" ht="20.149999999999999" customHeight="1" x14ac:dyDescent="0.35">
      <c r="A429" s="126">
        <v>423</v>
      </c>
      <c r="B429" s="197" t="str">
        <f>IF('Dépenses sur frais réels'!B429="","",'Dépenses sur frais réels'!B429)</f>
        <v/>
      </c>
      <c r="C429" s="197" t="str">
        <f>IF('Dépenses sur frais réels'!C429="","",'Dépenses sur frais réels'!C429)</f>
        <v/>
      </c>
      <c r="D429" s="197" t="str">
        <f>IF('Dépenses sur frais réels'!D429="","",'Dépenses sur frais réels'!D429)</f>
        <v/>
      </c>
      <c r="E429" s="197" t="str">
        <f>IF('Dépenses sur frais réels'!E429="","",'Dépenses sur frais réels'!E429)</f>
        <v/>
      </c>
      <c r="F429" s="197" t="str">
        <f>IF('Dépenses sur frais réels'!F429="","",'Dépenses sur frais réels'!F429)</f>
        <v/>
      </c>
      <c r="G429" s="361" t="str">
        <f>IF('Dépenses sur frais réels'!G429="","",'Dépenses sur frais réels'!G429)</f>
        <v/>
      </c>
      <c r="H429" s="361" t="str">
        <f>IF('Dépenses sur frais réels'!H429="","",'Dépenses sur frais réels'!H429)</f>
        <v/>
      </c>
      <c r="I429" s="362" t="str">
        <f>IF('Dépenses sur frais réels'!I429="","",'Dépenses sur frais réels'!I429)</f>
        <v/>
      </c>
      <c r="J429" s="102"/>
      <c r="K429" s="297" t="str">
        <f t="shared" si="32"/>
        <v/>
      </c>
      <c r="L429" s="297" t="str">
        <f t="shared" si="33"/>
        <v/>
      </c>
      <c r="M429" s="102"/>
      <c r="N429" s="193"/>
      <c r="O429" s="370"/>
      <c r="P429" s="147" t="str">
        <f t="shared" si="30"/>
        <v/>
      </c>
      <c r="Q429" s="195" t="str">
        <f t="shared" si="34"/>
        <v/>
      </c>
      <c r="R429" s="451" t="str">
        <f>IF(AND(OR(J429="KO",M429&lt;&gt;""),OR(J429="",K429="",L429="")),Listes!$A$68,IF(AND(M429="",J429&lt;&gt;""),Listes!$A$69,IF(AND(I429&lt;M429,O429=""),Listes!$A$70,IF(AND(L429&lt;K429,O429=""),Listes!$A$71,IF(AND(M429&lt;I429,N429=""),Listes!$A$72,IF(AND(S429="",OR(J429&lt;&gt;"",K429&lt;&gt;"",L429&lt;&gt;"")),Listes!$A$73,""))))))</f>
        <v/>
      </c>
      <c r="S429" s="291"/>
      <c r="T429" s="331">
        <f t="shared" si="31"/>
        <v>0</v>
      </c>
    </row>
    <row r="430" spans="1:20" ht="20.149999999999999" customHeight="1" x14ac:dyDescent="0.35">
      <c r="A430" s="126">
        <v>424</v>
      </c>
      <c r="B430" s="197" t="str">
        <f>IF('Dépenses sur frais réels'!B430="","",'Dépenses sur frais réels'!B430)</f>
        <v/>
      </c>
      <c r="C430" s="197" t="str">
        <f>IF('Dépenses sur frais réels'!C430="","",'Dépenses sur frais réels'!C430)</f>
        <v/>
      </c>
      <c r="D430" s="197" t="str">
        <f>IF('Dépenses sur frais réels'!D430="","",'Dépenses sur frais réels'!D430)</f>
        <v/>
      </c>
      <c r="E430" s="197" t="str">
        <f>IF('Dépenses sur frais réels'!E430="","",'Dépenses sur frais réels'!E430)</f>
        <v/>
      </c>
      <c r="F430" s="197" t="str">
        <f>IF('Dépenses sur frais réels'!F430="","",'Dépenses sur frais réels'!F430)</f>
        <v/>
      </c>
      <c r="G430" s="361" t="str">
        <f>IF('Dépenses sur frais réels'!G430="","",'Dépenses sur frais réels'!G430)</f>
        <v/>
      </c>
      <c r="H430" s="361" t="str">
        <f>IF('Dépenses sur frais réels'!H430="","",'Dépenses sur frais réels'!H430)</f>
        <v/>
      </c>
      <c r="I430" s="362" t="str">
        <f>IF('Dépenses sur frais réels'!I430="","",'Dépenses sur frais réels'!I430)</f>
        <v/>
      </c>
      <c r="J430" s="102"/>
      <c r="K430" s="297" t="str">
        <f t="shared" si="32"/>
        <v/>
      </c>
      <c r="L430" s="297" t="str">
        <f t="shared" si="33"/>
        <v/>
      </c>
      <c r="M430" s="102"/>
      <c r="N430" s="193"/>
      <c r="O430" s="370"/>
      <c r="P430" s="147" t="str">
        <f t="shared" si="30"/>
        <v/>
      </c>
      <c r="Q430" s="195" t="str">
        <f t="shared" si="34"/>
        <v/>
      </c>
      <c r="R430" s="451" t="str">
        <f>IF(AND(OR(J430="KO",M430&lt;&gt;""),OR(J430="",K430="",L430="")),Listes!$A$68,IF(AND(M430="",J430&lt;&gt;""),Listes!$A$69,IF(AND(I430&lt;M430,O430=""),Listes!$A$70,IF(AND(L430&lt;K430,O430=""),Listes!$A$71,IF(AND(M430&lt;I430,N430=""),Listes!$A$72,IF(AND(S430="",OR(J430&lt;&gt;"",K430&lt;&gt;"",L430&lt;&gt;"")),Listes!$A$73,""))))))</f>
        <v/>
      </c>
      <c r="S430" s="291"/>
      <c r="T430" s="331">
        <f t="shared" si="31"/>
        <v>0</v>
      </c>
    </row>
    <row r="431" spans="1:20" ht="20.149999999999999" customHeight="1" x14ac:dyDescent="0.35">
      <c r="A431" s="126">
        <v>425</v>
      </c>
      <c r="B431" s="197" t="str">
        <f>IF('Dépenses sur frais réels'!B431="","",'Dépenses sur frais réels'!B431)</f>
        <v/>
      </c>
      <c r="C431" s="197" t="str">
        <f>IF('Dépenses sur frais réels'!C431="","",'Dépenses sur frais réels'!C431)</f>
        <v/>
      </c>
      <c r="D431" s="197" t="str">
        <f>IF('Dépenses sur frais réels'!D431="","",'Dépenses sur frais réels'!D431)</f>
        <v/>
      </c>
      <c r="E431" s="197" t="str">
        <f>IF('Dépenses sur frais réels'!E431="","",'Dépenses sur frais réels'!E431)</f>
        <v/>
      </c>
      <c r="F431" s="197" t="str">
        <f>IF('Dépenses sur frais réels'!F431="","",'Dépenses sur frais réels'!F431)</f>
        <v/>
      </c>
      <c r="G431" s="361" t="str">
        <f>IF('Dépenses sur frais réels'!G431="","",'Dépenses sur frais réels'!G431)</f>
        <v/>
      </c>
      <c r="H431" s="361" t="str">
        <f>IF('Dépenses sur frais réels'!H431="","",'Dépenses sur frais réels'!H431)</f>
        <v/>
      </c>
      <c r="I431" s="362" t="str">
        <f>IF('Dépenses sur frais réels'!I431="","",'Dépenses sur frais réels'!I431)</f>
        <v/>
      </c>
      <c r="J431" s="102"/>
      <c r="K431" s="297" t="str">
        <f t="shared" si="32"/>
        <v/>
      </c>
      <c r="L431" s="297" t="str">
        <f t="shared" si="33"/>
        <v/>
      </c>
      <c r="M431" s="102"/>
      <c r="N431" s="193"/>
      <c r="O431" s="370"/>
      <c r="P431" s="147" t="str">
        <f t="shared" si="30"/>
        <v/>
      </c>
      <c r="Q431" s="195" t="str">
        <f t="shared" si="34"/>
        <v/>
      </c>
      <c r="R431" s="451" t="str">
        <f>IF(AND(OR(J431="KO",M431&lt;&gt;""),OR(J431="",K431="",L431="")),Listes!$A$68,IF(AND(M431="",J431&lt;&gt;""),Listes!$A$69,IF(AND(I431&lt;M431,O431=""),Listes!$A$70,IF(AND(L431&lt;K431,O431=""),Listes!$A$71,IF(AND(M431&lt;I431,N431=""),Listes!$A$72,IF(AND(S431="",OR(J431&lt;&gt;"",K431&lt;&gt;"",L431&lt;&gt;"")),Listes!$A$73,""))))))</f>
        <v/>
      </c>
      <c r="S431" s="291"/>
      <c r="T431" s="331">
        <f t="shared" si="31"/>
        <v>0</v>
      </c>
    </row>
    <row r="432" spans="1:20" ht="20.149999999999999" customHeight="1" x14ac:dyDescent="0.35">
      <c r="A432" s="126">
        <v>426</v>
      </c>
      <c r="B432" s="197" t="str">
        <f>IF('Dépenses sur frais réels'!B432="","",'Dépenses sur frais réels'!B432)</f>
        <v/>
      </c>
      <c r="C432" s="197" t="str">
        <f>IF('Dépenses sur frais réels'!C432="","",'Dépenses sur frais réels'!C432)</f>
        <v/>
      </c>
      <c r="D432" s="197" t="str">
        <f>IF('Dépenses sur frais réels'!D432="","",'Dépenses sur frais réels'!D432)</f>
        <v/>
      </c>
      <c r="E432" s="197" t="str">
        <f>IF('Dépenses sur frais réels'!E432="","",'Dépenses sur frais réels'!E432)</f>
        <v/>
      </c>
      <c r="F432" s="197" t="str">
        <f>IF('Dépenses sur frais réels'!F432="","",'Dépenses sur frais réels'!F432)</f>
        <v/>
      </c>
      <c r="G432" s="361" t="str">
        <f>IF('Dépenses sur frais réels'!G432="","",'Dépenses sur frais réels'!G432)</f>
        <v/>
      </c>
      <c r="H432" s="361" t="str">
        <f>IF('Dépenses sur frais réels'!H432="","",'Dépenses sur frais réels'!H432)</f>
        <v/>
      </c>
      <c r="I432" s="362" t="str">
        <f>IF('Dépenses sur frais réels'!I432="","",'Dépenses sur frais réels'!I432)</f>
        <v/>
      </c>
      <c r="J432" s="102"/>
      <c r="K432" s="297" t="str">
        <f t="shared" si="32"/>
        <v/>
      </c>
      <c r="L432" s="297" t="str">
        <f t="shared" si="33"/>
        <v/>
      </c>
      <c r="M432" s="102"/>
      <c r="N432" s="193"/>
      <c r="O432" s="370"/>
      <c r="P432" s="147" t="str">
        <f t="shared" si="30"/>
        <v/>
      </c>
      <c r="Q432" s="195" t="str">
        <f t="shared" si="34"/>
        <v/>
      </c>
      <c r="R432" s="451" t="str">
        <f>IF(AND(OR(J432="KO",M432&lt;&gt;""),OR(J432="",K432="",L432="")),Listes!$A$68,IF(AND(M432="",J432&lt;&gt;""),Listes!$A$69,IF(AND(I432&lt;M432,O432=""),Listes!$A$70,IF(AND(L432&lt;K432,O432=""),Listes!$A$71,IF(AND(M432&lt;I432,N432=""),Listes!$A$72,IF(AND(S432="",OR(J432&lt;&gt;"",K432&lt;&gt;"",L432&lt;&gt;"")),Listes!$A$73,""))))))</f>
        <v/>
      </c>
      <c r="S432" s="291"/>
      <c r="T432" s="331">
        <f t="shared" si="31"/>
        <v>0</v>
      </c>
    </row>
    <row r="433" spans="1:20" ht="20.149999999999999" customHeight="1" x14ac:dyDescent="0.35">
      <c r="A433" s="126">
        <v>427</v>
      </c>
      <c r="B433" s="197" t="str">
        <f>IF('Dépenses sur frais réels'!B433="","",'Dépenses sur frais réels'!B433)</f>
        <v/>
      </c>
      <c r="C433" s="197" t="str">
        <f>IF('Dépenses sur frais réels'!C433="","",'Dépenses sur frais réels'!C433)</f>
        <v/>
      </c>
      <c r="D433" s="197" t="str">
        <f>IF('Dépenses sur frais réels'!D433="","",'Dépenses sur frais réels'!D433)</f>
        <v/>
      </c>
      <c r="E433" s="197" t="str">
        <f>IF('Dépenses sur frais réels'!E433="","",'Dépenses sur frais réels'!E433)</f>
        <v/>
      </c>
      <c r="F433" s="197" t="str">
        <f>IF('Dépenses sur frais réels'!F433="","",'Dépenses sur frais réels'!F433)</f>
        <v/>
      </c>
      <c r="G433" s="361" t="str">
        <f>IF('Dépenses sur frais réels'!G433="","",'Dépenses sur frais réels'!G433)</f>
        <v/>
      </c>
      <c r="H433" s="361" t="str">
        <f>IF('Dépenses sur frais réels'!H433="","",'Dépenses sur frais réels'!H433)</f>
        <v/>
      </c>
      <c r="I433" s="362" t="str">
        <f>IF('Dépenses sur frais réels'!I433="","",'Dépenses sur frais réels'!I433)</f>
        <v/>
      </c>
      <c r="J433" s="102"/>
      <c r="K433" s="297" t="str">
        <f t="shared" si="32"/>
        <v/>
      </c>
      <c r="L433" s="297" t="str">
        <f t="shared" si="33"/>
        <v/>
      </c>
      <c r="M433" s="102"/>
      <c r="N433" s="193"/>
      <c r="O433" s="370"/>
      <c r="P433" s="147" t="str">
        <f t="shared" si="30"/>
        <v/>
      </c>
      <c r="Q433" s="195" t="str">
        <f t="shared" si="34"/>
        <v/>
      </c>
      <c r="R433" s="451" t="str">
        <f>IF(AND(OR(J433="KO",M433&lt;&gt;""),OR(J433="",K433="",L433="")),Listes!$A$68,IF(AND(M433="",J433&lt;&gt;""),Listes!$A$69,IF(AND(I433&lt;M433,O433=""),Listes!$A$70,IF(AND(L433&lt;K433,O433=""),Listes!$A$71,IF(AND(M433&lt;I433,N433=""),Listes!$A$72,IF(AND(S433="",OR(J433&lt;&gt;"",K433&lt;&gt;"",L433&lt;&gt;"")),Listes!$A$73,""))))))</f>
        <v/>
      </c>
      <c r="S433" s="291"/>
      <c r="T433" s="331">
        <f t="shared" si="31"/>
        <v>0</v>
      </c>
    </row>
    <row r="434" spans="1:20" ht="20.149999999999999" customHeight="1" x14ac:dyDescent="0.35">
      <c r="A434" s="126">
        <v>428</v>
      </c>
      <c r="B434" s="197" t="str">
        <f>IF('Dépenses sur frais réels'!B434="","",'Dépenses sur frais réels'!B434)</f>
        <v/>
      </c>
      <c r="C434" s="197" t="str">
        <f>IF('Dépenses sur frais réels'!C434="","",'Dépenses sur frais réels'!C434)</f>
        <v/>
      </c>
      <c r="D434" s="197" t="str">
        <f>IF('Dépenses sur frais réels'!D434="","",'Dépenses sur frais réels'!D434)</f>
        <v/>
      </c>
      <c r="E434" s="197" t="str">
        <f>IF('Dépenses sur frais réels'!E434="","",'Dépenses sur frais réels'!E434)</f>
        <v/>
      </c>
      <c r="F434" s="197" t="str">
        <f>IF('Dépenses sur frais réels'!F434="","",'Dépenses sur frais réels'!F434)</f>
        <v/>
      </c>
      <c r="G434" s="361" t="str">
        <f>IF('Dépenses sur frais réels'!G434="","",'Dépenses sur frais réels'!G434)</f>
        <v/>
      </c>
      <c r="H434" s="361" t="str">
        <f>IF('Dépenses sur frais réels'!H434="","",'Dépenses sur frais réels'!H434)</f>
        <v/>
      </c>
      <c r="I434" s="362" t="str">
        <f>IF('Dépenses sur frais réels'!I434="","",'Dépenses sur frais réels'!I434)</f>
        <v/>
      </c>
      <c r="J434" s="102"/>
      <c r="K434" s="297" t="str">
        <f t="shared" si="32"/>
        <v/>
      </c>
      <c r="L434" s="297" t="str">
        <f t="shared" si="33"/>
        <v/>
      </c>
      <c r="M434" s="102"/>
      <c r="N434" s="193"/>
      <c r="O434" s="370"/>
      <c r="P434" s="147" t="str">
        <f t="shared" si="30"/>
        <v/>
      </c>
      <c r="Q434" s="195" t="str">
        <f t="shared" si="34"/>
        <v/>
      </c>
      <c r="R434" s="451" t="str">
        <f>IF(AND(OR(J434="KO",M434&lt;&gt;""),OR(J434="",K434="",L434="")),Listes!$A$68,IF(AND(M434="",J434&lt;&gt;""),Listes!$A$69,IF(AND(I434&lt;M434,O434=""),Listes!$A$70,IF(AND(L434&lt;K434,O434=""),Listes!$A$71,IF(AND(M434&lt;I434,N434=""),Listes!$A$72,IF(AND(S434="",OR(J434&lt;&gt;"",K434&lt;&gt;"",L434&lt;&gt;"")),Listes!$A$73,""))))))</f>
        <v/>
      </c>
      <c r="S434" s="291"/>
      <c r="T434" s="331">
        <f t="shared" si="31"/>
        <v>0</v>
      </c>
    </row>
    <row r="435" spans="1:20" ht="20.149999999999999" customHeight="1" x14ac:dyDescent="0.35">
      <c r="A435" s="126">
        <v>429</v>
      </c>
      <c r="B435" s="197" t="str">
        <f>IF('Dépenses sur frais réels'!B435="","",'Dépenses sur frais réels'!B435)</f>
        <v/>
      </c>
      <c r="C435" s="197" t="str">
        <f>IF('Dépenses sur frais réels'!C435="","",'Dépenses sur frais réels'!C435)</f>
        <v/>
      </c>
      <c r="D435" s="197" t="str">
        <f>IF('Dépenses sur frais réels'!D435="","",'Dépenses sur frais réels'!D435)</f>
        <v/>
      </c>
      <c r="E435" s="197" t="str">
        <f>IF('Dépenses sur frais réels'!E435="","",'Dépenses sur frais réels'!E435)</f>
        <v/>
      </c>
      <c r="F435" s="197" t="str">
        <f>IF('Dépenses sur frais réels'!F435="","",'Dépenses sur frais réels'!F435)</f>
        <v/>
      </c>
      <c r="G435" s="361" t="str">
        <f>IF('Dépenses sur frais réels'!G435="","",'Dépenses sur frais réels'!G435)</f>
        <v/>
      </c>
      <c r="H435" s="361" t="str">
        <f>IF('Dépenses sur frais réels'!H435="","",'Dépenses sur frais réels'!H435)</f>
        <v/>
      </c>
      <c r="I435" s="362" t="str">
        <f>IF('Dépenses sur frais réels'!I435="","",'Dépenses sur frais réels'!I435)</f>
        <v/>
      </c>
      <c r="J435" s="102"/>
      <c r="K435" s="297" t="str">
        <f t="shared" si="32"/>
        <v/>
      </c>
      <c r="L435" s="297" t="str">
        <f t="shared" si="33"/>
        <v/>
      </c>
      <c r="M435" s="102"/>
      <c r="N435" s="193"/>
      <c r="O435" s="370"/>
      <c r="P435" s="147" t="str">
        <f t="shared" si="30"/>
        <v/>
      </c>
      <c r="Q435" s="195" t="str">
        <f t="shared" si="34"/>
        <v/>
      </c>
      <c r="R435" s="451" t="str">
        <f>IF(AND(OR(J435="KO",M435&lt;&gt;""),OR(J435="",K435="",L435="")),Listes!$A$68,IF(AND(M435="",J435&lt;&gt;""),Listes!$A$69,IF(AND(I435&lt;M435,O435=""),Listes!$A$70,IF(AND(L435&lt;K435,O435=""),Listes!$A$71,IF(AND(M435&lt;I435,N435=""),Listes!$A$72,IF(AND(S435="",OR(J435&lt;&gt;"",K435&lt;&gt;"",L435&lt;&gt;"")),Listes!$A$73,""))))))</f>
        <v/>
      </c>
      <c r="S435" s="291"/>
      <c r="T435" s="331">
        <f t="shared" si="31"/>
        <v>0</v>
      </c>
    </row>
    <row r="436" spans="1:20" ht="20.149999999999999" customHeight="1" x14ac:dyDescent="0.35">
      <c r="A436" s="126">
        <v>430</v>
      </c>
      <c r="B436" s="197" t="str">
        <f>IF('Dépenses sur frais réels'!B436="","",'Dépenses sur frais réels'!B436)</f>
        <v/>
      </c>
      <c r="C436" s="197" t="str">
        <f>IF('Dépenses sur frais réels'!C436="","",'Dépenses sur frais réels'!C436)</f>
        <v/>
      </c>
      <c r="D436" s="197" t="str">
        <f>IF('Dépenses sur frais réels'!D436="","",'Dépenses sur frais réels'!D436)</f>
        <v/>
      </c>
      <c r="E436" s="197" t="str">
        <f>IF('Dépenses sur frais réels'!E436="","",'Dépenses sur frais réels'!E436)</f>
        <v/>
      </c>
      <c r="F436" s="197" t="str">
        <f>IF('Dépenses sur frais réels'!F436="","",'Dépenses sur frais réels'!F436)</f>
        <v/>
      </c>
      <c r="G436" s="361" t="str">
        <f>IF('Dépenses sur frais réels'!G436="","",'Dépenses sur frais réels'!G436)</f>
        <v/>
      </c>
      <c r="H436" s="361" t="str">
        <f>IF('Dépenses sur frais réels'!H436="","",'Dépenses sur frais réels'!H436)</f>
        <v/>
      </c>
      <c r="I436" s="362" t="str">
        <f>IF('Dépenses sur frais réels'!I436="","",'Dépenses sur frais réels'!I436)</f>
        <v/>
      </c>
      <c r="J436" s="102"/>
      <c r="K436" s="297" t="str">
        <f t="shared" si="32"/>
        <v/>
      </c>
      <c r="L436" s="297" t="str">
        <f t="shared" si="33"/>
        <v/>
      </c>
      <c r="M436" s="102"/>
      <c r="N436" s="193"/>
      <c r="O436" s="370"/>
      <c r="P436" s="147" t="str">
        <f t="shared" si="30"/>
        <v/>
      </c>
      <c r="Q436" s="195" t="str">
        <f t="shared" si="34"/>
        <v/>
      </c>
      <c r="R436" s="451" t="str">
        <f>IF(AND(OR(J436="KO",M436&lt;&gt;""),OR(J436="",K436="",L436="")),Listes!$A$68,IF(AND(M436="",J436&lt;&gt;""),Listes!$A$69,IF(AND(I436&lt;M436,O436=""),Listes!$A$70,IF(AND(L436&lt;K436,O436=""),Listes!$A$71,IF(AND(M436&lt;I436,N436=""),Listes!$A$72,IF(AND(S436="",OR(J436&lt;&gt;"",K436&lt;&gt;"",L436&lt;&gt;"")),Listes!$A$73,""))))))</f>
        <v/>
      </c>
      <c r="S436" s="291"/>
      <c r="T436" s="331">
        <f t="shared" si="31"/>
        <v>0</v>
      </c>
    </row>
    <row r="437" spans="1:20" ht="20.149999999999999" customHeight="1" x14ac:dyDescent="0.35">
      <c r="A437" s="126">
        <v>431</v>
      </c>
      <c r="B437" s="197" t="str">
        <f>IF('Dépenses sur frais réels'!B437="","",'Dépenses sur frais réels'!B437)</f>
        <v/>
      </c>
      <c r="C437" s="197" t="str">
        <f>IF('Dépenses sur frais réels'!C437="","",'Dépenses sur frais réels'!C437)</f>
        <v/>
      </c>
      <c r="D437" s="197" t="str">
        <f>IF('Dépenses sur frais réels'!D437="","",'Dépenses sur frais réels'!D437)</f>
        <v/>
      </c>
      <c r="E437" s="197" t="str">
        <f>IF('Dépenses sur frais réels'!E437="","",'Dépenses sur frais réels'!E437)</f>
        <v/>
      </c>
      <c r="F437" s="197" t="str">
        <f>IF('Dépenses sur frais réels'!F437="","",'Dépenses sur frais réels'!F437)</f>
        <v/>
      </c>
      <c r="G437" s="361" t="str">
        <f>IF('Dépenses sur frais réels'!G437="","",'Dépenses sur frais réels'!G437)</f>
        <v/>
      </c>
      <c r="H437" s="361" t="str">
        <f>IF('Dépenses sur frais réels'!H437="","",'Dépenses sur frais réels'!H437)</f>
        <v/>
      </c>
      <c r="I437" s="362" t="str">
        <f>IF('Dépenses sur frais réels'!I437="","",'Dépenses sur frais réels'!I437)</f>
        <v/>
      </c>
      <c r="J437" s="102"/>
      <c r="K437" s="297" t="str">
        <f t="shared" si="32"/>
        <v/>
      </c>
      <c r="L437" s="297" t="str">
        <f t="shared" si="33"/>
        <v/>
      </c>
      <c r="M437" s="102"/>
      <c r="N437" s="193"/>
      <c r="O437" s="370"/>
      <c r="P437" s="147" t="str">
        <f t="shared" si="30"/>
        <v/>
      </c>
      <c r="Q437" s="195" t="str">
        <f t="shared" si="34"/>
        <v/>
      </c>
      <c r="R437" s="451" t="str">
        <f>IF(AND(OR(J437="KO",M437&lt;&gt;""),OR(J437="",K437="",L437="")),Listes!$A$68,IF(AND(M437="",J437&lt;&gt;""),Listes!$A$69,IF(AND(I437&lt;M437,O437=""),Listes!$A$70,IF(AND(L437&lt;K437,O437=""),Listes!$A$71,IF(AND(M437&lt;I437,N437=""),Listes!$A$72,IF(AND(S437="",OR(J437&lt;&gt;"",K437&lt;&gt;"",L437&lt;&gt;"")),Listes!$A$73,""))))))</f>
        <v/>
      </c>
      <c r="S437" s="291"/>
      <c r="T437" s="331">
        <f t="shared" si="31"/>
        <v>0</v>
      </c>
    </row>
    <row r="438" spans="1:20" ht="20.149999999999999" customHeight="1" x14ac:dyDescent="0.35">
      <c r="A438" s="126">
        <v>432</v>
      </c>
      <c r="B438" s="197" t="str">
        <f>IF('Dépenses sur frais réels'!B438="","",'Dépenses sur frais réels'!B438)</f>
        <v/>
      </c>
      <c r="C438" s="197" t="str">
        <f>IF('Dépenses sur frais réels'!C438="","",'Dépenses sur frais réels'!C438)</f>
        <v/>
      </c>
      <c r="D438" s="197" t="str">
        <f>IF('Dépenses sur frais réels'!D438="","",'Dépenses sur frais réels'!D438)</f>
        <v/>
      </c>
      <c r="E438" s="197" t="str">
        <f>IF('Dépenses sur frais réels'!E438="","",'Dépenses sur frais réels'!E438)</f>
        <v/>
      </c>
      <c r="F438" s="197" t="str">
        <f>IF('Dépenses sur frais réels'!F438="","",'Dépenses sur frais réels'!F438)</f>
        <v/>
      </c>
      <c r="G438" s="361" t="str">
        <f>IF('Dépenses sur frais réels'!G438="","",'Dépenses sur frais réels'!G438)</f>
        <v/>
      </c>
      <c r="H438" s="361" t="str">
        <f>IF('Dépenses sur frais réels'!H438="","",'Dépenses sur frais réels'!H438)</f>
        <v/>
      </c>
      <c r="I438" s="362" t="str">
        <f>IF('Dépenses sur frais réels'!I438="","",'Dépenses sur frais réels'!I438)</f>
        <v/>
      </c>
      <c r="J438" s="102"/>
      <c r="K438" s="297" t="str">
        <f t="shared" si="32"/>
        <v/>
      </c>
      <c r="L438" s="297" t="str">
        <f t="shared" si="33"/>
        <v/>
      </c>
      <c r="M438" s="102"/>
      <c r="N438" s="193"/>
      <c r="O438" s="370"/>
      <c r="P438" s="147" t="str">
        <f t="shared" si="30"/>
        <v/>
      </c>
      <c r="Q438" s="195" t="str">
        <f t="shared" si="34"/>
        <v/>
      </c>
      <c r="R438" s="451" t="str">
        <f>IF(AND(OR(J438="KO",M438&lt;&gt;""),OR(J438="",K438="",L438="")),Listes!$A$68,IF(AND(M438="",J438&lt;&gt;""),Listes!$A$69,IF(AND(I438&lt;M438,O438=""),Listes!$A$70,IF(AND(L438&lt;K438,O438=""),Listes!$A$71,IF(AND(M438&lt;I438,N438=""),Listes!$A$72,IF(AND(S438="",OR(J438&lt;&gt;"",K438&lt;&gt;"",L438&lt;&gt;"")),Listes!$A$73,""))))))</f>
        <v/>
      </c>
      <c r="S438" s="291"/>
      <c r="T438" s="331">
        <f t="shared" si="31"/>
        <v>0</v>
      </c>
    </row>
    <row r="439" spans="1:20" ht="20.149999999999999" customHeight="1" x14ac:dyDescent="0.35">
      <c r="A439" s="126">
        <v>433</v>
      </c>
      <c r="B439" s="197" t="str">
        <f>IF('Dépenses sur frais réels'!B439="","",'Dépenses sur frais réels'!B439)</f>
        <v/>
      </c>
      <c r="C439" s="197" t="str">
        <f>IF('Dépenses sur frais réels'!C439="","",'Dépenses sur frais réels'!C439)</f>
        <v/>
      </c>
      <c r="D439" s="197" t="str">
        <f>IF('Dépenses sur frais réels'!D439="","",'Dépenses sur frais réels'!D439)</f>
        <v/>
      </c>
      <c r="E439" s="197" t="str">
        <f>IF('Dépenses sur frais réels'!E439="","",'Dépenses sur frais réels'!E439)</f>
        <v/>
      </c>
      <c r="F439" s="197" t="str">
        <f>IF('Dépenses sur frais réels'!F439="","",'Dépenses sur frais réels'!F439)</f>
        <v/>
      </c>
      <c r="G439" s="361" t="str">
        <f>IF('Dépenses sur frais réels'!G439="","",'Dépenses sur frais réels'!G439)</f>
        <v/>
      </c>
      <c r="H439" s="361" t="str">
        <f>IF('Dépenses sur frais réels'!H439="","",'Dépenses sur frais réels'!H439)</f>
        <v/>
      </c>
      <c r="I439" s="362" t="str">
        <f>IF('Dépenses sur frais réels'!I439="","",'Dépenses sur frais réels'!I439)</f>
        <v/>
      </c>
      <c r="J439" s="102"/>
      <c r="K439" s="297" t="str">
        <f t="shared" si="32"/>
        <v/>
      </c>
      <c r="L439" s="297" t="str">
        <f t="shared" si="33"/>
        <v/>
      </c>
      <c r="M439" s="102"/>
      <c r="N439" s="193"/>
      <c r="O439" s="370"/>
      <c r="P439" s="147" t="str">
        <f t="shared" si="30"/>
        <v/>
      </c>
      <c r="Q439" s="195" t="str">
        <f t="shared" si="34"/>
        <v/>
      </c>
      <c r="R439" s="451" t="str">
        <f>IF(AND(OR(J439="KO",M439&lt;&gt;""),OR(J439="",K439="",L439="")),Listes!$A$68,IF(AND(M439="",J439&lt;&gt;""),Listes!$A$69,IF(AND(I439&lt;M439,O439=""),Listes!$A$70,IF(AND(L439&lt;K439,O439=""),Listes!$A$71,IF(AND(M439&lt;I439,N439=""),Listes!$A$72,IF(AND(S439="",OR(J439&lt;&gt;"",K439&lt;&gt;"",L439&lt;&gt;"")),Listes!$A$73,""))))))</f>
        <v/>
      </c>
      <c r="S439" s="291"/>
      <c r="T439" s="331">
        <f t="shared" si="31"/>
        <v>0</v>
      </c>
    </row>
    <row r="440" spans="1:20" ht="20.149999999999999" customHeight="1" x14ac:dyDescent="0.35">
      <c r="A440" s="126">
        <v>434</v>
      </c>
      <c r="B440" s="197" t="str">
        <f>IF('Dépenses sur frais réels'!B440="","",'Dépenses sur frais réels'!B440)</f>
        <v/>
      </c>
      <c r="C440" s="197" t="str">
        <f>IF('Dépenses sur frais réels'!C440="","",'Dépenses sur frais réels'!C440)</f>
        <v/>
      </c>
      <c r="D440" s="197" t="str">
        <f>IF('Dépenses sur frais réels'!D440="","",'Dépenses sur frais réels'!D440)</f>
        <v/>
      </c>
      <c r="E440" s="197" t="str">
        <f>IF('Dépenses sur frais réels'!E440="","",'Dépenses sur frais réels'!E440)</f>
        <v/>
      </c>
      <c r="F440" s="197" t="str">
        <f>IF('Dépenses sur frais réels'!F440="","",'Dépenses sur frais réels'!F440)</f>
        <v/>
      </c>
      <c r="G440" s="361" t="str">
        <f>IF('Dépenses sur frais réels'!G440="","",'Dépenses sur frais réels'!G440)</f>
        <v/>
      </c>
      <c r="H440" s="361" t="str">
        <f>IF('Dépenses sur frais réels'!H440="","",'Dépenses sur frais réels'!H440)</f>
        <v/>
      </c>
      <c r="I440" s="362" t="str">
        <f>IF('Dépenses sur frais réels'!I440="","",'Dépenses sur frais réels'!I440)</f>
        <v/>
      </c>
      <c r="J440" s="102"/>
      <c r="K440" s="297" t="str">
        <f t="shared" si="32"/>
        <v/>
      </c>
      <c r="L440" s="297" t="str">
        <f t="shared" si="33"/>
        <v/>
      </c>
      <c r="M440" s="102"/>
      <c r="N440" s="193"/>
      <c r="O440" s="370"/>
      <c r="P440" s="147" t="str">
        <f t="shared" si="30"/>
        <v/>
      </c>
      <c r="Q440" s="195" t="str">
        <f t="shared" si="34"/>
        <v/>
      </c>
      <c r="R440" s="451" t="str">
        <f>IF(AND(OR(J440="KO",M440&lt;&gt;""),OR(J440="",K440="",L440="")),Listes!$A$68,IF(AND(M440="",J440&lt;&gt;""),Listes!$A$69,IF(AND(I440&lt;M440,O440=""),Listes!$A$70,IF(AND(L440&lt;K440,O440=""),Listes!$A$71,IF(AND(M440&lt;I440,N440=""),Listes!$A$72,IF(AND(S440="",OR(J440&lt;&gt;"",K440&lt;&gt;"",L440&lt;&gt;"")),Listes!$A$73,""))))))</f>
        <v/>
      </c>
      <c r="S440" s="291"/>
      <c r="T440" s="331">
        <f t="shared" si="31"/>
        <v>0</v>
      </c>
    </row>
    <row r="441" spans="1:20" ht="20.149999999999999" customHeight="1" x14ac:dyDescent="0.35">
      <c r="A441" s="126">
        <v>435</v>
      </c>
      <c r="B441" s="197" t="str">
        <f>IF('Dépenses sur frais réels'!B441="","",'Dépenses sur frais réels'!B441)</f>
        <v/>
      </c>
      <c r="C441" s="197" t="str">
        <f>IF('Dépenses sur frais réels'!C441="","",'Dépenses sur frais réels'!C441)</f>
        <v/>
      </c>
      <c r="D441" s="197" t="str">
        <f>IF('Dépenses sur frais réels'!D441="","",'Dépenses sur frais réels'!D441)</f>
        <v/>
      </c>
      <c r="E441" s="197" t="str">
        <f>IF('Dépenses sur frais réels'!E441="","",'Dépenses sur frais réels'!E441)</f>
        <v/>
      </c>
      <c r="F441" s="197" t="str">
        <f>IF('Dépenses sur frais réels'!F441="","",'Dépenses sur frais réels'!F441)</f>
        <v/>
      </c>
      <c r="G441" s="361" t="str">
        <f>IF('Dépenses sur frais réels'!G441="","",'Dépenses sur frais réels'!G441)</f>
        <v/>
      </c>
      <c r="H441" s="361" t="str">
        <f>IF('Dépenses sur frais réels'!H441="","",'Dépenses sur frais réels'!H441)</f>
        <v/>
      </c>
      <c r="I441" s="362" t="str">
        <f>IF('Dépenses sur frais réels'!I441="","",'Dépenses sur frais réels'!I441)</f>
        <v/>
      </c>
      <c r="J441" s="102"/>
      <c r="K441" s="297" t="str">
        <f t="shared" si="32"/>
        <v/>
      </c>
      <c r="L441" s="297" t="str">
        <f t="shared" si="33"/>
        <v/>
      </c>
      <c r="M441" s="102"/>
      <c r="N441" s="193"/>
      <c r="O441" s="370"/>
      <c r="P441" s="147" t="str">
        <f t="shared" si="30"/>
        <v/>
      </c>
      <c r="Q441" s="195" t="str">
        <f t="shared" si="34"/>
        <v/>
      </c>
      <c r="R441" s="451" t="str">
        <f>IF(AND(OR(J441="KO",M441&lt;&gt;""),OR(J441="",K441="",L441="")),Listes!$A$68,IF(AND(M441="",J441&lt;&gt;""),Listes!$A$69,IF(AND(I441&lt;M441,O441=""),Listes!$A$70,IF(AND(L441&lt;K441,O441=""),Listes!$A$71,IF(AND(M441&lt;I441,N441=""),Listes!$A$72,IF(AND(S441="",OR(J441&lt;&gt;"",K441&lt;&gt;"",L441&lt;&gt;"")),Listes!$A$73,""))))))</f>
        <v/>
      </c>
      <c r="S441" s="291"/>
      <c r="T441" s="331">
        <f t="shared" si="31"/>
        <v>0</v>
      </c>
    </row>
    <row r="442" spans="1:20" ht="20.149999999999999" customHeight="1" x14ac:dyDescent="0.35">
      <c r="A442" s="126">
        <v>436</v>
      </c>
      <c r="B442" s="197" t="str">
        <f>IF('Dépenses sur frais réels'!B442="","",'Dépenses sur frais réels'!B442)</f>
        <v/>
      </c>
      <c r="C442" s="197" t="str">
        <f>IF('Dépenses sur frais réels'!C442="","",'Dépenses sur frais réels'!C442)</f>
        <v/>
      </c>
      <c r="D442" s="197" t="str">
        <f>IF('Dépenses sur frais réels'!D442="","",'Dépenses sur frais réels'!D442)</f>
        <v/>
      </c>
      <c r="E442" s="197" t="str">
        <f>IF('Dépenses sur frais réels'!E442="","",'Dépenses sur frais réels'!E442)</f>
        <v/>
      </c>
      <c r="F442" s="197" t="str">
        <f>IF('Dépenses sur frais réels'!F442="","",'Dépenses sur frais réels'!F442)</f>
        <v/>
      </c>
      <c r="G442" s="361" t="str">
        <f>IF('Dépenses sur frais réels'!G442="","",'Dépenses sur frais réels'!G442)</f>
        <v/>
      </c>
      <c r="H442" s="361" t="str">
        <f>IF('Dépenses sur frais réels'!H442="","",'Dépenses sur frais réels'!H442)</f>
        <v/>
      </c>
      <c r="I442" s="362" t="str">
        <f>IF('Dépenses sur frais réels'!I442="","",'Dépenses sur frais réels'!I442)</f>
        <v/>
      </c>
      <c r="J442" s="102"/>
      <c r="K442" s="297" t="str">
        <f t="shared" si="32"/>
        <v/>
      </c>
      <c r="L442" s="297" t="str">
        <f t="shared" si="33"/>
        <v/>
      </c>
      <c r="M442" s="102"/>
      <c r="N442" s="193"/>
      <c r="O442" s="370"/>
      <c r="P442" s="147" t="str">
        <f t="shared" si="30"/>
        <v/>
      </c>
      <c r="Q442" s="195" t="str">
        <f t="shared" si="34"/>
        <v/>
      </c>
      <c r="R442" s="451" t="str">
        <f>IF(AND(OR(J442="KO",M442&lt;&gt;""),OR(J442="",K442="",L442="")),Listes!$A$68,IF(AND(M442="",J442&lt;&gt;""),Listes!$A$69,IF(AND(I442&lt;M442,O442=""),Listes!$A$70,IF(AND(L442&lt;K442,O442=""),Listes!$A$71,IF(AND(M442&lt;I442,N442=""),Listes!$A$72,IF(AND(S442="",OR(J442&lt;&gt;"",K442&lt;&gt;"",L442&lt;&gt;"")),Listes!$A$73,""))))))</f>
        <v/>
      </c>
      <c r="S442" s="291"/>
      <c r="T442" s="331">
        <f t="shared" si="31"/>
        <v>0</v>
      </c>
    </row>
    <row r="443" spans="1:20" ht="20.149999999999999" customHeight="1" x14ac:dyDescent="0.35">
      <c r="A443" s="126">
        <v>437</v>
      </c>
      <c r="B443" s="197" t="str">
        <f>IF('Dépenses sur frais réels'!B443="","",'Dépenses sur frais réels'!B443)</f>
        <v/>
      </c>
      <c r="C443" s="197" t="str">
        <f>IF('Dépenses sur frais réels'!C443="","",'Dépenses sur frais réels'!C443)</f>
        <v/>
      </c>
      <c r="D443" s="197" t="str">
        <f>IF('Dépenses sur frais réels'!D443="","",'Dépenses sur frais réels'!D443)</f>
        <v/>
      </c>
      <c r="E443" s="197" t="str">
        <f>IF('Dépenses sur frais réels'!E443="","",'Dépenses sur frais réels'!E443)</f>
        <v/>
      </c>
      <c r="F443" s="197" t="str">
        <f>IF('Dépenses sur frais réels'!F443="","",'Dépenses sur frais réels'!F443)</f>
        <v/>
      </c>
      <c r="G443" s="361" t="str">
        <f>IF('Dépenses sur frais réels'!G443="","",'Dépenses sur frais réels'!G443)</f>
        <v/>
      </c>
      <c r="H443" s="361" t="str">
        <f>IF('Dépenses sur frais réels'!H443="","",'Dépenses sur frais réels'!H443)</f>
        <v/>
      </c>
      <c r="I443" s="362" t="str">
        <f>IF('Dépenses sur frais réels'!I443="","",'Dépenses sur frais réels'!I443)</f>
        <v/>
      </c>
      <c r="J443" s="102"/>
      <c r="K443" s="297" t="str">
        <f t="shared" si="32"/>
        <v/>
      </c>
      <c r="L443" s="297" t="str">
        <f t="shared" si="33"/>
        <v/>
      </c>
      <c r="M443" s="102"/>
      <c r="N443" s="193"/>
      <c r="O443" s="370"/>
      <c r="P443" s="147" t="str">
        <f t="shared" si="30"/>
        <v/>
      </c>
      <c r="Q443" s="195" t="str">
        <f t="shared" si="34"/>
        <v/>
      </c>
      <c r="R443" s="451" t="str">
        <f>IF(AND(OR(J443="KO",M443&lt;&gt;""),OR(J443="",K443="",L443="")),Listes!$A$68,IF(AND(M443="",J443&lt;&gt;""),Listes!$A$69,IF(AND(I443&lt;M443,O443=""),Listes!$A$70,IF(AND(L443&lt;K443,O443=""),Listes!$A$71,IF(AND(M443&lt;I443,N443=""),Listes!$A$72,IF(AND(S443="",OR(J443&lt;&gt;"",K443&lt;&gt;"",L443&lt;&gt;"")),Listes!$A$73,""))))))</f>
        <v/>
      </c>
      <c r="S443" s="291"/>
      <c r="T443" s="331">
        <f t="shared" si="31"/>
        <v>0</v>
      </c>
    </row>
    <row r="444" spans="1:20" ht="20.149999999999999" customHeight="1" x14ac:dyDescent="0.35">
      <c r="A444" s="126">
        <v>438</v>
      </c>
      <c r="B444" s="197" t="str">
        <f>IF('Dépenses sur frais réels'!B444="","",'Dépenses sur frais réels'!B444)</f>
        <v/>
      </c>
      <c r="C444" s="197" t="str">
        <f>IF('Dépenses sur frais réels'!C444="","",'Dépenses sur frais réels'!C444)</f>
        <v/>
      </c>
      <c r="D444" s="197" t="str">
        <f>IF('Dépenses sur frais réels'!D444="","",'Dépenses sur frais réels'!D444)</f>
        <v/>
      </c>
      <c r="E444" s="197" t="str">
        <f>IF('Dépenses sur frais réels'!E444="","",'Dépenses sur frais réels'!E444)</f>
        <v/>
      </c>
      <c r="F444" s="197" t="str">
        <f>IF('Dépenses sur frais réels'!F444="","",'Dépenses sur frais réels'!F444)</f>
        <v/>
      </c>
      <c r="G444" s="361" t="str">
        <f>IF('Dépenses sur frais réels'!G444="","",'Dépenses sur frais réels'!G444)</f>
        <v/>
      </c>
      <c r="H444" s="361" t="str">
        <f>IF('Dépenses sur frais réels'!H444="","",'Dépenses sur frais réels'!H444)</f>
        <v/>
      </c>
      <c r="I444" s="362" t="str">
        <f>IF('Dépenses sur frais réels'!I444="","",'Dépenses sur frais réels'!I444)</f>
        <v/>
      </c>
      <c r="J444" s="102"/>
      <c r="K444" s="297" t="str">
        <f t="shared" si="32"/>
        <v/>
      </c>
      <c r="L444" s="297" t="str">
        <f t="shared" si="33"/>
        <v/>
      </c>
      <c r="M444" s="102"/>
      <c r="N444" s="193"/>
      <c r="O444" s="370"/>
      <c r="P444" s="147" t="str">
        <f t="shared" si="30"/>
        <v/>
      </c>
      <c r="Q444" s="195" t="str">
        <f t="shared" si="34"/>
        <v/>
      </c>
      <c r="R444" s="451" t="str">
        <f>IF(AND(OR(J444="KO",M444&lt;&gt;""),OR(J444="",K444="",L444="")),Listes!$A$68,IF(AND(M444="",J444&lt;&gt;""),Listes!$A$69,IF(AND(I444&lt;M444,O444=""),Listes!$A$70,IF(AND(L444&lt;K444,O444=""),Listes!$A$71,IF(AND(M444&lt;I444,N444=""),Listes!$A$72,IF(AND(S444="",OR(J444&lt;&gt;"",K444&lt;&gt;"",L444&lt;&gt;"")),Listes!$A$73,""))))))</f>
        <v/>
      </c>
      <c r="S444" s="291"/>
      <c r="T444" s="331">
        <f t="shared" si="31"/>
        <v>0</v>
      </c>
    </row>
    <row r="445" spans="1:20" ht="20.149999999999999" customHeight="1" x14ac:dyDescent="0.35">
      <c r="A445" s="126">
        <v>439</v>
      </c>
      <c r="B445" s="197" t="str">
        <f>IF('Dépenses sur frais réels'!B445="","",'Dépenses sur frais réels'!B445)</f>
        <v/>
      </c>
      <c r="C445" s="197" t="str">
        <f>IF('Dépenses sur frais réels'!C445="","",'Dépenses sur frais réels'!C445)</f>
        <v/>
      </c>
      <c r="D445" s="197" t="str">
        <f>IF('Dépenses sur frais réels'!D445="","",'Dépenses sur frais réels'!D445)</f>
        <v/>
      </c>
      <c r="E445" s="197" t="str">
        <f>IF('Dépenses sur frais réels'!E445="","",'Dépenses sur frais réels'!E445)</f>
        <v/>
      </c>
      <c r="F445" s="197" t="str">
        <f>IF('Dépenses sur frais réels'!F445="","",'Dépenses sur frais réels'!F445)</f>
        <v/>
      </c>
      <c r="G445" s="361" t="str">
        <f>IF('Dépenses sur frais réels'!G445="","",'Dépenses sur frais réels'!G445)</f>
        <v/>
      </c>
      <c r="H445" s="361" t="str">
        <f>IF('Dépenses sur frais réels'!H445="","",'Dépenses sur frais réels'!H445)</f>
        <v/>
      </c>
      <c r="I445" s="362" t="str">
        <f>IF('Dépenses sur frais réels'!I445="","",'Dépenses sur frais réels'!I445)</f>
        <v/>
      </c>
      <c r="J445" s="102"/>
      <c r="K445" s="297" t="str">
        <f t="shared" si="32"/>
        <v/>
      </c>
      <c r="L445" s="297" t="str">
        <f t="shared" si="33"/>
        <v/>
      </c>
      <c r="M445" s="102"/>
      <c r="N445" s="193"/>
      <c r="O445" s="370"/>
      <c r="P445" s="147" t="str">
        <f t="shared" si="30"/>
        <v/>
      </c>
      <c r="Q445" s="195" t="str">
        <f t="shared" si="34"/>
        <v/>
      </c>
      <c r="R445" s="451" t="str">
        <f>IF(AND(OR(J445="KO",M445&lt;&gt;""),OR(J445="",K445="",L445="")),Listes!$A$68,IF(AND(M445="",J445&lt;&gt;""),Listes!$A$69,IF(AND(I445&lt;M445,O445=""),Listes!$A$70,IF(AND(L445&lt;K445,O445=""),Listes!$A$71,IF(AND(M445&lt;I445,N445=""),Listes!$A$72,IF(AND(S445="",OR(J445&lt;&gt;"",K445&lt;&gt;"",L445&lt;&gt;"")),Listes!$A$73,""))))))</f>
        <v/>
      </c>
      <c r="S445" s="291"/>
      <c r="T445" s="331">
        <f t="shared" si="31"/>
        <v>0</v>
      </c>
    </row>
    <row r="446" spans="1:20" ht="20.149999999999999" customHeight="1" x14ac:dyDescent="0.35">
      <c r="A446" s="126">
        <v>440</v>
      </c>
      <c r="B446" s="197" t="str">
        <f>IF('Dépenses sur frais réels'!B446="","",'Dépenses sur frais réels'!B446)</f>
        <v/>
      </c>
      <c r="C446" s="197" t="str">
        <f>IF('Dépenses sur frais réels'!C446="","",'Dépenses sur frais réels'!C446)</f>
        <v/>
      </c>
      <c r="D446" s="197" t="str">
        <f>IF('Dépenses sur frais réels'!D446="","",'Dépenses sur frais réels'!D446)</f>
        <v/>
      </c>
      <c r="E446" s="197" t="str">
        <f>IF('Dépenses sur frais réels'!E446="","",'Dépenses sur frais réels'!E446)</f>
        <v/>
      </c>
      <c r="F446" s="197" t="str">
        <f>IF('Dépenses sur frais réels'!F446="","",'Dépenses sur frais réels'!F446)</f>
        <v/>
      </c>
      <c r="G446" s="361" t="str">
        <f>IF('Dépenses sur frais réels'!G446="","",'Dépenses sur frais réels'!G446)</f>
        <v/>
      </c>
      <c r="H446" s="361" t="str">
        <f>IF('Dépenses sur frais réels'!H446="","",'Dépenses sur frais réels'!H446)</f>
        <v/>
      </c>
      <c r="I446" s="362" t="str">
        <f>IF('Dépenses sur frais réels'!I446="","",'Dépenses sur frais réels'!I446)</f>
        <v/>
      </c>
      <c r="J446" s="102"/>
      <c r="K446" s="297" t="str">
        <f t="shared" si="32"/>
        <v/>
      </c>
      <c r="L446" s="297" t="str">
        <f t="shared" si="33"/>
        <v/>
      </c>
      <c r="M446" s="102"/>
      <c r="N446" s="193"/>
      <c r="O446" s="370"/>
      <c r="P446" s="147" t="str">
        <f t="shared" si="30"/>
        <v/>
      </c>
      <c r="Q446" s="195" t="str">
        <f t="shared" si="34"/>
        <v/>
      </c>
      <c r="R446" s="451" t="str">
        <f>IF(AND(OR(J446="KO",M446&lt;&gt;""),OR(J446="",K446="",L446="")),Listes!$A$68,IF(AND(M446="",J446&lt;&gt;""),Listes!$A$69,IF(AND(I446&lt;M446,O446=""),Listes!$A$70,IF(AND(L446&lt;K446,O446=""),Listes!$A$71,IF(AND(M446&lt;I446,N446=""),Listes!$A$72,IF(AND(S446="",OR(J446&lt;&gt;"",K446&lt;&gt;"",L446&lt;&gt;"")),Listes!$A$73,""))))))</f>
        <v/>
      </c>
      <c r="S446" s="291"/>
      <c r="T446" s="331">
        <f t="shared" si="31"/>
        <v>0</v>
      </c>
    </row>
    <row r="447" spans="1:20" ht="20.149999999999999" customHeight="1" x14ac:dyDescent="0.35">
      <c r="A447" s="126">
        <v>441</v>
      </c>
      <c r="B447" s="197" t="str">
        <f>IF('Dépenses sur frais réels'!B447="","",'Dépenses sur frais réels'!B447)</f>
        <v/>
      </c>
      <c r="C447" s="197" t="str">
        <f>IF('Dépenses sur frais réels'!C447="","",'Dépenses sur frais réels'!C447)</f>
        <v/>
      </c>
      <c r="D447" s="197" t="str">
        <f>IF('Dépenses sur frais réels'!D447="","",'Dépenses sur frais réels'!D447)</f>
        <v/>
      </c>
      <c r="E447" s="197" t="str">
        <f>IF('Dépenses sur frais réels'!E447="","",'Dépenses sur frais réels'!E447)</f>
        <v/>
      </c>
      <c r="F447" s="197" t="str">
        <f>IF('Dépenses sur frais réels'!F447="","",'Dépenses sur frais réels'!F447)</f>
        <v/>
      </c>
      <c r="G447" s="361" t="str">
        <f>IF('Dépenses sur frais réels'!G447="","",'Dépenses sur frais réels'!G447)</f>
        <v/>
      </c>
      <c r="H447" s="361" t="str">
        <f>IF('Dépenses sur frais réels'!H447="","",'Dépenses sur frais réels'!H447)</f>
        <v/>
      </c>
      <c r="I447" s="362" t="str">
        <f>IF('Dépenses sur frais réels'!I447="","",'Dépenses sur frais réels'!I447)</f>
        <v/>
      </c>
      <c r="J447" s="102"/>
      <c r="K447" s="297" t="str">
        <f t="shared" si="32"/>
        <v/>
      </c>
      <c r="L447" s="297" t="str">
        <f t="shared" si="33"/>
        <v/>
      </c>
      <c r="M447" s="102"/>
      <c r="N447" s="193"/>
      <c r="O447" s="370"/>
      <c r="P447" s="147" t="str">
        <f t="shared" si="30"/>
        <v/>
      </c>
      <c r="Q447" s="195" t="str">
        <f t="shared" si="34"/>
        <v/>
      </c>
      <c r="R447" s="451" t="str">
        <f>IF(AND(OR(J447="KO",M447&lt;&gt;""),OR(J447="",K447="",L447="")),Listes!$A$68,IF(AND(M447="",J447&lt;&gt;""),Listes!$A$69,IF(AND(I447&lt;M447,O447=""),Listes!$A$70,IF(AND(L447&lt;K447,O447=""),Listes!$A$71,IF(AND(M447&lt;I447,N447=""),Listes!$A$72,IF(AND(S447="",OR(J447&lt;&gt;"",K447&lt;&gt;"",L447&lt;&gt;"")),Listes!$A$73,""))))))</f>
        <v/>
      </c>
      <c r="S447" s="291"/>
      <c r="T447" s="331">
        <f t="shared" si="31"/>
        <v>0</v>
      </c>
    </row>
    <row r="448" spans="1:20" ht="20.149999999999999" customHeight="1" x14ac:dyDescent="0.35">
      <c r="A448" s="126">
        <v>442</v>
      </c>
      <c r="B448" s="197" t="str">
        <f>IF('Dépenses sur frais réels'!B448="","",'Dépenses sur frais réels'!B448)</f>
        <v/>
      </c>
      <c r="C448" s="197" t="str">
        <f>IF('Dépenses sur frais réels'!C448="","",'Dépenses sur frais réels'!C448)</f>
        <v/>
      </c>
      <c r="D448" s="197" t="str">
        <f>IF('Dépenses sur frais réels'!D448="","",'Dépenses sur frais réels'!D448)</f>
        <v/>
      </c>
      <c r="E448" s="197" t="str">
        <f>IF('Dépenses sur frais réels'!E448="","",'Dépenses sur frais réels'!E448)</f>
        <v/>
      </c>
      <c r="F448" s="197" t="str">
        <f>IF('Dépenses sur frais réels'!F448="","",'Dépenses sur frais réels'!F448)</f>
        <v/>
      </c>
      <c r="G448" s="361" t="str">
        <f>IF('Dépenses sur frais réels'!G448="","",'Dépenses sur frais réels'!G448)</f>
        <v/>
      </c>
      <c r="H448" s="361" t="str">
        <f>IF('Dépenses sur frais réels'!H448="","",'Dépenses sur frais réels'!H448)</f>
        <v/>
      </c>
      <c r="I448" s="362" t="str">
        <f>IF('Dépenses sur frais réels'!I448="","",'Dépenses sur frais réels'!I448)</f>
        <v/>
      </c>
      <c r="J448" s="102"/>
      <c r="K448" s="297" t="str">
        <f t="shared" si="32"/>
        <v/>
      </c>
      <c r="L448" s="297" t="str">
        <f t="shared" si="33"/>
        <v/>
      </c>
      <c r="M448" s="102"/>
      <c r="N448" s="193"/>
      <c r="O448" s="370"/>
      <c r="P448" s="147" t="str">
        <f t="shared" si="30"/>
        <v/>
      </c>
      <c r="Q448" s="195" t="str">
        <f t="shared" si="34"/>
        <v/>
      </c>
      <c r="R448" s="451" t="str">
        <f>IF(AND(OR(J448="KO",M448&lt;&gt;""),OR(J448="",K448="",L448="")),Listes!$A$68,IF(AND(M448="",J448&lt;&gt;""),Listes!$A$69,IF(AND(I448&lt;M448,O448=""),Listes!$A$70,IF(AND(L448&lt;K448,O448=""),Listes!$A$71,IF(AND(M448&lt;I448,N448=""),Listes!$A$72,IF(AND(S448="",OR(J448&lt;&gt;"",K448&lt;&gt;"",L448&lt;&gt;"")),Listes!$A$73,""))))))</f>
        <v/>
      </c>
      <c r="S448" s="291"/>
      <c r="T448" s="331">
        <f t="shared" si="31"/>
        <v>0</v>
      </c>
    </row>
    <row r="449" spans="1:20" ht="20.149999999999999" customHeight="1" x14ac:dyDescent="0.35">
      <c r="A449" s="126">
        <v>443</v>
      </c>
      <c r="B449" s="197" t="str">
        <f>IF('Dépenses sur frais réels'!B449="","",'Dépenses sur frais réels'!B449)</f>
        <v/>
      </c>
      <c r="C449" s="197" t="str">
        <f>IF('Dépenses sur frais réels'!C449="","",'Dépenses sur frais réels'!C449)</f>
        <v/>
      </c>
      <c r="D449" s="197" t="str">
        <f>IF('Dépenses sur frais réels'!D449="","",'Dépenses sur frais réels'!D449)</f>
        <v/>
      </c>
      <c r="E449" s="197" t="str">
        <f>IF('Dépenses sur frais réels'!E449="","",'Dépenses sur frais réels'!E449)</f>
        <v/>
      </c>
      <c r="F449" s="197" t="str">
        <f>IF('Dépenses sur frais réels'!F449="","",'Dépenses sur frais réels'!F449)</f>
        <v/>
      </c>
      <c r="G449" s="361" t="str">
        <f>IF('Dépenses sur frais réels'!G449="","",'Dépenses sur frais réels'!G449)</f>
        <v/>
      </c>
      <c r="H449" s="361" t="str">
        <f>IF('Dépenses sur frais réels'!H449="","",'Dépenses sur frais réels'!H449)</f>
        <v/>
      </c>
      <c r="I449" s="362" t="str">
        <f>IF('Dépenses sur frais réels'!I449="","",'Dépenses sur frais réels'!I449)</f>
        <v/>
      </c>
      <c r="J449" s="102"/>
      <c r="K449" s="297" t="str">
        <f t="shared" si="32"/>
        <v/>
      </c>
      <c r="L449" s="297" t="str">
        <f t="shared" si="33"/>
        <v/>
      </c>
      <c r="M449" s="102"/>
      <c r="N449" s="193"/>
      <c r="O449" s="370"/>
      <c r="P449" s="147" t="str">
        <f t="shared" si="30"/>
        <v/>
      </c>
      <c r="Q449" s="195" t="str">
        <f t="shared" si="34"/>
        <v/>
      </c>
      <c r="R449" s="451" t="str">
        <f>IF(AND(OR(J449="KO",M449&lt;&gt;""),OR(J449="",K449="",L449="")),Listes!$A$68,IF(AND(M449="",J449&lt;&gt;""),Listes!$A$69,IF(AND(I449&lt;M449,O449=""),Listes!$A$70,IF(AND(L449&lt;K449,O449=""),Listes!$A$71,IF(AND(M449&lt;I449,N449=""),Listes!$A$72,IF(AND(S449="",OR(J449&lt;&gt;"",K449&lt;&gt;"",L449&lt;&gt;"")),Listes!$A$73,""))))))</f>
        <v/>
      </c>
      <c r="S449" s="291"/>
      <c r="T449" s="331">
        <f t="shared" si="31"/>
        <v>0</v>
      </c>
    </row>
    <row r="450" spans="1:20" ht="20.149999999999999" customHeight="1" x14ac:dyDescent="0.35">
      <c r="A450" s="126">
        <v>444</v>
      </c>
      <c r="B450" s="197" t="str">
        <f>IF('Dépenses sur frais réels'!B450="","",'Dépenses sur frais réels'!B450)</f>
        <v/>
      </c>
      <c r="C450" s="197" t="str">
        <f>IF('Dépenses sur frais réels'!C450="","",'Dépenses sur frais réels'!C450)</f>
        <v/>
      </c>
      <c r="D450" s="197" t="str">
        <f>IF('Dépenses sur frais réels'!D450="","",'Dépenses sur frais réels'!D450)</f>
        <v/>
      </c>
      <c r="E450" s="197" t="str">
        <f>IF('Dépenses sur frais réels'!E450="","",'Dépenses sur frais réels'!E450)</f>
        <v/>
      </c>
      <c r="F450" s="197" t="str">
        <f>IF('Dépenses sur frais réels'!F450="","",'Dépenses sur frais réels'!F450)</f>
        <v/>
      </c>
      <c r="G450" s="361" t="str">
        <f>IF('Dépenses sur frais réels'!G450="","",'Dépenses sur frais réels'!G450)</f>
        <v/>
      </c>
      <c r="H450" s="361" t="str">
        <f>IF('Dépenses sur frais réels'!H450="","",'Dépenses sur frais réels'!H450)</f>
        <v/>
      </c>
      <c r="I450" s="362" t="str">
        <f>IF('Dépenses sur frais réels'!I450="","",'Dépenses sur frais réels'!I450)</f>
        <v/>
      </c>
      <c r="J450" s="102"/>
      <c r="K450" s="297" t="str">
        <f t="shared" si="32"/>
        <v/>
      </c>
      <c r="L450" s="297" t="str">
        <f t="shared" si="33"/>
        <v/>
      </c>
      <c r="M450" s="102"/>
      <c r="N450" s="193"/>
      <c r="O450" s="370"/>
      <c r="P450" s="147" t="str">
        <f t="shared" si="30"/>
        <v/>
      </c>
      <c r="Q450" s="195" t="str">
        <f t="shared" si="34"/>
        <v/>
      </c>
      <c r="R450" s="451" t="str">
        <f>IF(AND(OR(J450="KO",M450&lt;&gt;""),OR(J450="",K450="",L450="")),Listes!$A$68,IF(AND(M450="",J450&lt;&gt;""),Listes!$A$69,IF(AND(I450&lt;M450,O450=""),Listes!$A$70,IF(AND(L450&lt;K450,O450=""),Listes!$A$71,IF(AND(M450&lt;I450,N450=""),Listes!$A$72,IF(AND(S450="",OR(J450&lt;&gt;"",K450&lt;&gt;"",L450&lt;&gt;"")),Listes!$A$73,""))))))</f>
        <v/>
      </c>
      <c r="S450" s="291"/>
      <c r="T450" s="331">
        <f t="shared" si="31"/>
        <v>0</v>
      </c>
    </row>
    <row r="451" spans="1:20" ht="20.149999999999999" customHeight="1" x14ac:dyDescent="0.35">
      <c r="A451" s="126">
        <v>445</v>
      </c>
      <c r="B451" s="197" t="str">
        <f>IF('Dépenses sur frais réels'!B451="","",'Dépenses sur frais réels'!B451)</f>
        <v/>
      </c>
      <c r="C451" s="197" t="str">
        <f>IF('Dépenses sur frais réels'!C451="","",'Dépenses sur frais réels'!C451)</f>
        <v/>
      </c>
      <c r="D451" s="197" t="str">
        <f>IF('Dépenses sur frais réels'!D451="","",'Dépenses sur frais réels'!D451)</f>
        <v/>
      </c>
      <c r="E451" s="197" t="str">
        <f>IF('Dépenses sur frais réels'!E451="","",'Dépenses sur frais réels'!E451)</f>
        <v/>
      </c>
      <c r="F451" s="197" t="str">
        <f>IF('Dépenses sur frais réels'!F451="","",'Dépenses sur frais réels'!F451)</f>
        <v/>
      </c>
      <c r="G451" s="361" t="str">
        <f>IF('Dépenses sur frais réels'!G451="","",'Dépenses sur frais réels'!G451)</f>
        <v/>
      </c>
      <c r="H451" s="361" t="str">
        <f>IF('Dépenses sur frais réels'!H451="","",'Dépenses sur frais réels'!H451)</f>
        <v/>
      </c>
      <c r="I451" s="362" t="str">
        <f>IF('Dépenses sur frais réels'!I451="","",'Dépenses sur frais réels'!I451)</f>
        <v/>
      </c>
      <c r="J451" s="102"/>
      <c r="K451" s="297" t="str">
        <f t="shared" si="32"/>
        <v/>
      </c>
      <c r="L451" s="297" t="str">
        <f t="shared" si="33"/>
        <v/>
      </c>
      <c r="M451" s="102"/>
      <c r="N451" s="193"/>
      <c r="O451" s="370"/>
      <c r="P451" s="147" t="str">
        <f t="shared" si="30"/>
        <v/>
      </c>
      <c r="Q451" s="195" t="str">
        <f t="shared" si="34"/>
        <v/>
      </c>
      <c r="R451" s="451" t="str">
        <f>IF(AND(OR(J451="KO",M451&lt;&gt;""),OR(J451="",K451="",L451="")),Listes!$A$68,IF(AND(M451="",J451&lt;&gt;""),Listes!$A$69,IF(AND(I451&lt;M451,O451=""),Listes!$A$70,IF(AND(L451&lt;K451,O451=""),Listes!$A$71,IF(AND(M451&lt;I451,N451=""),Listes!$A$72,IF(AND(S451="",OR(J451&lt;&gt;"",K451&lt;&gt;"",L451&lt;&gt;"")),Listes!$A$73,""))))))</f>
        <v/>
      </c>
      <c r="S451" s="291"/>
      <c r="T451" s="331">
        <f t="shared" si="31"/>
        <v>0</v>
      </c>
    </row>
    <row r="452" spans="1:20" ht="20.149999999999999" customHeight="1" x14ac:dyDescent="0.35">
      <c r="A452" s="126">
        <v>446</v>
      </c>
      <c r="B452" s="197" t="str">
        <f>IF('Dépenses sur frais réels'!B452="","",'Dépenses sur frais réels'!B452)</f>
        <v/>
      </c>
      <c r="C452" s="197" t="str">
        <f>IF('Dépenses sur frais réels'!C452="","",'Dépenses sur frais réels'!C452)</f>
        <v/>
      </c>
      <c r="D452" s="197" t="str">
        <f>IF('Dépenses sur frais réels'!D452="","",'Dépenses sur frais réels'!D452)</f>
        <v/>
      </c>
      <c r="E452" s="197" t="str">
        <f>IF('Dépenses sur frais réels'!E452="","",'Dépenses sur frais réels'!E452)</f>
        <v/>
      </c>
      <c r="F452" s="197" t="str">
        <f>IF('Dépenses sur frais réels'!F452="","",'Dépenses sur frais réels'!F452)</f>
        <v/>
      </c>
      <c r="G452" s="361" t="str">
        <f>IF('Dépenses sur frais réels'!G452="","",'Dépenses sur frais réels'!G452)</f>
        <v/>
      </c>
      <c r="H452" s="361" t="str">
        <f>IF('Dépenses sur frais réels'!H452="","",'Dépenses sur frais réels'!H452)</f>
        <v/>
      </c>
      <c r="I452" s="362" t="str">
        <f>IF('Dépenses sur frais réels'!I452="","",'Dépenses sur frais réels'!I452)</f>
        <v/>
      </c>
      <c r="J452" s="102"/>
      <c r="K452" s="297" t="str">
        <f t="shared" si="32"/>
        <v/>
      </c>
      <c r="L452" s="297" t="str">
        <f t="shared" si="33"/>
        <v/>
      </c>
      <c r="M452" s="102"/>
      <c r="N452" s="193"/>
      <c r="O452" s="370"/>
      <c r="P452" s="147" t="str">
        <f t="shared" si="30"/>
        <v/>
      </c>
      <c r="Q452" s="195" t="str">
        <f t="shared" si="34"/>
        <v/>
      </c>
      <c r="R452" s="451" t="str">
        <f>IF(AND(OR(J452="KO",M452&lt;&gt;""),OR(J452="",K452="",L452="")),Listes!$A$68,IF(AND(M452="",J452&lt;&gt;""),Listes!$A$69,IF(AND(I452&lt;M452,O452=""),Listes!$A$70,IF(AND(L452&lt;K452,O452=""),Listes!$A$71,IF(AND(M452&lt;I452,N452=""),Listes!$A$72,IF(AND(S452="",OR(J452&lt;&gt;"",K452&lt;&gt;"",L452&lt;&gt;"")),Listes!$A$73,""))))))</f>
        <v/>
      </c>
      <c r="S452" s="291"/>
      <c r="T452" s="331">
        <f t="shared" si="31"/>
        <v>0</v>
      </c>
    </row>
    <row r="453" spans="1:20" ht="20.149999999999999" customHeight="1" x14ac:dyDescent="0.35">
      <c r="A453" s="126">
        <v>447</v>
      </c>
      <c r="B453" s="197" t="str">
        <f>IF('Dépenses sur frais réels'!B453="","",'Dépenses sur frais réels'!B453)</f>
        <v/>
      </c>
      <c r="C453" s="197" t="str">
        <f>IF('Dépenses sur frais réels'!C453="","",'Dépenses sur frais réels'!C453)</f>
        <v/>
      </c>
      <c r="D453" s="197" t="str">
        <f>IF('Dépenses sur frais réels'!D453="","",'Dépenses sur frais réels'!D453)</f>
        <v/>
      </c>
      <c r="E453" s="197" t="str">
        <f>IF('Dépenses sur frais réels'!E453="","",'Dépenses sur frais réels'!E453)</f>
        <v/>
      </c>
      <c r="F453" s="197" t="str">
        <f>IF('Dépenses sur frais réels'!F453="","",'Dépenses sur frais réels'!F453)</f>
        <v/>
      </c>
      <c r="G453" s="361" t="str">
        <f>IF('Dépenses sur frais réels'!G453="","",'Dépenses sur frais réels'!G453)</f>
        <v/>
      </c>
      <c r="H453" s="361" t="str">
        <f>IF('Dépenses sur frais réels'!H453="","",'Dépenses sur frais réels'!H453)</f>
        <v/>
      </c>
      <c r="I453" s="362" t="str">
        <f>IF('Dépenses sur frais réels'!I453="","",'Dépenses sur frais réels'!I453)</f>
        <v/>
      </c>
      <c r="J453" s="102"/>
      <c r="K453" s="297" t="str">
        <f t="shared" si="32"/>
        <v/>
      </c>
      <c r="L453" s="297" t="str">
        <f t="shared" si="33"/>
        <v/>
      </c>
      <c r="M453" s="102"/>
      <c r="N453" s="193"/>
      <c r="O453" s="370"/>
      <c r="P453" s="147" t="str">
        <f t="shared" si="30"/>
        <v/>
      </c>
      <c r="Q453" s="195" t="str">
        <f t="shared" si="34"/>
        <v/>
      </c>
      <c r="R453" s="451" t="str">
        <f>IF(AND(OR(J453="KO",M453&lt;&gt;""),OR(J453="",K453="",L453="")),Listes!$A$68,IF(AND(M453="",J453&lt;&gt;""),Listes!$A$69,IF(AND(I453&lt;M453,O453=""),Listes!$A$70,IF(AND(L453&lt;K453,O453=""),Listes!$A$71,IF(AND(M453&lt;I453,N453=""),Listes!$A$72,IF(AND(S453="",OR(J453&lt;&gt;"",K453&lt;&gt;"",L453&lt;&gt;"")),Listes!$A$73,""))))))</f>
        <v/>
      </c>
      <c r="S453" s="291"/>
      <c r="T453" s="331">
        <f t="shared" si="31"/>
        <v>0</v>
      </c>
    </row>
    <row r="454" spans="1:20" ht="20.149999999999999" customHeight="1" x14ac:dyDescent="0.35">
      <c r="A454" s="126">
        <v>448</v>
      </c>
      <c r="B454" s="197" t="str">
        <f>IF('Dépenses sur frais réels'!B454="","",'Dépenses sur frais réels'!B454)</f>
        <v/>
      </c>
      <c r="C454" s="197" t="str">
        <f>IF('Dépenses sur frais réels'!C454="","",'Dépenses sur frais réels'!C454)</f>
        <v/>
      </c>
      <c r="D454" s="197" t="str">
        <f>IF('Dépenses sur frais réels'!D454="","",'Dépenses sur frais réels'!D454)</f>
        <v/>
      </c>
      <c r="E454" s="197" t="str">
        <f>IF('Dépenses sur frais réels'!E454="","",'Dépenses sur frais réels'!E454)</f>
        <v/>
      </c>
      <c r="F454" s="197" t="str">
        <f>IF('Dépenses sur frais réels'!F454="","",'Dépenses sur frais réels'!F454)</f>
        <v/>
      </c>
      <c r="G454" s="361" t="str">
        <f>IF('Dépenses sur frais réels'!G454="","",'Dépenses sur frais réels'!G454)</f>
        <v/>
      </c>
      <c r="H454" s="361" t="str">
        <f>IF('Dépenses sur frais réels'!H454="","",'Dépenses sur frais réels'!H454)</f>
        <v/>
      </c>
      <c r="I454" s="362" t="str">
        <f>IF('Dépenses sur frais réels'!I454="","",'Dépenses sur frais réels'!I454)</f>
        <v/>
      </c>
      <c r="J454" s="102"/>
      <c r="K454" s="297" t="str">
        <f t="shared" si="32"/>
        <v/>
      </c>
      <c r="L454" s="297" t="str">
        <f t="shared" si="33"/>
        <v/>
      </c>
      <c r="M454" s="102"/>
      <c r="N454" s="193"/>
      <c r="O454" s="370"/>
      <c r="P454" s="147" t="str">
        <f t="shared" si="30"/>
        <v/>
      </c>
      <c r="Q454" s="195" t="str">
        <f t="shared" si="34"/>
        <v/>
      </c>
      <c r="R454" s="451" t="str">
        <f>IF(AND(OR(J454="KO",M454&lt;&gt;""),OR(J454="",K454="",L454="")),Listes!$A$68,IF(AND(M454="",J454&lt;&gt;""),Listes!$A$69,IF(AND(I454&lt;M454,O454=""),Listes!$A$70,IF(AND(L454&lt;K454,O454=""),Listes!$A$71,IF(AND(M454&lt;I454,N454=""),Listes!$A$72,IF(AND(S454="",OR(J454&lt;&gt;"",K454&lt;&gt;"",L454&lt;&gt;"")),Listes!$A$73,""))))))</f>
        <v/>
      </c>
      <c r="S454" s="291"/>
      <c r="T454" s="331">
        <f t="shared" si="31"/>
        <v>0</v>
      </c>
    </row>
    <row r="455" spans="1:20" ht="20.149999999999999" customHeight="1" x14ac:dyDescent="0.35">
      <c r="A455" s="126">
        <v>449</v>
      </c>
      <c r="B455" s="197" t="str">
        <f>IF('Dépenses sur frais réels'!B455="","",'Dépenses sur frais réels'!B455)</f>
        <v/>
      </c>
      <c r="C455" s="197" t="str">
        <f>IF('Dépenses sur frais réels'!C455="","",'Dépenses sur frais réels'!C455)</f>
        <v/>
      </c>
      <c r="D455" s="197" t="str">
        <f>IF('Dépenses sur frais réels'!D455="","",'Dépenses sur frais réels'!D455)</f>
        <v/>
      </c>
      <c r="E455" s="197" t="str">
        <f>IF('Dépenses sur frais réels'!E455="","",'Dépenses sur frais réels'!E455)</f>
        <v/>
      </c>
      <c r="F455" s="197" t="str">
        <f>IF('Dépenses sur frais réels'!F455="","",'Dépenses sur frais réels'!F455)</f>
        <v/>
      </c>
      <c r="G455" s="361" t="str">
        <f>IF('Dépenses sur frais réels'!G455="","",'Dépenses sur frais réels'!G455)</f>
        <v/>
      </c>
      <c r="H455" s="361" t="str">
        <f>IF('Dépenses sur frais réels'!H455="","",'Dépenses sur frais réels'!H455)</f>
        <v/>
      </c>
      <c r="I455" s="362" t="str">
        <f>IF('Dépenses sur frais réels'!I455="","",'Dépenses sur frais réels'!I455)</f>
        <v/>
      </c>
      <c r="J455" s="102"/>
      <c r="K455" s="297" t="str">
        <f t="shared" si="32"/>
        <v/>
      </c>
      <c r="L455" s="297" t="str">
        <f t="shared" si="33"/>
        <v/>
      </c>
      <c r="M455" s="102"/>
      <c r="N455" s="193"/>
      <c r="O455" s="370"/>
      <c r="P455" s="147" t="str">
        <f t="shared" ref="P455:P506" si="35">IF(F455="Aller - Retour Mayotte - Hexagone",IF(1900=0,"",1900),IF(F455="Aller - Retour Mayotte - La Réunion",IF(700=0,"",700),IF(F455="Aller - Retour Mayotte - Caraïbes",IF(2200=0,"",2200),IF(E455="Billets de train",IF(M455=0,"",""),IF(E455="","")))))</f>
        <v/>
      </c>
      <c r="Q455" s="195" t="str">
        <f t="shared" si="34"/>
        <v/>
      </c>
      <c r="R455" s="451" t="str">
        <f>IF(AND(OR(J455="KO",M455&lt;&gt;""),OR(J455="",K455="",L455="")),Listes!$A$68,IF(AND(M455="",J455&lt;&gt;""),Listes!$A$69,IF(AND(I455&lt;M455,O455=""),Listes!$A$70,IF(AND(L455&lt;K455,O455=""),Listes!$A$71,IF(AND(M455&lt;I455,N455=""),Listes!$A$72,IF(AND(S455="",OR(J455&lt;&gt;"",K455&lt;&gt;"",L455&lt;&gt;"")),Listes!$A$73,""))))))</f>
        <v/>
      </c>
      <c r="S455" s="291"/>
      <c r="T455" s="331">
        <f t="shared" ref="T455:T506" si="36">IF(AND(B455&lt;&gt;"",S455&lt;&gt;"Oui"),1,0)</f>
        <v>0</v>
      </c>
    </row>
    <row r="456" spans="1:20" ht="20.149999999999999" customHeight="1" x14ac:dyDescent="0.35">
      <c r="A456" s="126">
        <v>450</v>
      </c>
      <c r="B456" s="197" t="str">
        <f>IF('Dépenses sur frais réels'!B456="","",'Dépenses sur frais réels'!B456)</f>
        <v/>
      </c>
      <c r="C456" s="197" t="str">
        <f>IF('Dépenses sur frais réels'!C456="","",'Dépenses sur frais réels'!C456)</f>
        <v/>
      </c>
      <c r="D456" s="197" t="str">
        <f>IF('Dépenses sur frais réels'!D456="","",'Dépenses sur frais réels'!D456)</f>
        <v/>
      </c>
      <c r="E456" s="197" t="str">
        <f>IF('Dépenses sur frais réels'!E456="","",'Dépenses sur frais réels'!E456)</f>
        <v/>
      </c>
      <c r="F456" s="197" t="str">
        <f>IF('Dépenses sur frais réels'!F456="","",'Dépenses sur frais réels'!F456)</f>
        <v/>
      </c>
      <c r="G456" s="361" t="str">
        <f>IF('Dépenses sur frais réels'!G456="","",'Dépenses sur frais réels'!G456)</f>
        <v/>
      </c>
      <c r="H456" s="361" t="str">
        <f>IF('Dépenses sur frais réels'!H456="","",'Dépenses sur frais réels'!H456)</f>
        <v/>
      </c>
      <c r="I456" s="362" t="str">
        <f>IF('Dépenses sur frais réels'!I456="","",'Dépenses sur frais réels'!I456)</f>
        <v/>
      </c>
      <c r="J456" s="102"/>
      <c r="K456" s="297" t="str">
        <f t="shared" ref="K456:K506" si="37">IF(J456="","",IF(J456="KO","",G456))</f>
        <v/>
      </c>
      <c r="L456" s="297" t="str">
        <f t="shared" ref="L456:L506" si="38">IF(J456="","",IF(J456="KO","",H456))</f>
        <v/>
      </c>
      <c r="M456" s="102"/>
      <c r="N456" s="193"/>
      <c r="O456" s="370"/>
      <c r="P456" s="147" t="str">
        <f t="shared" si="35"/>
        <v/>
      </c>
      <c r="Q456" s="195" t="str">
        <f t="shared" ref="Q456:Q506" si="39">IF(M456="", "", MIN(M456,P456))</f>
        <v/>
      </c>
      <c r="R456" s="451" t="str">
        <f>IF(AND(OR(J456="KO",M456&lt;&gt;""),OR(J456="",K456="",L456="")),Listes!$A$68,IF(AND(M456="",J456&lt;&gt;""),Listes!$A$69,IF(AND(I456&lt;M456,O456=""),Listes!$A$70,IF(AND(L456&lt;K456,O456=""),Listes!$A$71,IF(AND(M456&lt;I456,N456=""),Listes!$A$72,IF(AND(S456="",OR(J456&lt;&gt;"",K456&lt;&gt;"",L456&lt;&gt;"")),Listes!$A$73,""))))))</f>
        <v/>
      </c>
      <c r="S456" s="291"/>
      <c r="T456" s="331">
        <f t="shared" si="36"/>
        <v>0</v>
      </c>
    </row>
    <row r="457" spans="1:20" ht="20.149999999999999" customHeight="1" x14ac:dyDescent="0.35">
      <c r="A457" s="126">
        <v>451</v>
      </c>
      <c r="B457" s="197" t="str">
        <f>IF('Dépenses sur frais réels'!B457="","",'Dépenses sur frais réels'!B457)</f>
        <v/>
      </c>
      <c r="C457" s="197" t="str">
        <f>IF('Dépenses sur frais réels'!C457="","",'Dépenses sur frais réels'!C457)</f>
        <v/>
      </c>
      <c r="D457" s="197" t="str">
        <f>IF('Dépenses sur frais réels'!D457="","",'Dépenses sur frais réels'!D457)</f>
        <v/>
      </c>
      <c r="E457" s="197" t="str">
        <f>IF('Dépenses sur frais réels'!E457="","",'Dépenses sur frais réels'!E457)</f>
        <v/>
      </c>
      <c r="F457" s="197" t="str">
        <f>IF('Dépenses sur frais réels'!F457="","",'Dépenses sur frais réels'!F457)</f>
        <v/>
      </c>
      <c r="G457" s="361" t="str">
        <f>IF('Dépenses sur frais réels'!G457="","",'Dépenses sur frais réels'!G457)</f>
        <v/>
      </c>
      <c r="H457" s="361" t="str">
        <f>IF('Dépenses sur frais réels'!H457="","",'Dépenses sur frais réels'!H457)</f>
        <v/>
      </c>
      <c r="I457" s="362" t="str">
        <f>IF('Dépenses sur frais réels'!I457="","",'Dépenses sur frais réels'!I457)</f>
        <v/>
      </c>
      <c r="J457" s="102"/>
      <c r="K457" s="297" t="str">
        <f t="shared" si="37"/>
        <v/>
      </c>
      <c r="L457" s="297" t="str">
        <f t="shared" si="38"/>
        <v/>
      </c>
      <c r="M457" s="102"/>
      <c r="N457" s="193"/>
      <c r="O457" s="370"/>
      <c r="P457" s="147" t="str">
        <f t="shared" si="35"/>
        <v/>
      </c>
      <c r="Q457" s="195" t="str">
        <f t="shared" si="39"/>
        <v/>
      </c>
      <c r="R457" s="451" t="str">
        <f>IF(AND(OR(J457="KO",M457&lt;&gt;""),OR(J457="",K457="",L457="")),Listes!$A$68,IF(AND(M457="",J457&lt;&gt;""),Listes!$A$69,IF(AND(I457&lt;M457,O457=""),Listes!$A$70,IF(AND(L457&lt;K457,O457=""),Listes!$A$71,IF(AND(M457&lt;I457,N457=""),Listes!$A$72,IF(AND(S457="",OR(J457&lt;&gt;"",K457&lt;&gt;"",L457&lt;&gt;"")),Listes!$A$73,""))))))</f>
        <v/>
      </c>
      <c r="S457" s="291"/>
      <c r="T457" s="331">
        <f t="shared" si="36"/>
        <v>0</v>
      </c>
    </row>
    <row r="458" spans="1:20" ht="20.149999999999999" customHeight="1" x14ac:dyDescent="0.35">
      <c r="A458" s="126">
        <v>452</v>
      </c>
      <c r="B458" s="197" t="str">
        <f>IF('Dépenses sur frais réels'!B458="","",'Dépenses sur frais réels'!B458)</f>
        <v/>
      </c>
      <c r="C458" s="197" t="str">
        <f>IF('Dépenses sur frais réels'!C458="","",'Dépenses sur frais réels'!C458)</f>
        <v/>
      </c>
      <c r="D458" s="197" t="str">
        <f>IF('Dépenses sur frais réels'!D458="","",'Dépenses sur frais réels'!D458)</f>
        <v/>
      </c>
      <c r="E458" s="197" t="str">
        <f>IF('Dépenses sur frais réels'!E458="","",'Dépenses sur frais réels'!E458)</f>
        <v/>
      </c>
      <c r="F458" s="197" t="str">
        <f>IF('Dépenses sur frais réels'!F458="","",'Dépenses sur frais réels'!F458)</f>
        <v/>
      </c>
      <c r="G458" s="361" t="str">
        <f>IF('Dépenses sur frais réels'!G458="","",'Dépenses sur frais réels'!G458)</f>
        <v/>
      </c>
      <c r="H458" s="361" t="str">
        <f>IF('Dépenses sur frais réels'!H458="","",'Dépenses sur frais réels'!H458)</f>
        <v/>
      </c>
      <c r="I458" s="362" t="str">
        <f>IF('Dépenses sur frais réels'!I458="","",'Dépenses sur frais réels'!I458)</f>
        <v/>
      </c>
      <c r="J458" s="102"/>
      <c r="K458" s="297" t="str">
        <f t="shared" si="37"/>
        <v/>
      </c>
      <c r="L458" s="297" t="str">
        <f t="shared" si="38"/>
        <v/>
      </c>
      <c r="M458" s="102"/>
      <c r="N458" s="193"/>
      <c r="O458" s="370"/>
      <c r="P458" s="147" t="str">
        <f t="shared" si="35"/>
        <v/>
      </c>
      <c r="Q458" s="195" t="str">
        <f t="shared" si="39"/>
        <v/>
      </c>
      <c r="R458" s="451" t="str">
        <f>IF(AND(OR(J458="KO",M458&lt;&gt;""),OR(J458="",K458="",L458="")),Listes!$A$68,IF(AND(M458="",J458&lt;&gt;""),Listes!$A$69,IF(AND(I458&lt;M458,O458=""),Listes!$A$70,IF(AND(L458&lt;K458,O458=""),Listes!$A$71,IF(AND(M458&lt;I458,N458=""),Listes!$A$72,IF(AND(S458="",OR(J458&lt;&gt;"",K458&lt;&gt;"",L458&lt;&gt;"")),Listes!$A$73,""))))))</f>
        <v/>
      </c>
      <c r="S458" s="291"/>
      <c r="T458" s="331">
        <f t="shared" si="36"/>
        <v>0</v>
      </c>
    </row>
    <row r="459" spans="1:20" ht="20.149999999999999" customHeight="1" x14ac:dyDescent="0.35">
      <c r="A459" s="126">
        <v>453</v>
      </c>
      <c r="B459" s="197" t="str">
        <f>IF('Dépenses sur frais réels'!B459="","",'Dépenses sur frais réels'!B459)</f>
        <v/>
      </c>
      <c r="C459" s="197" t="str">
        <f>IF('Dépenses sur frais réels'!C459="","",'Dépenses sur frais réels'!C459)</f>
        <v/>
      </c>
      <c r="D459" s="197" t="str">
        <f>IF('Dépenses sur frais réels'!D459="","",'Dépenses sur frais réels'!D459)</f>
        <v/>
      </c>
      <c r="E459" s="197" t="str">
        <f>IF('Dépenses sur frais réels'!E459="","",'Dépenses sur frais réels'!E459)</f>
        <v/>
      </c>
      <c r="F459" s="197" t="str">
        <f>IF('Dépenses sur frais réels'!F459="","",'Dépenses sur frais réels'!F459)</f>
        <v/>
      </c>
      <c r="G459" s="361" t="str">
        <f>IF('Dépenses sur frais réels'!G459="","",'Dépenses sur frais réels'!G459)</f>
        <v/>
      </c>
      <c r="H459" s="361" t="str">
        <f>IF('Dépenses sur frais réels'!H459="","",'Dépenses sur frais réels'!H459)</f>
        <v/>
      </c>
      <c r="I459" s="362" t="str">
        <f>IF('Dépenses sur frais réels'!I459="","",'Dépenses sur frais réels'!I459)</f>
        <v/>
      </c>
      <c r="J459" s="102"/>
      <c r="K459" s="297" t="str">
        <f t="shared" si="37"/>
        <v/>
      </c>
      <c r="L459" s="297" t="str">
        <f t="shared" si="38"/>
        <v/>
      </c>
      <c r="M459" s="102"/>
      <c r="N459" s="193"/>
      <c r="O459" s="370"/>
      <c r="P459" s="147" t="str">
        <f t="shared" si="35"/>
        <v/>
      </c>
      <c r="Q459" s="195" t="str">
        <f t="shared" si="39"/>
        <v/>
      </c>
      <c r="R459" s="451" t="str">
        <f>IF(AND(OR(J459="KO",M459&lt;&gt;""),OR(J459="",K459="",L459="")),Listes!$A$68,IF(AND(M459="",J459&lt;&gt;""),Listes!$A$69,IF(AND(I459&lt;M459,O459=""),Listes!$A$70,IF(AND(L459&lt;K459,O459=""),Listes!$A$71,IF(AND(M459&lt;I459,N459=""),Listes!$A$72,IF(AND(S459="",OR(J459&lt;&gt;"",K459&lt;&gt;"",L459&lt;&gt;"")),Listes!$A$73,""))))))</f>
        <v/>
      </c>
      <c r="S459" s="291"/>
      <c r="T459" s="331">
        <f t="shared" si="36"/>
        <v>0</v>
      </c>
    </row>
    <row r="460" spans="1:20" ht="20.149999999999999" customHeight="1" x14ac:dyDescent="0.35">
      <c r="A460" s="126">
        <v>454</v>
      </c>
      <c r="B460" s="197" t="str">
        <f>IF('Dépenses sur frais réels'!B460="","",'Dépenses sur frais réels'!B460)</f>
        <v/>
      </c>
      <c r="C460" s="197" t="str">
        <f>IF('Dépenses sur frais réels'!C460="","",'Dépenses sur frais réels'!C460)</f>
        <v/>
      </c>
      <c r="D460" s="197" t="str">
        <f>IF('Dépenses sur frais réels'!D460="","",'Dépenses sur frais réels'!D460)</f>
        <v/>
      </c>
      <c r="E460" s="197" t="str">
        <f>IF('Dépenses sur frais réels'!E460="","",'Dépenses sur frais réels'!E460)</f>
        <v/>
      </c>
      <c r="F460" s="197" t="str">
        <f>IF('Dépenses sur frais réels'!F460="","",'Dépenses sur frais réels'!F460)</f>
        <v/>
      </c>
      <c r="G460" s="361" t="str">
        <f>IF('Dépenses sur frais réels'!G460="","",'Dépenses sur frais réels'!G460)</f>
        <v/>
      </c>
      <c r="H460" s="361" t="str">
        <f>IF('Dépenses sur frais réels'!H460="","",'Dépenses sur frais réels'!H460)</f>
        <v/>
      </c>
      <c r="I460" s="362" t="str">
        <f>IF('Dépenses sur frais réels'!I460="","",'Dépenses sur frais réels'!I460)</f>
        <v/>
      </c>
      <c r="J460" s="102"/>
      <c r="K460" s="297" t="str">
        <f t="shared" si="37"/>
        <v/>
      </c>
      <c r="L460" s="297" t="str">
        <f t="shared" si="38"/>
        <v/>
      </c>
      <c r="M460" s="102"/>
      <c r="N460" s="193"/>
      <c r="O460" s="370"/>
      <c r="P460" s="147" t="str">
        <f t="shared" si="35"/>
        <v/>
      </c>
      <c r="Q460" s="195" t="str">
        <f t="shared" si="39"/>
        <v/>
      </c>
      <c r="R460" s="451" t="str">
        <f>IF(AND(OR(J460="KO",M460&lt;&gt;""),OR(J460="",K460="",L460="")),Listes!$A$68,IF(AND(M460="",J460&lt;&gt;""),Listes!$A$69,IF(AND(I460&lt;M460,O460=""),Listes!$A$70,IF(AND(L460&lt;K460,O460=""),Listes!$A$71,IF(AND(M460&lt;I460,N460=""),Listes!$A$72,IF(AND(S460="",OR(J460&lt;&gt;"",K460&lt;&gt;"",L460&lt;&gt;"")),Listes!$A$73,""))))))</f>
        <v/>
      </c>
      <c r="S460" s="291"/>
      <c r="T460" s="331">
        <f t="shared" si="36"/>
        <v>0</v>
      </c>
    </row>
    <row r="461" spans="1:20" ht="20.149999999999999" customHeight="1" x14ac:dyDescent="0.35">
      <c r="A461" s="126">
        <v>455</v>
      </c>
      <c r="B461" s="197" t="str">
        <f>IF('Dépenses sur frais réels'!B461="","",'Dépenses sur frais réels'!B461)</f>
        <v/>
      </c>
      <c r="C461" s="197" t="str">
        <f>IF('Dépenses sur frais réels'!C461="","",'Dépenses sur frais réels'!C461)</f>
        <v/>
      </c>
      <c r="D461" s="197" t="str">
        <f>IF('Dépenses sur frais réels'!D461="","",'Dépenses sur frais réels'!D461)</f>
        <v/>
      </c>
      <c r="E461" s="197" t="str">
        <f>IF('Dépenses sur frais réels'!E461="","",'Dépenses sur frais réels'!E461)</f>
        <v/>
      </c>
      <c r="F461" s="197" t="str">
        <f>IF('Dépenses sur frais réels'!F461="","",'Dépenses sur frais réels'!F461)</f>
        <v/>
      </c>
      <c r="G461" s="361" t="str">
        <f>IF('Dépenses sur frais réels'!G461="","",'Dépenses sur frais réels'!G461)</f>
        <v/>
      </c>
      <c r="H461" s="361" t="str">
        <f>IF('Dépenses sur frais réels'!H461="","",'Dépenses sur frais réels'!H461)</f>
        <v/>
      </c>
      <c r="I461" s="362" t="str">
        <f>IF('Dépenses sur frais réels'!I461="","",'Dépenses sur frais réels'!I461)</f>
        <v/>
      </c>
      <c r="J461" s="102"/>
      <c r="K461" s="297" t="str">
        <f t="shared" si="37"/>
        <v/>
      </c>
      <c r="L461" s="297" t="str">
        <f t="shared" si="38"/>
        <v/>
      </c>
      <c r="M461" s="102"/>
      <c r="N461" s="193"/>
      <c r="O461" s="370"/>
      <c r="P461" s="147" t="str">
        <f t="shared" si="35"/>
        <v/>
      </c>
      <c r="Q461" s="195" t="str">
        <f t="shared" si="39"/>
        <v/>
      </c>
      <c r="R461" s="451" t="str">
        <f>IF(AND(OR(J461="KO",M461&lt;&gt;""),OR(J461="",K461="",L461="")),Listes!$A$68,IF(AND(M461="",J461&lt;&gt;""),Listes!$A$69,IF(AND(I461&lt;M461,O461=""),Listes!$A$70,IF(AND(L461&lt;K461,O461=""),Listes!$A$71,IF(AND(M461&lt;I461,N461=""),Listes!$A$72,IF(AND(S461="",OR(J461&lt;&gt;"",K461&lt;&gt;"",L461&lt;&gt;"")),Listes!$A$73,""))))))</f>
        <v/>
      </c>
      <c r="S461" s="291"/>
      <c r="T461" s="331">
        <f t="shared" si="36"/>
        <v>0</v>
      </c>
    </row>
    <row r="462" spans="1:20" ht="20.149999999999999" customHeight="1" x14ac:dyDescent="0.35">
      <c r="A462" s="126">
        <v>456</v>
      </c>
      <c r="B462" s="197" t="str">
        <f>IF('Dépenses sur frais réels'!B462="","",'Dépenses sur frais réels'!B462)</f>
        <v/>
      </c>
      <c r="C462" s="197" t="str">
        <f>IF('Dépenses sur frais réels'!C462="","",'Dépenses sur frais réels'!C462)</f>
        <v/>
      </c>
      <c r="D462" s="197" t="str">
        <f>IF('Dépenses sur frais réels'!D462="","",'Dépenses sur frais réels'!D462)</f>
        <v/>
      </c>
      <c r="E462" s="197" t="str">
        <f>IF('Dépenses sur frais réels'!E462="","",'Dépenses sur frais réels'!E462)</f>
        <v/>
      </c>
      <c r="F462" s="197" t="str">
        <f>IF('Dépenses sur frais réels'!F462="","",'Dépenses sur frais réels'!F462)</f>
        <v/>
      </c>
      <c r="G462" s="361" t="str">
        <f>IF('Dépenses sur frais réels'!G462="","",'Dépenses sur frais réels'!G462)</f>
        <v/>
      </c>
      <c r="H462" s="361" t="str">
        <f>IF('Dépenses sur frais réels'!H462="","",'Dépenses sur frais réels'!H462)</f>
        <v/>
      </c>
      <c r="I462" s="362" t="str">
        <f>IF('Dépenses sur frais réels'!I462="","",'Dépenses sur frais réels'!I462)</f>
        <v/>
      </c>
      <c r="J462" s="102"/>
      <c r="K462" s="297" t="str">
        <f t="shared" si="37"/>
        <v/>
      </c>
      <c r="L462" s="297" t="str">
        <f t="shared" si="38"/>
        <v/>
      </c>
      <c r="M462" s="102"/>
      <c r="N462" s="193"/>
      <c r="O462" s="370"/>
      <c r="P462" s="147" t="str">
        <f t="shared" si="35"/>
        <v/>
      </c>
      <c r="Q462" s="195" t="str">
        <f t="shared" si="39"/>
        <v/>
      </c>
      <c r="R462" s="451" t="str">
        <f>IF(AND(OR(J462="KO",M462&lt;&gt;""),OR(J462="",K462="",L462="")),Listes!$A$68,IF(AND(M462="",J462&lt;&gt;""),Listes!$A$69,IF(AND(I462&lt;M462,O462=""),Listes!$A$70,IF(AND(L462&lt;K462,O462=""),Listes!$A$71,IF(AND(M462&lt;I462,N462=""),Listes!$A$72,IF(AND(S462="",OR(J462&lt;&gt;"",K462&lt;&gt;"",L462&lt;&gt;"")),Listes!$A$73,""))))))</f>
        <v/>
      </c>
      <c r="S462" s="291"/>
      <c r="T462" s="331">
        <f t="shared" si="36"/>
        <v>0</v>
      </c>
    </row>
    <row r="463" spans="1:20" ht="20.149999999999999" customHeight="1" x14ac:dyDescent="0.35">
      <c r="A463" s="126">
        <v>457</v>
      </c>
      <c r="B463" s="197" t="str">
        <f>IF('Dépenses sur frais réels'!B463="","",'Dépenses sur frais réels'!B463)</f>
        <v/>
      </c>
      <c r="C463" s="197" t="str">
        <f>IF('Dépenses sur frais réels'!C463="","",'Dépenses sur frais réels'!C463)</f>
        <v/>
      </c>
      <c r="D463" s="197" t="str">
        <f>IF('Dépenses sur frais réels'!D463="","",'Dépenses sur frais réels'!D463)</f>
        <v/>
      </c>
      <c r="E463" s="197" t="str">
        <f>IF('Dépenses sur frais réels'!E463="","",'Dépenses sur frais réels'!E463)</f>
        <v/>
      </c>
      <c r="F463" s="197" t="str">
        <f>IF('Dépenses sur frais réels'!F463="","",'Dépenses sur frais réels'!F463)</f>
        <v/>
      </c>
      <c r="G463" s="361" t="str">
        <f>IF('Dépenses sur frais réels'!G463="","",'Dépenses sur frais réels'!G463)</f>
        <v/>
      </c>
      <c r="H463" s="361" t="str">
        <f>IF('Dépenses sur frais réels'!H463="","",'Dépenses sur frais réels'!H463)</f>
        <v/>
      </c>
      <c r="I463" s="362" t="str">
        <f>IF('Dépenses sur frais réels'!I463="","",'Dépenses sur frais réels'!I463)</f>
        <v/>
      </c>
      <c r="J463" s="102"/>
      <c r="K463" s="297" t="str">
        <f t="shared" si="37"/>
        <v/>
      </c>
      <c r="L463" s="297" t="str">
        <f t="shared" si="38"/>
        <v/>
      </c>
      <c r="M463" s="102"/>
      <c r="N463" s="193"/>
      <c r="O463" s="370"/>
      <c r="P463" s="147" t="str">
        <f t="shared" si="35"/>
        <v/>
      </c>
      <c r="Q463" s="195" t="str">
        <f t="shared" si="39"/>
        <v/>
      </c>
      <c r="R463" s="451" t="str">
        <f>IF(AND(OR(J463="KO",M463&lt;&gt;""),OR(J463="",K463="",L463="")),Listes!$A$68,IF(AND(M463="",J463&lt;&gt;""),Listes!$A$69,IF(AND(I463&lt;M463,O463=""),Listes!$A$70,IF(AND(L463&lt;K463,O463=""),Listes!$A$71,IF(AND(M463&lt;I463,N463=""),Listes!$A$72,IF(AND(S463="",OR(J463&lt;&gt;"",K463&lt;&gt;"",L463&lt;&gt;"")),Listes!$A$73,""))))))</f>
        <v/>
      </c>
      <c r="S463" s="291"/>
      <c r="T463" s="331">
        <f t="shared" si="36"/>
        <v>0</v>
      </c>
    </row>
    <row r="464" spans="1:20" ht="20.149999999999999" customHeight="1" x14ac:dyDescent="0.35">
      <c r="A464" s="126">
        <v>458</v>
      </c>
      <c r="B464" s="197" t="str">
        <f>IF('Dépenses sur frais réels'!B464="","",'Dépenses sur frais réels'!B464)</f>
        <v/>
      </c>
      <c r="C464" s="197" t="str">
        <f>IF('Dépenses sur frais réels'!C464="","",'Dépenses sur frais réels'!C464)</f>
        <v/>
      </c>
      <c r="D464" s="197" t="str">
        <f>IF('Dépenses sur frais réels'!D464="","",'Dépenses sur frais réels'!D464)</f>
        <v/>
      </c>
      <c r="E464" s="197" t="str">
        <f>IF('Dépenses sur frais réels'!E464="","",'Dépenses sur frais réels'!E464)</f>
        <v/>
      </c>
      <c r="F464" s="197" t="str">
        <f>IF('Dépenses sur frais réels'!F464="","",'Dépenses sur frais réels'!F464)</f>
        <v/>
      </c>
      <c r="G464" s="361" t="str">
        <f>IF('Dépenses sur frais réels'!G464="","",'Dépenses sur frais réels'!G464)</f>
        <v/>
      </c>
      <c r="H464" s="361" t="str">
        <f>IF('Dépenses sur frais réels'!H464="","",'Dépenses sur frais réels'!H464)</f>
        <v/>
      </c>
      <c r="I464" s="362" t="str">
        <f>IF('Dépenses sur frais réels'!I464="","",'Dépenses sur frais réels'!I464)</f>
        <v/>
      </c>
      <c r="J464" s="102"/>
      <c r="K464" s="297" t="str">
        <f t="shared" si="37"/>
        <v/>
      </c>
      <c r="L464" s="297" t="str">
        <f t="shared" si="38"/>
        <v/>
      </c>
      <c r="M464" s="102"/>
      <c r="N464" s="193"/>
      <c r="O464" s="370"/>
      <c r="P464" s="147" t="str">
        <f t="shared" si="35"/>
        <v/>
      </c>
      <c r="Q464" s="195" t="str">
        <f t="shared" si="39"/>
        <v/>
      </c>
      <c r="R464" s="451" t="str">
        <f>IF(AND(OR(J464="KO",M464&lt;&gt;""),OR(J464="",K464="",L464="")),Listes!$A$68,IF(AND(M464="",J464&lt;&gt;""),Listes!$A$69,IF(AND(I464&lt;M464,O464=""),Listes!$A$70,IF(AND(L464&lt;K464,O464=""),Listes!$A$71,IF(AND(M464&lt;I464,N464=""),Listes!$A$72,IF(AND(S464="",OR(J464&lt;&gt;"",K464&lt;&gt;"",L464&lt;&gt;"")),Listes!$A$73,""))))))</f>
        <v/>
      </c>
      <c r="S464" s="291"/>
      <c r="T464" s="331">
        <f t="shared" si="36"/>
        <v>0</v>
      </c>
    </row>
    <row r="465" spans="1:20" ht="20.149999999999999" customHeight="1" x14ac:dyDescent="0.35">
      <c r="A465" s="126">
        <v>459</v>
      </c>
      <c r="B465" s="197" t="str">
        <f>IF('Dépenses sur frais réels'!B465="","",'Dépenses sur frais réels'!B465)</f>
        <v/>
      </c>
      <c r="C465" s="197" t="str">
        <f>IF('Dépenses sur frais réels'!C465="","",'Dépenses sur frais réels'!C465)</f>
        <v/>
      </c>
      <c r="D465" s="197" t="str">
        <f>IF('Dépenses sur frais réels'!D465="","",'Dépenses sur frais réels'!D465)</f>
        <v/>
      </c>
      <c r="E465" s="197" t="str">
        <f>IF('Dépenses sur frais réels'!E465="","",'Dépenses sur frais réels'!E465)</f>
        <v/>
      </c>
      <c r="F465" s="197" t="str">
        <f>IF('Dépenses sur frais réels'!F465="","",'Dépenses sur frais réels'!F465)</f>
        <v/>
      </c>
      <c r="G465" s="361" t="str">
        <f>IF('Dépenses sur frais réels'!G465="","",'Dépenses sur frais réels'!G465)</f>
        <v/>
      </c>
      <c r="H465" s="361" t="str">
        <f>IF('Dépenses sur frais réels'!H465="","",'Dépenses sur frais réels'!H465)</f>
        <v/>
      </c>
      <c r="I465" s="362" t="str">
        <f>IF('Dépenses sur frais réels'!I465="","",'Dépenses sur frais réels'!I465)</f>
        <v/>
      </c>
      <c r="J465" s="102"/>
      <c r="K465" s="297" t="str">
        <f t="shared" si="37"/>
        <v/>
      </c>
      <c r="L465" s="297" t="str">
        <f t="shared" si="38"/>
        <v/>
      </c>
      <c r="M465" s="102"/>
      <c r="N465" s="193"/>
      <c r="O465" s="370"/>
      <c r="P465" s="147" t="str">
        <f t="shared" si="35"/>
        <v/>
      </c>
      <c r="Q465" s="195" t="str">
        <f t="shared" si="39"/>
        <v/>
      </c>
      <c r="R465" s="451" t="str">
        <f>IF(AND(OR(J465="KO",M465&lt;&gt;""),OR(J465="",K465="",L465="")),Listes!$A$68,IF(AND(M465="",J465&lt;&gt;""),Listes!$A$69,IF(AND(I465&lt;M465,O465=""),Listes!$A$70,IF(AND(L465&lt;K465,O465=""),Listes!$A$71,IF(AND(M465&lt;I465,N465=""),Listes!$A$72,IF(AND(S465="",OR(J465&lt;&gt;"",K465&lt;&gt;"",L465&lt;&gt;"")),Listes!$A$73,""))))))</f>
        <v/>
      </c>
      <c r="S465" s="291"/>
      <c r="T465" s="331">
        <f t="shared" si="36"/>
        <v>0</v>
      </c>
    </row>
    <row r="466" spans="1:20" ht="20.149999999999999" customHeight="1" x14ac:dyDescent="0.35">
      <c r="A466" s="126">
        <v>460</v>
      </c>
      <c r="B466" s="197" t="str">
        <f>IF('Dépenses sur frais réels'!B466="","",'Dépenses sur frais réels'!B466)</f>
        <v/>
      </c>
      <c r="C466" s="197" t="str">
        <f>IF('Dépenses sur frais réels'!C466="","",'Dépenses sur frais réels'!C466)</f>
        <v/>
      </c>
      <c r="D466" s="197" t="str">
        <f>IF('Dépenses sur frais réels'!D466="","",'Dépenses sur frais réels'!D466)</f>
        <v/>
      </c>
      <c r="E466" s="197" t="str">
        <f>IF('Dépenses sur frais réels'!E466="","",'Dépenses sur frais réels'!E466)</f>
        <v/>
      </c>
      <c r="F466" s="197" t="str">
        <f>IF('Dépenses sur frais réels'!F466="","",'Dépenses sur frais réels'!F466)</f>
        <v/>
      </c>
      <c r="G466" s="361" t="str">
        <f>IF('Dépenses sur frais réels'!G466="","",'Dépenses sur frais réels'!G466)</f>
        <v/>
      </c>
      <c r="H466" s="361" t="str">
        <f>IF('Dépenses sur frais réels'!H466="","",'Dépenses sur frais réels'!H466)</f>
        <v/>
      </c>
      <c r="I466" s="362" t="str">
        <f>IF('Dépenses sur frais réels'!I466="","",'Dépenses sur frais réels'!I466)</f>
        <v/>
      </c>
      <c r="J466" s="102"/>
      <c r="K466" s="297" t="str">
        <f t="shared" si="37"/>
        <v/>
      </c>
      <c r="L466" s="297" t="str">
        <f t="shared" si="38"/>
        <v/>
      </c>
      <c r="M466" s="102"/>
      <c r="N466" s="193"/>
      <c r="O466" s="370"/>
      <c r="P466" s="147" t="str">
        <f t="shared" si="35"/>
        <v/>
      </c>
      <c r="Q466" s="195" t="str">
        <f t="shared" si="39"/>
        <v/>
      </c>
      <c r="R466" s="451" t="str">
        <f>IF(AND(OR(J466="KO",M466&lt;&gt;""),OR(J466="",K466="",L466="")),Listes!$A$68,IF(AND(M466="",J466&lt;&gt;""),Listes!$A$69,IF(AND(I466&lt;M466,O466=""),Listes!$A$70,IF(AND(L466&lt;K466,O466=""),Listes!$A$71,IF(AND(M466&lt;I466,N466=""),Listes!$A$72,IF(AND(S466="",OR(J466&lt;&gt;"",K466&lt;&gt;"",L466&lt;&gt;"")),Listes!$A$73,""))))))</f>
        <v/>
      </c>
      <c r="S466" s="291"/>
      <c r="T466" s="331">
        <f t="shared" si="36"/>
        <v>0</v>
      </c>
    </row>
    <row r="467" spans="1:20" ht="20.149999999999999" customHeight="1" x14ac:dyDescent="0.35">
      <c r="A467" s="126">
        <v>461</v>
      </c>
      <c r="B467" s="197" t="str">
        <f>IF('Dépenses sur frais réels'!B467="","",'Dépenses sur frais réels'!B467)</f>
        <v/>
      </c>
      <c r="C467" s="197" t="str">
        <f>IF('Dépenses sur frais réels'!C467="","",'Dépenses sur frais réels'!C467)</f>
        <v/>
      </c>
      <c r="D467" s="197" t="str">
        <f>IF('Dépenses sur frais réels'!D467="","",'Dépenses sur frais réels'!D467)</f>
        <v/>
      </c>
      <c r="E467" s="197" t="str">
        <f>IF('Dépenses sur frais réels'!E467="","",'Dépenses sur frais réels'!E467)</f>
        <v/>
      </c>
      <c r="F467" s="197" t="str">
        <f>IF('Dépenses sur frais réels'!F467="","",'Dépenses sur frais réels'!F467)</f>
        <v/>
      </c>
      <c r="G467" s="361" t="str">
        <f>IF('Dépenses sur frais réels'!G467="","",'Dépenses sur frais réels'!G467)</f>
        <v/>
      </c>
      <c r="H467" s="361" t="str">
        <f>IF('Dépenses sur frais réels'!H467="","",'Dépenses sur frais réels'!H467)</f>
        <v/>
      </c>
      <c r="I467" s="362" t="str">
        <f>IF('Dépenses sur frais réels'!I467="","",'Dépenses sur frais réels'!I467)</f>
        <v/>
      </c>
      <c r="J467" s="102"/>
      <c r="K467" s="297" t="str">
        <f t="shared" si="37"/>
        <v/>
      </c>
      <c r="L467" s="297" t="str">
        <f t="shared" si="38"/>
        <v/>
      </c>
      <c r="M467" s="102"/>
      <c r="N467" s="193"/>
      <c r="O467" s="370"/>
      <c r="P467" s="147" t="str">
        <f t="shared" si="35"/>
        <v/>
      </c>
      <c r="Q467" s="195" t="str">
        <f t="shared" si="39"/>
        <v/>
      </c>
      <c r="R467" s="451" t="str">
        <f>IF(AND(OR(J467="KO",M467&lt;&gt;""),OR(J467="",K467="",L467="")),Listes!$A$68,IF(AND(M467="",J467&lt;&gt;""),Listes!$A$69,IF(AND(I467&lt;M467,O467=""),Listes!$A$70,IF(AND(L467&lt;K467,O467=""),Listes!$A$71,IF(AND(M467&lt;I467,N467=""),Listes!$A$72,IF(AND(S467="",OR(J467&lt;&gt;"",K467&lt;&gt;"",L467&lt;&gt;"")),Listes!$A$73,""))))))</f>
        <v/>
      </c>
      <c r="S467" s="291"/>
      <c r="T467" s="331">
        <f t="shared" si="36"/>
        <v>0</v>
      </c>
    </row>
    <row r="468" spans="1:20" ht="20.149999999999999" customHeight="1" x14ac:dyDescent="0.35">
      <c r="A468" s="126">
        <v>462</v>
      </c>
      <c r="B468" s="197" t="str">
        <f>IF('Dépenses sur frais réels'!B468="","",'Dépenses sur frais réels'!B468)</f>
        <v/>
      </c>
      <c r="C468" s="197" t="str">
        <f>IF('Dépenses sur frais réels'!C468="","",'Dépenses sur frais réels'!C468)</f>
        <v/>
      </c>
      <c r="D468" s="197" t="str">
        <f>IF('Dépenses sur frais réels'!D468="","",'Dépenses sur frais réels'!D468)</f>
        <v/>
      </c>
      <c r="E468" s="197" t="str">
        <f>IF('Dépenses sur frais réels'!E468="","",'Dépenses sur frais réels'!E468)</f>
        <v/>
      </c>
      <c r="F468" s="197" t="str">
        <f>IF('Dépenses sur frais réels'!F468="","",'Dépenses sur frais réels'!F468)</f>
        <v/>
      </c>
      <c r="G468" s="361" t="str">
        <f>IF('Dépenses sur frais réels'!G468="","",'Dépenses sur frais réels'!G468)</f>
        <v/>
      </c>
      <c r="H468" s="361" t="str">
        <f>IF('Dépenses sur frais réels'!H468="","",'Dépenses sur frais réels'!H468)</f>
        <v/>
      </c>
      <c r="I468" s="362" t="str">
        <f>IF('Dépenses sur frais réels'!I468="","",'Dépenses sur frais réels'!I468)</f>
        <v/>
      </c>
      <c r="J468" s="102"/>
      <c r="K468" s="297" t="str">
        <f t="shared" si="37"/>
        <v/>
      </c>
      <c r="L468" s="297" t="str">
        <f t="shared" si="38"/>
        <v/>
      </c>
      <c r="M468" s="102"/>
      <c r="N468" s="193"/>
      <c r="O468" s="370"/>
      <c r="P468" s="147" t="str">
        <f t="shared" si="35"/>
        <v/>
      </c>
      <c r="Q468" s="195" t="str">
        <f t="shared" si="39"/>
        <v/>
      </c>
      <c r="R468" s="451" t="str">
        <f>IF(AND(OR(J468="KO",M468&lt;&gt;""),OR(J468="",K468="",L468="")),Listes!$A$68,IF(AND(M468="",J468&lt;&gt;""),Listes!$A$69,IF(AND(I468&lt;M468,O468=""),Listes!$A$70,IF(AND(L468&lt;K468,O468=""),Listes!$A$71,IF(AND(M468&lt;I468,N468=""),Listes!$A$72,IF(AND(S468="",OR(J468&lt;&gt;"",K468&lt;&gt;"",L468&lt;&gt;"")),Listes!$A$73,""))))))</f>
        <v/>
      </c>
      <c r="S468" s="291"/>
      <c r="T468" s="331">
        <f t="shared" si="36"/>
        <v>0</v>
      </c>
    </row>
    <row r="469" spans="1:20" ht="20.149999999999999" customHeight="1" x14ac:dyDescent="0.35">
      <c r="A469" s="126">
        <v>463</v>
      </c>
      <c r="B469" s="197" t="str">
        <f>IF('Dépenses sur frais réels'!B469="","",'Dépenses sur frais réels'!B469)</f>
        <v/>
      </c>
      <c r="C469" s="197" t="str">
        <f>IF('Dépenses sur frais réels'!C469="","",'Dépenses sur frais réels'!C469)</f>
        <v/>
      </c>
      <c r="D469" s="197" t="str">
        <f>IF('Dépenses sur frais réels'!D469="","",'Dépenses sur frais réels'!D469)</f>
        <v/>
      </c>
      <c r="E469" s="197" t="str">
        <f>IF('Dépenses sur frais réels'!E469="","",'Dépenses sur frais réels'!E469)</f>
        <v/>
      </c>
      <c r="F469" s="197" t="str">
        <f>IF('Dépenses sur frais réels'!F469="","",'Dépenses sur frais réels'!F469)</f>
        <v/>
      </c>
      <c r="G469" s="361" t="str">
        <f>IF('Dépenses sur frais réels'!G469="","",'Dépenses sur frais réels'!G469)</f>
        <v/>
      </c>
      <c r="H469" s="361" t="str">
        <f>IF('Dépenses sur frais réels'!H469="","",'Dépenses sur frais réels'!H469)</f>
        <v/>
      </c>
      <c r="I469" s="362" t="str">
        <f>IF('Dépenses sur frais réels'!I469="","",'Dépenses sur frais réels'!I469)</f>
        <v/>
      </c>
      <c r="J469" s="102"/>
      <c r="K469" s="297" t="str">
        <f t="shared" si="37"/>
        <v/>
      </c>
      <c r="L469" s="297" t="str">
        <f t="shared" si="38"/>
        <v/>
      </c>
      <c r="M469" s="102"/>
      <c r="N469" s="193"/>
      <c r="O469" s="370"/>
      <c r="P469" s="147" t="str">
        <f t="shared" si="35"/>
        <v/>
      </c>
      <c r="Q469" s="195" t="str">
        <f t="shared" si="39"/>
        <v/>
      </c>
      <c r="R469" s="451" t="str">
        <f>IF(AND(OR(J469="KO",M469&lt;&gt;""),OR(J469="",K469="",L469="")),Listes!$A$68,IF(AND(M469="",J469&lt;&gt;""),Listes!$A$69,IF(AND(I469&lt;M469,O469=""),Listes!$A$70,IF(AND(L469&lt;K469,O469=""),Listes!$A$71,IF(AND(M469&lt;I469,N469=""),Listes!$A$72,IF(AND(S469="",OR(J469&lt;&gt;"",K469&lt;&gt;"",L469&lt;&gt;"")),Listes!$A$73,""))))))</f>
        <v/>
      </c>
      <c r="S469" s="291"/>
      <c r="T469" s="331">
        <f t="shared" si="36"/>
        <v>0</v>
      </c>
    </row>
    <row r="470" spans="1:20" ht="20.149999999999999" customHeight="1" x14ac:dyDescent="0.35">
      <c r="A470" s="126">
        <v>464</v>
      </c>
      <c r="B470" s="197" t="str">
        <f>IF('Dépenses sur frais réels'!B470="","",'Dépenses sur frais réels'!B470)</f>
        <v/>
      </c>
      <c r="C470" s="197" t="str">
        <f>IF('Dépenses sur frais réels'!C470="","",'Dépenses sur frais réels'!C470)</f>
        <v/>
      </c>
      <c r="D470" s="197" t="str">
        <f>IF('Dépenses sur frais réels'!D470="","",'Dépenses sur frais réels'!D470)</f>
        <v/>
      </c>
      <c r="E470" s="197" t="str">
        <f>IF('Dépenses sur frais réels'!E470="","",'Dépenses sur frais réels'!E470)</f>
        <v/>
      </c>
      <c r="F470" s="197" t="str">
        <f>IF('Dépenses sur frais réels'!F470="","",'Dépenses sur frais réels'!F470)</f>
        <v/>
      </c>
      <c r="G470" s="361" t="str">
        <f>IF('Dépenses sur frais réels'!G470="","",'Dépenses sur frais réels'!G470)</f>
        <v/>
      </c>
      <c r="H470" s="361" t="str">
        <f>IF('Dépenses sur frais réels'!H470="","",'Dépenses sur frais réels'!H470)</f>
        <v/>
      </c>
      <c r="I470" s="362" t="str">
        <f>IF('Dépenses sur frais réels'!I470="","",'Dépenses sur frais réels'!I470)</f>
        <v/>
      </c>
      <c r="J470" s="102"/>
      <c r="K470" s="297" t="str">
        <f t="shared" si="37"/>
        <v/>
      </c>
      <c r="L470" s="297" t="str">
        <f t="shared" si="38"/>
        <v/>
      </c>
      <c r="M470" s="102"/>
      <c r="N470" s="193"/>
      <c r="O470" s="370"/>
      <c r="P470" s="147" t="str">
        <f t="shared" si="35"/>
        <v/>
      </c>
      <c r="Q470" s="195" t="str">
        <f t="shared" si="39"/>
        <v/>
      </c>
      <c r="R470" s="451" t="str">
        <f>IF(AND(OR(J470="KO",M470&lt;&gt;""),OR(J470="",K470="",L470="")),Listes!$A$68,IF(AND(M470="",J470&lt;&gt;""),Listes!$A$69,IF(AND(I470&lt;M470,O470=""),Listes!$A$70,IF(AND(L470&lt;K470,O470=""),Listes!$A$71,IF(AND(M470&lt;I470,N470=""),Listes!$A$72,IF(AND(S470="",OR(J470&lt;&gt;"",K470&lt;&gt;"",L470&lt;&gt;"")),Listes!$A$73,""))))))</f>
        <v/>
      </c>
      <c r="S470" s="291"/>
      <c r="T470" s="331">
        <f t="shared" si="36"/>
        <v>0</v>
      </c>
    </row>
    <row r="471" spans="1:20" ht="20.149999999999999" customHeight="1" x14ac:dyDescent="0.35">
      <c r="A471" s="126">
        <v>465</v>
      </c>
      <c r="B471" s="197" t="str">
        <f>IF('Dépenses sur frais réels'!B471="","",'Dépenses sur frais réels'!B471)</f>
        <v/>
      </c>
      <c r="C471" s="197" t="str">
        <f>IF('Dépenses sur frais réels'!C471="","",'Dépenses sur frais réels'!C471)</f>
        <v/>
      </c>
      <c r="D471" s="197" t="str">
        <f>IF('Dépenses sur frais réels'!D471="","",'Dépenses sur frais réels'!D471)</f>
        <v/>
      </c>
      <c r="E471" s="197" t="str">
        <f>IF('Dépenses sur frais réels'!E471="","",'Dépenses sur frais réels'!E471)</f>
        <v/>
      </c>
      <c r="F471" s="197" t="str">
        <f>IF('Dépenses sur frais réels'!F471="","",'Dépenses sur frais réels'!F471)</f>
        <v/>
      </c>
      <c r="G471" s="361" t="str">
        <f>IF('Dépenses sur frais réels'!G471="","",'Dépenses sur frais réels'!G471)</f>
        <v/>
      </c>
      <c r="H471" s="361" t="str">
        <f>IF('Dépenses sur frais réels'!H471="","",'Dépenses sur frais réels'!H471)</f>
        <v/>
      </c>
      <c r="I471" s="362" t="str">
        <f>IF('Dépenses sur frais réels'!I471="","",'Dépenses sur frais réels'!I471)</f>
        <v/>
      </c>
      <c r="J471" s="102"/>
      <c r="K471" s="297" t="str">
        <f t="shared" si="37"/>
        <v/>
      </c>
      <c r="L471" s="297" t="str">
        <f t="shared" si="38"/>
        <v/>
      </c>
      <c r="M471" s="102"/>
      <c r="N471" s="193"/>
      <c r="O471" s="370"/>
      <c r="P471" s="147" t="str">
        <f t="shared" si="35"/>
        <v/>
      </c>
      <c r="Q471" s="195" t="str">
        <f t="shared" si="39"/>
        <v/>
      </c>
      <c r="R471" s="451" t="str">
        <f>IF(AND(OR(J471="KO",M471&lt;&gt;""),OR(J471="",K471="",L471="")),Listes!$A$68,IF(AND(M471="",J471&lt;&gt;""),Listes!$A$69,IF(AND(I471&lt;M471,O471=""),Listes!$A$70,IF(AND(L471&lt;K471,O471=""),Listes!$A$71,IF(AND(M471&lt;I471,N471=""),Listes!$A$72,IF(AND(S471="",OR(J471&lt;&gt;"",K471&lt;&gt;"",L471&lt;&gt;"")),Listes!$A$73,""))))))</f>
        <v/>
      </c>
      <c r="S471" s="291"/>
      <c r="T471" s="331">
        <f t="shared" si="36"/>
        <v>0</v>
      </c>
    </row>
    <row r="472" spans="1:20" ht="20.149999999999999" customHeight="1" x14ac:dyDescent="0.35">
      <c r="A472" s="126">
        <v>466</v>
      </c>
      <c r="B472" s="197" t="str">
        <f>IF('Dépenses sur frais réels'!B472="","",'Dépenses sur frais réels'!B472)</f>
        <v/>
      </c>
      <c r="C472" s="197" t="str">
        <f>IF('Dépenses sur frais réels'!C472="","",'Dépenses sur frais réels'!C472)</f>
        <v/>
      </c>
      <c r="D472" s="197" t="str">
        <f>IF('Dépenses sur frais réels'!D472="","",'Dépenses sur frais réels'!D472)</f>
        <v/>
      </c>
      <c r="E472" s="197" t="str">
        <f>IF('Dépenses sur frais réels'!E472="","",'Dépenses sur frais réels'!E472)</f>
        <v/>
      </c>
      <c r="F472" s="197" t="str">
        <f>IF('Dépenses sur frais réels'!F472="","",'Dépenses sur frais réels'!F472)</f>
        <v/>
      </c>
      <c r="G472" s="361" t="str">
        <f>IF('Dépenses sur frais réels'!G472="","",'Dépenses sur frais réels'!G472)</f>
        <v/>
      </c>
      <c r="H472" s="361" t="str">
        <f>IF('Dépenses sur frais réels'!H472="","",'Dépenses sur frais réels'!H472)</f>
        <v/>
      </c>
      <c r="I472" s="362" t="str">
        <f>IF('Dépenses sur frais réels'!I472="","",'Dépenses sur frais réels'!I472)</f>
        <v/>
      </c>
      <c r="J472" s="102"/>
      <c r="K472" s="297" t="str">
        <f t="shared" si="37"/>
        <v/>
      </c>
      <c r="L472" s="297" t="str">
        <f t="shared" si="38"/>
        <v/>
      </c>
      <c r="M472" s="102"/>
      <c r="N472" s="193"/>
      <c r="O472" s="370"/>
      <c r="P472" s="147" t="str">
        <f t="shared" si="35"/>
        <v/>
      </c>
      <c r="Q472" s="195" t="str">
        <f t="shared" si="39"/>
        <v/>
      </c>
      <c r="R472" s="451" t="str">
        <f>IF(AND(OR(J472="KO",M472&lt;&gt;""),OR(J472="",K472="",L472="")),Listes!$A$68,IF(AND(M472="",J472&lt;&gt;""),Listes!$A$69,IF(AND(I472&lt;M472,O472=""),Listes!$A$70,IF(AND(L472&lt;K472,O472=""),Listes!$A$71,IF(AND(M472&lt;I472,N472=""),Listes!$A$72,IF(AND(S472="",OR(J472&lt;&gt;"",K472&lt;&gt;"",L472&lt;&gt;"")),Listes!$A$73,""))))))</f>
        <v/>
      </c>
      <c r="S472" s="291"/>
      <c r="T472" s="331">
        <f t="shared" si="36"/>
        <v>0</v>
      </c>
    </row>
    <row r="473" spans="1:20" ht="20.149999999999999" customHeight="1" x14ac:dyDescent="0.35">
      <c r="A473" s="126">
        <v>467</v>
      </c>
      <c r="B473" s="197" t="str">
        <f>IF('Dépenses sur frais réels'!B473="","",'Dépenses sur frais réels'!B473)</f>
        <v/>
      </c>
      <c r="C473" s="197" t="str">
        <f>IF('Dépenses sur frais réels'!C473="","",'Dépenses sur frais réels'!C473)</f>
        <v/>
      </c>
      <c r="D473" s="197" t="str">
        <f>IF('Dépenses sur frais réels'!D473="","",'Dépenses sur frais réels'!D473)</f>
        <v/>
      </c>
      <c r="E473" s="197" t="str">
        <f>IF('Dépenses sur frais réels'!E473="","",'Dépenses sur frais réels'!E473)</f>
        <v/>
      </c>
      <c r="F473" s="197" t="str">
        <f>IF('Dépenses sur frais réels'!F473="","",'Dépenses sur frais réels'!F473)</f>
        <v/>
      </c>
      <c r="G473" s="361" t="str">
        <f>IF('Dépenses sur frais réels'!G473="","",'Dépenses sur frais réels'!G473)</f>
        <v/>
      </c>
      <c r="H473" s="361" t="str">
        <f>IF('Dépenses sur frais réels'!H473="","",'Dépenses sur frais réels'!H473)</f>
        <v/>
      </c>
      <c r="I473" s="362" t="str">
        <f>IF('Dépenses sur frais réels'!I473="","",'Dépenses sur frais réels'!I473)</f>
        <v/>
      </c>
      <c r="J473" s="102"/>
      <c r="K473" s="297" t="str">
        <f t="shared" si="37"/>
        <v/>
      </c>
      <c r="L473" s="297" t="str">
        <f t="shared" si="38"/>
        <v/>
      </c>
      <c r="M473" s="102"/>
      <c r="N473" s="193"/>
      <c r="O473" s="370"/>
      <c r="P473" s="147" t="str">
        <f t="shared" si="35"/>
        <v/>
      </c>
      <c r="Q473" s="195" t="str">
        <f t="shared" si="39"/>
        <v/>
      </c>
      <c r="R473" s="451" t="str">
        <f>IF(AND(OR(J473="KO",M473&lt;&gt;""),OR(J473="",K473="",L473="")),Listes!$A$68,IF(AND(M473="",J473&lt;&gt;""),Listes!$A$69,IF(AND(I473&lt;M473,O473=""),Listes!$A$70,IF(AND(L473&lt;K473,O473=""),Listes!$A$71,IF(AND(M473&lt;I473,N473=""),Listes!$A$72,IF(AND(S473="",OR(J473&lt;&gt;"",K473&lt;&gt;"",L473&lt;&gt;"")),Listes!$A$73,""))))))</f>
        <v/>
      </c>
      <c r="S473" s="291"/>
      <c r="T473" s="331">
        <f t="shared" si="36"/>
        <v>0</v>
      </c>
    </row>
    <row r="474" spans="1:20" ht="20.149999999999999" customHeight="1" x14ac:dyDescent="0.35">
      <c r="A474" s="126">
        <v>468</v>
      </c>
      <c r="B474" s="197" t="str">
        <f>IF('Dépenses sur frais réels'!B474="","",'Dépenses sur frais réels'!B474)</f>
        <v/>
      </c>
      <c r="C474" s="197" t="str">
        <f>IF('Dépenses sur frais réels'!C474="","",'Dépenses sur frais réels'!C474)</f>
        <v/>
      </c>
      <c r="D474" s="197" t="str">
        <f>IF('Dépenses sur frais réels'!D474="","",'Dépenses sur frais réels'!D474)</f>
        <v/>
      </c>
      <c r="E474" s="197" t="str">
        <f>IF('Dépenses sur frais réels'!E474="","",'Dépenses sur frais réels'!E474)</f>
        <v/>
      </c>
      <c r="F474" s="197" t="str">
        <f>IF('Dépenses sur frais réels'!F474="","",'Dépenses sur frais réels'!F474)</f>
        <v/>
      </c>
      <c r="G474" s="361" t="str">
        <f>IF('Dépenses sur frais réels'!G474="","",'Dépenses sur frais réels'!G474)</f>
        <v/>
      </c>
      <c r="H474" s="361" t="str">
        <f>IF('Dépenses sur frais réels'!H474="","",'Dépenses sur frais réels'!H474)</f>
        <v/>
      </c>
      <c r="I474" s="362" t="str">
        <f>IF('Dépenses sur frais réels'!I474="","",'Dépenses sur frais réels'!I474)</f>
        <v/>
      </c>
      <c r="J474" s="102"/>
      <c r="K474" s="297" t="str">
        <f t="shared" si="37"/>
        <v/>
      </c>
      <c r="L474" s="297" t="str">
        <f t="shared" si="38"/>
        <v/>
      </c>
      <c r="M474" s="102"/>
      <c r="N474" s="193"/>
      <c r="O474" s="370"/>
      <c r="P474" s="147" t="str">
        <f t="shared" si="35"/>
        <v/>
      </c>
      <c r="Q474" s="195" t="str">
        <f t="shared" si="39"/>
        <v/>
      </c>
      <c r="R474" s="451" t="str">
        <f>IF(AND(OR(J474="KO",M474&lt;&gt;""),OR(J474="",K474="",L474="")),Listes!$A$68,IF(AND(M474="",J474&lt;&gt;""),Listes!$A$69,IF(AND(I474&lt;M474,O474=""),Listes!$A$70,IF(AND(L474&lt;K474,O474=""),Listes!$A$71,IF(AND(M474&lt;I474,N474=""),Listes!$A$72,IF(AND(S474="",OR(J474&lt;&gt;"",K474&lt;&gt;"",L474&lt;&gt;"")),Listes!$A$73,""))))))</f>
        <v/>
      </c>
      <c r="S474" s="291"/>
      <c r="T474" s="331">
        <f t="shared" si="36"/>
        <v>0</v>
      </c>
    </row>
    <row r="475" spans="1:20" ht="20.149999999999999" customHeight="1" x14ac:dyDescent="0.35">
      <c r="A475" s="126">
        <v>469</v>
      </c>
      <c r="B475" s="197" t="str">
        <f>IF('Dépenses sur frais réels'!B475="","",'Dépenses sur frais réels'!B475)</f>
        <v/>
      </c>
      <c r="C475" s="197" t="str">
        <f>IF('Dépenses sur frais réels'!C475="","",'Dépenses sur frais réels'!C475)</f>
        <v/>
      </c>
      <c r="D475" s="197" t="str">
        <f>IF('Dépenses sur frais réels'!D475="","",'Dépenses sur frais réels'!D475)</f>
        <v/>
      </c>
      <c r="E475" s="197" t="str">
        <f>IF('Dépenses sur frais réels'!E475="","",'Dépenses sur frais réels'!E475)</f>
        <v/>
      </c>
      <c r="F475" s="197" t="str">
        <f>IF('Dépenses sur frais réels'!F475="","",'Dépenses sur frais réels'!F475)</f>
        <v/>
      </c>
      <c r="G475" s="361" t="str">
        <f>IF('Dépenses sur frais réels'!G475="","",'Dépenses sur frais réels'!G475)</f>
        <v/>
      </c>
      <c r="H475" s="361" t="str">
        <f>IF('Dépenses sur frais réels'!H475="","",'Dépenses sur frais réels'!H475)</f>
        <v/>
      </c>
      <c r="I475" s="362" t="str">
        <f>IF('Dépenses sur frais réels'!I475="","",'Dépenses sur frais réels'!I475)</f>
        <v/>
      </c>
      <c r="J475" s="102"/>
      <c r="K475" s="297" t="str">
        <f t="shared" si="37"/>
        <v/>
      </c>
      <c r="L475" s="297" t="str">
        <f t="shared" si="38"/>
        <v/>
      </c>
      <c r="M475" s="102"/>
      <c r="N475" s="193"/>
      <c r="O475" s="370"/>
      <c r="P475" s="147" t="str">
        <f t="shared" si="35"/>
        <v/>
      </c>
      <c r="Q475" s="195" t="str">
        <f t="shared" si="39"/>
        <v/>
      </c>
      <c r="R475" s="451" t="str">
        <f>IF(AND(OR(J475="KO",M475&lt;&gt;""),OR(J475="",K475="",L475="")),Listes!$A$68,IF(AND(M475="",J475&lt;&gt;""),Listes!$A$69,IF(AND(I475&lt;M475,O475=""),Listes!$A$70,IF(AND(L475&lt;K475,O475=""),Listes!$A$71,IF(AND(M475&lt;I475,N475=""),Listes!$A$72,IF(AND(S475="",OR(J475&lt;&gt;"",K475&lt;&gt;"",L475&lt;&gt;"")),Listes!$A$73,""))))))</f>
        <v/>
      </c>
      <c r="S475" s="291"/>
      <c r="T475" s="331">
        <f t="shared" si="36"/>
        <v>0</v>
      </c>
    </row>
    <row r="476" spans="1:20" ht="20.149999999999999" customHeight="1" x14ac:dyDescent="0.35">
      <c r="A476" s="126">
        <v>470</v>
      </c>
      <c r="B476" s="197" t="str">
        <f>IF('Dépenses sur frais réels'!B476="","",'Dépenses sur frais réels'!B476)</f>
        <v/>
      </c>
      <c r="C476" s="197" t="str">
        <f>IF('Dépenses sur frais réels'!C476="","",'Dépenses sur frais réels'!C476)</f>
        <v/>
      </c>
      <c r="D476" s="197" t="str">
        <f>IF('Dépenses sur frais réels'!D476="","",'Dépenses sur frais réels'!D476)</f>
        <v/>
      </c>
      <c r="E476" s="197" t="str">
        <f>IF('Dépenses sur frais réels'!E476="","",'Dépenses sur frais réels'!E476)</f>
        <v/>
      </c>
      <c r="F476" s="197" t="str">
        <f>IF('Dépenses sur frais réels'!F476="","",'Dépenses sur frais réels'!F476)</f>
        <v/>
      </c>
      <c r="G476" s="361" t="str">
        <f>IF('Dépenses sur frais réels'!G476="","",'Dépenses sur frais réels'!G476)</f>
        <v/>
      </c>
      <c r="H476" s="361" t="str">
        <f>IF('Dépenses sur frais réels'!H476="","",'Dépenses sur frais réels'!H476)</f>
        <v/>
      </c>
      <c r="I476" s="362" t="str">
        <f>IF('Dépenses sur frais réels'!I476="","",'Dépenses sur frais réels'!I476)</f>
        <v/>
      </c>
      <c r="J476" s="102"/>
      <c r="K476" s="297" t="str">
        <f t="shared" si="37"/>
        <v/>
      </c>
      <c r="L476" s="297" t="str">
        <f t="shared" si="38"/>
        <v/>
      </c>
      <c r="M476" s="102"/>
      <c r="N476" s="193"/>
      <c r="O476" s="370"/>
      <c r="P476" s="147" t="str">
        <f t="shared" si="35"/>
        <v/>
      </c>
      <c r="Q476" s="195" t="str">
        <f t="shared" si="39"/>
        <v/>
      </c>
      <c r="R476" s="451" t="str">
        <f>IF(AND(OR(J476="KO",M476&lt;&gt;""),OR(J476="",K476="",L476="")),Listes!$A$68,IF(AND(M476="",J476&lt;&gt;""),Listes!$A$69,IF(AND(I476&lt;M476,O476=""),Listes!$A$70,IF(AND(L476&lt;K476,O476=""),Listes!$A$71,IF(AND(M476&lt;I476,N476=""),Listes!$A$72,IF(AND(S476="",OR(J476&lt;&gt;"",K476&lt;&gt;"",L476&lt;&gt;"")),Listes!$A$73,""))))))</f>
        <v/>
      </c>
      <c r="S476" s="291"/>
      <c r="T476" s="331">
        <f t="shared" si="36"/>
        <v>0</v>
      </c>
    </row>
    <row r="477" spans="1:20" ht="20.149999999999999" customHeight="1" x14ac:dyDescent="0.35">
      <c r="A477" s="126">
        <v>471</v>
      </c>
      <c r="B477" s="197" t="str">
        <f>IF('Dépenses sur frais réels'!B477="","",'Dépenses sur frais réels'!B477)</f>
        <v/>
      </c>
      <c r="C477" s="197" t="str">
        <f>IF('Dépenses sur frais réels'!C477="","",'Dépenses sur frais réels'!C477)</f>
        <v/>
      </c>
      <c r="D477" s="197" t="str">
        <f>IF('Dépenses sur frais réels'!D477="","",'Dépenses sur frais réels'!D477)</f>
        <v/>
      </c>
      <c r="E477" s="197" t="str">
        <f>IF('Dépenses sur frais réels'!E477="","",'Dépenses sur frais réels'!E477)</f>
        <v/>
      </c>
      <c r="F477" s="197" t="str">
        <f>IF('Dépenses sur frais réels'!F477="","",'Dépenses sur frais réels'!F477)</f>
        <v/>
      </c>
      <c r="G477" s="361" t="str">
        <f>IF('Dépenses sur frais réels'!G477="","",'Dépenses sur frais réels'!G477)</f>
        <v/>
      </c>
      <c r="H477" s="361" t="str">
        <f>IF('Dépenses sur frais réels'!H477="","",'Dépenses sur frais réels'!H477)</f>
        <v/>
      </c>
      <c r="I477" s="362" t="str">
        <f>IF('Dépenses sur frais réels'!I477="","",'Dépenses sur frais réels'!I477)</f>
        <v/>
      </c>
      <c r="J477" s="102"/>
      <c r="K477" s="297" t="str">
        <f t="shared" si="37"/>
        <v/>
      </c>
      <c r="L477" s="297" t="str">
        <f t="shared" si="38"/>
        <v/>
      </c>
      <c r="M477" s="102"/>
      <c r="N477" s="193"/>
      <c r="O477" s="370"/>
      <c r="P477" s="147" t="str">
        <f t="shared" si="35"/>
        <v/>
      </c>
      <c r="Q477" s="195" t="str">
        <f t="shared" si="39"/>
        <v/>
      </c>
      <c r="R477" s="451" t="str">
        <f>IF(AND(OR(J477="KO",M477&lt;&gt;""),OR(J477="",K477="",L477="")),Listes!$A$68,IF(AND(M477="",J477&lt;&gt;""),Listes!$A$69,IF(AND(I477&lt;M477,O477=""),Listes!$A$70,IF(AND(L477&lt;K477,O477=""),Listes!$A$71,IF(AND(M477&lt;I477,N477=""),Listes!$A$72,IF(AND(S477="",OR(J477&lt;&gt;"",K477&lt;&gt;"",L477&lt;&gt;"")),Listes!$A$73,""))))))</f>
        <v/>
      </c>
      <c r="S477" s="291"/>
      <c r="T477" s="331">
        <f t="shared" si="36"/>
        <v>0</v>
      </c>
    </row>
    <row r="478" spans="1:20" ht="20.149999999999999" customHeight="1" x14ac:dyDescent="0.35">
      <c r="A478" s="126">
        <v>472</v>
      </c>
      <c r="B478" s="197" t="str">
        <f>IF('Dépenses sur frais réels'!B478="","",'Dépenses sur frais réels'!B478)</f>
        <v/>
      </c>
      <c r="C478" s="197" t="str">
        <f>IF('Dépenses sur frais réels'!C478="","",'Dépenses sur frais réels'!C478)</f>
        <v/>
      </c>
      <c r="D478" s="197" t="str">
        <f>IF('Dépenses sur frais réels'!D478="","",'Dépenses sur frais réels'!D478)</f>
        <v/>
      </c>
      <c r="E478" s="197" t="str">
        <f>IF('Dépenses sur frais réels'!E478="","",'Dépenses sur frais réels'!E478)</f>
        <v/>
      </c>
      <c r="F478" s="197" t="str">
        <f>IF('Dépenses sur frais réels'!F478="","",'Dépenses sur frais réels'!F478)</f>
        <v/>
      </c>
      <c r="G478" s="361" t="str">
        <f>IF('Dépenses sur frais réels'!G478="","",'Dépenses sur frais réels'!G478)</f>
        <v/>
      </c>
      <c r="H478" s="361" t="str">
        <f>IF('Dépenses sur frais réels'!H478="","",'Dépenses sur frais réels'!H478)</f>
        <v/>
      </c>
      <c r="I478" s="362" t="str">
        <f>IF('Dépenses sur frais réels'!I478="","",'Dépenses sur frais réels'!I478)</f>
        <v/>
      </c>
      <c r="J478" s="102"/>
      <c r="K478" s="297" t="str">
        <f t="shared" si="37"/>
        <v/>
      </c>
      <c r="L478" s="297" t="str">
        <f t="shared" si="38"/>
        <v/>
      </c>
      <c r="M478" s="102"/>
      <c r="N478" s="193"/>
      <c r="O478" s="370"/>
      <c r="P478" s="147" t="str">
        <f t="shared" si="35"/>
        <v/>
      </c>
      <c r="Q478" s="195" t="str">
        <f t="shared" si="39"/>
        <v/>
      </c>
      <c r="R478" s="451" t="str">
        <f>IF(AND(OR(J478="KO",M478&lt;&gt;""),OR(J478="",K478="",L478="")),Listes!$A$68,IF(AND(M478="",J478&lt;&gt;""),Listes!$A$69,IF(AND(I478&lt;M478,O478=""),Listes!$A$70,IF(AND(L478&lt;K478,O478=""),Listes!$A$71,IF(AND(M478&lt;I478,N478=""),Listes!$A$72,IF(AND(S478="",OR(J478&lt;&gt;"",K478&lt;&gt;"",L478&lt;&gt;"")),Listes!$A$73,""))))))</f>
        <v/>
      </c>
      <c r="S478" s="291"/>
      <c r="T478" s="331">
        <f t="shared" si="36"/>
        <v>0</v>
      </c>
    </row>
    <row r="479" spans="1:20" ht="20.149999999999999" customHeight="1" x14ac:dyDescent="0.35">
      <c r="A479" s="126">
        <v>473</v>
      </c>
      <c r="B479" s="197" t="str">
        <f>IF('Dépenses sur frais réels'!B479="","",'Dépenses sur frais réels'!B479)</f>
        <v/>
      </c>
      <c r="C479" s="197" t="str">
        <f>IF('Dépenses sur frais réels'!C479="","",'Dépenses sur frais réels'!C479)</f>
        <v/>
      </c>
      <c r="D479" s="197" t="str">
        <f>IF('Dépenses sur frais réels'!D479="","",'Dépenses sur frais réels'!D479)</f>
        <v/>
      </c>
      <c r="E479" s="197" t="str">
        <f>IF('Dépenses sur frais réels'!E479="","",'Dépenses sur frais réels'!E479)</f>
        <v/>
      </c>
      <c r="F479" s="197" t="str">
        <f>IF('Dépenses sur frais réels'!F479="","",'Dépenses sur frais réels'!F479)</f>
        <v/>
      </c>
      <c r="G479" s="361" t="str">
        <f>IF('Dépenses sur frais réels'!G479="","",'Dépenses sur frais réels'!G479)</f>
        <v/>
      </c>
      <c r="H479" s="361" t="str">
        <f>IF('Dépenses sur frais réels'!H479="","",'Dépenses sur frais réels'!H479)</f>
        <v/>
      </c>
      <c r="I479" s="362" t="str">
        <f>IF('Dépenses sur frais réels'!I479="","",'Dépenses sur frais réels'!I479)</f>
        <v/>
      </c>
      <c r="J479" s="102"/>
      <c r="K479" s="297" t="str">
        <f t="shared" si="37"/>
        <v/>
      </c>
      <c r="L479" s="297" t="str">
        <f t="shared" si="38"/>
        <v/>
      </c>
      <c r="M479" s="102"/>
      <c r="N479" s="193"/>
      <c r="O479" s="370"/>
      <c r="P479" s="147" t="str">
        <f t="shared" si="35"/>
        <v/>
      </c>
      <c r="Q479" s="195" t="str">
        <f t="shared" si="39"/>
        <v/>
      </c>
      <c r="R479" s="451" t="str">
        <f>IF(AND(OR(J479="KO",M479&lt;&gt;""),OR(J479="",K479="",L479="")),Listes!$A$68,IF(AND(M479="",J479&lt;&gt;""),Listes!$A$69,IF(AND(I479&lt;M479,O479=""),Listes!$A$70,IF(AND(L479&lt;K479,O479=""),Listes!$A$71,IF(AND(M479&lt;I479,N479=""),Listes!$A$72,IF(AND(S479="",OR(J479&lt;&gt;"",K479&lt;&gt;"",L479&lt;&gt;"")),Listes!$A$73,""))))))</f>
        <v/>
      </c>
      <c r="S479" s="291"/>
      <c r="T479" s="331">
        <f t="shared" si="36"/>
        <v>0</v>
      </c>
    </row>
    <row r="480" spans="1:20" ht="20.149999999999999" customHeight="1" x14ac:dyDescent="0.35">
      <c r="A480" s="126">
        <v>474</v>
      </c>
      <c r="B480" s="197" t="str">
        <f>IF('Dépenses sur frais réels'!B480="","",'Dépenses sur frais réels'!B480)</f>
        <v/>
      </c>
      <c r="C480" s="197" t="str">
        <f>IF('Dépenses sur frais réels'!C480="","",'Dépenses sur frais réels'!C480)</f>
        <v/>
      </c>
      <c r="D480" s="197" t="str">
        <f>IF('Dépenses sur frais réels'!D480="","",'Dépenses sur frais réels'!D480)</f>
        <v/>
      </c>
      <c r="E480" s="197" t="str">
        <f>IF('Dépenses sur frais réels'!E480="","",'Dépenses sur frais réels'!E480)</f>
        <v/>
      </c>
      <c r="F480" s="197" t="str">
        <f>IF('Dépenses sur frais réels'!F480="","",'Dépenses sur frais réels'!F480)</f>
        <v/>
      </c>
      <c r="G480" s="361" t="str">
        <f>IF('Dépenses sur frais réels'!G480="","",'Dépenses sur frais réels'!G480)</f>
        <v/>
      </c>
      <c r="H480" s="361" t="str">
        <f>IF('Dépenses sur frais réels'!H480="","",'Dépenses sur frais réels'!H480)</f>
        <v/>
      </c>
      <c r="I480" s="362" t="str">
        <f>IF('Dépenses sur frais réels'!I480="","",'Dépenses sur frais réels'!I480)</f>
        <v/>
      </c>
      <c r="J480" s="102"/>
      <c r="K480" s="297" t="str">
        <f t="shared" si="37"/>
        <v/>
      </c>
      <c r="L480" s="297" t="str">
        <f t="shared" si="38"/>
        <v/>
      </c>
      <c r="M480" s="102"/>
      <c r="N480" s="193"/>
      <c r="O480" s="370"/>
      <c r="P480" s="147" t="str">
        <f t="shared" si="35"/>
        <v/>
      </c>
      <c r="Q480" s="195" t="str">
        <f t="shared" si="39"/>
        <v/>
      </c>
      <c r="R480" s="451" t="str">
        <f>IF(AND(OR(J480="KO",M480&lt;&gt;""),OR(J480="",K480="",L480="")),Listes!$A$68,IF(AND(M480="",J480&lt;&gt;""),Listes!$A$69,IF(AND(I480&lt;M480,O480=""),Listes!$A$70,IF(AND(L480&lt;K480,O480=""),Listes!$A$71,IF(AND(M480&lt;I480,N480=""),Listes!$A$72,IF(AND(S480="",OR(J480&lt;&gt;"",K480&lt;&gt;"",L480&lt;&gt;"")),Listes!$A$73,""))))))</f>
        <v/>
      </c>
      <c r="S480" s="291"/>
      <c r="T480" s="331">
        <f t="shared" si="36"/>
        <v>0</v>
      </c>
    </row>
    <row r="481" spans="1:20" ht="20.149999999999999" customHeight="1" x14ac:dyDescent="0.35">
      <c r="A481" s="126">
        <v>475</v>
      </c>
      <c r="B481" s="197" t="str">
        <f>IF('Dépenses sur frais réels'!B481="","",'Dépenses sur frais réels'!B481)</f>
        <v/>
      </c>
      <c r="C481" s="197" t="str">
        <f>IF('Dépenses sur frais réels'!C481="","",'Dépenses sur frais réels'!C481)</f>
        <v/>
      </c>
      <c r="D481" s="197" t="str">
        <f>IF('Dépenses sur frais réels'!D481="","",'Dépenses sur frais réels'!D481)</f>
        <v/>
      </c>
      <c r="E481" s="197" t="str">
        <f>IF('Dépenses sur frais réels'!E481="","",'Dépenses sur frais réels'!E481)</f>
        <v/>
      </c>
      <c r="F481" s="197" t="str">
        <f>IF('Dépenses sur frais réels'!F481="","",'Dépenses sur frais réels'!F481)</f>
        <v/>
      </c>
      <c r="G481" s="361" t="str">
        <f>IF('Dépenses sur frais réels'!G481="","",'Dépenses sur frais réels'!G481)</f>
        <v/>
      </c>
      <c r="H481" s="361" t="str">
        <f>IF('Dépenses sur frais réels'!H481="","",'Dépenses sur frais réels'!H481)</f>
        <v/>
      </c>
      <c r="I481" s="362" t="str">
        <f>IF('Dépenses sur frais réels'!I481="","",'Dépenses sur frais réels'!I481)</f>
        <v/>
      </c>
      <c r="J481" s="102"/>
      <c r="K481" s="297" t="str">
        <f t="shared" si="37"/>
        <v/>
      </c>
      <c r="L481" s="297" t="str">
        <f t="shared" si="38"/>
        <v/>
      </c>
      <c r="M481" s="102"/>
      <c r="N481" s="193"/>
      <c r="O481" s="370"/>
      <c r="P481" s="147" t="str">
        <f t="shared" si="35"/>
        <v/>
      </c>
      <c r="Q481" s="195" t="str">
        <f t="shared" si="39"/>
        <v/>
      </c>
      <c r="R481" s="451" t="str">
        <f>IF(AND(OR(J481="KO",M481&lt;&gt;""),OR(J481="",K481="",L481="")),Listes!$A$68,IF(AND(M481="",J481&lt;&gt;""),Listes!$A$69,IF(AND(I481&lt;M481,O481=""),Listes!$A$70,IF(AND(L481&lt;K481,O481=""),Listes!$A$71,IF(AND(M481&lt;I481,N481=""),Listes!$A$72,IF(AND(S481="",OR(J481&lt;&gt;"",K481&lt;&gt;"",L481&lt;&gt;"")),Listes!$A$73,""))))))</f>
        <v/>
      </c>
      <c r="S481" s="291"/>
      <c r="T481" s="331">
        <f t="shared" si="36"/>
        <v>0</v>
      </c>
    </row>
    <row r="482" spans="1:20" ht="20.149999999999999" customHeight="1" x14ac:dyDescent="0.35">
      <c r="A482" s="126">
        <v>476</v>
      </c>
      <c r="B482" s="197" t="str">
        <f>IF('Dépenses sur frais réels'!B482="","",'Dépenses sur frais réels'!B482)</f>
        <v/>
      </c>
      <c r="C482" s="197" t="str">
        <f>IF('Dépenses sur frais réels'!C482="","",'Dépenses sur frais réels'!C482)</f>
        <v/>
      </c>
      <c r="D482" s="197" t="str">
        <f>IF('Dépenses sur frais réels'!D482="","",'Dépenses sur frais réels'!D482)</f>
        <v/>
      </c>
      <c r="E482" s="197" t="str">
        <f>IF('Dépenses sur frais réels'!E482="","",'Dépenses sur frais réels'!E482)</f>
        <v/>
      </c>
      <c r="F482" s="197" t="str">
        <f>IF('Dépenses sur frais réels'!F482="","",'Dépenses sur frais réels'!F482)</f>
        <v/>
      </c>
      <c r="G482" s="361" t="str">
        <f>IF('Dépenses sur frais réels'!G482="","",'Dépenses sur frais réels'!G482)</f>
        <v/>
      </c>
      <c r="H482" s="361" t="str">
        <f>IF('Dépenses sur frais réels'!H482="","",'Dépenses sur frais réels'!H482)</f>
        <v/>
      </c>
      <c r="I482" s="362" t="str">
        <f>IF('Dépenses sur frais réels'!I482="","",'Dépenses sur frais réels'!I482)</f>
        <v/>
      </c>
      <c r="J482" s="102"/>
      <c r="K482" s="297" t="str">
        <f t="shared" si="37"/>
        <v/>
      </c>
      <c r="L482" s="297" t="str">
        <f t="shared" si="38"/>
        <v/>
      </c>
      <c r="M482" s="102"/>
      <c r="N482" s="193"/>
      <c r="O482" s="370"/>
      <c r="P482" s="147" t="str">
        <f t="shared" si="35"/>
        <v/>
      </c>
      <c r="Q482" s="195" t="str">
        <f t="shared" si="39"/>
        <v/>
      </c>
      <c r="R482" s="451" t="str">
        <f>IF(AND(OR(J482="KO",M482&lt;&gt;""),OR(J482="",K482="",L482="")),Listes!$A$68,IF(AND(M482="",J482&lt;&gt;""),Listes!$A$69,IF(AND(I482&lt;M482,O482=""),Listes!$A$70,IF(AND(L482&lt;K482,O482=""),Listes!$A$71,IF(AND(M482&lt;I482,N482=""),Listes!$A$72,IF(AND(S482="",OR(J482&lt;&gt;"",K482&lt;&gt;"",L482&lt;&gt;"")),Listes!$A$73,""))))))</f>
        <v/>
      </c>
      <c r="S482" s="291"/>
      <c r="T482" s="331">
        <f t="shared" si="36"/>
        <v>0</v>
      </c>
    </row>
    <row r="483" spans="1:20" ht="20.149999999999999" customHeight="1" x14ac:dyDescent="0.35">
      <c r="A483" s="126">
        <v>477</v>
      </c>
      <c r="B483" s="197" t="str">
        <f>IF('Dépenses sur frais réels'!B483="","",'Dépenses sur frais réels'!B483)</f>
        <v/>
      </c>
      <c r="C483" s="197" t="str">
        <f>IF('Dépenses sur frais réels'!C483="","",'Dépenses sur frais réels'!C483)</f>
        <v/>
      </c>
      <c r="D483" s="197" t="str">
        <f>IF('Dépenses sur frais réels'!D483="","",'Dépenses sur frais réels'!D483)</f>
        <v/>
      </c>
      <c r="E483" s="197" t="str">
        <f>IF('Dépenses sur frais réels'!E483="","",'Dépenses sur frais réels'!E483)</f>
        <v/>
      </c>
      <c r="F483" s="197" t="str">
        <f>IF('Dépenses sur frais réels'!F483="","",'Dépenses sur frais réels'!F483)</f>
        <v/>
      </c>
      <c r="G483" s="361" t="str">
        <f>IF('Dépenses sur frais réels'!G483="","",'Dépenses sur frais réels'!G483)</f>
        <v/>
      </c>
      <c r="H483" s="361" t="str">
        <f>IF('Dépenses sur frais réels'!H483="","",'Dépenses sur frais réels'!H483)</f>
        <v/>
      </c>
      <c r="I483" s="362" t="str">
        <f>IF('Dépenses sur frais réels'!I483="","",'Dépenses sur frais réels'!I483)</f>
        <v/>
      </c>
      <c r="J483" s="102"/>
      <c r="K483" s="297" t="str">
        <f t="shared" si="37"/>
        <v/>
      </c>
      <c r="L483" s="297" t="str">
        <f t="shared" si="38"/>
        <v/>
      </c>
      <c r="M483" s="102"/>
      <c r="N483" s="193"/>
      <c r="O483" s="370"/>
      <c r="P483" s="147" t="str">
        <f t="shared" si="35"/>
        <v/>
      </c>
      <c r="Q483" s="195" t="str">
        <f t="shared" si="39"/>
        <v/>
      </c>
      <c r="R483" s="451" t="str">
        <f>IF(AND(OR(J483="KO",M483&lt;&gt;""),OR(J483="",K483="",L483="")),Listes!$A$68,IF(AND(M483="",J483&lt;&gt;""),Listes!$A$69,IF(AND(I483&lt;M483,O483=""),Listes!$A$70,IF(AND(L483&lt;K483,O483=""),Listes!$A$71,IF(AND(M483&lt;I483,N483=""),Listes!$A$72,IF(AND(S483="",OR(J483&lt;&gt;"",K483&lt;&gt;"",L483&lt;&gt;"")),Listes!$A$73,""))))))</f>
        <v/>
      </c>
      <c r="S483" s="291"/>
      <c r="T483" s="331">
        <f t="shared" si="36"/>
        <v>0</v>
      </c>
    </row>
    <row r="484" spans="1:20" ht="20.149999999999999" customHeight="1" x14ac:dyDescent="0.35">
      <c r="A484" s="126">
        <v>478</v>
      </c>
      <c r="B484" s="197" t="str">
        <f>IF('Dépenses sur frais réels'!B484="","",'Dépenses sur frais réels'!B484)</f>
        <v/>
      </c>
      <c r="C484" s="197" t="str">
        <f>IF('Dépenses sur frais réels'!C484="","",'Dépenses sur frais réels'!C484)</f>
        <v/>
      </c>
      <c r="D484" s="197" t="str">
        <f>IF('Dépenses sur frais réels'!D484="","",'Dépenses sur frais réels'!D484)</f>
        <v/>
      </c>
      <c r="E484" s="197" t="str">
        <f>IF('Dépenses sur frais réels'!E484="","",'Dépenses sur frais réels'!E484)</f>
        <v/>
      </c>
      <c r="F484" s="197" t="str">
        <f>IF('Dépenses sur frais réels'!F484="","",'Dépenses sur frais réels'!F484)</f>
        <v/>
      </c>
      <c r="G484" s="361" t="str">
        <f>IF('Dépenses sur frais réels'!G484="","",'Dépenses sur frais réels'!G484)</f>
        <v/>
      </c>
      <c r="H484" s="361" t="str">
        <f>IF('Dépenses sur frais réels'!H484="","",'Dépenses sur frais réels'!H484)</f>
        <v/>
      </c>
      <c r="I484" s="362" t="str">
        <f>IF('Dépenses sur frais réels'!I484="","",'Dépenses sur frais réels'!I484)</f>
        <v/>
      </c>
      <c r="J484" s="102"/>
      <c r="K484" s="297" t="str">
        <f t="shared" si="37"/>
        <v/>
      </c>
      <c r="L484" s="297" t="str">
        <f t="shared" si="38"/>
        <v/>
      </c>
      <c r="M484" s="102"/>
      <c r="N484" s="193"/>
      <c r="O484" s="370"/>
      <c r="P484" s="147" t="str">
        <f t="shared" si="35"/>
        <v/>
      </c>
      <c r="Q484" s="195" t="str">
        <f t="shared" si="39"/>
        <v/>
      </c>
      <c r="R484" s="451" t="str">
        <f>IF(AND(OR(J484="KO",M484&lt;&gt;""),OR(J484="",K484="",L484="")),Listes!$A$68,IF(AND(M484="",J484&lt;&gt;""),Listes!$A$69,IF(AND(I484&lt;M484,O484=""),Listes!$A$70,IF(AND(L484&lt;K484,O484=""),Listes!$A$71,IF(AND(M484&lt;I484,N484=""),Listes!$A$72,IF(AND(S484="",OR(J484&lt;&gt;"",K484&lt;&gt;"",L484&lt;&gt;"")),Listes!$A$73,""))))))</f>
        <v/>
      </c>
      <c r="S484" s="291"/>
      <c r="T484" s="331">
        <f t="shared" si="36"/>
        <v>0</v>
      </c>
    </row>
    <row r="485" spans="1:20" ht="20.149999999999999" customHeight="1" x14ac:dyDescent="0.35">
      <c r="A485" s="126">
        <v>479</v>
      </c>
      <c r="B485" s="197" t="str">
        <f>IF('Dépenses sur frais réels'!B485="","",'Dépenses sur frais réels'!B485)</f>
        <v/>
      </c>
      <c r="C485" s="197" t="str">
        <f>IF('Dépenses sur frais réels'!C485="","",'Dépenses sur frais réels'!C485)</f>
        <v/>
      </c>
      <c r="D485" s="197" t="str">
        <f>IF('Dépenses sur frais réels'!D485="","",'Dépenses sur frais réels'!D485)</f>
        <v/>
      </c>
      <c r="E485" s="197" t="str">
        <f>IF('Dépenses sur frais réels'!E485="","",'Dépenses sur frais réels'!E485)</f>
        <v/>
      </c>
      <c r="F485" s="197" t="str">
        <f>IF('Dépenses sur frais réels'!F485="","",'Dépenses sur frais réels'!F485)</f>
        <v/>
      </c>
      <c r="G485" s="361" t="str">
        <f>IF('Dépenses sur frais réels'!G485="","",'Dépenses sur frais réels'!G485)</f>
        <v/>
      </c>
      <c r="H485" s="361" t="str">
        <f>IF('Dépenses sur frais réels'!H485="","",'Dépenses sur frais réels'!H485)</f>
        <v/>
      </c>
      <c r="I485" s="362" t="str">
        <f>IF('Dépenses sur frais réels'!I485="","",'Dépenses sur frais réels'!I485)</f>
        <v/>
      </c>
      <c r="J485" s="102"/>
      <c r="K485" s="297" t="str">
        <f t="shared" si="37"/>
        <v/>
      </c>
      <c r="L485" s="297" t="str">
        <f t="shared" si="38"/>
        <v/>
      </c>
      <c r="M485" s="102"/>
      <c r="N485" s="193"/>
      <c r="O485" s="370"/>
      <c r="P485" s="147" t="str">
        <f t="shared" si="35"/>
        <v/>
      </c>
      <c r="Q485" s="195" t="str">
        <f t="shared" si="39"/>
        <v/>
      </c>
      <c r="R485" s="451" t="str">
        <f>IF(AND(OR(J485="KO",M485&lt;&gt;""),OR(J485="",K485="",L485="")),Listes!$A$68,IF(AND(M485="",J485&lt;&gt;""),Listes!$A$69,IF(AND(I485&lt;M485,O485=""),Listes!$A$70,IF(AND(L485&lt;K485,O485=""),Listes!$A$71,IF(AND(M485&lt;I485,N485=""),Listes!$A$72,IF(AND(S485="",OR(J485&lt;&gt;"",K485&lt;&gt;"",L485&lt;&gt;"")),Listes!$A$73,""))))))</f>
        <v/>
      </c>
      <c r="S485" s="291"/>
      <c r="T485" s="331">
        <f t="shared" si="36"/>
        <v>0</v>
      </c>
    </row>
    <row r="486" spans="1:20" ht="20.149999999999999" customHeight="1" x14ac:dyDescent="0.35">
      <c r="A486" s="126">
        <v>480</v>
      </c>
      <c r="B486" s="197" t="str">
        <f>IF('Dépenses sur frais réels'!B486="","",'Dépenses sur frais réels'!B486)</f>
        <v/>
      </c>
      <c r="C486" s="197" t="str">
        <f>IF('Dépenses sur frais réels'!C486="","",'Dépenses sur frais réels'!C486)</f>
        <v/>
      </c>
      <c r="D486" s="197" t="str">
        <f>IF('Dépenses sur frais réels'!D486="","",'Dépenses sur frais réels'!D486)</f>
        <v/>
      </c>
      <c r="E486" s="197" t="str">
        <f>IF('Dépenses sur frais réels'!E486="","",'Dépenses sur frais réels'!E486)</f>
        <v/>
      </c>
      <c r="F486" s="197" t="str">
        <f>IF('Dépenses sur frais réels'!F486="","",'Dépenses sur frais réels'!F486)</f>
        <v/>
      </c>
      <c r="G486" s="361" t="str">
        <f>IF('Dépenses sur frais réels'!G486="","",'Dépenses sur frais réels'!G486)</f>
        <v/>
      </c>
      <c r="H486" s="361" t="str">
        <f>IF('Dépenses sur frais réels'!H486="","",'Dépenses sur frais réels'!H486)</f>
        <v/>
      </c>
      <c r="I486" s="362" t="str">
        <f>IF('Dépenses sur frais réels'!I486="","",'Dépenses sur frais réels'!I486)</f>
        <v/>
      </c>
      <c r="J486" s="102"/>
      <c r="K486" s="297" t="str">
        <f t="shared" si="37"/>
        <v/>
      </c>
      <c r="L486" s="297" t="str">
        <f t="shared" si="38"/>
        <v/>
      </c>
      <c r="M486" s="102"/>
      <c r="N486" s="193"/>
      <c r="O486" s="370"/>
      <c r="P486" s="147" t="str">
        <f t="shared" si="35"/>
        <v/>
      </c>
      <c r="Q486" s="195" t="str">
        <f t="shared" si="39"/>
        <v/>
      </c>
      <c r="R486" s="451" t="str">
        <f>IF(AND(OR(J486="KO",M486&lt;&gt;""),OR(J486="",K486="",L486="")),Listes!$A$68,IF(AND(M486="",J486&lt;&gt;""),Listes!$A$69,IF(AND(I486&lt;M486,O486=""),Listes!$A$70,IF(AND(L486&lt;K486,O486=""),Listes!$A$71,IF(AND(M486&lt;I486,N486=""),Listes!$A$72,IF(AND(S486="",OR(J486&lt;&gt;"",K486&lt;&gt;"",L486&lt;&gt;"")),Listes!$A$73,""))))))</f>
        <v/>
      </c>
      <c r="S486" s="291"/>
      <c r="T486" s="331">
        <f t="shared" si="36"/>
        <v>0</v>
      </c>
    </row>
    <row r="487" spans="1:20" ht="20.149999999999999" customHeight="1" x14ac:dyDescent="0.35">
      <c r="A487" s="126">
        <v>481</v>
      </c>
      <c r="B487" s="197" t="str">
        <f>IF('Dépenses sur frais réels'!B487="","",'Dépenses sur frais réels'!B487)</f>
        <v/>
      </c>
      <c r="C487" s="197" t="str">
        <f>IF('Dépenses sur frais réels'!C487="","",'Dépenses sur frais réels'!C487)</f>
        <v/>
      </c>
      <c r="D487" s="197" t="str">
        <f>IF('Dépenses sur frais réels'!D487="","",'Dépenses sur frais réels'!D487)</f>
        <v/>
      </c>
      <c r="E487" s="197" t="str">
        <f>IF('Dépenses sur frais réels'!E487="","",'Dépenses sur frais réels'!E487)</f>
        <v/>
      </c>
      <c r="F487" s="197" t="str">
        <f>IF('Dépenses sur frais réels'!F487="","",'Dépenses sur frais réels'!F487)</f>
        <v/>
      </c>
      <c r="G487" s="361" t="str">
        <f>IF('Dépenses sur frais réels'!G487="","",'Dépenses sur frais réels'!G487)</f>
        <v/>
      </c>
      <c r="H487" s="361" t="str">
        <f>IF('Dépenses sur frais réels'!H487="","",'Dépenses sur frais réels'!H487)</f>
        <v/>
      </c>
      <c r="I487" s="362" t="str">
        <f>IF('Dépenses sur frais réels'!I487="","",'Dépenses sur frais réels'!I487)</f>
        <v/>
      </c>
      <c r="J487" s="102"/>
      <c r="K487" s="297" t="str">
        <f t="shared" si="37"/>
        <v/>
      </c>
      <c r="L487" s="297" t="str">
        <f t="shared" si="38"/>
        <v/>
      </c>
      <c r="M487" s="102"/>
      <c r="N487" s="193"/>
      <c r="O487" s="370"/>
      <c r="P487" s="147" t="str">
        <f t="shared" si="35"/>
        <v/>
      </c>
      <c r="Q487" s="195" t="str">
        <f t="shared" si="39"/>
        <v/>
      </c>
      <c r="R487" s="451" t="str">
        <f>IF(AND(OR(J487="KO",M487&lt;&gt;""),OR(J487="",K487="",L487="")),Listes!$A$68,IF(AND(M487="",J487&lt;&gt;""),Listes!$A$69,IF(AND(I487&lt;M487,O487=""),Listes!$A$70,IF(AND(L487&lt;K487,O487=""),Listes!$A$71,IF(AND(M487&lt;I487,N487=""),Listes!$A$72,IF(AND(S487="",OR(J487&lt;&gt;"",K487&lt;&gt;"",L487&lt;&gt;"")),Listes!$A$73,""))))))</f>
        <v/>
      </c>
      <c r="S487" s="291"/>
      <c r="T487" s="331">
        <f t="shared" si="36"/>
        <v>0</v>
      </c>
    </row>
    <row r="488" spans="1:20" ht="20.149999999999999" customHeight="1" x14ac:dyDescent="0.35">
      <c r="A488" s="126">
        <v>482</v>
      </c>
      <c r="B488" s="197" t="str">
        <f>IF('Dépenses sur frais réels'!B488="","",'Dépenses sur frais réels'!B488)</f>
        <v/>
      </c>
      <c r="C488" s="197" t="str">
        <f>IF('Dépenses sur frais réels'!C488="","",'Dépenses sur frais réels'!C488)</f>
        <v/>
      </c>
      <c r="D488" s="197" t="str">
        <f>IF('Dépenses sur frais réels'!D488="","",'Dépenses sur frais réels'!D488)</f>
        <v/>
      </c>
      <c r="E488" s="197" t="str">
        <f>IF('Dépenses sur frais réels'!E488="","",'Dépenses sur frais réels'!E488)</f>
        <v/>
      </c>
      <c r="F488" s="197" t="str">
        <f>IF('Dépenses sur frais réels'!F488="","",'Dépenses sur frais réels'!F488)</f>
        <v/>
      </c>
      <c r="G488" s="361" t="str">
        <f>IF('Dépenses sur frais réels'!G488="","",'Dépenses sur frais réels'!G488)</f>
        <v/>
      </c>
      <c r="H488" s="361" t="str">
        <f>IF('Dépenses sur frais réels'!H488="","",'Dépenses sur frais réels'!H488)</f>
        <v/>
      </c>
      <c r="I488" s="362" t="str">
        <f>IF('Dépenses sur frais réels'!I488="","",'Dépenses sur frais réels'!I488)</f>
        <v/>
      </c>
      <c r="J488" s="102"/>
      <c r="K488" s="297" t="str">
        <f t="shared" si="37"/>
        <v/>
      </c>
      <c r="L488" s="297" t="str">
        <f t="shared" si="38"/>
        <v/>
      </c>
      <c r="M488" s="102"/>
      <c r="N488" s="193"/>
      <c r="O488" s="370"/>
      <c r="P488" s="147" t="str">
        <f t="shared" si="35"/>
        <v/>
      </c>
      <c r="Q488" s="195" t="str">
        <f t="shared" si="39"/>
        <v/>
      </c>
      <c r="R488" s="451" t="str">
        <f>IF(AND(OR(J488="KO",M488&lt;&gt;""),OR(J488="",K488="",L488="")),Listes!$A$68,IF(AND(M488="",J488&lt;&gt;""),Listes!$A$69,IF(AND(I488&lt;M488,O488=""),Listes!$A$70,IF(AND(L488&lt;K488,O488=""),Listes!$A$71,IF(AND(M488&lt;I488,N488=""),Listes!$A$72,IF(AND(S488="",OR(J488&lt;&gt;"",K488&lt;&gt;"",L488&lt;&gt;"")),Listes!$A$73,""))))))</f>
        <v/>
      </c>
      <c r="S488" s="291"/>
      <c r="T488" s="331">
        <f t="shared" si="36"/>
        <v>0</v>
      </c>
    </row>
    <row r="489" spans="1:20" ht="20.149999999999999" customHeight="1" x14ac:dyDescent="0.35">
      <c r="A489" s="126">
        <v>483</v>
      </c>
      <c r="B489" s="197" t="str">
        <f>IF('Dépenses sur frais réels'!B489="","",'Dépenses sur frais réels'!B489)</f>
        <v/>
      </c>
      <c r="C489" s="197" t="str">
        <f>IF('Dépenses sur frais réels'!C489="","",'Dépenses sur frais réels'!C489)</f>
        <v/>
      </c>
      <c r="D489" s="197" t="str">
        <f>IF('Dépenses sur frais réels'!D489="","",'Dépenses sur frais réels'!D489)</f>
        <v/>
      </c>
      <c r="E489" s="197" t="str">
        <f>IF('Dépenses sur frais réels'!E489="","",'Dépenses sur frais réels'!E489)</f>
        <v/>
      </c>
      <c r="F489" s="197" t="str">
        <f>IF('Dépenses sur frais réels'!F489="","",'Dépenses sur frais réels'!F489)</f>
        <v/>
      </c>
      <c r="G489" s="361" t="str">
        <f>IF('Dépenses sur frais réels'!G489="","",'Dépenses sur frais réels'!G489)</f>
        <v/>
      </c>
      <c r="H489" s="361" t="str">
        <f>IF('Dépenses sur frais réels'!H489="","",'Dépenses sur frais réels'!H489)</f>
        <v/>
      </c>
      <c r="I489" s="362" t="str">
        <f>IF('Dépenses sur frais réels'!I489="","",'Dépenses sur frais réels'!I489)</f>
        <v/>
      </c>
      <c r="J489" s="102"/>
      <c r="K489" s="297" t="str">
        <f t="shared" si="37"/>
        <v/>
      </c>
      <c r="L489" s="297" t="str">
        <f t="shared" si="38"/>
        <v/>
      </c>
      <c r="M489" s="102"/>
      <c r="N489" s="193"/>
      <c r="O489" s="370"/>
      <c r="P489" s="147" t="str">
        <f t="shared" si="35"/>
        <v/>
      </c>
      <c r="Q489" s="195" t="str">
        <f t="shared" si="39"/>
        <v/>
      </c>
      <c r="R489" s="451" t="str">
        <f>IF(AND(OR(J489="KO",M489&lt;&gt;""),OR(J489="",K489="",L489="")),Listes!$A$68,IF(AND(M489="",J489&lt;&gt;""),Listes!$A$69,IF(AND(I489&lt;M489,O489=""),Listes!$A$70,IF(AND(L489&lt;K489,O489=""),Listes!$A$71,IF(AND(M489&lt;I489,N489=""),Listes!$A$72,IF(AND(S489="",OR(J489&lt;&gt;"",K489&lt;&gt;"",L489&lt;&gt;"")),Listes!$A$73,""))))))</f>
        <v/>
      </c>
      <c r="S489" s="291"/>
      <c r="T489" s="331">
        <f t="shared" si="36"/>
        <v>0</v>
      </c>
    </row>
    <row r="490" spans="1:20" ht="20.149999999999999" customHeight="1" x14ac:dyDescent="0.35">
      <c r="A490" s="126">
        <v>484</v>
      </c>
      <c r="B490" s="197" t="str">
        <f>IF('Dépenses sur frais réels'!B490="","",'Dépenses sur frais réels'!B490)</f>
        <v/>
      </c>
      <c r="C490" s="197" t="str">
        <f>IF('Dépenses sur frais réels'!C490="","",'Dépenses sur frais réels'!C490)</f>
        <v/>
      </c>
      <c r="D490" s="197" t="str">
        <f>IF('Dépenses sur frais réels'!D490="","",'Dépenses sur frais réels'!D490)</f>
        <v/>
      </c>
      <c r="E490" s="197" t="str">
        <f>IF('Dépenses sur frais réels'!E490="","",'Dépenses sur frais réels'!E490)</f>
        <v/>
      </c>
      <c r="F490" s="197" t="str">
        <f>IF('Dépenses sur frais réels'!F490="","",'Dépenses sur frais réels'!F490)</f>
        <v/>
      </c>
      <c r="G490" s="361" t="str">
        <f>IF('Dépenses sur frais réels'!G490="","",'Dépenses sur frais réels'!G490)</f>
        <v/>
      </c>
      <c r="H490" s="361" t="str">
        <f>IF('Dépenses sur frais réels'!H490="","",'Dépenses sur frais réels'!H490)</f>
        <v/>
      </c>
      <c r="I490" s="362" t="str">
        <f>IF('Dépenses sur frais réels'!I490="","",'Dépenses sur frais réels'!I490)</f>
        <v/>
      </c>
      <c r="J490" s="102"/>
      <c r="K490" s="297" t="str">
        <f t="shared" si="37"/>
        <v/>
      </c>
      <c r="L490" s="297" t="str">
        <f t="shared" si="38"/>
        <v/>
      </c>
      <c r="M490" s="102"/>
      <c r="N490" s="193"/>
      <c r="O490" s="370"/>
      <c r="P490" s="147" t="str">
        <f t="shared" si="35"/>
        <v/>
      </c>
      <c r="Q490" s="195" t="str">
        <f t="shared" si="39"/>
        <v/>
      </c>
      <c r="R490" s="451" t="str">
        <f>IF(AND(OR(J490="KO",M490&lt;&gt;""),OR(J490="",K490="",L490="")),Listes!$A$68,IF(AND(M490="",J490&lt;&gt;""),Listes!$A$69,IF(AND(I490&lt;M490,O490=""),Listes!$A$70,IF(AND(L490&lt;K490,O490=""),Listes!$A$71,IF(AND(M490&lt;I490,N490=""),Listes!$A$72,IF(AND(S490="",OR(J490&lt;&gt;"",K490&lt;&gt;"",L490&lt;&gt;"")),Listes!$A$73,""))))))</f>
        <v/>
      </c>
      <c r="S490" s="291"/>
      <c r="T490" s="331">
        <f t="shared" si="36"/>
        <v>0</v>
      </c>
    </row>
    <row r="491" spans="1:20" ht="20.149999999999999" customHeight="1" x14ac:dyDescent="0.35">
      <c r="A491" s="126">
        <v>485</v>
      </c>
      <c r="B491" s="197" t="str">
        <f>IF('Dépenses sur frais réels'!B491="","",'Dépenses sur frais réels'!B491)</f>
        <v/>
      </c>
      <c r="C491" s="197" t="str">
        <f>IF('Dépenses sur frais réels'!C491="","",'Dépenses sur frais réels'!C491)</f>
        <v/>
      </c>
      <c r="D491" s="197" t="str">
        <f>IF('Dépenses sur frais réels'!D491="","",'Dépenses sur frais réels'!D491)</f>
        <v/>
      </c>
      <c r="E491" s="197" t="str">
        <f>IF('Dépenses sur frais réels'!E491="","",'Dépenses sur frais réels'!E491)</f>
        <v/>
      </c>
      <c r="F491" s="197" t="str">
        <f>IF('Dépenses sur frais réels'!F491="","",'Dépenses sur frais réels'!F491)</f>
        <v/>
      </c>
      <c r="G491" s="361" t="str">
        <f>IF('Dépenses sur frais réels'!G491="","",'Dépenses sur frais réels'!G491)</f>
        <v/>
      </c>
      <c r="H491" s="361" t="str">
        <f>IF('Dépenses sur frais réels'!H491="","",'Dépenses sur frais réels'!H491)</f>
        <v/>
      </c>
      <c r="I491" s="362" t="str">
        <f>IF('Dépenses sur frais réels'!I491="","",'Dépenses sur frais réels'!I491)</f>
        <v/>
      </c>
      <c r="J491" s="102"/>
      <c r="K491" s="297" t="str">
        <f t="shared" si="37"/>
        <v/>
      </c>
      <c r="L491" s="297" t="str">
        <f t="shared" si="38"/>
        <v/>
      </c>
      <c r="M491" s="102"/>
      <c r="N491" s="193"/>
      <c r="O491" s="370"/>
      <c r="P491" s="147" t="str">
        <f t="shared" si="35"/>
        <v/>
      </c>
      <c r="Q491" s="195" t="str">
        <f t="shared" si="39"/>
        <v/>
      </c>
      <c r="R491" s="451" t="str">
        <f>IF(AND(OR(J491="KO",M491&lt;&gt;""),OR(J491="",K491="",L491="")),Listes!$A$68,IF(AND(M491="",J491&lt;&gt;""),Listes!$A$69,IF(AND(I491&lt;M491,O491=""),Listes!$A$70,IF(AND(L491&lt;K491,O491=""),Listes!$A$71,IF(AND(M491&lt;I491,N491=""),Listes!$A$72,IF(AND(S491="",OR(J491&lt;&gt;"",K491&lt;&gt;"",L491&lt;&gt;"")),Listes!$A$73,""))))))</f>
        <v/>
      </c>
      <c r="S491" s="291"/>
      <c r="T491" s="331">
        <f t="shared" si="36"/>
        <v>0</v>
      </c>
    </row>
    <row r="492" spans="1:20" ht="20.149999999999999" customHeight="1" x14ac:dyDescent="0.35">
      <c r="A492" s="126">
        <v>486</v>
      </c>
      <c r="B492" s="197" t="str">
        <f>IF('Dépenses sur frais réels'!B492="","",'Dépenses sur frais réels'!B492)</f>
        <v/>
      </c>
      <c r="C492" s="197" t="str">
        <f>IF('Dépenses sur frais réels'!C492="","",'Dépenses sur frais réels'!C492)</f>
        <v/>
      </c>
      <c r="D492" s="197" t="str">
        <f>IF('Dépenses sur frais réels'!D492="","",'Dépenses sur frais réels'!D492)</f>
        <v/>
      </c>
      <c r="E492" s="197" t="str">
        <f>IF('Dépenses sur frais réels'!E492="","",'Dépenses sur frais réels'!E492)</f>
        <v/>
      </c>
      <c r="F492" s="197" t="str">
        <f>IF('Dépenses sur frais réels'!F492="","",'Dépenses sur frais réels'!F492)</f>
        <v/>
      </c>
      <c r="G492" s="361" t="str">
        <f>IF('Dépenses sur frais réels'!G492="","",'Dépenses sur frais réels'!G492)</f>
        <v/>
      </c>
      <c r="H492" s="361" t="str">
        <f>IF('Dépenses sur frais réels'!H492="","",'Dépenses sur frais réels'!H492)</f>
        <v/>
      </c>
      <c r="I492" s="362" t="str">
        <f>IF('Dépenses sur frais réels'!I492="","",'Dépenses sur frais réels'!I492)</f>
        <v/>
      </c>
      <c r="J492" s="102"/>
      <c r="K492" s="297" t="str">
        <f t="shared" si="37"/>
        <v/>
      </c>
      <c r="L492" s="297" t="str">
        <f t="shared" si="38"/>
        <v/>
      </c>
      <c r="M492" s="102"/>
      <c r="N492" s="193"/>
      <c r="O492" s="370"/>
      <c r="P492" s="147" t="str">
        <f t="shared" si="35"/>
        <v/>
      </c>
      <c r="Q492" s="195" t="str">
        <f t="shared" si="39"/>
        <v/>
      </c>
      <c r="R492" s="451" t="str">
        <f>IF(AND(OR(J492="KO",M492&lt;&gt;""),OR(J492="",K492="",L492="")),Listes!$A$68,IF(AND(M492="",J492&lt;&gt;""),Listes!$A$69,IF(AND(I492&lt;M492,O492=""),Listes!$A$70,IF(AND(L492&lt;K492,O492=""),Listes!$A$71,IF(AND(M492&lt;I492,N492=""),Listes!$A$72,IF(AND(S492="",OR(J492&lt;&gt;"",K492&lt;&gt;"",L492&lt;&gt;"")),Listes!$A$73,""))))))</f>
        <v/>
      </c>
      <c r="S492" s="291"/>
      <c r="T492" s="331">
        <f t="shared" si="36"/>
        <v>0</v>
      </c>
    </row>
    <row r="493" spans="1:20" ht="20.149999999999999" customHeight="1" x14ac:dyDescent="0.35">
      <c r="A493" s="126">
        <v>487</v>
      </c>
      <c r="B493" s="197" t="str">
        <f>IF('Dépenses sur frais réels'!B493="","",'Dépenses sur frais réels'!B493)</f>
        <v/>
      </c>
      <c r="C493" s="197" t="str">
        <f>IF('Dépenses sur frais réels'!C493="","",'Dépenses sur frais réels'!C493)</f>
        <v/>
      </c>
      <c r="D493" s="197" t="str">
        <f>IF('Dépenses sur frais réels'!D493="","",'Dépenses sur frais réels'!D493)</f>
        <v/>
      </c>
      <c r="E493" s="197" t="str">
        <f>IF('Dépenses sur frais réels'!E493="","",'Dépenses sur frais réels'!E493)</f>
        <v/>
      </c>
      <c r="F493" s="197" t="str">
        <f>IF('Dépenses sur frais réels'!F493="","",'Dépenses sur frais réels'!F493)</f>
        <v/>
      </c>
      <c r="G493" s="361" t="str">
        <f>IF('Dépenses sur frais réels'!G493="","",'Dépenses sur frais réels'!G493)</f>
        <v/>
      </c>
      <c r="H493" s="361" t="str">
        <f>IF('Dépenses sur frais réels'!H493="","",'Dépenses sur frais réels'!H493)</f>
        <v/>
      </c>
      <c r="I493" s="362" t="str">
        <f>IF('Dépenses sur frais réels'!I493="","",'Dépenses sur frais réels'!I493)</f>
        <v/>
      </c>
      <c r="J493" s="102"/>
      <c r="K493" s="297" t="str">
        <f t="shared" si="37"/>
        <v/>
      </c>
      <c r="L493" s="297" t="str">
        <f t="shared" si="38"/>
        <v/>
      </c>
      <c r="M493" s="102"/>
      <c r="N493" s="193"/>
      <c r="O493" s="370"/>
      <c r="P493" s="147" t="str">
        <f t="shared" si="35"/>
        <v/>
      </c>
      <c r="Q493" s="195" t="str">
        <f t="shared" si="39"/>
        <v/>
      </c>
      <c r="R493" s="451" t="str">
        <f>IF(AND(OR(J493="KO",M493&lt;&gt;""),OR(J493="",K493="",L493="")),Listes!$A$68,IF(AND(M493="",J493&lt;&gt;""),Listes!$A$69,IF(AND(I493&lt;M493,O493=""),Listes!$A$70,IF(AND(L493&lt;K493,O493=""),Listes!$A$71,IF(AND(M493&lt;I493,N493=""),Listes!$A$72,IF(AND(S493="",OR(J493&lt;&gt;"",K493&lt;&gt;"",L493&lt;&gt;"")),Listes!$A$73,""))))))</f>
        <v/>
      </c>
      <c r="S493" s="291"/>
      <c r="T493" s="331">
        <f t="shared" si="36"/>
        <v>0</v>
      </c>
    </row>
    <row r="494" spans="1:20" ht="20.149999999999999" customHeight="1" x14ac:dyDescent="0.35">
      <c r="A494" s="126">
        <v>488</v>
      </c>
      <c r="B494" s="197" t="str">
        <f>IF('Dépenses sur frais réels'!B494="","",'Dépenses sur frais réels'!B494)</f>
        <v/>
      </c>
      <c r="C494" s="197" t="str">
        <f>IF('Dépenses sur frais réels'!C494="","",'Dépenses sur frais réels'!C494)</f>
        <v/>
      </c>
      <c r="D494" s="197" t="str">
        <f>IF('Dépenses sur frais réels'!D494="","",'Dépenses sur frais réels'!D494)</f>
        <v/>
      </c>
      <c r="E494" s="197" t="str">
        <f>IF('Dépenses sur frais réels'!E494="","",'Dépenses sur frais réels'!E494)</f>
        <v/>
      </c>
      <c r="F494" s="197" t="str">
        <f>IF('Dépenses sur frais réels'!F494="","",'Dépenses sur frais réels'!F494)</f>
        <v/>
      </c>
      <c r="G494" s="361" t="str">
        <f>IF('Dépenses sur frais réels'!G494="","",'Dépenses sur frais réels'!G494)</f>
        <v/>
      </c>
      <c r="H494" s="361" t="str">
        <f>IF('Dépenses sur frais réels'!H494="","",'Dépenses sur frais réels'!H494)</f>
        <v/>
      </c>
      <c r="I494" s="362" t="str">
        <f>IF('Dépenses sur frais réels'!I494="","",'Dépenses sur frais réels'!I494)</f>
        <v/>
      </c>
      <c r="J494" s="102"/>
      <c r="K494" s="297" t="str">
        <f t="shared" si="37"/>
        <v/>
      </c>
      <c r="L494" s="297" t="str">
        <f t="shared" si="38"/>
        <v/>
      </c>
      <c r="M494" s="102"/>
      <c r="N494" s="193"/>
      <c r="O494" s="370"/>
      <c r="P494" s="147" t="str">
        <f t="shared" si="35"/>
        <v/>
      </c>
      <c r="Q494" s="195" t="str">
        <f t="shared" si="39"/>
        <v/>
      </c>
      <c r="R494" s="451" t="str">
        <f>IF(AND(OR(J494="KO",M494&lt;&gt;""),OR(J494="",K494="",L494="")),Listes!$A$68,IF(AND(M494="",J494&lt;&gt;""),Listes!$A$69,IF(AND(I494&lt;M494,O494=""),Listes!$A$70,IF(AND(L494&lt;K494,O494=""),Listes!$A$71,IF(AND(M494&lt;I494,N494=""),Listes!$A$72,IF(AND(S494="",OR(J494&lt;&gt;"",K494&lt;&gt;"",L494&lt;&gt;"")),Listes!$A$73,""))))))</f>
        <v/>
      </c>
      <c r="S494" s="291"/>
      <c r="T494" s="331">
        <f t="shared" si="36"/>
        <v>0</v>
      </c>
    </row>
    <row r="495" spans="1:20" ht="20.149999999999999" customHeight="1" x14ac:dyDescent="0.35">
      <c r="A495" s="126">
        <v>489</v>
      </c>
      <c r="B495" s="197" t="str">
        <f>IF('Dépenses sur frais réels'!B495="","",'Dépenses sur frais réels'!B495)</f>
        <v/>
      </c>
      <c r="C495" s="197" t="str">
        <f>IF('Dépenses sur frais réels'!C495="","",'Dépenses sur frais réels'!C495)</f>
        <v/>
      </c>
      <c r="D495" s="197" t="str">
        <f>IF('Dépenses sur frais réels'!D495="","",'Dépenses sur frais réels'!D495)</f>
        <v/>
      </c>
      <c r="E495" s="197" t="str">
        <f>IF('Dépenses sur frais réels'!E495="","",'Dépenses sur frais réels'!E495)</f>
        <v/>
      </c>
      <c r="F495" s="197" t="str">
        <f>IF('Dépenses sur frais réels'!F495="","",'Dépenses sur frais réels'!F495)</f>
        <v/>
      </c>
      <c r="G495" s="361" t="str">
        <f>IF('Dépenses sur frais réels'!G495="","",'Dépenses sur frais réels'!G495)</f>
        <v/>
      </c>
      <c r="H495" s="361" t="str">
        <f>IF('Dépenses sur frais réels'!H495="","",'Dépenses sur frais réels'!H495)</f>
        <v/>
      </c>
      <c r="I495" s="362" t="str">
        <f>IF('Dépenses sur frais réels'!I495="","",'Dépenses sur frais réels'!I495)</f>
        <v/>
      </c>
      <c r="J495" s="102"/>
      <c r="K495" s="297" t="str">
        <f t="shared" si="37"/>
        <v/>
      </c>
      <c r="L495" s="297" t="str">
        <f t="shared" si="38"/>
        <v/>
      </c>
      <c r="M495" s="102"/>
      <c r="N495" s="193"/>
      <c r="O495" s="370"/>
      <c r="P495" s="147" t="str">
        <f t="shared" si="35"/>
        <v/>
      </c>
      <c r="Q495" s="195" t="str">
        <f t="shared" si="39"/>
        <v/>
      </c>
      <c r="R495" s="451" t="str">
        <f>IF(AND(OR(J495="KO",M495&lt;&gt;""),OR(J495="",K495="",L495="")),Listes!$A$68,IF(AND(M495="",J495&lt;&gt;""),Listes!$A$69,IF(AND(I495&lt;M495,O495=""),Listes!$A$70,IF(AND(L495&lt;K495,O495=""),Listes!$A$71,IF(AND(M495&lt;I495,N495=""),Listes!$A$72,IF(AND(S495="",OR(J495&lt;&gt;"",K495&lt;&gt;"",L495&lt;&gt;"")),Listes!$A$73,""))))))</f>
        <v/>
      </c>
      <c r="S495" s="291"/>
      <c r="T495" s="331">
        <f t="shared" si="36"/>
        <v>0</v>
      </c>
    </row>
    <row r="496" spans="1:20" ht="20.149999999999999" customHeight="1" x14ac:dyDescent="0.35">
      <c r="A496" s="126">
        <v>490</v>
      </c>
      <c r="B496" s="197" t="str">
        <f>IF('Dépenses sur frais réels'!B496="","",'Dépenses sur frais réels'!B496)</f>
        <v/>
      </c>
      <c r="C496" s="197" t="str">
        <f>IF('Dépenses sur frais réels'!C496="","",'Dépenses sur frais réels'!C496)</f>
        <v/>
      </c>
      <c r="D496" s="197" t="str">
        <f>IF('Dépenses sur frais réels'!D496="","",'Dépenses sur frais réels'!D496)</f>
        <v/>
      </c>
      <c r="E496" s="197" t="str">
        <f>IF('Dépenses sur frais réels'!E496="","",'Dépenses sur frais réels'!E496)</f>
        <v/>
      </c>
      <c r="F496" s="197" t="str">
        <f>IF('Dépenses sur frais réels'!F496="","",'Dépenses sur frais réels'!F496)</f>
        <v/>
      </c>
      <c r="G496" s="361" t="str">
        <f>IF('Dépenses sur frais réels'!G496="","",'Dépenses sur frais réels'!G496)</f>
        <v/>
      </c>
      <c r="H496" s="361" t="str">
        <f>IF('Dépenses sur frais réels'!H496="","",'Dépenses sur frais réels'!H496)</f>
        <v/>
      </c>
      <c r="I496" s="362" t="str">
        <f>IF('Dépenses sur frais réels'!I496="","",'Dépenses sur frais réels'!I496)</f>
        <v/>
      </c>
      <c r="J496" s="102"/>
      <c r="K496" s="297" t="str">
        <f t="shared" si="37"/>
        <v/>
      </c>
      <c r="L496" s="297" t="str">
        <f t="shared" si="38"/>
        <v/>
      </c>
      <c r="M496" s="102"/>
      <c r="N496" s="193"/>
      <c r="O496" s="370"/>
      <c r="P496" s="147" t="str">
        <f t="shared" si="35"/>
        <v/>
      </c>
      <c r="Q496" s="195" t="str">
        <f t="shared" si="39"/>
        <v/>
      </c>
      <c r="R496" s="451" t="str">
        <f>IF(AND(OR(J496="KO",M496&lt;&gt;""),OR(J496="",K496="",L496="")),Listes!$A$68,IF(AND(M496="",J496&lt;&gt;""),Listes!$A$69,IF(AND(I496&lt;M496,O496=""),Listes!$A$70,IF(AND(L496&lt;K496,O496=""),Listes!$A$71,IF(AND(M496&lt;I496,N496=""),Listes!$A$72,IF(AND(S496="",OR(J496&lt;&gt;"",K496&lt;&gt;"",L496&lt;&gt;"")),Listes!$A$73,""))))))</f>
        <v/>
      </c>
      <c r="S496" s="291"/>
      <c r="T496" s="331">
        <f t="shared" si="36"/>
        <v>0</v>
      </c>
    </row>
    <row r="497" spans="1:26" ht="20.149999999999999" customHeight="1" x14ac:dyDescent="0.45">
      <c r="A497" s="126">
        <v>491</v>
      </c>
      <c r="B497" s="197" t="str">
        <f>IF('Dépenses sur frais réels'!B497="","",'Dépenses sur frais réels'!B497)</f>
        <v/>
      </c>
      <c r="C497" s="197" t="str">
        <f>IF('Dépenses sur frais réels'!C497="","",'Dépenses sur frais réels'!C497)</f>
        <v/>
      </c>
      <c r="D497" s="197" t="str">
        <f>IF('Dépenses sur frais réels'!D497="","",'Dépenses sur frais réels'!D497)</f>
        <v/>
      </c>
      <c r="E497" s="197" t="str">
        <f>IF('Dépenses sur frais réels'!E497="","",'Dépenses sur frais réels'!E497)</f>
        <v/>
      </c>
      <c r="F497" s="197" t="str">
        <f>IF('Dépenses sur frais réels'!F497="","",'Dépenses sur frais réels'!F497)</f>
        <v/>
      </c>
      <c r="G497" s="361" t="str">
        <f>IF('Dépenses sur frais réels'!G497="","",'Dépenses sur frais réels'!G497)</f>
        <v/>
      </c>
      <c r="H497" s="361" t="str">
        <f>IF('Dépenses sur frais réels'!H497="","",'Dépenses sur frais réels'!H497)</f>
        <v/>
      </c>
      <c r="I497" s="362" t="str">
        <f>IF('Dépenses sur frais réels'!I497="","",'Dépenses sur frais réels'!I497)</f>
        <v/>
      </c>
      <c r="J497" s="102"/>
      <c r="K497" s="297" t="str">
        <f t="shared" si="37"/>
        <v/>
      </c>
      <c r="L497" s="297" t="str">
        <f t="shared" si="38"/>
        <v/>
      </c>
      <c r="M497" s="102"/>
      <c r="N497" s="193"/>
      <c r="O497" s="370"/>
      <c r="P497" s="147" t="str">
        <f t="shared" si="35"/>
        <v/>
      </c>
      <c r="Q497" s="195" t="str">
        <f t="shared" si="39"/>
        <v/>
      </c>
      <c r="R497" s="451" t="str">
        <f>IF(AND(OR(J497="KO",M497&lt;&gt;""),OR(J497="",K497="",L497="")),Listes!$A$68,IF(AND(M497="",J497&lt;&gt;""),Listes!$A$69,IF(AND(I497&lt;M497,O497=""),Listes!$A$70,IF(AND(L497&lt;K497,O497=""),Listes!$A$71,IF(AND(M497&lt;I497,N497=""),Listes!$A$72,IF(AND(S497="",OR(J497&lt;&gt;"",K497&lt;&gt;"",L497&lt;&gt;"")),Listes!$A$73,""))))))</f>
        <v/>
      </c>
      <c r="S497" s="291"/>
      <c r="T497" s="331">
        <f t="shared" si="36"/>
        <v>0</v>
      </c>
      <c r="U497" s="46"/>
      <c r="V497" s="46"/>
      <c r="W497" s="46"/>
      <c r="X497" s="46"/>
    </row>
    <row r="498" spans="1:26" ht="20.149999999999999" customHeight="1" x14ac:dyDescent="0.35">
      <c r="A498" s="126">
        <v>492</v>
      </c>
      <c r="B498" s="197" t="str">
        <f>IF('Dépenses sur frais réels'!B498="","",'Dépenses sur frais réels'!B498)</f>
        <v/>
      </c>
      <c r="C498" s="197" t="str">
        <f>IF('Dépenses sur frais réels'!C498="","",'Dépenses sur frais réels'!C498)</f>
        <v/>
      </c>
      <c r="D498" s="197" t="str">
        <f>IF('Dépenses sur frais réels'!D498="","",'Dépenses sur frais réels'!D498)</f>
        <v/>
      </c>
      <c r="E498" s="197" t="str">
        <f>IF('Dépenses sur frais réels'!E498="","",'Dépenses sur frais réels'!E498)</f>
        <v/>
      </c>
      <c r="F498" s="197" t="str">
        <f>IF('Dépenses sur frais réels'!F498="","",'Dépenses sur frais réels'!F498)</f>
        <v/>
      </c>
      <c r="G498" s="361" t="str">
        <f>IF('Dépenses sur frais réels'!G498="","",'Dépenses sur frais réels'!G498)</f>
        <v/>
      </c>
      <c r="H498" s="361" t="str">
        <f>IF('Dépenses sur frais réels'!H498="","",'Dépenses sur frais réels'!H498)</f>
        <v/>
      </c>
      <c r="I498" s="362" t="str">
        <f>IF('Dépenses sur frais réels'!I498="","",'Dépenses sur frais réels'!I498)</f>
        <v/>
      </c>
      <c r="J498" s="102"/>
      <c r="K498" s="297" t="str">
        <f t="shared" si="37"/>
        <v/>
      </c>
      <c r="L498" s="297" t="str">
        <f t="shared" si="38"/>
        <v/>
      </c>
      <c r="M498" s="102"/>
      <c r="N498" s="193"/>
      <c r="O498" s="370"/>
      <c r="P498" s="147" t="str">
        <f t="shared" si="35"/>
        <v/>
      </c>
      <c r="Q498" s="195" t="str">
        <f t="shared" si="39"/>
        <v/>
      </c>
      <c r="R498" s="451" t="str">
        <f>IF(AND(OR(J498="KO",M498&lt;&gt;""),OR(J498="",K498="",L498="")),Listes!$A$68,IF(AND(M498="",J498&lt;&gt;""),Listes!$A$69,IF(AND(I498&lt;M498,O498=""),Listes!$A$70,IF(AND(L498&lt;K498,O498=""),Listes!$A$71,IF(AND(M498&lt;I498,N498=""),Listes!$A$72,IF(AND(S498="",OR(J498&lt;&gt;"",K498&lt;&gt;"",L498&lt;&gt;"")),Listes!$A$73,""))))))</f>
        <v/>
      </c>
      <c r="S498" s="291"/>
      <c r="T498" s="331">
        <f t="shared" si="36"/>
        <v>0</v>
      </c>
    </row>
    <row r="499" spans="1:26" ht="20.149999999999999" customHeight="1" x14ac:dyDescent="0.35">
      <c r="A499" s="126">
        <v>493</v>
      </c>
      <c r="B499" s="197" t="str">
        <f>IF('Dépenses sur frais réels'!B499="","",'Dépenses sur frais réels'!B499)</f>
        <v/>
      </c>
      <c r="C499" s="197" t="str">
        <f>IF('Dépenses sur frais réels'!C499="","",'Dépenses sur frais réels'!C499)</f>
        <v/>
      </c>
      <c r="D499" s="197" t="str">
        <f>IF('Dépenses sur frais réels'!D499="","",'Dépenses sur frais réels'!D499)</f>
        <v/>
      </c>
      <c r="E499" s="197" t="str">
        <f>IF('Dépenses sur frais réels'!E499="","",'Dépenses sur frais réels'!E499)</f>
        <v/>
      </c>
      <c r="F499" s="197" t="str">
        <f>IF('Dépenses sur frais réels'!F499="","",'Dépenses sur frais réels'!F499)</f>
        <v/>
      </c>
      <c r="G499" s="361" t="str">
        <f>IF('Dépenses sur frais réels'!G499="","",'Dépenses sur frais réels'!G499)</f>
        <v/>
      </c>
      <c r="H499" s="361" t="str">
        <f>IF('Dépenses sur frais réels'!H499="","",'Dépenses sur frais réels'!H499)</f>
        <v/>
      </c>
      <c r="I499" s="362" t="str">
        <f>IF('Dépenses sur frais réels'!I499="","",'Dépenses sur frais réels'!I499)</f>
        <v/>
      </c>
      <c r="J499" s="102"/>
      <c r="K499" s="297" t="str">
        <f t="shared" si="37"/>
        <v/>
      </c>
      <c r="L499" s="297" t="str">
        <f t="shared" si="38"/>
        <v/>
      </c>
      <c r="M499" s="102"/>
      <c r="N499" s="193"/>
      <c r="O499" s="370"/>
      <c r="P499" s="147" t="str">
        <f t="shared" si="35"/>
        <v/>
      </c>
      <c r="Q499" s="195" t="str">
        <f t="shared" si="39"/>
        <v/>
      </c>
      <c r="R499" s="451" t="str">
        <f>IF(AND(OR(J499="KO",M499&lt;&gt;""),OR(J499="",K499="",L499="")),Listes!$A$68,IF(AND(M499="",J499&lt;&gt;""),Listes!$A$69,IF(AND(I499&lt;M499,O499=""),Listes!$A$70,IF(AND(L499&lt;K499,O499=""),Listes!$A$71,IF(AND(M499&lt;I499,N499=""),Listes!$A$72,IF(AND(S499="",OR(J499&lt;&gt;"",K499&lt;&gt;"",L499&lt;&gt;"")),Listes!$A$73,""))))))</f>
        <v/>
      </c>
      <c r="S499" s="291"/>
      <c r="T499" s="331">
        <f t="shared" si="36"/>
        <v>0</v>
      </c>
    </row>
    <row r="500" spans="1:26" ht="20.149999999999999" customHeight="1" x14ac:dyDescent="0.45">
      <c r="A500" s="126">
        <v>494</v>
      </c>
      <c r="B500" s="197" t="str">
        <f>IF('Dépenses sur frais réels'!B500="","",'Dépenses sur frais réels'!B500)</f>
        <v/>
      </c>
      <c r="C500" s="197" t="str">
        <f>IF('Dépenses sur frais réels'!C500="","",'Dépenses sur frais réels'!C500)</f>
        <v/>
      </c>
      <c r="D500" s="197" t="str">
        <f>IF('Dépenses sur frais réels'!D500="","",'Dépenses sur frais réels'!D500)</f>
        <v/>
      </c>
      <c r="E500" s="197" t="str">
        <f>IF('Dépenses sur frais réels'!E500="","",'Dépenses sur frais réels'!E500)</f>
        <v/>
      </c>
      <c r="F500" s="197" t="str">
        <f>IF('Dépenses sur frais réels'!F500="","",'Dépenses sur frais réels'!F500)</f>
        <v/>
      </c>
      <c r="G500" s="361" t="str">
        <f>IF('Dépenses sur frais réels'!G500="","",'Dépenses sur frais réels'!G500)</f>
        <v/>
      </c>
      <c r="H500" s="361" t="str">
        <f>IF('Dépenses sur frais réels'!H500="","",'Dépenses sur frais réels'!H500)</f>
        <v/>
      </c>
      <c r="I500" s="362" t="str">
        <f>IF('Dépenses sur frais réels'!I500="","",'Dépenses sur frais réels'!I500)</f>
        <v/>
      </c>
      <c r="J500" s="102"/>
      <c r="K500" s="297" t="str">
        <f t="shared" si="37"/>
        <v/>
      </c>
      <c r="L500" s="297" t="str">
        <f t="shared" si="38"/>
        <v/>
      </c>
      <c r="M500" s="102"/>
      <c r="N500" s="193"/>
      <c r="O500" s="370"/>
      <c r="P500" s="147" t="str">
        <f t="shared" si="35"/>
        <v/>
      </c>
      <c r="Q500" s="195" t="str">
        <f t="shared" si="39"/>
        <v/>
      </c>
      <c r="R500" s="451" t="str">
        <f>IF(AND(OR(J500="KO",M500&lt;&gt;""),OR(J500="",K500="",L500="")),Listes!$A$68,IF(AND(M500="",J500&lt;&gt;""),Listes!$A$69,IF(AND(I500&lt;M500,O500=""),Listes!$A$70,IF(AND(L500&lt;K500,O500=""),Listes!$A$71,IF(AND(M500&lt;I500,N500=""),Listes!$A$72,IF(AND(S500="",OR(J500&lt;&gt;"",K500&lt;&gt;"",L500&lt;&gt;"")),Listes!$A$73,""))))))</f>
        <v/>
      </c>
      <c r="S500" s="291"/>
      <c r="T500" s="331">
        <f t="shared" si="36"/>
        <v>0</v>
      </c>
      <c r="Y500" s="46"/>
      <c r="Z500" s="46"/>
    </row>
    <row r="501" spans="1:26" ht="20.149999999999999" customHeight="1" x14ac:dyDescent="0.35">
      <c r="A501" s="126">
        <v>495</v>
      </c>
      <c r="B501" s="197" t="str">
        <f>IF('Dépenses sur frais réels'!B501="","",'Dépenses sur frais réels'!B501)</f>
        <v/>
      </c>
      <c r="C501" s="197" t="str">
        <f>IF('Dépenses sur frais réels'!C501="","",'Dépenses sur frais réels'!C501)</f>
        <v/>
      </c>
      <c r="D501" s="197" t="str">
        <f>IF('Dépenses sur frais réels'!D501="","",'Dépenses sur frais réels'!D501)</f>
        <v/>
      </c>
      <c r="E501" s="197" t="str">
        <f>IF('Dépenses sur frais réels'!E501="","",'Dépenses sur frais réels'!E501)</f>
        <v/>
      </c>
      <c r="F501" s="197" t="str">
        <f>IF('Dépenses sur frais réels'!F501="","",'Dépenses sur frais réels'!F501)</f>
        <v/>
      </c>
      <c r="G501" s="361" t="str">
        <f>IF('Dépenses sur frais réels'!G501="","",'Dépenses sur frais réels'!G501)</f>
        <v/>
      </c>
      <c r="H501" s="361" t="str">
        <f>IF('Dépenses sur frais réels'!H501="","",'Dépenses sur frais réels'!H501)</f>
        <v/>
      </c>
      <c r="I501" s="362" t="str">
        <f>IF('Dépenses sur frais réels'!I501="","",'Dépenses sur frais réels'!I501)</f>
        <v/>
      </c>
      <c r="J501" s="102"/>
      <c r="K501" s="297" t="str">
        <f t="shared" si="37"/>
        <v/>
      </c>
      <c r="L501" s="297" t="str">
        <f t="shared" si="38"/>
        <v/>
      </c>
      <c r="M501" s="102"/>
      <c r="N501" s="193"/>
      <c r="O501" s="370"/>
      <c r="P501" s="147" t="str">
        <f t="shared" si="35"/>
        <v/>
      </c>
      <c r="Q501" s="195" t="str">
        <f t="shared" si="39"/>
        <v/>
      </c>
      <c r="R501" s="451" t="str">
        <f>IF(AND(OR(J501="KO",M501&lt;&gt;""),OR(J501="",K501="",L501="")),Listes!$A$68,IF(AND(M501="",J501&lt;&gt;""),Listes!$A$69,IF(AND(I501&lt;M501,O501=""),Listes!$A$70,IF(AND(L501&lt;K501,O501=""),Listes!$A$71,IF(AND(M501&lt;I501,N501=""),Listes!$A$72,IF(AND(S501="",OR(J501&lt;&gt;"",K501&lt;&gt;"",L501&lt;&gt;"")),Listes!$A$73,""))))))</f>
        <v/>
      </c>
      <c r="S501" s="291"/>
      <c r="T501" s="331">
        <f t="shared" si="36"/>
        <v>0</v>
      </c>
    </row>
    <row r="502" spans="1:26" ht="20.149999999999999" customHeight="1" x14ac:dyDescent="0.35">
      <c r="A502" s="126">
        <v>496</v>
      </c>
      <c r="B502" s="197" t="str">
        <f>IF('Dépenses sur frais réels'!B502="","",'Dépenses sur frais réels'!B502)</f>
        <v/>
      </c>
      <c r="C502" s="197" t="str">
        <f>IF('Dépenses sur frais réels'!C502="","",'Dépenses sur frais réels'!C502)</f>
        <v/>
      </c>
      <c r="D502" s="197" t="str">
        <f>IF('Dépenses sur frais réels'!D502="","",'Dépenses sur frais réels'!D502)</f>
        <v/>
      </c>
      <c r="E502" s="197" t="str">
        <f>IF('Dépenses sur frais réels'!E502="","",'Dépenses sur frais réels'!E502)</f>
        <v/>
      </c>
      <c r="F502" s="197" t="str">
        <f>IF('Dépenses sur frais réels'!F502="","",'Dépenses sur frais réels'!F502)</f>
        <v/>
      </c>
      <c r="G502" s="361" t="str">
        <f>IF('Dépenses sur frais réels'!G502="","",'Dépenses sur frais réels'!G502)</f>
        <v/>
      </c>
      <c r="H502" s="361" t="str">
        <f>IF('Dépenses sur frais réels'!H502="","",'Dépenses sur frais réels'!H502)</f>
        <v/>
      </c>
      <c r="I502" s="362" t="str">
        <f>IF('Dépenses sur frais réels'!I502="","",'Dépenses sur frais réels'!I502)</f>
        <v/>
      </c>
      <c r="J502" s="102"/>
      <c r="K502" s="297" t="str">
        <f t="shared" si="37"/>
        <v/>
      </c>
      <c r="L502" s="297" t="str">
        <f t="shared" si="38"/>
        <v/>
      </c>
      <c r="M502" s="102"/>
      <c r="N502" s="193"/>
      <c r="O502" s="370"/>
      <c r="P502" s="147" t="str">
        <f t="shared" si="35"/>
        <v/>
      </c>
      <c r="Q502" s="195" t="str">
        <f t="shared" si="39"/>
        <v/>
      </c>
      <c r="R502" s="451" t="str">
        <f>IF(AND(OR(J502="KO",M502&lt;&gt;""),OR(J502="",K502="",L502="")),Listes!$A$68,IF(AND(M502="",J502&lt;&gt;""),Listes!$A$69,IF(AND(I502&lt;M502,O502=""),Listes!$A$70,IF(AND(L502&lt;K502,O502=""),Listes!$A$71,IF(AND(M502&lt;I502,N502=""),Listes!$A$72,IF(AND(S502="",OR(J502&lt;&gt;"",K502&lt;&gt;"",L502&lt;&gt;"")),Listes!$A$73,""))))))</f>
        <v/>
      </c>
      <c r="S502" s="291"/>
      <c r="T502" s="331">
        <f t="shared" si="36"/>
        <v>0</v>
      </c>
    </row>
    <row r="503" spans="1:26" ht="20.149999999999999" customHeight="1" x14ac:dyDescent="0.35">
      <c r="A503" s="126">
        <v>497</v>
      </c>
      <c r="B503" s="197" t="str">
        <f>IF('Dépenses sur frais réels'!B503="","",'Dépenses sur frais réels'!B503)</f>
        <v/>
      </c>
      <c r="C503" s="197" t="str">
        <f>IF('Dépenses sur frais réels'!C503="","",'Dépenses sur frais réels'!C503)</f>
        <v/>
      </c>
      <c r="D503" s="197" t="str">
        <f>IF('Dépenses sur frais réels'!D503="","",'Dépenses sur frais réels'!D503)</f>
        <v/>
      </c>
      <c r="E503" s="197" t="str">
        <f>IF('Dépenses sur frais réels'!E503="","",'Dépenses sur frais réels'!E503)</f>
        <v/>
      </c>
      <c r="F503" s="197" t="str">
        <f>IF('Dépenses sur frais réels'!F503="","",'Dépenses sur frais réels'!F503)</f>
        <v/>
      </c>
      <c r="G503" s="361" t="str">
        <f>IF('Dépenses sur frais réels'!G503="","",'Dépenses sur frais réels'!G503)</f>
        <v/>
      </c>
      <c r="H503" s="361" t="str">
        <f>IF('Dépenses sur frais réels'!H503="","",'Dépenses sur frais réels'!H503)</f>
        <v/>
      </c>
      <c r="I503" s="362" t="str">
        <f>IF('Dépenses sur frais réels'!I503="","",'Dépenses sur frais réels'!I503)</f>
        <v/>
      </c>
      <c r="J503" s="102"/>
      <c r="K503" s="297" t="str">
        <f t="shared" si="37"/>
        <v/>
      </c>
      <c r="L503" s="297" t="str">
        <f t="shared" si="38"/>
        <v/>
      </c>
      <c r="M503" s="102"/>
      <c r="N503" s="193"/>
      <c r="O503" s="370"/>
      <c r="P503" s="147" t="str">
        <f t="shared" si="35"/>
        <v/>
      </c>
      <c r="Q503" s="195" t="str">
        <f t="shared" si="39"/>
        <v/>
      </c>
      <c r="R503" s="451" t="str">
        <f>IF(AND(OR(J503="KO",M503&lt;&gt;""),OR(J503="",K503="",L503="")),Listes!$A$68,IF(AND(M503="",J503&lt;&gt;""),Listes!$A$69,IF(AND(I503&lt;M503,O503=""),Listes!$A$70,IF(AND(L503&lt;K503,O503=""),Listes!$A$71,IF(AND(M503&lt;I503,N503=""),Listes!$A$72,IF(AND(S503="",OR(J503&lt;&gt;"",K503&lt;&gt;"",L503&lt;&gt;"")),Listes!$A$73,""))))))</f>
        <v/>
      </c>
      <c r="S503" s="291"/>
      <c r="T503" s="331">
        <f t="shared" si="36"/>
        <v>0</v>
      </c>
    </row>
    <row r="504" spans="1:26" ht="20.149999999999999" customHeight="1" x14ac:dyDescent="0.35">
      <c r="A504" s="126">
        <v>498</v>
      </c>
      <c r="B504" s="197" t="str">
        <f>IF('Dépenses sur frais réels'!B504="","",'Dépenses sur frais réels'!B504)</f>
        <v/>
      </c>
      <c r="C504" s="197" t="str">
        <f>IF('Dépenses sur frais réels'!C504="","",'Dépenses sur frais réels'!C504)</f>
        <v/>
      </c>
      <c r="D504" s="197" t="str">
        <f>IF('Dépenses sur frais réels'!D504="","",'Dépenses sur frais réels'!D504)</f>
        <v/>
      </c>
      <c r="E504" s="197" t="str">
        <f>IF('Dépenses sur frais réels'!E504="","",'Dépenses sur frais réels'!E504)</f>
        <v/>
      </c>
      <c r="F504" s="197" t="str">
        <f>IF('Dépenses sur frais réels'!F504="","",'Dépenses sur frais réels'!F504)</f>
        <v/>
      </c>
      <c r="G504" s="361" t="str">
        <f>IF('Dépenses sur frais réels'!G504="","",'Dépenses sur frais réels'!G504)</f>
        <v/>
      </c>
      <c r="H504" s="361" t="str">
        <f>IF('Dépenses sur frais réels'!H504="","",'Dépenses sur frais réels'!H504)</f>
        <v/>
      </c>
      <c r="I504" s="362" t="str">
        <f>IF('Dépenses sur frais réels'!I504="","",'Dépenses sur frais réels'!I504)</f>
        <v/>
      </c>
      <c r="J504" s="102"/>
      <c r="K504" s="297" t="str">
        <f t="shared" si="37"/>
        <v/>
      </c>
      <c r="L504" s="297" t="str">
        <f t="shared" si="38"/>
        <v/>
      </c>
      <c r="M504" s="102"/>
      <c r="N504" s="193"/>
      <c r="O504" s="370"/>
      <c r="P504" s="147" t="str">
        <f t="shared" si="35"/>
        <v/>
      </c>
      <c r="Q504" s="195" t="str">
        <f t="shared" si="39"/>
        <v/>
      </c>
      <c r="R504" s="451" t="str">
        <f>IF(AND(OR(J504="KO",M504&lt;&gt;""),OR(J504="",K504="",L504="")),Listes!$A$68,IF(AND(M504="",J504&lt;&gt;""),Listes!$A$69,IF(AND(I504&lt;M504,O504=""),Listes!$A$70,IF(AND(L504&lt;K504,O504=""),Listes!$A$71,IF(AND(M504&lt;I504,N504=""),Listes!$A$72,IF(AND(S504="",OR(J504&lt;&gt;"",K504&lt;&gt;"",L504&lt;&gt;"")),Listes!$A$73,""))))))</f>
        <v/>
      </c>
      <c r="S504" s="291"/>
      <c r="T504" s="331">
        <f t="shared" si="36"/>
        <v>0</v>
      </c>
    </row>
    <row r="505" spans="1:26" ht="20.149999999999999" customHeight="1" x14ac:dyDescent="0.35">
      <c r="A505" s="126">
        <v>499</v>
      </c>
      <c r="B505" s="197" t="str">
        <f>IF('Dépenses sur frais réels'!B505="","",'Dépenses sur frais réels'!B505)</f>
        <v/>
      </c>
      <c r="C505" s="197" t="str">
        <f>IF('Dépenses sur frais réels'!C505="","",'Dépenses sur frais réels'!C505)</f>
        <v/>
      </c>
      <c r="D505" s="197" t="str">
        <f>IF('Dépenses sur frais réels'!D505="","",'Dépenses sur frais réels'!D505)</f>
        <v/>
      </c>
      <c r="E505" s="197" t="str">
        <f>IF('Dépenses sur frais réels'!E505="","",'Dépenses sur frais réels'!E505)</f>
        <v/>
      </c>
      <c r="F505" s="197" t="str">
        <f>IF('Dépenses sur frais réels'!F505="","",'Dépenses sur frais réels'!F505)</f>
        <v/>
      </c>
      <c r="G505" s="361" t="str">
        <f>IF('Dépenses sur frais réels'!G505="","",'Dépenses sur frais réels'!G505)</f>
        <v/>
      </c>
      <c r="H505" s="361" t="str">
        <f>IF('Dépenses sur frais réels'!H505="","",'Dépenses sur frais réels'!H505)</f>
        <v/>
      </c>
      <c r="I505" s="362" t="str">
        <f>IF('Dépenses sur frais réels'!I505="","",'Dépenses sur frais réels'!I505)</f>
        <v/>
      </c>
      <c r="J505" s="102"/>
      <c r="K505" s="297" t="str">
        <f t="shared" si="37"/>
        <v/>
      </c>
      <c r="L505" s="297" t="str">
        <f t="shared" si="38"/>
        <v/>
      </c>
      <c r="M505" s="102"/>
      <c r="N505" s="193"/>
      <c r="O505" s="370"/>
      <c r="P505" s="147" t="str">
        <f t="shared" si="35"/>
        <v/>
      </c>
      <c r="Q505" s="195" t="str">
        <f t="shared" si="39"/>
        <v/>
      </c>
      <c r="R505" s="451" t="str">
        <f>IF(AND(OR(J505="KO",M505&lt;&gt;""),OR(J505="",K505="",L505="")),Listes!$A$68,IF(AND(M505="",J505&lt;&gt;""),Listes!$A$69,IF(AND(I505&lt;M505,O505=""),Listes!$A$70,IF(AND(L505&lt;K505,O505=""),Listes!$A$71,IF(AND(M505&lt;I505,N505=""),Listes!$A$72,IF(AND(S505="",OR(J505&lt;&gt;"",K505&lt;&gt;"",L505&lt;&gt;"")),Listes!$A$73,""))))))</f>
        <v/>
      </c>
      <c r="S505" s="291"/>
      <c r="T505" s="331">
        <f t="shared" si="36"/>
        <v>0</v>
      </c>
    </row>
    <row r="506" spans="1:26" ht="20.149999999999999" customHeight="1" thickBot="1" x14ac:dyDescent="0.4">
      <c r="A506" s="127">
        <v>500</v>
      </c>
      <c r="B506" s="197" t="str">
        <f>IF('Dépenses sur frais réels'!B506="","",'Dépenses sur frais réels'!B506)</f>
        <v/>
      </c>
      <c r="C506" s="197" t="str">
        <f>IF('Dépenses sur frais réels'!C506="","",'Dépenses sur frais réels'!C506)</f>
        <v/>
      </c>
      <c r="D506" s="197" t="str">
        <f>IF('Dépenses sur frais réels'!D506="","",'Dépenses sur frais réels'!D506)</f>
        <v/>
      </c>
      <c r="E506" s="197" t="str">
        <f>IF('Dépenses sur frais réels'!E506="","",'Dépenses sur frais réels'!E506)</f>
        <v/>
      </c>
      <c r="F506" s="197" t="str">
        <f>IF('Dépenses sur frais réels'!F506="","",'Dépenses sur frais réels'!F506)</f>
        <v/>
      </c>
      <c r="G506" s="361" t="str">
        <f>IF('Dépenses sur frais réels'!G506="","",'Dépenses sur frais réels'!G506)</f>
        <v/>
      </c>
      <c r="H506" s="361" t="str">
        <f>IF('Dépenses sur frais réels'!H506="","",'Dépenses sur frais réels'!H506)</f>
        <v/>
      </c>
      <c r="I506" s="362" t="str">
        <f>IF('Dépenses sur frais réels'!I506="","",'Dépenses sur frais réels'!I506)</f>
        <v/>
      </c>
      <c r="J506" s="102"/>
      <c r="K506" s="297" t="str">
        <f t="shared" si="37"/>
        <v/>
      </c>
      <c r="L506" s="297" t="str">
        <f t="shared" si="38"/>
        <v/>
      </c>
      <c r="M506" s="102"/>
      <c r="N506" s="193"/>
      <c r="O506" s="370"/>
      <c r="P506" s="147" t="str">
        <f t="shared" si="35"/>
        <v/>
      </c>
      <c r="Q506" s="195" t="str">
        <f t="shared" si="39"/>
        <v/>
      </c>
      <c r="R506" s="451" t="str">
        <f>IF(AND(OR(J506="KO",M506&lt;&gt;""),OR(J506="",K506="",L506="")),Listes!$A$68,IF(AND(M506="",J506&lt;&gt;""),Listes!$A$69,IF(AND(I506&lt;M506,O506=""),Listes!$A$70,IF(AND(L506&lt;K506,O506=""),Listes!$A$71,IF(AND(M506&lt;I506,N506=""),Listes!$A$72,IF(AND(S506="",OR(J506&lt;&gt;"",K506&lt;&gt;"",L506&lt;&gt;"")),Listes!$A$73,""))))))</f>
        <v/>
      </c>
      <c r="S506" s="291"/>
      <c r="T506" s="331">
        <f t="shared" si="36"/>
        <v>0</v>
      </c>
    </row>
    <row r="507" spans="1:26" s="46" customFormat="1" ht="20.149999999999999" customHeight="1" thickBot="1" x14ac:dyDescent="0.5">
      <c r="A507" s="129"/>
      <c r="B507" s="129"/>
      <c r="C507" s="148"/>
      <c r="D507" s="149"/>
      <c r="E507" s="149"/>
      <c r="F507" s="150"/>
      <c r="G507" s="150"/>
      <c r="H507" s="150"/>
      <c r="I507" s="151" t="s">
        <v>35</v>
      </c>
      <c r="J507" s="363"/>
      <c r="K507" s="363"/>
      <c r="L507" s="363"/>
      <c r="M507" s="152">
        <f>SUM(M7:M506)</f>
        <v>0</v>
      </c>
      <c r="N507" s="153"/>
      <c r="O507" s="153"/>
      <c r="P507" s="151" t="s">
        <v>35</v>
      </c>
      <c r="Q507" s="152">
        <f>SUM(Q7:Q506)</f>
        <v>0</v>
      </c>
      <c r="R507" s="129"/>
      <c r="S507" s="154"/>
      <c r="U507" s="31"/>
      <c r="V507" s="31"/>
      <c r="W507" s="31"/>
      <c r="X507" s="31"/>
      <c r="Y507" s="31"/>
      <c r="Z507" s="31"/>
    </row>
    <row r="508" spans="1:26" x14ac:dyDescent="0.35">
      <c r="D508" s="30"/>
      <c r="F508" s="30"/>
      <c r="G508" s="327"/>
      <c r="H508" s="327"/>
      <c r="N508" s="30"/>
      <c r="O508" s="371"/>
      <c r="S508" s="30"/>
    </row>
  </sheetData>
  <mergeCells count="4">
    <mergeCell ref="A1:S1"/>
    <mergeCell ref="A2:S2"/>
    <mergeCell ref="A3:A4"/>
    <mergeCell ref="C4:D4"/>
  </mergeCells>
  <conditionalFormatting sqref="A6">
    <cfRule type="expression" dxfId="26" priority="8">
      <formula>$S6="Oui"</formula>
    </cfRule>
  </conditionalFormatting>
  <conditionalFormatting sqref="B6:D6">
    <cfRule type="expression" dxfId="25" priority="7">
      <formula>$X6="Oui"</formula>
    </cfRule>
  </conditionalFormatting>
  <conditionalFormatting sqref="E6:G6 R6:S506 B7:Q506">
    <cfRule type="expression" dxfId="24" priority="9">
      <formula>$S6="Oui"</formula>
    </cfRule>
  </conditionalFormatting>
  <conditionalFormatting sqref="J6:K6">
    <cfRule type="expression" dxfId="23" priority="2">
      <formula>$S6="Oui"</formula>
    </cfRule>
  </conditionalFormatting>
  <conditionalFormatting sqref="M7:M506">
    <cfRule type="cellIs" dxfId="22" priority="19" operator="notEqual">
      <formula>I7</formula>
    </cfRule>
  </conditionalFormatting>
  <conditionalFormatting sqref="N6:O6">
    <cfRule type="expression" dxfId="21" priority="6">
      <formula>$X6="Oui"</formula>
    </cfRule>
  </conditionalFormatting>
  <conditionalFormatting sqref="P7:P506">
    <cfRule type="expression" dxfId="20" priority="21">
      <formula>#REF!="Oui"</formula>
    </cfRule>
  </conditionalFormatting>
  <conditionalFormatting sqref="Q7:Q506">
    <cfRule type="expression" dxfId="19" priority="250">
      <formula>AND(Q7&lt;&gt;M7,Q7&lt;&gt;P7)</formula>
    </cfRule>
  </conditionalFormatting>
  <conditionalFormatting sqref="R7:R506">
    <cfRule type="cellIs" dxfId="18" priority="12" operator="equal">
      <formula>"Le montant éligible retenu ne peut pas être supérieur au montant du plafond"</formula>
    </cfRule>
    <cfRule type="cellIs" dxfId="17" priority="18" operator="equal">
      <formula>"Le montant éligible retenu ne peut pas être supérieur au montant raisonnable"</formula>
    </cfRule>
  </conditionalFormatting>
  <dataValidations count="1">
    <dataValidation type="list" allowBlank="1" showInputMessage="1" showErrorMessage="1" sqref="S7:S506">
      <formula1>"Oui"</formula1>
    </dataValidation>
  </dataValidations>
  <pageMargins left="0.7" right="0.7" top="0.75" bottom="0.75" header="0.3" footer="0.3"/>
  <pageSetup paperSize="9" scale="18"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0" operator="notEqual" id="{1055E7B8-EF43-48ED-AEAC-F200D0C48986}">
            <xm:f>'O:\Agri_Devpt_Rur\20-Prog_2023-2027\03-Gestion_Aides\5-SAFRAN\1-Recevabilité\4. FSD IDP\77.06\[FSD IDP_77.06.xlsx]Dépenses sur factures'!#REF!</xm:f>
            <x14:dxf>
              <font>
                <color rgb="FFFF0000"/>
              </font>
            </x14:dxf>
          </x14:cfRule>
          <xm:sqref>E6:G6 R6:S6</xm:sqref>
        </x14:conditionalFormatting>
        <x14:conditionalFormatting xmlns:xm="http://schemas.microsoft.com/office/excel/2006/main">
          <x14:cfRule type="cellIs" priority="3" operator="notEqual" id="{1660665A-8DE4-4197-A051-9F8BA5249B65}">
            <xm:f>'O:\Agri_Devpt_Rur\20-Prog_2023-2027\03-Gestion_Aides\5-SAFRAN\1-Recevabilité\4. FSD IDP\77.06\[FSD IDP_77.06.xlsx]Dépenses sur factures'!#REF!</xm:f>
            <x14:dxf>
              <font>
                <color rgb="FFFF0000"/>
              </font>
            </x14:dxf>
          </x14:cfRule>
          <xm:sqref>J6:K6</xm:sqref>
        </x14:conditionalFormatting>
        <x14:conditionalFormatting xmlns:xm="http://schemas.microsoft.com/office/excel/2006/main">
          <x14:cfRule type="expression" priority="17" id="{87F59C40-2DB0-4A1D-B456-C1A8F293F76B}">
            <xm:f>'O:\Agri_Devpt_Rur\20-Prog_2023-2027\03-Gestion_Aides\5-SAFRAN\1-Recevabilité\4. FSD IDP\77.06\[FSD IDP_77.06.xlsx]Instruction Frais de personnel'!#REF!="Oui"</xm:f>
            <x14:dxf>
              <fill>
                <patternFill>
                  <bgColor theme="9" tint="0.59996337778862885"/>
                </patternFill>
              </fill>
            </x14:dxf>
          </x14:cfRule>
          <xm:sqref>Q7:Q506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Listes!$A$109:$A$110</xm:f>
          </x14:formula1>
          <xm:sqref>J7:J506</xm:sqref>
        </x14:dataValidation>
        <x14:dataValidation type="list" allowBlank="1" showInputMessage="1" showErrorMessage="1">
          <x14:formula1>
            <xm:f>Listes!$A$11:$A$26</xm:f>
          </x14:formula1>
          <xm:sqref>N7:N506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4" tint="0.79998168889431442"/>
    <pageSetUpPr fitToPage="1"/>
  </sheetPr>
  <dimension ref="A1:X508"/>
  <sheetViews>
    <sheetView topLeftCell="H1" zoomScaleNormal="100" workbookViewId="0">
      <pane ySplit="6" topLeftCell="A19" activePane="bottomLeft" state="frozen"/>
      <selection activeCell="F81" sqref="F81"/>
      <selection pane="bottomLeft" activeCell="S50" sqref="S50"/>
    </sheetView>
  </sheetViews>
  <sheetFormatPr baseColWidth="10" defaultColWidth="11.453125" defaultRowHeight="14.5" x14ac:dyDescent="0.35"/>
  <cols>
    <col min="1" max="1" width="10.7265625" style="31" customWidth="1"/>
    <col min="2" max="2" width="50.7265625" style="31" customWidth="1"/>
    <col min="3" max="3" width="35" style="31" bestFit="1" customWidth="1"/>
    <col min="4" max="5" width="15.7265625" style="31" customWidth="1"/>
    <col min="6" max="6" width="52.81640625" style="31" bestFit="1" customWidth="1"/>
    <col min="7" max="7" width="31.453125" style="331" bestFit="1" customWidth="1"/>
    <col min="8" max="8" width="45.54296875" style="31" bestFit="1" customWidth="1"/>
    <col min="9" max="9" width="15.7265625" style="31" customWidth="1"/>
    <col min="10" max="11" width="15.7265625" style="331" customWidth="1"/>
    <col min="12" max="14" width="15.7265625" style="31" hidden="1" customWidth="1"/>
    <col min="15" max="15" width="15.7265625" style="31" customWidth="1"/>
    <col min="16" max="16" width="8.26953125" style="331" customWidth="1"/>
    <col min="17" max="18" width="15.7265625" style="331" customWidth="1"/>
    <col min="19" max="19" width="17.7265625" style="31" customWidth="1"/>
    <col min="20" max="20" width="52.7265625" style="31" customWidth="1"/>
    <col min="21" max="21" width="62.26953125" style="31" customWidth="1"/>
    <col min="22" max="22" width="75.7265625" style="331" customWidth="1"/>
    <col min="23" max="23" width="10.7265625" style="31" customWidth="1"/>
    <col min="24" max="16384" width="11.453125" style="31"/>
  </cols>
  <sheetData>
    <row r="1" spans="1:24" ht="29" thickBot="1" x14ac:dyDescent="0.4">
      <c r="A1" s="589" t="s">
        <v>191</v>
      </c>
      <c r="B1" s="590"/>
      <c r="C1" s="590"/>
      <c r="D1" s="590"/>
      <c r="E1" s="590"/>
      <c r="F1" s="590"/>
      <c r="G1" s="590"/>
      <c r="H1" s="590"/>
      <c r="I1" s="590"/>
      <c r="J1" s="590"/>
      <c r="K1" s="590"/>
      <c r="L1" s="590"/>
      <c r="M1" s="590"/>
      <c r="N1" s="590"/>
      <c r="O1" s="590"/>
      <c r="P1" s="590"/>
      <c r="Q1" s="590"/>
      <c r="R1" s="590"/>
      <c r="S1" s="590"/>
      <c r="T1" s="590"/>
      <c r="U1" s="590"/>
      <c r="V1" s="590"/>
      <c r="W1" s="591"/>
    </row>
    <row r="2" spans="1:24" ht="45" customHeight="1" thickBot="1" x14ac:dyDescent="0.4">
      <c r="A2" s="592" t="s">
        <v>182</v>
      </c>
      <c r="B2" s="593"/>
      <c r="C2" s="593"/>
      <c r="D2" s="593"/>
      <c r="E2" s="593"/>
      <c r="F2" s="593"/>
      <c r="G2" s="593"/>
      <c r="H2" s="593"/>
      <c r="I2" s="593"/>
      <c r="J2" s="593"/>
      <c r="K2" s="593"/>
      <c r="L2" s="593"/>
      <c r="M2" s="593"/>
      <c r="N2" s="593"/>
      <c r="O2" s="593"/>
      <c r="P2" s="593"/>
      <c r="Q2" s="593"/>
      <c r="R2" s="593"/>
      <c r="S2" s="593"/>
      <c r="T2" s="593"/>
      <c r="U2" s="593"/>
      <c r="V2" s="593"/>
      <c r="W2" s="594"/>
    </row>
    <row r="3" spans="1:24" ht="30" customHeight="1" x14ac:dyDescent="0.35">
      <c r="A3" s="595" t="s">
        <v>0</v>
      </c>
      <c r="B3" s="108" t="s">
        <v>76</v>
      </c>
      <c r="C3" s="108" t="s">
        <v>129</v>
      </c>
      <c r="D3" s="108" t="s">
        <v>123</v>
      </c>
      <c r="E3" s="108" t="s">
        <v>124</v>
      </c>
      <c r="F3" s="108" t="s">
        <v>125</v>
      </c>
      <c r="G3" s="108" t="s">
        <v>40</v>
      </c>
      <c r="H3" s="108" t="s">
        <v>34</v>
      </c>
      <c r="I3" s="108" t="s">
        <v>126</v>
      </c>
      <c r="J3" s="334" t="s">
        <v>231</v>
      </c>
      <c r="K3" s="334" t="s">
        <v>232</v>
      </c>
      <c r="L3" s="605" t="s">
        <v>154</v>
      </c>
      <c r="M3" s="606"/>
      <c r="N3" s="607"/>
      <c r="O3" s="108" t="s">
        <v>82</v>
      </c>
      <c r="P3" s="332" t="s">
        <v>245</v>
      </c>
      <c r="Q3" s="332" t="s">
        <v>267</v>
      </c>
      <c r="R3" s="332" t="s">
        <v>268</v>
      </c>
      <c r="S3" s="109" t="s">
        <v>44</v>
      </c>
      <c r="T3" s="109" t="s">
        <v>5</v>
      </c>
      <c r="U3" s="109" t="s">
        <v>15</v>
      </c>
      <c r="V3" s="302" t="s">
        <v>257</v>
      </c>
      <c r="W3" s="110" t="s">
        <v>50</v>
      </c>
    </row>
    <row r="4" spans="1:24" ht="30" customHeight="1" x14ac:dyDescent="0.35">
      <c r="A4" s="596"/>
      <c r="B4" s="180" t="s">
        <v>127</v>
      </c>
      <c r="C4" s="180" t="s">
        <v>128</v>
      </c>
      <c r="D4" s="608" t="s">
        <v>130</v>
      </c>
      <c r="E4" s="609"/>
      <c r="F4" s="180" t="s">
        <v>131</v>
      </c>
      <c r="G4" s="180" t="s">
        <v>241</v>
      </c>
      <c r="H4" s="180" t="s">
        <v>83</v>
      </c>
      <c r="I4" s="180"/>
      <c r="J4" s="365"/>
      <c r="K4" s="365"/>
      <c r="L4" s="608" t="s">
        <v>155</v>
      </c>
      <c r="M4" s="610"/>
      <c r="N4" s="609"/>
      <c r="O4" s="180" t="s">
        <v>132</v>
      </c>
      <c r="P4" s="135"/>
      <c r="Q4" s="135"/>
      <c r="R4" s="135"/>
      <c r="S4" s="181"/>
      <c r="T4" s="298" t="str">
        <f>IF(X6&gt;0,"Une ou plusieurs lignes ne sont pas instruites","")</f>
        <v/>
      </c>
      <c r="U4" s="181"/>
      <c r="V4" s="368"/>
      <c r="W4" s="182"/>
    </row>
    <row r="5" spans="1:24" ht="20.149999999999999" customHeight="1" thickBot="1" x14ac:dyDescent="0.4">
      <c r="A5" s="114" t="s">
        <v>29</v>
      </c>
      <c r="B5" s="115" t="s">
        <v>156</v>
      </c>
      <c r="C5" s="115" t="s">
        <v>110</v>
      </c>
      <c r="D5" s="115" t="s">
        <v>103</v>
      </c>
      <c r="E5" s="115">
        <v>24</v>
      </c>
      <c r="F5" s="115"/>
      <c r="G5" s="115" t="s">
        <v>274</v>
      </c>
      <c r="H5" s="115" t="s">
        <v>69</v>
      </c>
      <c r="I5" s="115">
        <v>4</v>
      </c>
      <c r="J5" s="115"/>
      <c r="K5" s="115"/>
      <c r="L5" s="183"/>
      <c r="M5" s="183"/>
      <c r="N5" s="183"/>
      <c r="O5" s="117">
        <v>11.23</v>
      </c>
      <c r="P5" s="117"/>
      <c r="Q5" s="117"/>
      <c r="R5" s="117"/>
      <c r="S5" s="118">
        <v>11.23</v>
      </c>
      <c r="T5" s="119" t="s">
        <v>11</v>
      </c>
      <c r="U5" s="120" t="s">
        <v>52</v>
      </c>
      <c r="V5" s="308"/>
      <c r="W5" s="121" t="s">
        <v>51</v>
      </c>
      <c r="X5" s="31" t="s">
        <v>265</v>
      </c>
    </row>
    <row r="6" spans="1:24" ht="20.149999999999999" customHeight="1" thickBot="1" x14ac:dyDescent="0.45">
      <c r="A6" s="122"/>
      <c r="B6" s="124"/>
      <c r="C6" s="124"/>
      <c r="D6" s="124"/>
      <c r="E6" s="124"/>
      <c r="F6" s="124"/>
      <c r="G6" s="124"/>
      <c r="H6" s="124"/>
      <c r="I6" s="124"/>
      <c r="J6" s="184"/>
      <c r="K6" s="184"/>
      <c r="L6" s="208"/>
      <c r="M6" s="208"/>
      <c r="N6" s="210"/>
      <c r="O6" s="184"/>
      <c r="P6" s="184"/>
      <c r="Q6" s="184"/>
      <c r="R6" s="201" t="s">
        <v>2</v>
      </c>
      <c r="S6" s="202">
        <f>SUM(S7:S506)</f>
        <v>0</v>
      </c>
      <c r="T6" s="211"/>
      <c r="U6" s="205"/>
      <c r="V6" s="369"/>
      <c r="W6" s="203"/>
      <c r="X6" s="31">
        <f>SUM(X7:X506)</f>
        <v>0</v>
      </c>
    </row>
    <row r="7" spans="1:24" ht="20.149999999999999" customHeight="1" x14ac:dyDescent="0.35">
      <c r="A7" s="204">
        <v>1</v>
      </c>
      <c r="B7" s="197" t="str">
        <f>IF('Dépenses forfaitaires'!B7="","",'Dépenses forfaitaires'!B7)</f>
        <v/>
      </c>
      <c r="C7" s="197" t="str">
        <f>IF('Dépenses forfaitaires'!C7="","",'Dépenses forfaitaires'!C7)</f>
        <v/>
      </c>
      <c r="D7" s="197" t="str">
        <f>IF('Dépenses forfaitaires'!D7="","",'Dépenses forfaitaires'!D7)</f>
        <v/>
      </c>
      <c r="E7" s="197" t="str">
        <f>IF('Dépenses forfaitaires'!E7="","",'Dépenses forfaitaires'!E7)</f>
        <v/>
      </c>
      <c r="F7" s="197" t="str">
        <f>IF('Dépenses forfaitaires'!F7="","",'Dépenses forfaitaires'!F7)</f>
        <v/>
      </c>
      <c r="G7" s="197" t="str">
        <f>IF('Dépenses forfaitaires'!G7="","",'Dépenses forfaitaires'!G7)</f>
        <v/>
      </c>
      <c r="H7" s="197" t="str">
        <f>IF('Dépenses forfaitaires'!H7="","",'Dépenses forfaitaires'!H7)</f>
        <v/>
      </c>
      <c r="I7" s="197" t="str">
        <f>IF('Dépenses forfaitaires'!I7="","",'Dépenses forfaitaires'!I7)</f>
        <v/>
      </c>
      <c r="J7" s="361" t="str">
        <f>IF('Dépenses forfaitaires'!J7="","",'Dépenses forfaitaires'!J7)</f>
        <v/>
      </c>
      <c r="K7" s="361" t="str">
        <f>IF('Dépenses forfaitaires'!K7="","",'Dépenses forfaitaires'!K7)</f>
        <v/>
      </c>
      <c r="L7" s="124" t="str">
        <f>IF($H7="","",IF($C7=Listes!$B$32,IF('DP_Instruction Forfaitaires'!$E7&lt;Listes!$B$53,('DP_Instruction Forfaitaires'!$E7*(VLOOKUP('DP_Instruction Forfaitaires'!$D7,Listes!$A$54:$E$60,2,FALSE))),IF('DP_Instruction Forfaitaires'!$E7&gt;Listes!$E$53,('DP_Instruction Forfaitaires'!$E7*(VLOOKUP('DP_Instruction Forfaitaires'!$D7,Listes!$A$54:$E$60,5,FALSE))),('DP_Instruction Forfaitaires'!$E7*(VLOOKUP('DP_Instruction Forfaitaires'!$D7,Listes!$A$54:$E$60,3,FALSE))+(VLOOKUP('DP_Instruction Forfaitaires'!$D7,Listes!$A$54:$E$60,4,FALSE)))))))</f>
        <v/>
      </c>
      <c r="M7" s="184" t="str">
        <f>IF($H7="","",IF($C7=Listes!$B$31,IF('DP_Instruction Forfaitaires'!$E7&lt;Listes!$B$42,('DP_Instruction Forfaitaires'!$E7*(VLOOKUP('DP_Instruction Forfaitaires'!$D7,Listes!$A$43:$E$49,2,FALSE))),IF('DP_Instruction Forfaitaires'!$E7&gt;Listes!$D$42,('DP_Instruction Forfaitaires'!$E7*(VLOOKUP('DP_Instruction Forfaitaires'!$D7,Listes!$A$43:$E$49,5,FALSE))),('DP_Instruction Forfaitaires'!$E7*(VLOOKUP('DP_Instruction Forfaitaires'!$D7,Listes!$A$43:$E$49,3,FALSE))+(VLOOKUP('DP_Instruction Forfaitaires'!$D7,Listes!$A$43:$E$49,4,FALSE)))))))</f>
        <v/>
      </c>
      <c r="N7" s="185" t="str">
        <f>IF($H7="","",IF($C7=Listes!$B$34,Listes!$I$31,IF($C7=Listes!$B$35,(VLOOKUP('DP_Instruction Forfaitaires'!$F7,Listes!$E$31:$F$36,2,FALSE)),IF($C7=Listes!$B$33,IF('DP_Instruction Forfaitaires'!$E7&lt;Listes!$A$64,'DP_Instruction Forfaitaires'!$E7*Listes!$A$65,IF('DP_Instruction Forfaitaires'!$E7&gt;Listes!$D$64,'DP_Instruction Forfaitaires'!$E7*Listes!$D$65,(('DP_Instruction Forfaitaires'!$E7*Listes!$B$65)+Listes!$C$65)))))))</f>
        <v/>
      </c>
      <c r="O7" s="140" t="str">
        <f>IF('Dépenses forfaitaires'!P7="","",'Dépenses forfaitaires'!P7)</f>
        <v/>
      </c>
      <c r="P7" s="196"/>
      <c r="Q7" s="367" t="str">
        <f t="shared" ref="Q7:Q71" si="0">IF(P7="","",IF(P7="KO","",J7))</f>
        <v/>
      </c>
      <c r="R7" s="367" t="str">
        <f t="shared" ref="R7:R71" si="1">IF(P7="","",IF(P7="KO","",K7))</f>
        <v/>
      </c>
      <c r="S7" s="196" t="str">
        <f t="shared" ref="S7:S71" si="2">IF($I7="","",($N7+$M7+$L7)*$I7)</f>
        <v/>
      </c>
      <c r="T7" s="193"/>
      <c r="U7" s="198"/>
      <c r="V7" s="301" t="str">
        <f>IF(AND(OR(P7="KO",S7&lt;&gt;""),OR(Q7="",R7="",S7="")),Listes!$A$68,IF(AND(S7="",Q7&lt;&gt;""),Listes!$A$69,IF(AND(O7&lt;S7,U7=""),Listes!$A$70,IF(AND(Q7&gt;R7),Listes!$A$71,IF(AND(O7&lt;&gt;"",O7&gt;S7,T7=""),Listes!$A$72,IF(AND(W7="",OR(P7&lt;&gt;"",Q7&lt;&gt;"",R7&lt;&gt;"")),Listes!$A$73,""))))))</f>
        <v/>
      </c>
      <c r="W7" s="199"/>
      <c r="X7" s="31">
        <f>IF(AND(B7&lt;&gt;"",W7&lt;&gt;"Oui"),1,0)</f>
        <v>0</v>
      </c>
    </row>
    <row r="8" spans="1:24" ht="20.149999999999999" customHeight="1" x14ac:dyDescent="0.35">
      <c r="A8" s="126">
        <v>2</v>
      </c>
      <c r="B8" s="123" t="str">
        <f>IF('Dépenses forfaitaires'!B8="","",'Dépenses forfaitaires'!B8)</f>
        <v/>
      </c>
      <c r="C8" s="123" t="str">
        <f>IF('Dépenses forfaitaires'!C8="","",'Dépenses forfaitaires'!C8)</f>
        <v/>
      </c>
      <c r="D8" s="123" t="str">
        <f>IF('Dépenses forfaitaires'!D8="","",'Dépenses forfaitaires'!D8)</f>
        <v/>
      </c>
      <c r="E8" s="123" t="str">
        <f>IF('Dépenses forfaitaires'!E8="","",'Dépenses forfaitaires'!E8)</f>
        <v/>
      </c>
      <c r="F8" s="123" t="str">
        <f>IF('Dépenses forfaitaires'!F8="","",'Dépenses forfaitaires'!F8)</f>
        <v/>
      </c>
      <c r="G8" s="197" t="str">
        <f>IF('Dépenses forfaitaires'!G8="","",'Dépenses forfaitaires'!G8)</f>
        <v/>
      </c>
      <c r="H8" s="123" t="str">
        <f>IF('Dépenses forfaitaires'!H8="","",'Dépenses forfaitaires'!H8)</f>
        <v/>
      </c>
      <c r="I8" s="123" t="str">
        <f>IF('Dépenses forfaitaires'!I8="","",'Dépenses forfaitaires'!I8)</f>
        <v/>
      </c>
      <c r="J8" s="361" t="str">
        <f>IF('Dépenses forfaitaires'!J8="","",'Dépenses forfaitaires'!J8)</f>
        <v/>
      </c>
      <c r="K8" s="361" t="str">
        <f>IF('Dépenses forfaitaires'!K8="","",'Dépenses forfaitaires'!K8)</f>
        <v/>
      </c>
      <c r="L8" s="123" t="str">
        <f>IF($H8="","",IF($C8=Listes!$B$32,IF('DP_Instruction Forfaitaires'!$E8&lt;Listes!$B$53,('DP_Instruction Forfaitaires'!$E8*(VLOOKUP('DP_Instruction Forfaitaires'!$D8,Listes!$A$54:$E$60,2,FALSE))),IF('DP_Instruction Forfaitaires'!$E8&gt;Listes!$E$53,('DP_Instruction Forfaitaires'!$E8*(VLOOKUP('DP_Instruction Forfaitaires'!$D8,Listes!$A$54:$E$60,5,FALSE))),('DP_Instruction Forfaitaires'!$E8*(VLOOKUP('DP_Instruction Forfaitaires'!$D8,Listes!$A$54:$E$60,3,FALSE))+(VLOOKUP('DP_Instruction Forfaitaires'!$D8,Listes!$A$54:$E$60,4,FALSE)))))))</f>
        <v/>
      </c>
      <c r="M8" s="123" t="str">
        <f>IF($H8="","",IF($C8=Listes!$B$31,IF('DP_Instruction Forfaitaires'!$E8&lt;Listes!$B$42,('DP_Instruction Forfaitaires'!$E8*(VLOOKUP('DP_Instruction Forfaitaires'!$D8,Listes!$A$43:$E$49,2,FALSE))),IF('DP_Instruction Forfaitaires'!$E8&gt;Listes!$D$42,('DP_Instruction Forfaitaires'!$E8*(VLOOKUP('DP_Instruction Forfaitaires'!$D8,Listes!$A$43:$E$49,5,FALSE))),('DP_Instruction Forfaitaires'!$E8*(VLOOKUP('DP_Instruction Forfaitaires'!$D8,Listes!$A$43:$E$49,3,FALSE))+(VLOOKUP('DP_Instruction Forfaitaires'!$D8,Listes!$A$43:$E$49,4,FALSE)))))))</f>
        <v/>
      </c>
      <c r="N8" s="186" t="str">
        <f>IF($H8="","",IF($C8=Listes!$B$34,Listes!$I$31,IF($C8=Listes!$B$35,(VLOOKUP('DP_Instruction Forfaitaires'!$F8,Listes!$E$31:$F$36,2,FALSE)),IF($C8=Listes!$B$33,IF('DP_Instruction Forfaitaires'!$E8&lt;Listes!$A$64,'DP_Instruction Forfaitaires'!$E8*Listes!$A$65,IF('DP_Instruction Forfaitaires'!$E8&gt;Listes!$D$64,'DP_Instruction Forfaitaires'!$E8*Listes!$D$65,(('DP_Instruction Forfaitaires'!$E8*Listes!$B$65)+Listes!$C$65)))))))</f>
        <v/>
      </c>
      <c r="O8" s="140" t="str">
        <f>IF('Dépenses forfaitaires'!P8="","",'Dépenses forfaitaires'!P8)</f>
        <v/>
      </c>
      <c r="P8" s="196"/>
      <c r="Q8" s="367" t="str">
        <f t="shared" si="0"/>
        <v/>
      </c>
      <c r="R8" s="367" t="str">
        <f t="shared" si="1"/>
        <v/>
      </c>
      <c r="S8" s="196" t="str">
        <f t="shared" si="2"/>
        <v/>
      </c>
      <c r="T8" s="193"/>
      <c r="U8" s="198"/>
      <c r="V8" s="301" t="str">
        <f>IF(AND(OR(P8="KO",S8&lt;&gt;""),OR(Q8="",R8="",S8="")),Listes!$A$68,IF(AND(S8="",Q8&lt;&gt;""),Listes!$A$69,IF(AND(O8&lt;S8,U8=""),Listes!$A$70,IF(AND(Q8&gt;R8),Listes!$A$71,IF(AND(O8&lt;&gt;"",O8&gt;S8,T8=""),Listes!$A$72,IF(AND(W8="",OR(P8&lt;&gt;"",Q8&lt;&gt;"",R8&lt;&gt;"")),Listes!$A$73,""))))))</f>
        <v/>
      </c>
      <c r="W8" s="199"/>
      <c r="X8" s="331">
        <f t="shared" ref="X8:X71" si="3">IF(AND(B8&lt;&gt;"",W8&lt;&gt;"Oui"),1,0)</f>
        <v>0</v>
      </c>
    </row>
    <row r="9" spans="1:24" ht="20.149999999999999" customHeight="1" x14ac:dyDescent="0.35">
      <c r="A9" s="126">
        <v>3</v>
      </c>
      <c r="B9" s="123" t="str">
        <f>IF('Dépenses forfaitaires'!B9="","",'Dépenses forfaitaires'!B9)</f>
        <v/>
      </c>
      <c r="C9" s="123" t="str">
        <f>IF('Dépenses forfaitaires'!C9="","",'Dépenses forfaitaires'!C9)</f>
        <v/>
      </c>
      <c r="D9" s="123" t="str">
        <f>IF('Dépenses forfaitaires'!D9="","",'Dépenses forfaitaires'!D9)</f>
        <v/>
      </c>
      <c r="E9" s="123" t="str">
        <f>IF('Dépenses forfaitaires'!E9="","",'Dépenses forfaitaires'!E9)</f>
        <v/>
      </c>
      <c r="F9" s="123" t="str">
        <f>IF('Dépenses forfaitaires'!F9="","",'Dépenses forfaitaires'!F9)</f>
        <v/>
      </c>
      <c r="G9" s="197" t="str">
        <f>IF('Dépenses forfaitaires'!G9="","",'Dépenses forfaitaires'!G9)</f>
        <v/>
      </c>
      <c r="H9" s="123" t="str">
        <f>IF('Dépenses forfaitaires'!H9="","",'Dépenses forfaitaires'!H9)</f>
        <v/>
      </c>
      <c r="I9" s="123" t="str">
        <f>IF('Dépenses forfaitaires'!I9="","",'Dépenses forfaitaires'!I9)</f>
        <v/>
      </c>
      <c r="J9" s="361" t="str">
        <f>IF('Dépenses forfaitaires'!J9="","",'Dépenses forfaitaires'!J9)</f>
        <v/>
      </c>
      <c r="K9" s="361" t="str">
        <f>IF('Dépenses forfaitaires'!K9="","",'Dépenses forfaitaires'!K9)</f>
        <v/>
      </c>
      <c r="L9" s="123" t="str">
        <f>IF($H9="","",IF($C9=Listes!$B$32,IF('DP_Instruction Forfaitaires'!$E9&lt;Listes!$B$53,('DP_Instruction Forfaitaires'!$E9*(VLOOKUP('DP_Instruction Forfaitaires'!$D9,Listes!$A$54:$E$60,2,FALSE))),IF('DP_Instruction Forfaitaires'!$E9&gt;Listes!$E$53,('DP_Instruction Forfaitaires'!$E9*(VLOOKUP('DP_Instruction Forfaitaires'!$D9,Listes!$A$54:$E$60,5,FALSE))),('DP_Instruction Forfaitaires'!$E9*(VLOOKUP('DP_Instruction Forfaitaires'!$D9,Listes!$A$54:$E$60,3,FALSE))+(VLOOKUP('DP_Instruction Forfaitaires'!$D9,Listes!$A$54:$E$60,4,FALSE)))))))</f>
        <v/>
      </c>
      <c r="M9" s="123" t="str">
        <f>IF($H9="","",IF($C9=Listes!$B$31,IF('DP_Instruction Forfaitaires'!$E9&lt;Listes!$B$42,('DP_Instruction Forfaitaires'!$E9*(VLOOKUP('DP_Instruction Forfaitaires'!$D9,Listes!$A$43:$E$49,2,FALSE))),IF('DP_Instruction Forfaitaires'!$E9&gt;Listes!$D$42,('DP_Instruction Forfaitaires'!$E9*(VLOOKUP('DP_Instruction Forfaitaires'!$D9,Listes!$A$43:$E$49,5,FALSE))),('DP_Instruction Forfaitaires'!$E9*(VLOOKUP('DP_Instruction Forfaitaires'!$D9,Listes!$A$43:$E$49,3,FALSE))+(VLOOKUP('DP_Instruction Forfaitaires'!$D9,Listes!$A$43:$E$49,4,FALSE)))))))</f>
        <v/>
      </c>
      <c r="N9" s="186" t="str">
        <f>IF($H9="","",IF($C9=Listes!$B$34,Listes!$I$31,IF($C9=Listes!$B$35,(VLOOKUP('DP_Instruction Forfaitaires'!$F9,Listes!$E$31:$F$36,2,FALSE)),IF($C9=Listes!$B$33,IF('DP_Instruction Forfaitaires'!$E9&lt;Listes!$A$64,'DP_Instruction Forfaitaires'!$E9*Listes!$A$65,IF('DP_Instruction Forfaitaires'!$E9&gt;Listes!$D$64,'DP_Instruction Forfaitaires'!$E9*Listes!$D$65,(('DP_Instruction Forfaitaires'!$E9*Listes!$B$65)+Listes!$C$65)))))))</f>
        <v/>
      </c>
      <c r="O9" s="140" t="str">
        <f>IF('Dépenses forfaitaires'!P9="","",'Dépenses forfaitaires'!P9)</f>
        <v/>
      </c>
      <c r="P9" s="196"/>
      <c r="Q9" s="367" t="str">
        <f t="shared" si="0"/>
        <v/>
      </c>
      <c r="R9" s="367" t="str">
        <f t="shared" si="1"/>
        <v/>
      </c>
      <c r="S9" s="196" t="str">
        <f t="shared" si="2"/>
        <v/>
      </c>
      <c r="T9" s="193"/>
      <c r="U9" s="198"/>
      <c r="V9" s="301" t="str">
        <f>IF(AND(OR(P9="KO",S9&lt;&gt;""),OR(Q9="",R9="",S9="")),Listes!$A$68,IF(AND(S9="",Q9&lt;&gt;""),Listes!$A$69,IF(AND(O9&lt;S9,U9=""),Listes!$A$70,IF(AND(Q9&gt;R9),Listes!$A$71,IF(AND(O9&lt;&gt;"",O9&gt;S9,T9=""),Listes!$A$72,IF(AND(W9="",OR(P9&lt;&gt;"",Q9&lt;&gt;"",R9&lt;&gt;"")),Listes!$A$73,""))))))</f>
        <v/>
      </c>
      <c r="W9" s="199"/>
      <c r="X9" s="331">
        <f t="shared" si="3"/>
        <v>0</v>
      </c>
    </row>
    <row r="10" spans="1:24" ht="20.149999999999999" customHeight="1" x14ac:dyDescent="0.35">
      <c r="A10" s="126">
        <v>4</v>
      </c>
      <c r="B10" s="123" t="str">
        <f>IF('Dépenses forfaitaires'!B10="","",'Dépenses forfaitaires'!B10)</f>
        <v/>
      </c>
      <c r="C10" s="123" t="str">
        <f>IF('Dépenses forfaitaires'!C10="","",'Dépenses forfaitaires'!C10)</f>
        <v/>
      </c>
      <c r="D10" s="123" t="str">
        <f>IF('Dépenses forfaitaires'!D10="","",'Dépenses forfaitaires'!D10)</f>
        <v/>
      </c>
      <c r="E10" s="123" t="str">
        <f>IF('Dépenses forfaitaires'!E10="","",'Dépenses forfaitaires'!E10)</f>
        <v/>
      </c>
      <c r="F10" s="123" t="str">
        <f>IF('Dépenses forfaitaires'!F10="","",'Dépenses forfaitaires'!F10)</f>
        <v/>
      </c>
      <c r="G10" s="197" t="str">
        <f>IF('Dépenses forfaitaires'!G10="","",'Dépenses forfaitaires'!G10)</f>
        <v/>
      </c>
      <c r="H10" s="123" t="str">
        <f>IF('Dépenses forfaitaires'!H10="","",'Dépenses forfaitaires'!H10)</f>
        <v/>
      </c>
      <c r="I10" s="123" t="str">
        <f>IF('Dépenses forfaitaires'!I10="","",'Dépenses forfaitaires'!I10)</f>
        <v/>
      </c>
      <c r="J10" s="361" t="str">
        <f>IF('Dépenses forfaitaires'!J10="","",'Dépenses forfaitaires'!J10)</f>
        <v/>
      </c>
      <c r="K10" s="361" t="str">
        <f>IF('Dépenses forfaitaires'!K10="","",'Dépenses forfaitaires'!K10)</f>
        <v/>
      </c>
      <c r="L10" s="123" t="str">
        <f>IF($H10="","",IF($C10=Listes!$B$32,IF('DP_Instruction Forfaitaires'!$E10&lt;Listes!$B$53,('DP_Instruction Forfaitaires'!$E10*(VLOOKUP('DP_Instruction Forfaitaires'!$D10,Listes!$A$54:$E$60,2,FALSE))),IF('DP_Instruction Forfaitaires'!$E10&gt;Listes!$E$53,('DP_Instruction Forfaitaires'!$E10*(VLOOKUP('DP_Instruction Forfaitaires'!$D10,Listes!$A$54:$E$60,5,FALSE))),('DP_Instruction Forfaitaires'!$E10*(VLOOKUP('DP_Instruction Forfaitaires'!$D10,Listes!$A$54:$E$60,3,FALSE))+(VLOOKUP('DP_Instruction Forfaitaires'!$D10,Listes!$A$54:$E$60,4,FALSE)))))))</f>
        <v/>
      </c>
      <c r="M10" s="123" t="str">
        <f>IF($H10="","",IF($C10=Listes!$B$31,IF('DP_Instruction Forfaitaires'!$E10&lt;Listes!$B$42,('DP_Instruction Forfaitaires'!$E10*(VLOOKUP('DP_Instruction Forfaitaires'!$D10,Listes!$A$43:$E$49,2,FALSE))),IF('DP_Instruction Forfaitaires'!$E10&gt;Listes!$D$42,('DP_Instruction Forfaitaires'!$E10*(VLOOKUP('DP_Instruction Forfaitaires'!$D10,Listes!$A$43:$E$49,5,FALSE))),('DP_Instruction Forfaitaires'!$E10*(VLOOKUP('DP_Instruction Forfaitaires'!$D10,Listes!$A$43:$E$49,3,FALSE))+(VLOOKUP('DP_Instruction Forfaitaires'!$D10,Listes!$A$43:$E$49,4,FALSE)))))))</f>
        <v/>
      </c>
      <c r="N10" s="186" t="str">
        <f>IF($H10="","",IF($C10=Listes!$B$34,Listes!$I$31,IF($C10=Listes!$B$35,(VLOOKUP('DP_Instruction Forfaitaires'!$F10,Listes!$E$31:$F$36,2,FALSE)),IF($C10=Listes!$B$33,IF('DP_Instruction Forfaitaires'!$E10&lt;Listes!$A$64,'DP_Instruction Forfaitaires'!$E10*Listes!$A$65,IF('DP_Instruction Forfaitaires'!$E10&gt;Listes!$D$64,'DP_Instruction Forfaitaires'!$E10*Listes!$D$65,(('DP_Instruction Forfaitaires'!$E10*Listes!$B$65)+Listes!$C$65)))))))</f>
        <v/>
      </c>
      <c r="O10" s="140" t="str">
        <f>IF('Dépenses forfaitaires'!P10="","",'Dépenses forfaitaires'!P10)</f>
        <v/>
      </c>
      <c r="P10" s="196"/>
      <c r="Q10" s="367" t="str">
        <f t="shared" si="0"/>
        <v/>
      </c>
      <c r="R10" s="367" t="str">
        <f t="shared" si="1"/>
        <v/>
      </c>
      <c r="S10" s="196" t="str">
        <f t="shared" si="2"/>
        <v/>
      </c>
      <c r="T10" s="193"/>
      <c r="U10" s="198"/>
      <c r="V10" s="301" t="str">
        <f>IF(AND(OR(P10="KO",S10&lt;&gt;""),OR(Q10="",R10="",S10="")),Listes!$A$68,IF(AND(S10="",Q10&lt;&gt;""),Listes!$A$69,IF(AND(O10&lt;S10,U10=""),Listes!$A$70,IF(AND(Q10&gt;R10),Listes!$A$71,IF(AND(O10&lt;&gt;"",O10&gt;S10,T10=""),Listes!$A$72,IF(AND(W10="",OR(P10&lt;&gt;"",Q10&lt;&gt;"",R10&lt;&gt;"")),Listes!$A$73,""))))))</f>
        <v/>
      </c>
      <c r="W10" s="199"/>
      <c r="X10" s="331">
        <f t="shared" si="3"/>
        <v>0</v>
      </c>
    </row>
    <row r="11" spans="1:24" ht="20.149999999999999" customHeight="1" x14ac:dyDescent="0.35">
      <c r="A11" s="126">
        <v>5</v>
      </c>
      <c r="B11" s="123" t="str">
        <f>IF('Dépenses forfaitaires'!B11="","",'Dépenses forfaitaires'!B11)</f>
        <v/>
      </c>
      <c r="C11" s="123" t="str">
        <f>IF('Dépenses forfaitaires'!C11="","",'Dépenses forfaitaires'!C11)</f>
        <v/>
      </c>
      <c r="D11" s="123" t="str">
        <f>IF('Dépenses forfaitaires'!D11="","",'Dépenses forfaitaires'!D11)</f>
        <v/>
      </c>
      <c r="E11" s="123" t="str">
        <f>IF('Dépenses forfaitaires'!E11="","",'Dépenses forfaitaires'!E11)</f>
        <v/>
      </c>
      <c r="F11" s="123" t="str">
        <f>IF('Dépenses forfaitaires'!F11="","",'Dépenses forfaitaires'!F11)</f>
        <v/>
      </c>
      <c r="G11" s="197" t="str">
        <f>IF('Dépenses forfaitaires'!G11="","",'Dépenses forfaitaires'!G11)</f>
        <v/>
      </c>
      <c r="H11" s="123" t="str">
        <f>IF('Dépenses forfaitaires'!H11="","",'Dépenses forfaitaires'!H11)</f>
        <v/>
      </c>
      <c r="I11" s="123" t="str">
        <f>IF('Dépenses forfaitaires'!I11="","",'Dépenses forfaitaires'!I11)</f>
        <v/>
      </c>
      <c r="J11" s="361" t="str">
        <f>IF('Dépenses forfaitaires'!J11="","",'Dépenses forfaitaires'!J11)</f>
        <v/>
      </c>
      <c r="K11" s="361" t="str">
        <f>IF('Dépenses forfaitaires'!K11="","",'Dépenses forfaitaires'!K11)</f>
        <v/>
      </c>
      <c r="L11" s="123" t="str">
        <f>IF($H11="","",IF($C11=Listes!$B$32,IF('DP_Instruction Forfaitaires'!$E11&lt;Listes!$B$53,('DP_Instruction Forfaitaires'!$E11*(VLOOKUP('DP_Instruction Forfaitaires'!$D11,Listes!$A$54:$E$60,2,FALSE))),IF('DP_Instruction Forfaitaires'!$E11&gt;Listes!$E$53,('DP_Instruction Forfaitaires'!$E11*(VLOOKUP('DP_Instruction Forfaitaires'!$D11,Listes!$A$54:$E$60,5,FALSE))),('DP_Instruction Forfaitaires'!$E11*(VLOOKUP('DP_Instruction Forfaitaires'!$D11,Listes!$A$54:$E$60,3,FALSE))+(VLOOKUP('DP_Instruction Forfaitaires'!$D11,Listes!$A$54:$E$60,4,FALSE)))))))</f>
        <v/>
      </c>
      <c r="M11" s="123" t="str">
        <f>IF($H11="","",IF($C11=Listes!$B$31,IF('DP_Instruction Forfaitaires'!$E11&lt;Listes!$B$42,('DP_Instruction Forfaitaires'!$E11*(VLOOKUP('DP_Instruction Forfaitaires'!$D11,Listes!$A$43:$E$49,2,FALSE))),IF('DP_Instruction Forfaitaires'!$E11&gt;Listes!$D$42,('DP_Instruction Forfaitaires'!$E11*(VLOOKUP('DP_Instruction Forfaitaires'!$D11,Listes!$A$43:$E$49,5,FALSE))),('DP_Instruction Forfaitaires'!$E11*(VLOOKUP('DP_Instruction Forfaitaires'!$D11,Listes!$A$43:$E$49,3,FALSE))+(VLOOKUP('DP_Instruction Forfaitaires'!$D11,Listes!$A$43:$E$49,4,FALSE)))))))</f>
        <v/>
      </c>
      <c r="N11" s="186" t="str">
        <f>IF($H11="","",IF($C11=Listes!$B$34,Listes!$I$31,IF($C11=Listes!$B$35,(VLOOKUP('DP_Instruction Forfaitaires'!$F11,Listes!$E$31:$F$36,2,FALSE)),IF($C11=Listes!$B$33,IF('DP_Instruction Forfaitaires'!$E11&lt;Listes!$A$64,'DP_Instruction Forfaitaires'!$E11*Listes!$A$65,IF('DP_Instruction Forfaitaires'!$E11&gt;Listes!$D$64,'DP_Instruction Forfaitaires'!$E11*Listes!$D$65,(('DP_Instruction Forfaitaires'!$E11*Listes!$B$65)+Listes!$C$65)))))))</f>
        <v/>
      </c>
      <c r="O11" s="140" t="str">
        <f>IF('Dépenses forfaitaires'!P11="","",'Dépenses forfaitaires'!P11)</f>
        <v/>
      </c>
      <c r="P11" s="196"/>
      <c r="Q11" s="367" t="str">
        <f t="shared" si="0"/>
        <v/>
      </c>
      <c r="R11" s="367" t="str">
        <f t="shared" si="1"/>
        <v/>
      </c>
      <c r="S11" s="196" t="str">
        <f t="shared" si="2"/>
        <v/>
      </c>
      <c r="T11" s="193"/>
      <c r="U11" s="198"/>
      <c r="V11" s="301" t="str">
        <f>IF(AND(OR(P11="KO",S11&lt;&gt;""),OR(Q11="",R11="",S11="")),Listes!$A$68,IF(AND(S11="",Q11&lt;&gt;""),Listes!$A$69,IF(AND(O11&lt;S11,U11=""),Listes!$A$70,IF(AND(Q11&gt;R11),Listes!$A$71,IF(AND(O11&lt;&gt;"",O11&gt;S11,T11=""),Listes!$A$72,IF(AND(W11="",OR(P11&lt;&gt;"",Q11&lt;&gt;"",R11&lt;&gt;"")),Listes!$A$73,""))))))</f>
        <v/>
      </c>
      <c r="W11" s="199"/>
      <c r="X11" s="331">
        <f t="shared" si="3"/>
        <v>0</v>
      </c>
    </row>
    <row r="12" spans="1:24" ht="20.149999999999999" customHeight="1" x14ac:dyDescent="0.35">
      <c r="A12" s="126">
        <v>6</v>
      </c>
      <c r="B12" s="123" t="str">
        <f>IF('Dépenses forfaitaires'!B12="","",'Dépenses forfaitaires'!B12)</f>
        <v/>
      </c>
      <c r="C12" s="123" t="str">
        <f>IF('Dépenses forfaitaires'!C12="","",'Dépenses forfaitaires'!C12)</f>
        <v/>
      </c>
      <c r="D12" s="123" t="str">
        <f>IF('Dépenses forfaitaires'!D12="","",'Dépenses forfaitaires'!D12)</f>
        <v/>
      </c>
      <c r="E12" s="123" t="str">
        <f>IF('Dépenses forfaitaires'!E12="","",'Dépenses forfaitaires'!E12)</f>
        <v/>
      </c>
      <c r="F12" s="123" t="str">
        <f>IF('Dépenses forfaitaires'!F12="","",'Dépenses forfaitaires'!F12)</f>
        <v/>
      </c>
      <c r="G12" s="197" t="str">
        <f>IF('Dépenses forfaitaires'!G12="","",'Dépenses forfaitaires'!G12)</f>
        <v/>
      </c>
      <c r="H12" s="123" t="str">
        <f>IF('Dépenses forfaitaires'!H12="","",'Dépenses forfaitaires'!H12)</f>
        <v/>
      </c>
      <c r="I12" s="123" t="str">
        <f>IF('Dépenses forfaitaires'!I12="","",'Dépenses forfaitaires'!I12)</f>
        <v/>
      </c>
      <c r="J12" s="361" t="str">
        <f>IF('Dépenses forfaitaires'!J12="","",'Dépenses forfaitaires'!J12)</f>
        <v/>
      </c>
      <c r="K12" s="361" t="str">
        <f>IF('Dépenses forfaitaires'!K12="","",'Dépenses forfaitaires'!K12)</f>
        <v/>
      </c>
      <c r="L12" s="123" t="str">
        <f>IF($H12="","",IF($C12=Listes!$B$32,IF('DP_Instruction Forfaitaires'!$E12&lt;Listes!$B$53,('DP_Instruction Forfaitaires'!$E12*(VLOOKUP('DP_Instruction Forfaitaires'!$D12,Listes!$A$54:$E$60,2,FALSE))),IF('DP_Instruction Forfaitaires'!$E12&gt;Listes!$E$53,('DP_Instruction Forfaitaires'!$E12*(VLOOKUP('DP_Instruction Forfaitaires'!$D12,Listes!$A$54:$E$60,5,FALSE))),('DP_Instruction Forfaitaires'!$E12*(VLOOKUP('DP_Instruction Forfaitaires'!$D12,Listes!$A$54:$E$60,3,FALSE))+(VLOOKUP('DP_Instruction Forfaitaires'!$D12,Listes!$A$54:$E$60,4,FALSE)))))))</f>
        <v/>
      </c>
      <c r="M12" s="123" t="str">
        <f>IF($H12="","",IF($C12=Listes!$B$31,IF('DP_Instruction Forfaitaires'!$E12&lt;Listes!$B$42,('DP_Instruction Forfaitaires'!$E12*(VLOOKUP('DP_Instruction Forfaitaires'!$D12,Listes!$A$43:$E$49,2,FALSE))),IF('DP_Instruction Forfaitaires'!$E12&gt;Listes!$D$42,('DP_Instruction Forfaitaires'!$E12*(VLOOKUP('DP_Instruction Forfaitaires'!$D12,Listes!$A$43:$E$49,5,FALSE))),('DP_Instruction Forfaitaires'!$E12*(VLOOKUP('DP_Instruction Forfaitaires'!$D12,Listes!$A$43:$E$49,3,FALSE))+(VLOOKUP('DP_Instruction Forfaitaires'!$D12,Listes!$A$43:$E$49,4,FALSE)))))))</f>
        <v/>
      </c>
      <c r="N12" s="186" t="str">
        <f>IF($H12="","",IF($C12=Listes!$B$34,Listes!$I$31,IF($C12=Listes!$B$35,(VLOOKUP('DP_Instruction Forfaitaires'!$F12,Listes!$E$31:$F$36,2,FALSE)),IF($C12=Listes!$B$33,IF('DP_Instruction Forfaitaires'!$E12&lt;Listes!$A$64,'DP_Instruction Forfaitaires'!$E12*Listes!$A$65,IF('DP_Instruction Forfaitaires'!$E12&gt;Listes!$D$64,'DP_Instruction Forfaitaires'!$E12*Listes!$D$65,(('DP_Instruction Forfaitaires'!$E12*Listes!$B$65)+Listes!$C$65)))))))</f>
        <v/>
      </c>
      <c r="O12" s="140" t="str">
        <f>IF('Dépenses forfaitaires'!P12="","",'Dépenses forfaitaires'!P12)</f>
        <v/>
      </c>
      <c r="P12" s="196"/>
      <c r="Q12" s="367" t="str">
        <f t="shared" si="0"/>
        <v/>
      </c>
      <c r="R12" s="367" t="str">
        <f t="shared" si="1"/>
        <v/>
      </c>
      <c r="S12" s="196" t="str">
        <f t="shared" si="2"/>
        <v/>
      </c>
      <c r="T12" s="193"/>
      <c r="U12" s="198"/>
      <c r="V12" s="301" t="str">
        <f>IF(AND(OR(P12="KO",S12&lt;&gt;""),OR(Q12="",R12="",S12="")),Listes!$A$68,IF(AND(S12="",Q12&lt;&gt;""),Listes!$A$69,IF(AND(O12&lt;S12,U12=""),Listes!$A$70,IF(AND(Q12&gt;R12),Listes!$A$71,IF(AND(O12&lt;&gt;"",O12&gt;S12,T12=""),Listes!$A$72,IF(AND(W12="",OR(P12&lt;&gt;"",Q12&lt;&gt;"",R12&lt;&gt;"")),Listes!$A$73,""))))))</f>
        <v/>
      </c>
      <c r="W12" s="199"/>
      <c r="X12" s="331">
        <f t="shared" si="3"/>
        <v>0</v>
      </c>
    </row>
    <row r="13" spans="1:24" ht="20.149999999999999" customHeight="1" x14ac:dyDescent="0.35">
      <c r="A13" s="126">
        <v>7</v>
      </c>
      <c r="B13" s="123" t="str">
        <f>IF('Dépenses forfaitaires'!B13="","",'Dépenses forfaitaires'!B13)</f>
        <v/>
      </c>
      <c r="C13" s="123" t="str">
        <f>IF('Dépenses forfaitaires'!C13="","",'Dépenses forfaitaires'!C13)</f>
        <v/>
      </c>
      <c r="D13" s="123" t="str">
        <f>IF('Dépenses forfaitaires'!D13="","",'Dépenses forfaitaires'!D13)</f>
        <v/>
      </c>
      <c r="E13" s="123" t="str">
        <f>IF('Dépenses forfaitaires'!E13="","",'Dépenses forfaitaires'!E13)</f>
        <v/>
      </c>
      <c r="F13" s="123" t="str">
        <f>IF('Dépenses forfaitaires'!F13="","",'Dépenses forfaitaires'!F13)</f>
        <v/>
      </c>
      <c r="G13" s="197" t="str">
        <f>IF('Dépenses forfaitaires'!G13="","",'Dépenses forfaitaires'!G13)</f>
        <v/>
      </c>
      <c r="H13" s="123" t="str">
        <f>IF('Dépenses forfaitaires'!H13="","",'Dépenses forfaitaires'!H13)</f>
        <v/>
      </c>
      <c r="I13" s="123" t="str">
        <f>IF('Dépenses forfaitaires'!I13="","",'Dépenses forfaitaires'!I13)</f>
        <v/>
      </c>
      <c r="J13" s="361" t="str">
        <f>IF('Dépenses forfaitaires'!J13="","",'Dépenses forfaitaires'!J13)</f>
        <v/>
      </c>
      <c r="K13" s="361" t="str">
        <f>IF('Dépenses forfaitaires'!K13="","",'Dépenses forfaitaires'!K13)</f>
        <v/>
      </c>
      <c r="L13" s="123" t="str">
        <f>IF($H13="","",IF($C13=Listes!$B$32,IF('DP_Instruction Forfaitaires'!$E13&lt;Listes!$B$53,('DP_Instruction Forfaitaires'!$E13*(VLOOKUP('DP_Instruction Forfaitaires'!$D13,Listes!$A$54:$E$60,2,FALSE))),IF('DP_Instruction Forfaitaires'!$E13&gt;Listes!$E$53,('DP_Instruction Forfaitaires'!$E13*(VLOOKUP('DP_Instruction Forfaitaires'!$D13,Listes!$A$54:$E$60,5,FALSE))),('DP_Instruction Forfaitaires'!$E13*(VLOOKUP('DP_Instruction Forfaitaires'!$D13,Listes!$A$54:$E$60,3,FALSE))+(VLOOKUP('DP_Instruction Forfaitaires'!$D13,Listes!$A$54:$E$60,4,FALSE)))))))</f>
        <v/>
      </c>
      <c r="M13" s="123" t="str">
        <f>IF($H13="","",IF($C13=Listes!$B$31,IF('DP_Instruction Forfaitaires'!$E13&lt;Listes!$B$42,('DP_Instruction Forfaitaires'!$E13*(VLOOKUP('DP_Instruction Forfaitaires'!$D13,Listes!$A$43:$E$49,2,FALSE))),IF('DP_Instruction Forfaitaires'!$E13&gt;Listes!$D$42,('DP_Instruction Forfaitaires'!$E13*(VLOOKUP('DP_Instruction Forfaitaires'!$D13,Listes!$A$43:$E$49,5,FALSE))),('DP_Instruction Forfaitaires'!$E13*(VLOOKUP('DP_Instruction Forfaitaires'!$D13,Listes!$A$43:$E$49,3,FALSE))+(VLOOKUP('DP_Instruction Forfaitaires'!$D13,Listes!$A$43:$E$49,4,FALSE)))))))</f>
        <v/>
      </c>
      <c r="N13" s="186" t="str">
        <f>IF($H13="","",IF($C13=Listes!$B$34,Listes!$I$31,IF($C13=Listes!$B$35,(VLOOKUP('DP_Instruction Forfaitaires'!$F13,Listes!$E$31:$F$36,2,FALSE)),IF($C13=Listes!$B$33,IF('DP_Instruction Forfaitaires'!$E13&lt;Listes!$A$64,'DP_Instruction Forfaitaires'!$E13*Listes!$A$65,IF('DP_Instruction Forfaitaires'!$E13&gt;Listes!$D$64,'DP_Instruction Forfaitaires'!$E13*Listes!$D$65,(('DP_Instruction Forfaitaires'!$E13*Listes!$B$65)+Listes!$C$65)))))))</f>
        <v/>
      </c>
      <c r="O13" s="140" t="str">
        <f>IF('Dépenses forfaitaires'!P13="","",'Dépenses forfaitaires'!P13)</f>
        <v/>
      </c>
      <c r="P13" s="196"/>
      <c r="Q13" s="367" t="str">
        <f t="shared" si="0"/>
        <v/>
      </c>
      <c r="R13" s="367" t="str">
        <f t="shared" si="1"/>
        <v/>
      </c>
      <c r="S13" s="196" t="str">
        <f t="shared" si="2"/>
        <v/>
      </c>
      <c r="T13" s="193"/>
      <c r="U13" s="198"/>
      <c r="V13" s="301" t="str">
        <f>IF(AND(OR(P13="KO",S13&lt;&gt;""),OR(Q13="",R13="",S13="")),Listes!$A$68,IF(AND(S13="",Q13&lt;&gt;""),Listes!$A$69,IF(AND(O13&lt;S13,U13=""),Listes!$A$70,IF(AND(Q13&gt;R13),Listes!$A$71,IF(AND(O13&lt;&gt;"",O13&gt;S13,T13=""),Listes!$A$72,IF(AND(W13="",OR(P13&lt;&gt;"",Q13&lt;&gt;"",R13&lt;&gt;"")),Listes!$A$73,""))))))</f>
        <v/>
      </c>
      <c r="W13" s="199"/>
      <c r="X13" s="331">
        <f t="shared" si="3"/>
        <v>0</v>
      </c>
    </row>
    <row r="14" spans="1:24" ht="20.149999999999999" customHeight="1" x14ac:dyDescent="0.35">
      <c r="A14" s="126">
        <v>8</v>
      </c>
      <c r="B14" s="123" t="str">
        <f>IF('Dépenses forfaitaires'!B14="","",'Dépenses forfaitaires'!B14)</f>
        <v/>
      </c>
      <c r="C14" s="123" t="str">
        <f>IF('Dépenses forfaitaires'!C14="","",'Dépenses forfaitaires'!C14)</f>
        <v/>
      </c>
      <c r="D14" s="123" t="str">
        <f>IF('Dépenses forfaitaires'!D14="","",'Dépenses forfaitaires'!D14)</f>
        <v/>
      </c>
      <c r="E14" s="123" t="str">
        <f>IF('Dépenses forfaitaires'!E14="","",'Dépenses forfaitaires'!E14)</f>
        <v/>
      </c>
      <c r="F14" s="123" t="str">
        <f>IF('Dépenses forfaitaires'!F14="","",'Dépenses forfaitaires'!F14)</f>
        <v/>
      </c>
      <c r="G14" s="197" t="str">
        <f>IF('Dépenses forfaitaires'!G14="","",'Dépenses forfaitaires'!G14)</f>
        <v/>
      </c>
      <c r="H14" s="123" t="str">
        <f>IF('Dépenses forfaitaires'!H14="","",'Dépenses forfaitaires'!H14)</f>
        <v/>
      </c>
      <c r="I14" s="123" t="str">
        <f>IF('Dépenses forfaitaires'!I14="","",'Dépenses forfaitaires'!I14)</f>
        <v/>
      </c>
      <c r="J14" s="361" t="str">
        <f>IF('Dépenses forfaitaires'!J14="","",'Dépenses forfaitaires'!J14)</f>
        <v/>
      </c>
      <c r="K14" s="361" t="str">
        <f>IF('Dépenses forfaitaires'!K14="","",'Dépenses forfaitaires'!K14)</f>
        <v/>
      </c>
      <c r="L14" s="123" t="str">
        <f>IF($H14="","",IF($C14=Listes!$B$32,IF('DP_Instruction Forfaitaires'!$E14&lt;Listes!$B$53,('DP_Instruction Forfaitaires'!$E14*(VLOOKUP('DP_Instruction Forfaitaires'!$D14,Listes!$A$54:$E$60,2,FALSE))),IF('DP_Instruction Forfaitaires'!$E14&gt;Listes!$E$53,('DP_Instruction Forfaitaires'!$E14*(VLOOKUP('DP_Instruction Forfaitaires'!$D14,Listes!$A$54:$E$60,5,FALSE))),('DP_Instruction Forfaitaires'!$E14*(VLOOKUP('DP_Instruction Forfaitaires'!$D14,Listes!$A$54:$E$60,3,FALSE))+(VLOOKUP('DP_Instruction Forfaitaires'!$D14,Listes!$A$54:$E$60,4,FALSE)))))))</f>
        <v/>
      </c>
      <c r="M14" s="123" t="str">
        <f>IF($H14="","",IF($C14=Listes!$B$31,IF('DP_Instruction Forfaitaires'!$E14&lt;Listes!$B$42,('DP_Instruction Forfaitaires'!$E14*(VLOOKUP('DP_Instruction Forfaitaires'!$D14,Listes!$A$43:$E$49,2,FALSE))),IF('DP_Instruction Forfaitaires'!$E14&gt;Listes!$D$42,('DP_Instruction Forfaitaires'!$E14*(VLOOKUP('DP_Instruction Forfaitaires'!$D14,Listes!$A$43:$E$49,5,FALSE))),('DP_Instruction Forfaitaires'!$E14*(VLOOKUP('DP_Instruction Forfaitaires'!$D14,Listes!$A$43:$E$49,3,FALSE))+(VLOOKUP('DP_Instruction Forfaitaires'!$D14,Listes!$A$43:$E$49,4,FALSE)))))))</f>
        <v/>
      </c>
      <c r="N14" s="186" t="str">
        <f>IF($H14="","",IF($C14=Listes!$B$34,Listes!$I$31,IF($C14=Listes!$B$35,(VLOOKUP('DP_Instruction Forfaitaires'!$F14,Listes!$E$31:$F$36,2,FALSE)),IF($C14=Listes!$B$33,IF('DP_Instruction Forfaitaires'!$E14&lt;Listes!$A$64,'DP_Instruction Forfaitaires'!$E14*Listes!$A$65,IF('DP_Instruction Forfaitaires'!$E14&gt;Listes!$D$64,'DP_Instruction Forfaitaires'!$E14*Listes!$D$65,(('DP_Instruction Forfaitaires'!$E14*Listes!$B$65)+Listes!$C$65)))))))</f>
        <v/>
      </c>
      <c r="O14" s="140" t="str">
        <f>IF('Dépenses forfaitaires'!P14="","",'Dépenses forfaitaires'!P14)</f>
        <v/>
      </c>
      <c r="P14" s="196"/>
      <c r="Q14" s="367" t="str">
        <f t="shared" si="0"/>
        <v/>
      </c>
      <c r="R14" s="367" t="str">
        <f t="shared" si="1"/>
        <v/>
      </c>
      <c r="S14" s="196" t="str">
        <f t="shared" si="2"/>
        <v/>
      </c>
      <c r="T14" s="193"/>
      <c r="U14" s="198"/>
      <c r="V14" s="301" t="str">
        <f>IF(AND(OR(P14="KO",S14&lt;&gt;""),OR(Q14="",R14="",S14="")),Listes!$A$68,IF(AND(S14="",Q14&lt;&gt;""),Listes!$A$69,IF(AND(O14&lt;S14,U14=""),Listes!$A$70,IF(AND(Q14&gt;R14),Listes!$A$71,IF(AND(O14&lt;&gt;"",O14&gt;S14,T14=""),Listes!$A$72,IF(AND(W14="",OR(P14&lt;&gt;"",Q14&lt;&gt;"",R14&lt;&gt;"")),Listes!$A$73,""))))))</f>
        <v/>
      </c>
      <c r="W14" s="199"/>
      <c r="X14" s="331">
        <f t="shared" si="3"/>
        <v>0</v>
      </c>
    </row>
    <row r="15" spans="1:24" ht="20.149999999999999" customHeight="1" x14ac:dyDescent="0.35">
      <c r="A15" s="126">
        <v>9</v>
      </c>
      <c r="B15" s="123" t="str">
        <f>IF('Dépenses forfaitaires'!B15="","",'Dépenses forfaitaires'!B15)</f>
        <v/>
      </c>
      <c r="C15" s="123" t="str">
        <f>IF('Dépenses forfaitaires'!C15="","",'Dépenses forfaitaires'!C15)</f>
        <v/>
      </c>
      <c r="D15" s="123" t="str">
        <f>IF('Dépenses forfaitaires'!D15="","",'Dépenses forfaitaires'!D15)</f>
        <v/>
      </c>
      <c r="E15" s="123" t="str">
        <f>IF('Dépenses forfaitaires'!E15="","",'Dépenses forfaitaires'!E15)</f>
        <v/>
      </c>
      <c r="F15" s="123" t="str">
        <f>IF('Dépenses forfaitaires'!F15="","",'Dépenses forfaitaires'!F15)</f>
        <v/>
      </c>
      <c r="G15" s="197" t="str">
        <f>IF('Dépenses forfaitaires'!G15="","",'Dépenses forfaitaires'!G15)</f>
        <v/>
      </c>
      <c r="H15" s="123" t="str">
        <f>IF('Dépenses forfaitaires'!H15="","",'Dépenses forfaitaires'!H15)</f>
        <v/>
      </c>
      <c r="I15" s="123" t="str">
        <f>IF('Dépenses forfaitaires'!I15="","",'Dépenses forfaitaires'!I15)</f>
        <v/>
      </c>
      <c r="J15" s="361" t="str">
        <f>IF('Dépenses forfaitaires'!J15="","",'Dépenses forfaitaires'!J15)</f>
        <v/>
      </c>
      <c r="K15" s="361" t="str">
        <f>IF('Dépenses forfaitaires'!K15="","",'Dépenses forfaitaires'!K15)</f>
        <v/>
      </c>
      <c r="L15" s="123" t="str">
        <f>IF($H15="","",IF($C15=Listes!$B$32,IF('DP_Instruction Forfaitaires'!$E15&lt;Listes!$B$53,('DP_Instruction Forfaitaires'!$E15*(VLOOKUP('DP_Instruction Forfaitaires'!$D15,Listes!$A$54:$E$60,2,FALSE))),IF('DP_Instruction Forfaitaires'!$E15&gt;Listes!$E$53,('DP_Instruction Forfaitaires'!$E15*(VLOOKUP('DP_Instruction Forfaitaires'!$D15,Listes!$A$54:$E$60,5,FALSE))),('DP_Instruction Forfaitaires'!$E15*(VLOOKUP('DP_Instruction Forfaitaires'!$D15,Listes!$A$54:$E$60,3,FALSE))+(VLOOKUP('DP_Instruction Forfaitaires'!$D15,Listes!$A$54:$E$60,4,FALSE)))))))</f>
        <v/>
      </c>
      <c r="M15" s="123" t="str">
        <f>IF($H15="","",IF($C15=Listes!$B$31,IF('DP_Instruction Forfaitaires'!$E15&lt;Listes!$B$42,('DP_Instruction Forfaitaires'!$E15*(VLOOKUP('DP_Instruction Forfaitaires'!$D15,Listes!$A$43:$E$49,2,FALSE))),IF('DP_Instruction Forfaitaires'!$E15&gt;Listes!$D$42,('DP_Instruction Forfaitaires'!$E15*(VLOOKUP('DP_Instruction Forfaitaires'!$D15,Listes!$A$43:$E$49,5,FALSE))),('DP_Instruction Forfaitaires'!$E15*(VLOOKUP('DP_Instruction Forfaitaires'!$D15,Listes!$A$43:$E$49,3,FALSE))+(VLOOKUP('DP_Instruction Forfaitaires'!$D15,Listes!$A$43:$E$49,4,FALSE)))))))</f>
        <v/>
      </c>
      <c r="N15" s="186" t="str">
        <f>IF($H15="","",IF($C15=Listes!$B$34,Listes!$I$31,IF($C15=Listes!$B$35,(VLOOKUP('DP_Instruction Forfaitaires'!$F15,Listes!$E$31:$F$36,2,FALSE)),IF($C15=Listes!$B$33,IF('DP_Instruction Forfaitaires'!$E15&lt;Listes!$A$64,'DP_Instruction Forfaitaires'!$E15*Listes!$A$65,IF('DP_Instruction Forfaitaires'!$E15&gt;Listes!$D$64,'DP_Instruction Forfaitaires'!$E15*Listes!$D$65,(('DP_Instruction Forfaitaires'!$E15*Listes!$B$65)+Listes!$C$65)))))))</f>
        <v/>
      </c>
      <c r="O15" s="140" t="str">
        <f>IF('Dépenses forfaitaires'!P15="","",'Dépenses forfaitaires'!P15)</f>
        <v/>
      </c>
      <c r="P15" s="196"/>
      <c r="Q15" s="367" t="str">
        <f t="shared" si="0"/>
        <v/>
      </c>
      <c r="R15" s="367" t="str">
        <f t="shared" si="1"/>
        <v/>
      </c>
      <c r="S15" s="196" t="str">
        <f t="shared" si="2"/>
        <v/>
      </c>
      <c r="T15" s="193"/>
      <c r="U15" s="198"/>
      <c r="V15" s="301" t="str">
        <f>IF(AND(OR(P15="KO",S15&lt;&gt;""),OR(Q15="",R15="",S15="")),Listes!$A$68,IF(AND(S15="",Q15&lt;&gt;""),Listes!$A$69,IF(AND(O15&lt;S15,U15=""),Listes!$A$70,IF(AND(Q15&gt;R15),Listes!$A$71,IF(AND(O15&lt;&gt;"",O15&gt;S15,T15=""),Listes!$A$72,IF(AND(W15="",OR(P15&lt;&gt;"",Q15&lt;&gt;"",R15&lt;&gt;"")),Listes!$A$73,""))))))</f>
        <v/>
      </c>
      <c r="W15" s="199"/>
      <c r="X15" s="331">
        <f t="shared" si="3"/>
        <v>0</v>
      </c>
    </row>
    <row r="16" spans="1:24" ht="20.149999999999999" customHeight="1" x14ac:dyDescent="0.35">
      <c r="A16" s="126">
        <v>10</v>
      </c>
      <c r="B16" s="123" t="str">
        <f>IF('Dépenses forfaitaires'!B16="","",'Dépenses forfaitaires'!B16)</f>
        <v/>
      </c>
      <c r="C16" s="123" t="str">
        <f>IF('Dépenses forfaitaires'!C16="","",'Dépenses forfaitaires'!C16)</f>
        <v/>
      </c>
      <c r="D16" s="123" t="str">
        <f>IF('Dépenses forfaitaires'!D16="","",'Dépenses forfaitaires'!D16)</f>
        <v/>
      </c>
      <c r="E16" s="123" t="str">
        <f>IF('Dépenses forfaitaires'!E16="","",'Dépenses forfaitaires'!E16)</f>
        <v/>
      </c>
      <c r="F16" s="123" t="str">
        <f>IF('Dépenses forfaitaires'!F16="","",'Dépenses forfaitaires'!F16)</f>
        <v/>
      </c>
      <c r="G16" s="197" t="str">
        <f>IF('Dépenses forfaitaires'!G16="","",'Dépenses forfaitaires'!G16)</f>
        <v/>
      </c>
      <c r="H16" s="123" t="str">
        <f>IF('Dépenses forfaitaires'!H16="","",'Dépenses forfaitaires'!H16)</f>
        <v/>
      </c>
      <c r="I16" s="123" t="str">
        <f>IF('Dépenses forfaitaires'!I16="","",'Dépenses forfaitaires'!I16)</f>
        <v/>
      </c>
      <c r="J16" s="361" t="str">
        <f>IF('Dépenses forfaitaires'!J16="","",'Dépenses forfaitaires'!J16)</f>
        <v/>
      </c>
      <c r="K16" s="361" t="str">
        <f>IF('Dépenses forfaitaires'!K16="","",'Dépenses forfaitaires'!K16)</f>
        <v/>
      </c>
      <c r="L16" s="123" t="str">
        <f>IF($H16="","",IF($C16=Listes!$B$32,IF('DP_Instruction Forfaitaires'!$E16&lt;Listes!$B$53,('DP_Instruction Forfaitaires'!$E16*(VLOOKUP('DP_Instruction Forfaitaires'!$D16,Listes!$A$54:$E$60,2,FALSE))),IF('DP_Instruction Forfaitaires'!$E16&gt;Listes!$E$53,('DP_Instruction Forfaitaires'!$E16*(VLOOKUP('DP_Instruction Forfaitaires'!$D16,Listes!$A$54:$E$60,5,FALSE))),('DP_Instruction Forfaitaires'!$E16*(VLOOKUP('DP_Instruction Forfaitaires'!$D16,Listes!$A$54:$E$60,3,FALSE))+(VLOOKUP('DP_Instruction Forfaitaires'!$D16,Listes!$A$54:$E$60,4,FALSE)))))))</f>
        <v/>
      </c>
      <c r="M16" s="123" t="str">
        <f>IF($H16="","",IF($C16=Listes!$B$31,IF('DP_Instruction Forfaitaires'!$E16&lt;Listes!$B$42,('DP_Instruction Forfaitaires'!$E16*(VLOOKUP('DP_Instruction Forfaitaires'!$D16,Listes!$A$43:$E$49,2,FALSE))),IF('DP_Instruction Forfaitaires'!$E16&gt;Listes!$D$42,('DP_Instruction Forfaitaires'!$E16*(VLOOKUP('DP_Instruction Forfaitaires'!$D16,Listes!$A$43:$E$49,5,FALSE))),('DP_Instruction Forfaitaires'!$E16*(VLOOKUP('DP_Instruction Forfaitaires'!$D16,Listes!$A$43:$E$49,3,FALSE))+(VLOOKUP('DP_Instruction Forfaitaires'!$D16,Listes!$A$43:$E$49,4,FALSE)))))))</f>
        <v/>
      </c>
      <c r="N16" s="186" t="str">
        <f>IF($H16="","",IF($C16=Listes!$B$34,Listes!$I$31,IF($C16=Listes!$B$35,(VLOOKUP('DP_Instruction Forfaitaires'!$F16,Listes!$E$31:$F$36,2,FALSE)),IF($C16=Listes!$B$33,IF('DP_Instruction Forfaitaires'!$E16&lt;Listes!$A$64,'DP_Instruction Forfaitaires'!$E16*Listes!$A$65,IF('DP_Instruction Forfaitaires'!$E16&gt;Listes!$D$64,'DP_Instruction Forfaitaires'!$E16*Listes!$D$65,(('DP_Instruction Forfaitaires'!$E16*Listes!$B$65)+Listes!$C$65)))))))</f>
        <v/>
      </c>
      <c r="O16" s="140" t="str">
        <f>IF('Dépenses forfaitaires'!P16="","",'Dépenses forfaitaires'!P16)</f>
        <v/>
      </c>
      <c r="P16" s="196"/>
      <c r="Q16" s="367" t="str">
        <f t="shared" si="0"/>
        <v/>
      </c>
      <c r="R16" s="367" t="str">
        <f t="shared" si="1"/>
        <v/>
      </c>
      <c r="S16" s="196" t="str">
        <f t="shared" si="2"/>
        <v/>
      </c>
      <c r="T16" s="193"/>
      <c r="U16" s="198"/>
      <c r="V16" s="301" t="str">
        <f>IF(AND(OR(P16="KO",S16&lt;&gt;""),OR(Q16="",R16="",S16="")),Listes!$A$68,IF(AND(S16="",Q16&lt;&gt;""),Listes!$A$69,IF(AND(O16&lt;S16,U16=""),Listes!$A$70,IF(AND(Q16&gt;R16),Listes!$A$71,IF(AND(O16&lt;&gt;"",O16&gt;S16,T16=""),Listes!$A$72,IF(AND(W16="",OR(P16&lt;&gt;"",Q16&lt;&gt;"",R16&lt;&gt;"")),Listes!$A$73,""))))))</f>
        <v/>
      </c>
      <c r="W16" s="199"/>
      <c r="X16" s="331">
        <f t="shared" si="3"/>
        <v>0</v>
      </c>
    </row>
    <row r="17" spans="1:24" ht="20.149999999999999" customHeight="1" x14ac:dyDescent="0.35">
      <c r="A17" s="126">
        <v>11</v>
      </c>
      <c r="B17" s="123" t="str">
        <f>IF('Dépenses forfaitaires'!B17="","",'Dépenses forfaitaires'!B17)</f>
        <v/>
      </c>
      <c r="C17" s="123" t="str">
        <f>IF('Dépenses forfaitaires'!C17="","",'Dépenses forfaitaires'!C17)</f>
        <v/>
      </c>
      <c r="D17" s="123" t="str">
        <f>IF('Dépenses forfaitaires'!D17="","",'Dépenses forfaitaires'!D17)</f>
        <v/>
      </c>
      <c r="E17" s="123" t="str">
        <f>IF('Dépenses forfaitaires'!E17="","",'Dépenses forfaitaires'!E17)</f>
        <v/>
      </c>
      <c r="F17" s="123" t="str">
        <f>IF('Dépenses forfaitaires'!F17="","",'Dépenses forfaitaires'!F17)</f>
        <v/>
      </c>
      <c r="G17" s="197" t="str">
        <f>IF('Dépenses forfaitaires'!G17="","",'Dépenses forfaitaires'!G17)</f>
        <v/>
      </c>
      <c r="H17" s="123" t="str">
        <f>IF('Dépenses forfaitaires'!H17="","",'Dépenses forfaitaires'!H17)</f>
        <v/>
      </c>
      <c r="I17" s="123" t="str">
        <f>IF('Dépenses forfaitaires'!I17="","",'Dépenses forfaitaires'!I17)</f>
        <v/>
      </c>
      <c r="J17" s="361" t="str">
        <f>IF('Dépenses forfaitaires'!J17="","",'Dépenses forfaitaires'!J17)</f>
        <v/>
      </c>
      <c r="K17" s="361" t="str">
        <f>IF('Dépenses forfaitaires'!K17="","",'Dépenses forfaitaires'!K17)</f>
        <v/>
      </c>
      <c r="L17" s="123" t="str">
        <f>IF($H17="","",IF($C17=Listes!$B$32,IF('DP_Instruction Forfaitaires'!$E17&lt;Listes!$B$53,('DP_Instruction Forfaitaires'!$E17*(VLOOKUP('DP_Instruction Forfaitaires'!$D17,Listes!$A$54:$E$60,2,FALSE))),IF('DP_Instruction Forfaitaires'!$E17&gt;Listes!$E$53,('DP_Instruction Forfaitaires'!$E17*(VLOOKUP('DP_Instruction Forfaitaires'!$D17,Listes!$A$54:$E$60,5,FALSE))),('DP_Instruction Forfaitaires'!$E17*(VLOOKUP('DP_Instruction Forfaitaires'!$D17,Listes!$A$54:$E$60,3,FALSE))+(VLOOKUP('DP_Instruction Forfaitaires'!$D17,Listes!$A$54:$E$60,4,FALSE)))))))</f>
        <v/>
      </c>
      <c r="M17" s="123" t="str">
        <f>IF($H17="","",IF($C17=Listes!$B$31,IF('DP_Instruction Forfaitaires'!$E17&lt;Listes!$B$42,('DP_Instruction Forfaitaires'!$E17*(VLOOKUP('DP_Instruction Forfaitaires'!$D17,Listes!$A$43:$E$49,2,FALSE))),IF('DP_Instruction Forfaitaires'!$E17&gt;Listes!$D$42,('DP_Instruction Forfaitaires'!$E17*(VLOOKUP('DP_Instruction Forfaitaires'!$D17,Listes!$A$43:$E$49,5,FALSE))),('DP_Instruction Forfaitaires'!$E17*(VLOOKUP('DP_Instruction Forfaitaires'!$D17,Listes!$A$43:$E$49,3,FALSE))+(VLOOKUP('DP_Instruction Forfaitaires'!$D17,Listes!$A$43:$E$49,4,FALSE)))))))</f>
        <v/>
      </c>
      <c r="N17" s="186" t="str">
        <f>IF($H17="","",IF($C17=Listes!$B$34,Listes!$I$31,IF($C17=Listes!$B$35,(VLOOKUP('DP_Instruction Forfaitaires'!$F17,Listes!$E$31:$F$36,2,FALSE)),IF($C17=Listes!$B$33,IF('DP_Instruction Forfaitaires'!$E17&lt;Listes!$A$64,'DP_Instruction Forfaitaires'!$E17*Listes!$A$65,IF('DP_Instruction Forfaitaires'!$E17&gt;Listes!$D$64,'DP_Instruction Forfaitaires'!$E17*Listes!$D$65,(('DP_Instruction Forfaitaires'!$E17*Listes!$B$65)+Listes!$C$65)))))))</f>
        <v/>
      </c>
      <c r="O17" s="140" t="str">
        <f>IF('Dépenses forfaitaires'!P17="","",'Dépenses forfaitaires'!P17)</f>
        <v/>
      </c>
      <c r="P17" s="196"/>
      <c r="Q17" s="367" t="str">
        <f t="shared" si="0"/>
        <v/>
      </c>
      <c r="R17" s="367" t="str">
        <f t="shared" si="1"/>
        <v/>
      </c>
      <c r="S17" s="196" t="str">
        <f t="shared" si="2"/>
        <v/>
      </c>
      <c r="T17" s="193"/>
      <c r="U17" s="198"/>
      <c r="V17" s="301" t="str">
        <f>IF(AND(OR(P17="KO",S17&lt;&gt;""),OR(Q17="",R17="",S17="")),Listes!$A$68,IF(AND(S17="",Q17&lt;&gt;""),Listes!$A$69,IF(AND(O17&lt;S17,U17=""),Listes!$A$70,IF(AND(Q17&gt;R17),Listes!$A$71,IF(AND(O17&lt;&gt;"",O17&gt;S17,T17=""),Listes!$A$72,IF(AND(W17="",OR(P17&lt;&gt;"",Q17&lt;&gt;"",R17&lt;&gt;"")),Listes!$A$73,""))))))</f>
        <v/>
      </c>
      <c r="W17" s="199"/>
      <c r="X17" s="331">
        <f t="shared" si="3"/>
        <v>0</v>
      </c>
    </row>
    <row r="18" spans="1:24" ht="20.149999999999999" customHeight="1" x14ac:dyDescent="0.35">
      <c r="A18" s="126">
        <v>12</v>
      </c>
      <c r="B18" s="123" t="str">
        <f>IF('Dépenses forfaitaires'!B18="","",'Dépenses forfaitaires'!B18)</f>
        <v/>
      </c>
      <c r="C18" s="123" t="str">
        <f>IF('Dépenses forfaitaires'!C18="","",'Dépenses forfaitaires'!C18)</f>
        <v/>
      </c>
      <c r="D18" s="123" t="str">
        <f>IF('Dépenses forfaitaires'!D18="","",'Dépenses forfaitaires'!D18)</f>
        <v/>
      </c>
      <c r="E18" s="123" t="str">
        <f>IF('Dépenses forfaitaires'!E18="","",'Dépenses forfaitaires'!E18)</f>
        <v/>
      </c>
      <c r="F18" s="123" t="str">
        <f>IF('Dépenses forfaitaires'!F18="","",'Dépenses forfaitaires'!F18)</f>
        <v/>
      </c>
      <c r="G18" s="197" t="str">
        <f>IF('Dépenses forfaitaires'!G18="","",'Dépenses forfaitaires'!G18)</f>
        <v/>
      </c>
      <c r="H18" s="123" t="str">
        <f>IF('Dépenses forfaitaires'!H18="","",'Dépenses forfaitaires'!H18)</f>
        <v/>
      </c>
      <c r="I18" s="123" t="str">
        <f>IF('Dépenses forfaitaires'!I18="","",'Dépenses forfaitaires'!I18)</f>
        <v/>
      </c>
      <c r="J18" s="361" t="str">
        <f>IF('Dépenses forfaitaires'!J18="","",'Dépenses forfaitaires'!J18)</f>
        <v/>
      </c>
      <c r="K18" s="361" t="str">
        <f>IF('Dépenses forfaitaires'!K18="","",'Dépenses forfaitaires'!K18)</f>
        <v/>
      </c>
      <c r="L18" s="123" t="str">
        <f>IF($H18="","",IF($C18=Listes!$B$32,IF('DP_Instruction Forfaitaires'!$E18&lt;Listes!$B$53,('DP_Instruction Forfaitaires'!$E18*(VLOOKUP('DP_Instruction Forfaitaires'!$D18,Listes!$A$54:$E$60,2,FALSE))),IF('DP_Instruction Forfaitaires'!$E18&gt;Listes!$E$53,('DP_Instruction Forfaitaires'!$E18*(VLOOKUP('DP_Instruction Forfaitaires'!$D18,Listes!$A$54:$E$60,5,FALSE))),('DP_Instruction Forfaitaires'!$E18*(VLOOKUP('DP_Instruction Forfaitaires'!$D18,Listes!$A$54:$E$60,3,FALSE))+(VLOOKUP('DP_Instruction Forfaitaires'!$D18,Listes!$A$54:$E$60,4,FALSE)))))))</f>
        <v/>
      </c>
      <c r="M18" s="123" t="str">
        <f>IF($H18="","",IF($C18=Listes!$B$31,IF('DP_Instruction Forfaitaires'!$E18&lt;Listes!$B$42,('DP_Instruction Forfaitaires'!$E18*(VLOOKUP('DP_Instruction Forfaitaires'!$D18,Listes!$A$43:$E$49,2,FALSE))),IF('DP_Instruction Forfaitaires'!$E18&gt;Listes!$D$42,('DP_Instruction Forfaitaires'!$E18*(VLOOKUP('DP_Instruction Forfaitaires'!$D18,Listes!$A$43:$E$49,5,FALSE))),('DP_Instruction Forfaitaires'!$E18*(VLOOKUP('DP_Instruction Forfaitaires'!$D18,Listes!$A$43:$E$49,3,FALSE))+(VLOOKUP('DP_Instruction Forfaitaires'!$D18,Listes!$A$43:$E$49,4,FALSE)))))))</f>
        <v/>
      </c>
      <c r="N18" s="186" t="str">
        <f>IF($H18="","",IF($C18=Listes!$B$34,Listes!$I$31,IF($C18=Listes!$B$35,(VLOOKUP('DP_Instruction Forfaitaires'!$F18,Listes!$E$31:$F$36,2,FALSE)),IF($C18=Listes!$B$33,IF('DP_Instruction Forfaitaires'!$E18&lt;Listes!$A$64,'DP_Instruction Forfaitaires'!$E18*Listes!$A$65,IF('DP_Instruction Forfaitaires'!$E18&gt;Listes!$D$64,'DP_Instruction Forfaitaires'!$E18*Listes!$D$65,(('DP_Instruction Forfaitaires'!$E18*Listes!$B$65)+Listes!$C$65)))))))</f>
        <v/>
      </c>
      <c r="O18" s="140" t="str">
        <f>IF('Dépenses forfaitaires'!P18="","",'Dépenses forfaitaires'!P18)</f>
        <v/>
      </c>
      <c r="P18" s="196"/>
      <c r="Q18" s="367" t="str">
        <f t="shared" si="0"/>
        <v/>
      </c>
      <c r="R18" s="367" t="str">
        <f t="shared" si="1"/>
        <v/>
      </c>
      <c r="S18" s="196" t="str">
        <f t="shared" si="2"/>
        <v/>
      </c>
      <c r="T18" s="193"/>
      <c r="U18" s="198"/>
      <c r="V18" s="301" t="str">
        <f>IF(AND(OR(P18="KO",S18&lt;&gt;""),OR(Q18="",R18="",S18="")),Listes!$A$68,IF(AND(S18="",Q18&lt;&gt;""),Listes!$A$69,IF(AND(O18&lt;S18,U18=""),Listes!$A$70,IF(AND(Q18&gt;R18),Listes!$A$71,IF(AND(O18&lt;&gt;"",O18&gt;S18,T18=""),Listes!$A$72,IF(AND(W18="",OR(P18&lt;&gt;"",Q18&lt;&gt;"",R18&lt;&gt;"")),Listes!$A$73,""))))))</f>
        <v/>
      </c>
      <c r="W18" s="199"/>
      <c r="X18" s="331">
        <f t="shared" si="3"/>
        <v>0</v>
      </c>
    </row>
    <row r="19" spans="1:24" ht="20.149999999999999" customHeight="1" x14ac:dyDescent="0.35">
      <c r="A19" s="126">
        <v>13</v>
      </c>
      <c r="B19" s="123" t="str">
        <f>IF('Dépenses forfaitaires'!B19="","",'Dépenses forfaitaires'!B19)</f>
        <v/>
      </c>
      <c r="C19" s="123" t="str">
        <f>IF('Dépenses forfaitaires'!C19="","",'Dépenses forfaitaires'!C19)</f>
        <v/>
      </c>
      <c r="D19" s="123" t="str">
        <f>IF('Dépenses forfaitaires'!D19="","",'Dépenses forfaitaires'!D19)</f>
        <v/>
      </c>
      <c r="E19" s="123" t="str">
        <f>IF('Dépenses forfaitaires'!E19="","",'Dépenses forfaitaires'!E19)</f>
        <v/>
      </c>
      <c r="F19" s="123" t="str">
        <f>IF('Dépenses forfaitaires'!F19="","",'Dépenses forfaitaires'!F19)</f>
        <v/>
      </c>
      <c r="G19" s="197" t="str">
        <f>IF('Dépenses forfaitaires'!G19="","",'Dépenses forfaitaires'!G19)</f>
        <v/>
      </c>
      <c r="H19" s="123" t="str">
        <f>IF('Dépenses forfaitaires'!H19="","",'Dépenses forfaitaires'!H19)</f>
        <v/>
      </c>
      <c r="I19" s="123" t="str">
        <f>IF('Dépenses forfaitaires'!I19="","",'Dépenses forfaitaires'!I19)</f>
        <v/>
      </c>
      <c r="J19" s="361" t="str">
        <f>IF('Dépenses forfaitaires'!J19="","",'Dépenses forfaitaires'!J19)</f>
        <v/>
      </c>
      <c r="K19" s="361" t="str">
        <f>IF('Dépenses forfaitaires'!K19="","",'Dépenses forfaitaires'!K19)</f>
        <v/>
      </c>
      <c r="L19" s="123" t="str">
        <f>IF($H19="","",IF($C19=Listes!$B$32,IF('DP_Instruction Forfaitaires'!$E19&lt;Listes!$B$53,('DP_Instruction Forfaitaires'!$E19*(VLOOKUP('DP_Instruction Forfaitaires'!$D19,Listes!$A$54:$E$60,2,FALSE))),IF('DP_Instruction Forfaitaires'!$E19&gt;Listes!$E$53,('DP_Instruction Forfaitaires'!$E19*(VLOOKUP('DP_Instruction Forfaitaires'!$D19,Listes!$A$54:$E$60,5,FALSE))),('DP_Instruction Forfaitaires'!$E19*(VLOOKUP('DP_Instruction Forfaitaires'!$D19,Listes!$A$54:$E$60,3,FALSE))+(VLOOKUP('DP_Instruction Forfaitaires'!$D19,Listes!$A$54:$E$60,4,FALSE)))))))</f>
        <v/>
      </c>
      <c r="M19" s="123" t="str">
        <f>IF($H19="","",IF($C19=Listes!$B$31,IF('DP_Instruction Forfaitaires'!$E19&lt;Listes!$B$42,('DP_Instruction Forfaitaires'!$E19*(VLOOKUP('DP_Instruction Forfaitaires'!$D19,Listes!$A$43:$E$49,2,FALSE))),IF('DP_Instruction Forfaitaires'!$E19&gt;Listes!$D$42,('DP_Instruction Forfaitaires'!$E19*(VLOOKUP('DP_Instruction Forfaitaires'!$D19,Listes!$A$43:$E$49,5,FALSE))),('DP_Instruction Forfaitaires'!$E19*(VLOOKUP('DP_Instruction Forfaitaires'!$D19,Listes!$A$43:$E$49,3,FALSE))+(VLOOKUP('DP_Instruction Forfaitaires'!$D19,Listes!$A$43:$E$49,4,FALSE)))))))</f>
        <v/>
      </c>
      <c r="N19" s="186" t="str">
        <f>IF($H19="","",IF($C19=Listes!$B$34,Listes!$I$31,IF($C19=Listes!$B$35,(VLOOKUP('DP_Instruction Forfaitaires'!$F19,Listes!$E$31:$F$36,2,FALSE)),IF($C19=Listes!$B$33,IF('DP_Instruction Forfaitaires'!$E19&lt;Listes!$A$64,'DP_Instruction Forfaitaires'!$E19*Listes!$A$65,IF('DP_Instruction Forfaitaires'!$E19&gt;Listes!$D$64,'DP_Instruction Forfaitaires'!$E19*Listes!$D$65,(('DP_Instruction Forfaitaires'!$E19*Listes!$B$65)+Listes!$C$65)))))))</f>
        <v/>
      </c>
      <c r="O19" s="140" t="str">
        <f>IF('Dépenses forfaitaires'!P19="","",'Dépenses forfaitaires'!P19)</f>
        <v/>
      </c>
      <c r="P19" s="196"/>
      <c r="Q19" s="367" t="str">
        <f t="shared" si="0"/>
        <v/>
      </c>
      <c r="R19" s="367" t="str">
        <f t="shared" si="1"/>
        <v/>
      </c>
      <c r="S19" s="196" t="str">
        <f t="shared" si="2"/>
        <v/>
      </c>
      <c r="T19" s="193"/>
      <c r="U19" s="198"/>
      <c r="V19" s="301" t="str">
        <f>IF(AND(OR(P19="KO",S19&lt;&gt;""),OR(Q19="",R19="",S19="")),Listes!$A$68,IF(AND(S19="",Q19&lt;&gt;""),Listes!$A$69,IF(AND(O19&lt;S19,U19=""),Listes!$A$70,IF(AND(Q19&gt;R19),Listes!$A$71,IF(AND(O19&lt;&gt;"",O19&gt;S19,T19=""),Listes!$A$72,IF(AND(W19="",OR(P19&lt;&gt;"",Q19&lt;&gt;"",R19&lt;&gt;"")),Listes!$A$73,""))))))</f>
        <v/>
      </c>
      <c r="W19" s="199"/>
      <c r="X19" s="331">
        <f t="shared" si="3"/>
        <v>0</v>
      </c>
    </row>
    <row r="20" spans="1:24" ht="20.149999999999999" customHeight="1" x14ac:dyDescent="0.35">
      <c r="A20" s="126">
        <v>14</v>
      </c>
      <c r="B20" s="123" t="str">
        <f>IF('Dépenses forfaitaires'!B20="","",'Dépenses forfaitaires'!B20)</f>
        <v/>
      </c>
      <c r="C20" s="123" t="str">
        <f>IF('Dépenses forfaitaires'!C20="","",'Dépenses forfaitaires'!C20)</f>
        <v/>
      </c>
      <c r="D20" s="123" t="str">
        <f>IF('Dépenses forfaitaires'!D20="","",'Dépenses forfaitaires'!D20)</f>
        <v/>
      </c>
      <c r="E20" s="123" t="str">
        <f>IF('Dépenses forfaitaires'!E20="","",'Dépenses forfaitaires'!E20)</f>
        <v/>
      </c>
      <c r="F20" s="123" t="str">
        <f>IF('Dépenses forfaitaires'!F20="","",'Dépenses forfaitaires'!F20)</f>
        <v/>
      </c>
      <c r="G20" s="197" t="str">
        <f>IF('Dépenses forfaitaires'!G20="","",'Dépenses forfaitaires'!G20)</f>
        <v/>
      </c>
      <c r="H20" s="123" t="str">
        <f>IF('Dépenses forfaitaires'!H20="","",'Dépenses forfaitaires'!H20)</f>
        <v/>
      </c>
      <c r="I20" s="123" t="str">
        <f>IF('Dépenses forfaitaires'!I20="","",'Dépenses forfaitaires'!I20)</f>
        <v/>
      </c>
      <c r="J20" s="361" t="str">
        <f>IF('Dépenses forfaitaires'!J20="","",'Dépenses forfaitaires'!J20)</f>
        <v/>
      </c>
      <c r="K20" s="361" t="str">
        <f>IF('Dépenses forfaitaires'!K20="","",'Dépenses forfaitaires'!K20)</f>
        <v/>
      </c>
      <c r="L20" s="123" t="str">
        <f>IF($H20="","",IF($C20=Listes!$B$32,IF('DP_Instruction Forfaitaires'!$E20&lt;Listes!$B$53,('DP_Instruction Forfaitaires'!$E20*(VLOOKUP('DP_Instruction Forfaitaires'!$D20,Listes!$A$54:$E$60,2,FALSE))),IF('DP_Instruction Forfaitaires'!$E20&gt;Listes!$E$53,('DP_Instruction Forfaitaires'!$E20*(VLOOKUP('DP_Instruction Forfaitaires'!$D20,Listes!$A$54:$E$60,5,FALSE))),('DP_Instruction Forfaitaires'!$E20*(VLOOKUP('DP_Instruction Forfaitaires'!$D20,Listes!$A$54:$E$60,3,FALSE))+(VLOOKUP('DP_Instruction Forfaitaires'!$D20,Listes!$A$54:$E$60,4,FALSE)))))))</f>
        <v/>
      </c>
      <c r="M20" s="123" t="str">
        <f>IF($H20="","",IF($C20=Listes!$B$31,IF('DP_Instruction Forfaitaires'!$E20&lt;Listes!$B$42,('DP_Instruction Forfaitaires'!$E20*(VLOOKUP('DP_Instruction Forfaitaires'!$D20,Listes!$A$43:$E$49,2,FALSE))),IF('DP_Instruction Forfaitaires'!$E20&gt;Listes!$D$42,('DP_Instruction Forfaitaires'!$E20*(VLOOKUP('DP_Instruction Forfaitaires'!$D20,Listes!$A$43:$E$49,5,FALSE))),('DP_Instruction Forfaitaires'!$E20*(VLOOKUP('DP_Instruction Forfaitaires'!$D20,Listes!$A$43:$E$49,3,FALSE))+(VLOOKUP('DP_Instruction Forfaitaires'!$D20,Listes!$A$43:$E$49,4,FALSE)))))))</f>
        <v/>
      </c>
      <c r="N20" s="186" t="str">
        <f>IF($H20="","",IF($C20=Listes!$B$34,Listes!$I$31,IF($C20=Listes!$B$35,(VLOOKUP('DP_Instruction Forfaitaires'!$F20,Listes!$E$31:$F$36,2,FALSE)),IF($C20=Listes!$B$33,IF('DP_Instruction Forfaitaires'!$E20&lt;Listes!$A$64,'DP_Instruction Forfaitaires'!$E20*Listes!$A$65,IF('DP_Instruction Forfaitaires'!$E20&gt;Listes!$D$64,'DP_Instruction Forfaitaires'!$E20*Listes!$D$65,(('DP_Instruction Forfaitaires'!$E20*Listes!$B$65)+Listes!$C$65)))))))</f>
        <v/>
      </c>
      <c r="O20" s="140" t="str">
        <f>IF('Dépenses forfaitaires'!P20="","",'Dépenses forfaitaires'!P20)</f>
        <v/>
      </c>
      <c r="P20" s="196"/>
      <c r="Q20" s="367" t="str">
        <f t="shared" si="0"/>
        <v/>
      </c>
      <c r="R20" s="367" t="str">
        <f t="shared" si="1"/>
        <v/>
      </c>
      <c r="S20" s="196" t="str">
        <f t="shared" si="2"/>
        <v/>
      </c>
      <c r="T20" s="193"/>
      <c r="U20" s="198"/>
      <c r="V20" s="301" t="str">
        <f>IF(AND(OR(P20="KO",S20&lt;&gt;""),OR(Q20="",R20="",S20="")),Listes!$A$68,IF(AND(S20="",Q20&lt;&gt;""),Listes!$A$69,IF(AND(O20&lt;S20,U20=""),Listes!$A$70,IF(AND(Q20&gt;R20),Listes!$A$71,IF(AND(O20&lt;&gt;"",O20&gt;S20,T20=""),Listes!$A$72,IF(AND(W20="",OR(P20&lt;&gt;"",Q20&lt;&gt;"",R20&lt;&gt;"")),Listes!$A$73,""))))))</f>
        <v/>
      </c>
      <c r="W20" s="199"/>
      <c r="X20" s="331">
        <f t="shared" si="3"/>
        <v>0</v>
      </c>
    </row>
    <row r="21" spans="1:24" ht="20.149999999999999" customHeight="1" x14ac:dyDescent="0.35">
      <c r="A21" s="126">
        <v>15</v>
      </c>
      <c r="B21" s="123" t="str">
        <f>IF('Dépenses forfaitaires'!B21="","",'Dépenses forfaitaires'!B21)</f>
        <v/>
      </c>
      <c r="C21" s="123" t="str">
        <f>IF('Dépenses forfaitaires'!C21="","",'Dépenses forfaitaires'!C21)</f>
        <v/>
      </c>
      <c r="D21" s="123" t="str">
        <f>IF('Dépenses forfaitaires'!D21="","",'Dépenses forfaitaires'!D21)</f>
        <v/>
      </c>
      <c r="E21" s="123" t="str">
        <f>IF('Dépenses forfaitaires'!E21="","",'Dépenses forfaitaires'!E21)</f>
        <v/>
      </c>
      <c r="F21" s="123" t="str">
        <f>IF('Dépenses forfaitaires'!F21="","",'Dépenses forfaitaires'!F21)</f>
        <v/>
      </c>
      <c r="G21" s="197" t="str">
        <f>IF('Dépenses forfaitaires'!G21="","",'Dépenses forfaitaires'!G21)</f>
        <v/>
      </c>
      <c r="H21" s="123" t="str">
        <f>IF('Dépenses forfaitaires'!H21="","",'Dépenses forfaitaires'!H21)</f>
        <v/>
      </c>
      <c r="I21" s="123" t="str">
        <f>IF('Dépenses forfaitaires'!I21="","",'Dépenses forfaitaires'!I21)</f>
        <v/>
      </c>
      <c r="J21" s="361" t="str">
        <f>IF('Dépenses forfaitaires'!J21="","",'Dépenses forfaitaires'!J21)</f>
        <v/>
      </c>
      <c r="K21" s="361" t="str">
        <f>IF('Dépenses forfaitaires'!K21="","",'Dépenses forfaitaires'!K21)</f>
        <v/>
      </c>
      <c r="L21" s="123" t="str">
        <f>IF($H21="","",IF($C21=Listes!$B$32,IF('DP_Instruction Forfaitaires'!$E21&lt;Listes!$B$53,('DP_Instruction Forfaitaires'!$E21*(VLOOKUP('DP_Instruction Forfaitaires'!$D21,Listes!$A$54:$E$60,2,FALSE))),IF('DP_Instruction Forfaitaires'!$E21&gt;Listes!$E$53,('DP_Instruction Forfaitaires'!$E21*(VLOOKUP('DP_Instruction Forfaitaires'!$D21,Listes!$A$54:$E$60,5,FALSE))),('DP_Instruction Forfaitaires'!$E21*(VLOOKUP('DP_Instruction Forfaitaires'!$D21,Listes!$A$54:$E$60,3,FALSE))+(VLOOKUP('DP_Instruction Forfaitaires'!$D21,Listes!$A$54:$E$60,4,FALSE)))))))</f>
        <v/>
      </c>
      <c r="M21" s="123" t="str">
        <f>IF($H21="","",IF($C21=Listes!$B$31,IF('DP_Instruction Forfaitaires'!$E21&lt;Listes!$B$42,('DP_Instruction Forfaitaires'!$E21*(VLOOKUP('DP_Instruction Forfaitaires'!$D21,Listes!$A$43:$E$49,2,FALSE))),IF('DP_Instruction Forfaitaires'!$E21&gt;Listes!$D$42,('DP_Instruction Forfaitaires'!$E21*(VLOOKUP('DP_Instruction Forfaitaires'!$D21,Listes!$A$43:$E$49,5,FALSE))),('DP_Instruction Forfaitaires'!$E21*(VLOOKUP('DP_Instruction Forfaitaires'!$D21,Listes!$A$43:$E$49,3,FALSE))+(VLOOKUP('DP_Instruction Forfaitaires'!$D21,Listes!$A$43:$E$49,4,FALSE)))))))</f>
        <v/>
      </c>
      <c r="N21" s="186" t="str">
        <f>IF($H21="","",IF($C21=Listes!$B$34,Listes!$I$31,IF($C21=Listes!$B$35,(VLOOKUP('DP_Instruction Forfaitaires'!$F21,Listes!$E$31:$F$36,2,FALSE)),IF($C21=Listes!$B$33,IF('DP_Instruction Forfaitaires'!$E21&lt;Listes!$A$64,'DP_Instruction Forfaitaires'!$E21*Listes!$A$65,IF('DP_Instruction Forfaitaires'!$E21&gt;Listes!$D$64,'DP_Instruction Forfaitaires'!$E21*Listes!$D$65,(('DP_Instruction Forfaitaires'!$E21*Listes!$B$65)+Listes!$C$65)))))))</f>
        <v/>
      </c>
      <c r="O21" s="140" t="str">
        <f>IF('Dépenses forfaitaires'!P21="","",'Dépenses forfaitaires'!P21)</f>
        <v/>
      </c>
      <c r="P21" s="196"/>
      <c r="Q21" s="367" t="str">
        <f t="shared" si="0"/>
        <v/>
      </c>
      <c r="R21" s="367" t="str">
        <f t="shared" si="1"/>
        <v/>
      </c>
      <c r="S21" s="196" t="str">
        <f t="shared" si="2"/>
        <v/>
      </c>
      <c r="T21" s="193"/>
      <c r="U21" s="198"/>
      <c r="V21" s="301" t="str">
        <f>IF(AND(OR(P21="KO",S21&lt;&gt;""),OR(Q21="",R21="",S21="")),Listes!$A$68,IF(AND(S21="",Q21&lt;&gt;""),Listes!$A$69,IF(AND(O21&lt;S21,U21=""),Listes!$A$70,IF(AND(Q21&gt;R21),Listes!$A$71,IF(AND(O21&lt;&gt;"",O21&gt;S21,T21=""),Listes!$A$72,IF(AND(W21="",OR(P21&lt;&gt;"",Q21&lt;&gt;"",R21&lt;&gt;"")),Listes!$A$73,""))))))</f>
        <v/>
      </c>
      <c r="W21" s="199"/>
      <c r="X21" s="331">
        <f t="shared" si="3"/>
        <v>0</v>
      </c>
    </row>
    <row r="22" spans="1:24" ht="20.149999999999999" customHeight="1" x14ac:dyDescent="0.35">
      <c r="A22" s="126">
        <v>16</v>
      </c>
      <c r="B22" s="123" t="str">
        <f>IF('Dépenses forfaitaires'!B22="","",'Dépenses forfaitaires'!B22)</f>
        <v/>
      </c>
      <c r="C22" s="123" t="str">
        <f>IF('Dépenses forfaitaires'!C22="","",'Dépenses forfaitaires'!C22)</f>
        <v/>
      </c>
      <c r="D22" s="123" t="str">
        <f>IF('Dépenses forfaitaires'!D22="","",'Dépenses forfaitaires'!D22)</f>
        <v/>
      </c>
      <c r="E22" s="123" t="str">
        <f>IF('Dépenses forfaitaires'!E22="","",'Dépenses forfaitaires'!E22)</f>
        <v/>
      </c>
      <c r="F22" s="123" t="str">
        <f>IF('Dépenses forfaitaires'!F22="","",'Dépenses forfaitaires'!F22)</f>
        <v/>
      </c>
      <c r="G22" s="197" t="str">
        <f>IF('Dépenses forfaitaires'!G22="","",'Dépenses forfaitaires'!G22)</f>
        <v/>
      </c>
      <c r="H22" s="123" t="str">
        <f>IF('Dépenses forfaitaires'!H22="","",'Dépenses forfaitaires'!H22)</f>
        <v/>
      </c>
      <c r="I22" s="123" t="str">
        <f>IF('Dépenses forfaitaires'!I22="","",'Dépenses forfaitaires'!I22)</f>
        <v/>
      </c>
      <c r="J22" s="361" t="str">
        <f>IF('Dépenses forfaitaires'!J22="","",'Dépenses forfaitaires'!J22)</f>
        <v/>
      </c>
      <c r="K22" s="361" t="str">
        <f>IF('Dépenses forfaitaires'!K22="","",'Dépenses forfaitaires'!K22)</f>
        <v/>
      </c>
      <c r="L22" s="123" t="str">
        <f>IF($H22="","",IF($C22=Listes!$B$32,IF('DP_Instruction Forfaitaires'!$E22&lt;Listes!$B$53,('DP_Instruction Forfaitaires'!$E22*(VLOOKUP('DP_Instruction Forfaitaires'!$D22,Listes!$A$54:$E$60,2,FALSE))),IF('DP_Instruction Forfaitaires'!$E22&gt;Listes!$E$53,('DP_Instruction Forfaitaires'!$E22*(VLOOKUP('DP_Instruction Forfaitaires'!$D22,Listes!$A$54:$E$60,5,FALSE))),('DP_Instruction Forfaitaires'!$E22*(VLOOKUP('DP_Instruction Forfaitaires'!$D22,Listes!$A$54:$E$60,3,FALSE))+(VLOOKUP('DP_Instruction Forfaitaires'!$D22,Listes!$A$54:$E$60,4,FALSE)))))))</f>
        <v/>
      </c>
      <c r="M22" s="123" t="str">
        <f>IF($H22="","",IF($C22=Listes!$B$31,IF('DP_Instruction Forfaitaires'!$E22&lt;Listes!$B$42,('DP_Instruction Forfaitaires'!$E22*(VLOOKUP('DP_Instruction Forfaitaires'!$D22,Listes!$A$43:$E$49,2,FALSE))),IF('DP_Instruction Forfaitaires'!$E22&gt;Listes!$D$42,('DP_Instruction Forfaitaires'!$E22*(VLOOKUP('DP_Instruction Forfaitaires'!$D22,Listes!$A$43:$E$49,5,FALSE))),('DP_Instruction Forfaitaires'!$E22*(VLOOKUP('DP_Instruction Forfaitaires'!$D22,Listes!$A$43:$E$49,3,FALSE))+(VLOOKUP('DP_Instruction Forfaitaires'!$D22,Listes!$A$43:$E$49,4,FALSE)))))))</f>
        <v/>
      </c>
      <c r="N22" s="186" t="str">
        <f>IF($H22="","",IF($C22=Listes!$B$34,Listes!$I$31,IF($C22=Listes!$B$35,(VLOOKUP('DP_Instruction Forfaitaires'!$F22,Listes!$E$31:$F$36,2,FALSE)),IF($C22=Listes!$B$33,IF('DP_Instruction Forfaitaires'!$E22&lt;Listes!$A$64,'DP_Instruction Forfaitaires'!$E22*Listes!$A$65,IF('DP_Instruction Forfaitaires'!$E22&gt;Listes!$D$64,'DP_Instruction Forfaitaires'!$E22*Listes!$D$65,(('DP_Instruction Forfaitaires'!$E22*Listes!$B$65)+Listes!$C$65)))))))</f>
        <v/>
      </c>
      <c r="O22" s="140" t="str">
        <f>IF('Dépenses forfaitaires'!P22="","",'Dépenses forfaitaires'!P22)</f>
        <v/>
      </c>
      <c r="P22" s="196"/>
      <c r="Q22" s="367" t="str">
        <f t="shared" si="0"/>
        <v/>
      </c>
      <c r="R22" s="367" t="str">
        <f t="shared" si="1"/>
        <v/>
      </c>
      <c r="S22" s="196" t="str">
        <f t="shared" si="2"/>
        <v/>
      </c>
      <c r="T22" s="193"/>
      <c r="U22" s="198"/>
      <c r="V22" s="301" t="str">
        <f>IF(AND(OR(P22="KO",S22&lt;&gt;""),OR(Q22="",R22="",S22="")),Listes!$A$68,IF(AND(S22="",Q22&lt;&gt;""),Listes!$A$69,IF(AND(O22&lt;S22,U22=""),Listes!$A$70,IF(AND(Q22&gt;R22),Listes!$A$71,IF(AND(O22&lt;&gt;"",O22&gt;S22,T22=""),Listes!$A$72,IF(AND(W22="",OR(P22&lt;&gt;"",Q22&lt;&gt;"",R22&lt;&gt;"")),Listes!$A$73,""))))))</f>
        <v/>
      </c>
      <c r="W22" s="199"/>
      <c r="X22" s="331">
        <f t="shared" si="3"/>
        <v>0</v>
      </c>
    </row>
    <row r="23" spans="1:24" ht="20.149999999999999" customHeight="1" x14ac:dyDescent="0.35">
      <c r="A23" s="126">
        <v>17</v>
      </c>
      <c r="B23" s="123" t="str">
        <f>IF('Dépenses forfaitaires'!B23="","",'Dépenses forfaitaires'!B23)</f>
        <v/>
      </c>
      <c r="C23" s="123" t="str">
        <f>IF('Dépenses forfaitaires'!C23="","",'Dépenses forfaitaires'!C23)</f>
        <v/>
      </c>
      <c r="D23" s="123" t="str">
        <f>IF('Dépenses forfaitaires'!D23="","",'Dépenses forfaitaires'!D23)</f>
        <v/>
      </c>
      <c r="E23" s="123" t="str">
        <f>IF('Dépenses forfaitaires'!E23="","",'Dépenses forfaitaires'!E23)</f>
        <v/>
      </c>
      <c r="F23" s="123" t="str">
        <f>IF('Dépenses forfaitaires'!F23="","",'Dépenses forfaitaires'!F23)</f>
        <v/>
      </c>
      <c r="G23" s="197" t="str">
        <f>IF('Dépenses forfaitaires'!G23="","",'Dépenses forfaitaires'!G23)</f>
        <v/>
      </c>
      <c r="H23" s="123" t="str">
        <f>IF('Dépenses forfaitaires'!H23="","",'Dépenses forfaitaires'!H23)</f>
        <v/>
      </c>
      <c r="I23" s="123" t="str">
        <f>IF('Dépenses forfaitaires'!I23="","",'Dépenses forfaitaires'!I23)</f>
        <v/>
      </c>
      <c r="J23" s="361" t="str">
        <f>IF('Dépenses forfaitaires'!J23="","",'Dépenses forfaitaires'!J23)</f>
        <v/>
      </c>
      <c r="K23" s="361" t="str">
        <f>IF('Dépenses forfaitaires'!K23="","",'Dépenses forfaitaires'!K23)</f>
        <v/>
      </c>
      <c r="L23" s="123" t="str">
        <f>IF($H23="","",IF($C23=Listes!$B$32,IF('DP_Instruction Forfaitaires'!$E23&lt;Listes!$B$53,('DP_Instruction Forfaitaires'!$E23*(VLOOKUP('DP_Instruction Forfaitaires'!$D23,Listes!$A$54:$E$60,2,FALSE))),IF('DP_Instruction Forfaitaires'!$E23&gt;Listes!$E$53,('DP_Instruction Forfaitaires'!$E23*(VLOOKUP('DP_Instruction Forfaitaires'!$D23,Listes!$A$54:$E$60,5,FALSE))),('DP_Instruction Forfaitaires'!$E23*(VLOOKUP('DP_Instruction Forfaitaires'!$D23,Listes!$A$54:$E$60,3,FALSE))+(VLOOKUP('DP_Instruction Forfaitaires'!$D23,Listes!$A$54:$E$60,4,FALSE)))))))</f>
        <v/>
      </c>
      <c r="M23" s="123" t="str">
        <f>IF($H23="","",IF($C23=Listes!$B$31,IF('DP_Instruction Forfaitaires'!$E23&lt;Listes!$B$42,('DP_Instruction Forfaitaires'!$E23*(VLOOKUP('DP_Instruction Forfaitaires'!$D23,Listes!$A$43:$E$49,2,FALSE))),IF('DP_Instruction Forfaitaires'!$E23&gt;Listes!$D$42,('DP_Instruction Forfaitaires'!$E23*(VLOOKUP('DP_Instruction Forfaitaires'!$D23,Listes!$A$43:$E$49,5,FALSE))),('DP_Instruction Forfaitaires'!$E23*(VLOOKUP('DP_Instruction Forfaitaires'!$D23,Listes!$A$43:$E$49,3,FALSE))+(VLOOKUP('DP_Instruction Forfaitaires'!$D23,Listes!$A$43:$E$49,4,FALSE)))))))</f>
        <v/>
      </c>
      <c r="N23" s="186" t="str">
        <f>IF($H23="","",IF($C23=Listes!$B$34,Listes!$I$31,IF($C23=Listes!$B$35,(VLOOKUP('DP_Instruction Forfaitaires'!$F23,Listes!$E$31:$F$36,2,FALSE)),IF($C23=Listes!$B$33,IF('DP_Instruction Forfaitaires'!$E23&lt;Listes!$A$64,'DP_Instruction Forfaitaires'!$E23*Listes!$A$65,IF('DP_Instruction Forfaitaires'!$E23&gt;Listes!$D$64,'DP_Instruction Forfaitaires'!$E23*Listes!$D$65,(('DP_Instruction Forfaitaires'!$E23*Listes!$B$65)+Listes!$C$65)))))))</f>
        <v/>
      </c>
      <c r="O23" s="140" t="str">
        <f>IF('Dépenses forfaitaires'!P23="","",'Dépenses forfaitaires'!P23)</f>
        <v/>
      </c>
      <c r="P23" s="196"/>
      <c r="Q23" s="367" t="str">
        <f t="shared" si="0"/>
        <v/>
      </c>
      <c r="R23" s="367" t="str">
        <f t="shared" si="1"/>
        <v/>
      </c>
      <c r="S23" s="196" t="str">
        <f t="shared" si="2"/>
        <v/>
      </c>
      <c r="T23" s="193"/>
      <c r="U23" s="198"/>
      <c r="V23" s="301" t="str">
        <f>IF(AND(OR(P23="KO",S23&lt;&gt;""),OR(Q23="",R23="",S23="")),Listes!$A$68,IF(AND(S23="",Q23&lt;&gt;""),Listes!$A$69,IF(AND(O23&lt;S23,U23=""),Listes!$A$70,IF(AND(Q23&gt;R23),Listes!$A$71,IF(AND(O23&lt;&gt;"",O23&gt;S23,T23=""),Listes!$A$72,IF(AND(W23="",OR(P23&lt;&gt;"",Q23&lt;&gt;"",R23&lt;&gt;"")),Listes!$A$73,""))))))</f>
        <v/>
      </c>
      <c r="W23" s="199"/>
      <c r="X23" s="331">
        <f t="shared" si="3"/>
        <v>0</v>
      </c>
    </row>
    <row r="24" spans="1:24" ht="20.149999999999999" customHeight="1" x14ac:dyDescent="0.35">
      <c r="A24" s="126">
        <v>18</v>
      </c>
      <c r="B24" s="123" t="str">
        <f>IF('Dépenses forfaitaires'!B24="","",'Dépenses forfaitaires'!B24)</f>
        <v/>
      </c>
      <c r="C24" s="123" t="str">
        <f>IF('Dépenses forfaitaires'!C24="","",'Dépenses forfaitaires'!C24)</f>
        <v/>
      </c>
      <c r="D24" s="123" t="str">
        <f>IF('Dépenses forfaitaires'!D24="","",'Dépenses forfaitaires'!D24)</f>
        <v/>
      </c>
      <c r="E24" s="123" t="str">
        <f>IF('Dépenses forfaitaires'!E24="","",'Dépenses forfaitaires'!E24)</f>
        <v/>
      </c>
      <c r="F24" s="123" t="str">
        <f>IF('Dépenses forfaitaires'!F24="","",'Dépenses forfaitaires'!F24)</f>
        <v/>
      </c>
      <c r="G24" s="197" t="str">
        <f>IF('Dépenses forfaitaires'!G24="","",'Dépenses forfaitaires'!G24)</f>
        <v/>
      </c>
      <c r="H24" s="123" t="str">
        <f>IF('Dépenses forfaitaires'!H24="","",'Dépenses forfaitaires'!H24)</f>
        <v/>
      </c>
      <c r="I24" s="123" t="str">
        <f>IF('Dépenses forfaitaires'!I24="","",'Dépenses forfaitaires'!I24)</f>
        <v/>
      </c>
      <c r="J24" s="361" t="str">
        <f>IF('Dépenses forfaitaires'!J24="","",'Dépenses forfaitaires'!J24)</f>
        <v/>
      </c>
      <c r="K24" s="361" t="str">
        <f>IF('Dépenses forfaitaires'!K24="","",'Dépenses forfaitaires'!K24)</f>
        <v/>
      </c>
      <c r="L24" s="123" t="str">
        <f>IF($H24="","",IF($C24=Listes!$B$32,IF('DP_Instruction Forfaitaires'!$E24&lt;Listes!$B$53,('DP_Instruction Forfaitaires'!$E24*(VLOOKUP('DP_Instruction Forfaitaires'!$D24,Listes!$A$54:$E$60,2,FALSE))),IF('DP_Instruction Forfaitaires'!$E24&gt;Listes!$E$53,('DP_Instruction Forfaitaires'!$E24*(VLOOKUP('DP_Instruction Forfaitaires'!$D24,Listes!$A$54:$E$60,5,FALSE))),('DP_Instruction Forfaitaires'!$E24*(VLOOKUP('DP_Instruction Forfaitaires'!$D24,Listes!$A$54:$E$60,3,FALSE))+(VLOOKUP('DP_Instruction Forfaitaires'!$D24,Listes!$A$54:$E$60,4,FALSE)))))))</f>
        <v/>
      </c>
      <c r="M24" s="123" t="str">
        <f>IF($H24="","",IF($C24=Listes!$B$31,IF('DP_Instruction Forfaitaires'!$E24&lt;Listes!$B$42,('DP_Instruction Forfaitaires'!$E24*(VLOOKUP('DP_Instruction Forfaitaires'!$D24,Listes!$A$43:$E$49,2,FALSE))),IF('DP_Instruction Forfaitaires'!$E24&gt;Listes!$D$42,('DP_Instruction Forfaitaires'!$E24*(VLOOKUP('DP_Instruction Forfaitaires'!$D24,Listes!$A$43:$E$49,5,FALSE))),('DP_Instruction Forfaitaires'!$E24*(VLOOKUP('DP_Instruction Forfaitaires'!$D24,Listes!$A$43:$E$49,3,FALSE))+(VLOOKUP('DP_Instruction Forfaitaires'!$D24,Listes!$A$43:$E$49,4,FALSE)))))))</f>
        <v/>
      </c>
      <c r="N24" s="186" t="str">
        <f>IF($H24="","",IF($C24=Listes!$B$34,Listes!$I$31,IF($C24=Listes!$B$35,(VLOOKUP('DP_Instruction Forfaitaires'!$F24,Listes!$E$31:$F$36,2,FALSE)),IF($C24=Listes!$B$33,IF('DP_Instruction Forfaitaires'!$E24&lt;Listes!$A$64,'DP_Instruction Forfaitaires'!$E24*Listes!$A$65,IF('DP_Instruction Forfaitaires'!$E24&gt;Listes!$D$64,'DP_Instruction Forfaitaires'!$E24*Listes!$D$65,(('DP_Instruction Forfaitaires'!$E24*Listes!$B$65)+Listes!$C$65)))))))</f>
        <v/>
      </c>
      <c r="O24" s="140" t="str">
        <f>IF('Dépenses forfaitaires'!P24="","",'Dépenses forfaitaires'!P24)</f>
        <v/>
      </c>
      <c r="P24" s="196"/>
      <c r="Q24" s="367" t="str">
        <f t="shared" si="0"/>
        <v/>
      </c>
      <c r="R24" s="367" t="str">
        <f t="shared" si="1"/>
        <v/>
      </c>
      <c r="S24" s="196" t="str">
        <f t="shared" si="2"/>
        <v/>
      </c>
      <c r="T24" s="193"/>
      <c r="U24" s="198"/>
      <c r="V24" s="301" t="str">
        <f>IF(AND(OR(P24="KO",S24&lt;&gt;""),OR(Q24="",R24="",S24="")),Listes!$A$68,IF(AND(S24="",Q24&lt;&gt;""),Listes!$A$69,IF(AND(O24&lt;S24,U24=""),Listes!$A$70,IF(AND(Q24&gt;R24),Listes!$A$71,IF(AND(O24&lt;&gt;"",O24&gt;S24,T24=""),Listes!$A$72,IF(AND(W24="",OR(P24&lt;&gt;"",Q24&lt;&gt;"",R24&lt;&gt;"")),Listes!$A$73,""))))))</f>
        <v/>
      </c>
      <c r="W24" s="199"/>
      <c r="X24" s="331">
        <f t="shared" si="3"/>
        <v>0</v>
      </c>
    </row>
    <row r="25" spans="1:24" ht="20.149999999999999" customHeight="1" x14ac:dyDescent="0.35">
      <c r="A25" s="126">
        <v>19</v>
      </c>
      <c r="B25" s="123" t="str">
        <f>IF('Dépenses forfaitaires'!B25="","",'Dépenses forfaitaires'!B25)</f>
        <v/>
      </c>
      <c r="C25" s="123" t="str">
        <f>IF('Dépenses forfaitaires'!C25="","",'Dépenses forfaitaires'!C25)</f>
        <v/>
      </c>
      <c r="D25" s="123" t="str">
        <f>IF('Dépenses forfaitaires'!D25="","",'Dépenses forfaitaires'!D25)</f>
        <v/>
      </c>
      <c r="E25" s="123" t="str">
        <f>IF('Dépenses forfaitaires'!E25="","",'Dépenses forfaitaires'!E25)</f>
        <v/>
      </c>
      <c r="F25" s="123" t="str">
        <f>IF('Dépenses forfaitaires'!F25="","",'Dépenses forfaitaires'!F25)</f>
        <v/>
      </c>
      <c r="G25" s="197" t="str">
        <f>IF('Dépenses forfaitaires'!G25="","",'Dépenses forfaitaires'!G25)</f>
        <v/>
      </c>
      <c r="H25" s="123" t="str">
        <f>IF('Dépenses forfaitaires'!H25="","",'Dépenses forfaitaires'!H25)</f>
        <v/>
      </c>
      <c r="I25" s="123" t="str">
        <f>IF('Dépenses forfaitaires'!I25="","",'Dépenses forfaitaires'!I25)</f>
        <v/>
      </c>
      <c r="J25" s="361" t="str">
        <f>IF('Dépenses forfaitaires'!J25="","",'Dépenses forfaitaires'!J25)</f>
        <v/>
      </c>
      <c r="K25" s="361" t="str">
        <f>IF('Dépenses forfaitaires'!K25="","",'Dépenses forfaitaires'!K25)</f>
        <v/>
      </c>
      <c r="L25" s="123" t="str">
        <f>IF($H25="","",IF($C25=Listes!$B$32,IF('DP_Instruction Forfaitaires'!$E25&lt;Listes!$B$53,('DP_Instruction Forfaitaires'!$E25*(VLOOKUP('DP_Instruction Forfaitaires'!$D25,Listes!$A$54:$E$60,2,FALSE))),IF('DP_Instruction Forfaitaires'!$E25&gt;Listes!$E$53,('DP_Instruction Forfaitaires'!$E25*(VLOOKUP('DP_Instruction Forfaitaires'!$D25,Listes!$A$54:$E$60,5,FALSE))),('DP_Instruction Forfaitaires'!$E25*(VLOOKUP('DP_Instruction Forfaitaires'!$D25,Listes!$A$54:$E$60,3,FALSE))+(VLOOKUP('DP_Instruction Forfaitaires'!$D25,Listes!$A$54:$E$60,4,FALSE)))))))</f>
        <v/>
      </c>
      <c r="M25" s="123" t="str">
        <f>IF($H25="","",IF($C25=Listes!$B$31,IF('DP_Instruction Forfaitaires'!$E25&lt;Listes!$B$42,('DP_Instruction Forfaitaires'!$E25*(VLOOKUP('DP_Instruction Forfaitaires'!$D25,Listes!$A$43:$E$49,2,FALSE))),IF('DP_Instruction Forfaitaires'!$E25&gt;Listes!$D$42,('DP_Instruction Forfaitaires'!$E25*(VLOOKUP('DP_Instruction Forfaitaires'!$D25,Listes!$A$43:$E$49,5,FALSE))),('DP_Instruction Forfaitaires'!$E25*(VLOOKUP('DP_Instruction Forfaitaires'!$D25,Listes!$A$43:$E$49,3,FALSE))+(VLOOKUP('DP_Instruction Forfaitaires'!$D25,Listes!$A$43:$E$49,4,FALSE)))))))</f>
        <v/>
      </c>
      <c r="N25" s="186" t="str">
        <f>IF($H25="","",IF($C25=Listes!$B$34,Listes!$I$31,IF($C25=Listes!$B$35,(VLOOKUP('DP_Instruction Forfaitaires'!$F25,Listes!$E$31:$F$36,2,FALSE)),IF($C25=Listes!$B$33,IF('DP_Instruction Forfaitaires'!$E25&lt;Listes!$A$64,'DP_Instruction Forfaitaires'!$E25*Listes!$A$65,IF('DP_Instruction Forfaitaires'!$E25&gt;Listes!$D$64,'DP_Instruction Forfaitaires'!$E25*Listes!$D$65,(('DP_Instruction Forfaitaires'!$E25*Listes!$B$65)+Listes!$C$65)))))))</f>
        <v/>
      </c>
      <c r="O25" s="140" t="str">
        <f>IF('Dépenses forfaitaires'!P25="","",'Dépenses forfaitaires'!P25)</f>
        <v/>
      </c>
      <c r="P25" s="196"/>
      <c r="Q25" s="367" t="str">
        <f t="shared" si="0"/>
        <v/>
      </c>
      <c r="R25" s="367" t="str">
        <f t="shared" si="1"/>
        <v/>
      </c>
      <c r="S25" s="196" t="str">
        <f t="shared" si="2"/>
        <v/>
      </c>
      <c r="T25" s="193"/>
      <c r="U25" s="198"/>
      <c r="V25" s="301" t="str">
        <f>IF(AND(OR(P25="KO",S25&lt;&gt;""),OR(Q25="",R25="",S25="")),Listes!$A$68,IF(AND(S25="",Q25&lt;&gt;""),Listes!$A$69,IF(AND(O25&lt;S25,U25=""),Listes!$A$70,IF(AND(Q25&gt;R25),Listes!$A$71,IF(AND(O25&lt;&gt;"",O25&gt;S25,T25=""),Listes!$A$72,IF(AND(W25="",OR(P25&lt;&gt;"",Q25&lt;&gt;"",R25&lt;&gt;"")),Listes!$A$73,""))))))</f>
        <v/>
      </c>
      <c r="W25" s="199"/>
      <c r="X25" s="331">
        <f t="shared" si="3"/>
        <v>0</v>
      </c>
    </row>
    <row r="26" spans="1:24" ht="20.149999999999999" customHeight="1" x14ac:dyDescent="0.35">
      <c r="A26" s="126">
        <v>20</v>
      </c>
      <c r="B26" s="123" t="str">
        <f>IF('Dépenses forfaitaires'!B26="","",'Dépenses forfaitaires'!B26)</f>
        <v/>
      </c>
      <c r="C26" s="123" t="str">
        <f>IF('Dépenses forfaitaires'!C26="","",'Dépenses forfaitaires'!C26)</f>
        <v/>
      </c>
      <c r="D26" s="123" t="str">
        <f>IF('Dépenses forfaitaires'!D26="","",'Dépenses forfaitaires'!D26)</f>
        <v/>
      </c>
      <c r="E26" s="123" t="str">
        <f>IF('Dépenses forfaitaires'!E26="","",'Dépenses forfaitaires'!E26)</f>
        <v/>
      </c>
      <c r="F26" s="123" t="str">
        <f>IF('Dépenses forfaitaires'!F26="","",'Dépenses forfaitaires'!F26)</f>
        <v/>
      </c>
      <c r="G26" s="197" t="str">
        <f>IF('Dépenses forfaitaires'!G26="","",'Dépenses forfaitaires'!G26)</f>
        <v/>
      </c>
      <c r="H26" s="123" t="str">
        <f>IF('Dépenses forfaitaires'!H26="","",'Dépenses forfaitaires'!H26)</f>
        <v/>
      </c>
      <c r="I26" s="123" t="str">
        <f>IF('Dépenses forfaitaires'!I26="","",'Dépenses forfaitaires'!I26)</f>
        <v/>
      </c>
      <c r="J26" s="361" t="str">
        <f>IF('Dépenses forfaitaires'!J26="","",'Dépenses forfaitaires'!J26)</f>
        <v/>
      </c>
      <c r="K26" s="361" t="str">
        <f>IF('Dépenses forfaitaires'!K26="","",'Dépenses forfaitaires'!K26)</f>
        <v/>
      </c>
      <c r="L26" s="123" t="str">
        <f>IF($H26="","",IF($C26=Listes!$B$32,IF('DP_Instruction Forfaitaires'!$E26&lt;Listes!$B$53,('DP_Instruction Forfaitaires'!$E26*(VLOOKUP('DP_Instruction Forfaitaires'!$D26,Listes!$A$54:$E$60,2,FALSE))),IF('DP_Instruction Forfaitaires'!$E26&gt;Listes!$E$53,('DP_Instruction Forfaitaires'!$E26*(VLOOKUP('DP_Instruction Forfaitaires'!$D26,Listes!$A$54:$E$60,5,FALSE))),('DP_Instruction Forfaitaires'!$E26*(VLOOKUP('DP_Instruction Forfaitaires'!$D26,Listes!$A$54:$E$60,3,FALSE))+(VLOOKUP('DP_Instruction Forfaitaires'!$D26,Listes!$A$54:$E$60,4,FALSE)))))))</f>
        <v/>
      </c>
      <c r="M26" s="123" t="str">
        <f>IF($H26="","",IF($C26=Listes!$B$31,IF('DP_Instruction Forfaitaires'!$E26&lt;Listes!$B$42,('DP_Instruction Forfaitaires'!$E26*(VLOOKUP('DP_Instruction Forfaitaires'!$D26,Listes!$A$43:$E$49,2,FALSE))),IF('DP_Instruction Forfaitaires'!$E26&gt;Listes!$D$42,('DP_Instruction Forfaitaires'!$E26*(VLOOKUP('DP_Instruction Forfaitaires'!$D26,Listes!$A$43:$E$49,5,FALSE))),('DP_Instruction Forfaitaires'!$E26*(VLOOKUP('DP_Instruction Forfaitaires'!$D26,Listes!$A$43:$E$49,3,FALSE))+(VLOOKUP('DP_Instruction Forfaitaires'!$D26,Listes!$A$43:$E$49,4,FALSE)))))))</f>
        <v/>
      </c>
      <c r="N26" s="186" t="str">
        <f>IF($H26="","",IF($C26=Listes!$B$34,Listes!$I$31,IF($C26=Listes!$B$35,(VLOOKUP('DP_Instruction Forfaitaires'!$F26,Listes!$E$31:$F$36,2,FALSE)),IF($C26=Listes!$B$33,IF('DP_Instruction Forfaitaires'!$E26&lt;Listes!$A$64,'DP_Instruction Forfaitaires'!$E26*Listes!$A$65,IF('DP_Instruction Forfaitaires'!$E26&gt;Listes!$D$64,'DP_Instruction Forfaitaires'!$E26*Listes!$D$65,(('DP_Instruction Forfaitaires'!$E26*Listes!$B$65)+Listes!$C$65)))))))</f>
        <v/>
      </c>
      <c r="O26" s="140" t="str">
        <f>IF('Dépenses forfaitaires'!P26="","",'Dépenses forfaitaires'!P26)</f>
        <v/>
      </c>
      <c r="P26" s="196"/>
      <c r="Q26" s="367" t="str">
        <f t="shared" si="0"/>
        <v/>
      </c>
      <c r="R26" s="367" t="str">
        <f t="shared" si="1"/>
        <v/>
      </c>
      <c r="S26" s="196" t="str">
        <f t="shared" si="2"/>
        <v/>
      </c>
      <c r="T26" s="193"/>
      <c r="U26" s="198"/>
      <c r="V26" s="301" t="str">
        <f>IF(AND(OR(P26="KO",S26&lt;&gt;""),OR(Q26="",R26="",S26="")),Listes!$A$68,IF(AND(S26="",Q26&lt;&gt;""),Listes!$A$69,IF(AND(O26&lt;S26,U26=""),Listes!$A$70,IF(AND(Q26&gt;R26),Listes!$A$71,IF(AND(O26&lt;&gt;"",O26&gt;S26,T26=""),Listes!$A$72,IF(AND(W26="",OR(P26&lt;&gt;"",Q26&lt;&gt;"",R26&lt;&gt;"")),Listes!$A$73,""))))))</f>
        <v/>
      </c>
      <c r="W26" s="199"/>
      <c r="X26" s="331">
        <f t="shared" si="3"/>
        <v>0</v>
      </c>
    </row>
    <row r="27" spans="1:24" ht="20.149999999999999" customHeight="1" x14ac:dyDescent="0.35">
      <c r="A27" s="126">
        <v>21</v>
      </c>
      <c r="B27" s="123" t="str">
        <f>IF('Dépenses forfaitaires'!B27="","",'Dépenses forfaitaires'!B27)</f>
        <v/>
      </c>
      <c r="C27" s="123" t="str">
        <f>IF('Dépenses forfaitaires'!C27="","",'Dépenses forfaitaires'!C27)</f>
        <v/>
      </c>
      <c r="D27" s="123" t="str">
        <f>IF('Dépenses forfaitaires'!D27="","",'Dépenses forfaitaires'!D27)</f>
        <v/>
      </c>
      <c r="E27" s="123" t="str">
        <f>IF('Dépenses forfaitaires'!E27="","",'Dépenses forfaitaires'!E27)</f>
        <v/>
      </c>
      <c r="F27" s="123" t="str">
        <f>IF('Dépenses forfaitaires'!F27="","",'Dépenses forfaitaires'!F27)</f>
        <v/>
      </c>
      <c r="G27" s="197" t="str">
        <f>IF('Dépenses forfaitaires'!G27="","",'Dépenses forfaitaires'!G27)</f>
        <v/>
      </c>
      <c r="H27" s="123" t="str">
        <f>IF('Dépenses forfaitaires'!H27="","",'Dépenses forfaitaires'!H27)</f>
        <v/>
      </c>
      <c r="I27" s="123" t="str">
        <f>IF('Dépenses forfaitaires'!I27="","",'Dépenses forfaitaires'!I27)</f>
        <v/>
      </c>
      <c r="J27" s="361" t="str">
        <f>IF('Dépenses forfaitaires'!J27="","",'Dépenses forfaitaires'!J27)</f>
        <v/>
      </c>
      <c r="K27" s="361" t="str">
        <f>IF('Dépenses forfaitaires'!K27="","",'Dépenses forfaitaires'!K27)</f>
        <v/>
      </c>
      <c r="L27" s="123" t="str">
        <f>IF($H27="","",IF($C27=Listes!$B$32,IF('DP_Instruction Forfaitaires'!$E27&lt;Listes!$B$53,('DP_Instruction Forfaitaires'!$E27*(VLOOKUP('DP_Instruction Forfaitaires'!$D27,Listes!$A$54:$E$60,2,FALSE))),IF('DP_Instruction Forfaitaires'!$E27&gt;Listes!$E$53,('DP_Instruction Forfaitaires'!$E27*(VLOOKUP('DP_Instruction Forfaitaires'!$D27,Listes!$A$54:$E$60,5,FALSE))),('DP_Instruction Forfaitaires'!$E27*(VLOOKUP('DP_Instruction Forfaitaires'!$D27,Listes!$A$54:$E$60,3,FALSE))+(VLOOKUP('DP_Instruction Forfaitaires'!$D27,Listes!$A$54:$E$60,4,FALSE)))))))</f>
        <v/>
      </c>
      <c r="M27" s="123" t="str">
        <f>IF($H27="","",IF($C27=Listes!$B$31,IF('DP_Instruction Forfaitaires'!$E27&lt;Listes!$B$42,('DP_Instruction Forfaitaires'!$E27*(VLOOKUP('DP_Instruction Forfaitaires'!$D27,Listes!$A$43:$E$49,2,FALSE))),IF('DP_Instruction Forfaitaires'!$E27&gt;Listes!$D$42,('DP_Instruction Forfaitaires'!$E27*(VLOOKUP('DP_Instruction Forfaitaires'!$D27,Listes!$A$43:$E$49,5,FALSE))),('DP_Instruction Forfaitaires'!$E27*(VLOOKUP('DP_Instruction Forfaitaires'!$D27,Listes!$A$43:$E$49,3,FALSE))+(VLOOKUP('DP_Instruction Forfaitaires'!$D27,Listes!$A$43:$E$49,4,FALSE)))))))</f>
        <v/>
      </c>
      <c r="N27" s="186" t="str">
        <f>IF($H27="","",IF($C27=Listes!$B$34,Listes!$I$31,IF($C27=Listes!$B$35,(VLOOKUP('DP_Instruction Forfaitaires'!$F27,Listes!$E$31:$F$36,2,FALSE)),IF($C27=Listes!$B$33,IF('DP_Instruction Forfaitaires'!$E27&lt;Listes!$A$64,'DP_Instruction Forfaitaires'!$E27*Listes!$A$65,IF('DP_Instruction Forfaitaires'!$E27&gt;Listes!$D$64,'DP_Instruction Forfaitaires'!$E27*Listes!$D$65,(('DP_Instruction Forfaitaires'!$E27*Listes!$B$65)+Listes!$C$65)))))))</f>
        <v/>
      </c>
      <c r="O27" s="140" t="str">
        <f>IF('Dépenses forfaitaires'!P27="","",'Dépenses forfaitaires'!P27)</f>
        <v/>
      </c>
      <c r="P27" s="196"/>
      <c r="Q27" s="367" t="str">
        <f t="shared" si="0"/>
        <v/>
      </c>
      <c r="R27" s="367" t="str">
        <f t="shared" si="1"/>
        <v/>
      </c>
      <c r="S27" s="196" t="str">
        <f t="shared" si="2"/>
        <v/>
      </c>
      <c r="T27" s="193"/>
      <c r="U27" s="198"/>
      <c r="V27" s="301" t="str">
        <f>IF(AND(OR(P27="KO",S27&lt;&gt;""),OR(Q27="",R27="",S27="")),Listes!$A$68,IF(AND(S27="",Q27&lt;&gt;""),Listes!$A$69,IF(AND(O27&lt;S27,U27=""),Listes!$A$70,IF(AND(Q27&gt;R27),Listes!$A$71,IF(AND(O27&lt;&gt;"",O27&gt;S27,T27=""),Listes!$A$72,IF(AND(W27="",OR(P27&lt;&gt;"",Q27&lt;&gt;"",R27&lt;&gt;"")),Listes!$A$73,""))))))</f>
        <v/>
      </c>
      <c r="W27" s="199"/>
      <c r="X27" s="331">
        <f t="shared" si="3"/>
        <v>0</v>
      </c>
    </row>
    <row r="28" spans="1:24" ht="20.149999999999999" customHeight="1" x14ac:dyDescent="0.35">
      <c r="A28" s="126">
        <v>22</v>
      </c>
      <c r="B28" s="123" t="str">
        <f>IF('Dépenses forfaitaires'!B28="","",'Dépenses forfaitaires'!B28)</f>
        <v/>
      </c>
      <c r="C28" s="123" t="str">
        <f>IF('Dépenses forfaitaires'!C28="","",'Dépenses forfaitaires'!C28)</f>
        <v/>
      </c>
      <c r="D28" s="123" t="str">
        <f>IF('Dépenses forfaitaires'!D28="","",'Dépenses forfaitaires'!D28)</f>
        <v/>
      </c>
      <c r="E28" s="123" t="str">
        <f>IF('Dépenses forfaitaires'!E28="","",'Dépenses forfaitaires'!E28)</f>
        <v/>
      </c>
      <c r="F28" s="123" t="str">
        <f>IF('Dépenses forfaitaires'!F28="","",'Dépenses forfaitaires'!F28)</f>
        <v/>
      </c>
      <c r="G28" s="197" t="str">
        <f>IF('Dépenses forfaitaires'!G28="","",'Dépenses forfaitaires'!G28)</f>
        <v/>
      </c>
      <c r="H28" s="123" t="str">
        <f>IF('Dépenses forfaitaires'!H28="","",'Dépenses forfaitaires'!H28)</f>
        <v/>
      </c>
      <c r="I28" s="123" t="str">
        <f>IF('Dépenses forfaitaires'!I28="","",'Dépenses forfaitaires'!I28)</f>
        <v/>
      </c>
      <c r="J28" s="361" t="str">
        <f>IF('Dépenses forfaitaires'!J28="","",'Dépenses forfaitaires'!J28)</f>
        <v/>
      </c>
      <c r="K28" s="361" t="str">
        <f>IF('Dépenses forfaitaires'!K28="","",'Dépenses forfaitaires'!K28)</f>
        <v/>
      </c>
      <c r="L28" s="123" t="str">
        <f>IF($H28="","",IF($C28=Listes!$B$32,IF('DP_Instruction Forfaitaires'!$E28&lt;Listes!$B$53,('DP_Instruction Forfaitaires'!$E28*(VLOOKUP('DP_Instruction Forfaitaires'!$D28,Listes!$A$54:$E$60,2,FALSE))),IF('DP_Instruction Forfaitaires'!$E28&gt;Listes!$E$53,('DP_Instruction Forfaitaires'!$E28*(VLOOKUP('DP_Instruction Forfaitaires'!$D28,Listes!$A$54:$E$60,5,FALSE))),('DP_Instruction Forfaitaires'!$E28*(VLOOKUP('DP_Instruction Forfaitaires'!$D28,Listes!$A$54:$E$60,3,FALSE))+(VLOOKUP('DP_Instruction Forfaitaires'!$D28,Listes!$A$54:$E$60,4,FALSE)))))))</f>
        <v/>
      </c>
      <c r="M28" s="123" t="str">
        <f>IF($H28="","",IF($C28=Listes!$B$31,IF('DP_Instruction Forfaitaires'!$E28&lt;Listes!$B$42,('DP_Instruction Forfaitaires'!$E28*(VLOOKUP('DP_Instruction Forfaitaires'!$D28,Listes!$A$43:$E$49,2,FALSE))),IF('DP_Instruction Forfaitaires'!$E28&gt;Listes!$D$42,('DP_Instruction Forfaitaires'!$E28*(VLOOKUP('DP_Instruction Forfaitaires'!$D28,Listes!$A$43:$E$49,5,FALSE))),('DP_Instruction Forfaitaires'!$E28*(VLOOKUP('DP_Instruction Forfaitaires'!$D28,Listes!$A$43:$E$49,3,FALSE))+(VLOOKUP('DP_Instruction Forfaitaires'!$D28,Listes!$A$43:$E$49,4,FALSE)))))))</f>
        <v/>
      </c>
      <c r="N28" s="186" t="str">
        <f>IF($H28="","",IF($C28=Listes!$B$34,Listes!$I$31,IF($C28=Listes!$B$35,(VLOOKUP('DP_Instruction Forfaitaires'!$F28,Listes!$E$31:$F$36,2,FALSE)),IF($C28=Listes!$B$33,IF('DP_Instruction Forfaitaires'!$E28&lt;Listes!$A$64,'DP_Instruction Forfaitaires'!$E28*Listes!$A$65,IF('DP_Instruction Forfaitaires'!$E28&gt;Listes!$D$64,'DP_Instruction Forfaitaires'!$E28*Listes!$D$65,(('DP_Instruction Forfaitaires'!$E28*Listes!$B$65)+Listes!$C$65)))))))</f>
        <v/>
      </c>
      <c r="O28" s="140" t="str">
        <f>IF('Dépenses forfaitaires'!P28="","",'Dépenses forfaitaires'!P28)</f>
        <v/>
      </c>
      <c r="P28" s="196"/>
      <c r="Q28" s="367" t="str">
        <f t="shared" si="0"/>
        <v/>
      </c>
      <c r="R28" s="367" t="str">
        <f t="shared" si="1"/>
        <v/>
      </c>
      <c r="S28" s="196" t="str">
        <f t="shared" si="2"/>
        <v/>
      </c>
      <c r="T28" s="193"/>
      <c r="U28" s="198"/>
      <c r="V28" s="301" t="str">
        <f>IF(AND(OR(P28="KO",S28&lt;&gt;""),OR(Q28="",R28="",S28="")),Listes!$A$68,IF(AND(S28="",Q28&lt;&gt;""),Listes!$A$69,IF(AND(O28&lt;S28,U28=""),Listes!$A$70,IF(AND(Q28&gt;R28),Listes!$A$71,IF(AND(O28&lt;&gt;"",O28&gt;S28,T28=""),Listes!$A$72,IF(AND(W28="",OR(P28&lt;&gt;"",Q28&lt;&gt;"",R28&lt;&gt;"")),Listes!$A$73,""))))))</f>
        <v/>
      </c>
      <c r="W28" s="199"/>
      <c r="X28" s="331">
        <f t="shared" si="3"/>
        <v>0</v>
      </c>
    </row>
    <row r="29" spans="1:24" ht="20.149999999999999" customHeight="1" x14ac:dyDescent="0.35">
      <c r="A29" s="126">
        <v>23</v>
      </c>
      <c r="B29" s="123" t="str">
        <f>IF('Dépenses forfaitaires'!B29="","",'Dépenses forfaitaires'!B29)</f>
        <v/>
      </c>
      <c r="C29" s="123" t="str">
        <f>IF('Dépenses forfaitaires'!C29="","",'Dépenses forfaitaires'!C29)</f>
        <v/>
      </c>
      <c r="D29" s="123" t="str">
        <f>IF('Dépenses forfaitaires'!D29="","",'Dépenses forfaitaires'!D29)</f>
        <v/>
      </c>
      <c r="E29" s="123" t="str">
        <f>IF('Dépenses forfaitaires'!E29="","",'Dépenses forfaitaires'!E29)</f>
        <v/>
      </c>
      <c r="F29" s="123" t="str">
        <f>IF('Dépenses forfaitaires'!F29="","",'Dépenses forfaitaires'!F29)</f>
        <v/>
      </c>
      <c r="G29" s="197" t="str">
        <f>IF('Dépenses forfaitaires'!G29="","",'Dépenses forfaitaires'!G29)</f>
        <v/>
      </c>
      <c r="H29" s="123" t="str">
        <f>IF('Dépenses forfaitaires'!H29="","",'Dépenses forfaitaires'!H29)</f>
        <v/>
      </c>
      <c r="I29" s="123" t="str">
        <f>IF('Dépenses forfaitaires'!I29="","",'Dépenses forfaitaires'!I29)</f>
        <v/>
      </c>
      <c r="J29" s="361" t="str">
        <f>IF('Dépenses forfaitaires'!J29="","",'Dépenses forfaitaires'!J29)</f>
        <v/>
      </c>
      <c r="K29" s="361" t="str">
        <f>IF('Dépenses forfaitaires'!K29="","",'Dépenses forfaitaires'!K29)</f>
        <v/>
      </c>
      <c r="L29" s="123" t="str">
        <f>IF($H29="","",IF($C29=Listes!$B$32,IF('DP_Instruction Forfaitaires'!$E29&lt;Listes!$B$53,('DP_Instruction Forfaitaires'!$E29*(VLOOKUP('DP_Instruction Forfaitaires'!$D29,Listes!$A$54:$E$60,2,FALSE))),IF('DP_Instruction Forfaitaires'!$E29&gt;Listes!$E$53,('DP_Instruction Forfaitaires'!$E29*(VLOOKUP('DP_Instruction Forfaitaires'!$D29,Listes!$A$54:$E$60,5,FALSE))),('DP_Instruction Forfaitaires'!$E29*(VLOOKUP('DP_Instruction Forfaitaires'!$D29,Listes!$A$54:$E$60,3,FALSE))+(VLOOKUP('DP_Instruction Forfaitaires'!$D29,Listes!$A$54:$E$60,4,FALSE)))))))</f>
        <v/>
      </c>
      <c r="M29" s="123" t="str">
        <f>IF($H29="","",IF($C29=Listes!$B$31,IF('DP_Instruction Forfaitaires'!$E29&lt;Listes!$B$42,('DP_Instruction Forfaitaires'!$E29*(VLOOKUP('DP_Instruction Forfaitaires'!$D29,Listes!$A$43:$E$49,2,FALSE))),IF('DP_Instruction Forfaitaires'!$E29&gt;Listes!$D$42,('DP_Instruction Forfaitaires'!$E29*(VLOOKUP('DP_Instruction Forfaitaires'!$D29,Listes!$A$43:$E$49,5,FALSE))),('DP_Instruction Forfaitaires'!$E29*(VLOOKUP('DP_Instruction Forfaitaires'!$D29,Listes!$A$43:$E$49,3,FALSE))+(VLOOKUP('DP_Instruction Forfaitaires'!$D29,Listes!$A$43:$E$49,4,FALSE)))))))</f>
        <v/>
      </c>
      <c r="N29" s="186" t="str">
        <f>IF($H29="","",IF($C29=Listes!$B$34,Listes!$I$31,IF($C29=Listes!$B$35,(VLOOKUP('DP_Instruction Forfaitaires'!$F29,Listes!$E$31:$F$36,2,FALSE)),IF($C29=Listes!$B$33,IF('DP_Instruction Forfaitaires'!$E29&lt;Listes!$A$64,'DP_Instruction Forfaitaires'!$E29*Listes!$A$65,IF('DP_Instruction Forfaitaires'!$E29&gt;Listes!$D$64,'DP_Instruction Forfaitaires'!$E29*Listes!$D$65,(('DP_Instruction Forfaitaires'!$E29*Listes!$B$65)+Listes!$C$65)))))))</f>
        <v/>
      </c>
      <c r="O29" s="140" t="str">
        <f>IF('Dépenses forfaitaires'!P29="","",'Dépenses forfaitaires'!P29)</f>
        <v/>
      </c>
      <c r="P29" s="196"/>
      <c r="Q29" s="367" t="str">
        <f t="shared" si="0"/>
        <v/>
      </c>
      <c r="R29" s="367" t="str">
        <f t="shared" si="1"/>
        <v/>
      </c>
      <c r="S29" s="196" t="str">
        <f t="shared" si="2"/>
        <v/>
      </c>
      <c r="T29" s="193"/>
      <c r="U29" s="198"/>
      <c r="V29" s="301" t="str">
        <f>IF(AND(OR(P29="KO",S29&lt;&gt;""),OR(Q29="",R29="",S29="")),Listes!$A$68,IF(AND(S29="",Q29&lt;&gt;""),Listes!$A$69,IF(AND(O29&lt;S29,U29=""),Listes!$A$70,IF(AND(Q29&gt;R29),Listes!$A$71,IF(AND(O29&lt;&gt;"",O29&gt;S29,T29=""),Listes!$A$72,IF(AND(W29="",OR(P29&lt;&gt;"",Q29&lt;&gt;"",R29&lt;&gt;"")),Listes!$A$73,""))))))</f>
        <v/>
      </c>
      <c r="W29" s="199"/>
      <c r="X29" s="331">
        <f t="shared" si="3"/>
        <v>0</v>
      </c>
    </row>
    <row r="30" spans="1:24" ht="20.149999999999999" customHeight="1" x14ac:dyDescent="0.35">
      <c r="A30" s="126">
        <v>24</v>
      </c>
      <c r="B30" s="123" t="str">
        <f>IF('Dépenses forfaitaires'!B30="","",'Dépenses forfaitaires'!B30)</f>
        <v/>
      </c>
      <c r="C30" s="123" t="str">
        <f>IF('Dépenses forfaitaires'!C30="","",'Dépenses forfaitaires'!C30)</f>
        <v/>
      </c>
      <c r="D30" s="123" t="str">
        <f>IF('Dépenses forfaitaires'!D30="","",'Dépenses forfaitaires'!D30)</f>
        <v/>
      </c>
      <c r="E30" s="123" t="str">
        <f>IF('Dépenses forfaitaires'!E30="","",'Dépenses forfaitaires'!E30)</f>
        <v/>
      </c>
      <c r="F30" s="123" t="str">
        <f>IF('Dépenses forfaitaires'!F30="","",'Dépenses forfaitaires'!F30)</f>
        <v/>
      </c>
      <c r="G30" s="197" t="str">
        <f>IF('Dépenses forfaitaires'!G30="","",'Dépenses forfaitaires'!G30)</f>
        <v/>
      </c>
      <c r="H30" s="123" t="str">
        <f>IF('Dépenses forfaitaires'!H30="","",'Dépenses forfaitaires'!H30)</f>
        <v/>
      </c>
      <c r="I30" s="123" t="str">
        <f>IF('Dépenses forfaitaires'!I30="","",'Dépenses forfaitaires'!I30)</f>
        <v/>
      </c>
      <c r="J30" s="361" t="str">
        <f>IF('Dépenses forfaitaires'!J30="","",'Dépenses forfaitaires'!J30)</f>
        <v/>
      </c>
      <c r="K30" s="361" t="str">
        <f>IF('Dépenses forfaitaires'!K30="","",'Dépenses forfaitaires'!K30)</f>
        <v/>
      </c>
      <c r="L30" s="123" t="str">
        <f>IF($H30="","",IF($C30=Listes!$B$32,IF('DP_Instruction Forfaitaires'!$E30&lt;Listes!$B$53,('DP_Instruction Forfaitaires'!$E30*(VLOOKUP('DP_Instruction Forfaitaires'!$D30,Listes!$A$54:$E$60,2,FALSE))),IF('DP_Instruction Forfaitaires'!$E30&gt;Listes!$E$53,('DP_Instruction Forfaitaires'!$E30*(VLOOKUP('DP_Instruction Forfaitaires'!$D30,Listes!$A$54:$E$60,5,FALSE))),('DP_Instruction Forfaitaires'!$E30*(VLOOKUP('DP_Instruction Forfaitaires'!$D30,Listes!$A$54:$E$60,3,FALSE))+(VLOOKUP('DP_Instruction Forfaitaires'!$D30,Listes!$A$54:$E$60,4,FALSE)))))))</f>
        <v/>
      </c>
      <c r="M30" s="123" t="str">
        <f>IF($H30="","",IF($C30=Listes!$B$31,IF('DP_Instruction Forfaitaires'!$E30&lt;Listes!$B$42,('DP_Instruction Forfaitaires'!$E30*(VLOOKUP('DP_Instruction Forfaitaires'!$D30,Listes!$A$43:$E$49,2,FALSE))),IF('DP_Instruction Forfaitaires'!$E30&gt;Listes!$D$42,('DP_Instruction Forfaitaires'!$E30*(VLOOKUP('DP_Instruction Forfaitaires'!$D30,Listes!$A$43:$E$49,5,FALSE))),('DP_Instruction Forfaitaires'!$E30*(VLOOKUP('DP_Instruction Forfaitaires'!$D30,Listes!$A$43:$E$49,3,FALSE))+(VLOOKUP('DP_Instruction Forfaitaires'!$D30,Listes!$A$43:$E$49,4,FALSE)))))))</f>
        <v/>
      </c>
      <c r="N30" s="186" t="str">
        <f>IF($H30="","",IF($C30=Listes!$B$34,Listes!$I$31,IF($C30=Listes!$B$35,(VLOOKUP('DP_Instruction Forfaitaires'!$F30,Listes!$E$31:$F$36,2,FALSE)),IF($C30=Listes!$B$33,IF('DP_Instruction Forfaitaires'!$E30&lt;Listes!$A$64,'DP_Instruction Forfaitaires'!$E30*Listes!$A$65,IF('DP_Instruction Forfaitaires'!$E30&gt;Listes!$D$64,'DP_Instruction Forfaitaires'!$E30*Listes!$D$65,(('DP_Instruction Forfaitaires'!$E30*Listes!$B$65)+Listes!$C$65)))))))</f>
        <v/>
      </c>
      <c r="O30" s="140" t="str">
        <f>IF('Dépenses forfaitaires'!P30="","",'Dépenses forfaitaires'!P30)</f>
        <v/>
      </c>
      <c r="P30" s="196"/>
      <c r="Q30" s="367" t="str">
        <f t="shared" si="0"/>
        <v/>
      </c>
      <c r="R30" s="367" t="str">
        <f t="shared" si="1"/>
        <v/>
      </c>
      <c r="S30" s="196" t="str">
        <f t="shared" si="2"/>
        <v/>
      </c>
      <c r="T30" s="193"/>
      <c r="U30" s="198"/>
      <c r="V30" s="301" t="str">
        <f>IF(AND(OR(P30="KO",S30&lt;&gt;""),OR(Q30="",R30="",S30="")),Listes!$A$68,IF(AND(S30="",Q30&lt;&gt;""),Listes!$A$69,IF(AND(O30&lt;S30,U30=""),Listes!$A$70,IF(AND(Q30&gt;R30),Listes!$A$71,IF(AND(O30&lt;&gt;"",O30&gt;S30,T30=""),Listes!$A$72,IF(AND(W30="",OR(P30&lt;&gt;"",Q30&lt;&gt;"",R30&lt;&gt;"")),Listes!$A$73,""))))))</f>
        <v/>
      </c>
      <c r="W30" s="199"/>
      <c r="X30" s="331">
        <f t="shared" si="3"/>
        <v>0</v>
      </c>
    </row>
    <row r="31" spans="1:24" ht="20.149999999999999" customHeight="1" x14ac:dyDescent="0.35">
      <c r="A31" s="126">
        <v>25</v>
      </c>
      <c r="B31" s="123" t="str">
        <f>IF('Dépenses forfaitaires'!B31="","",'Dépenses forfaitaires'!B31)</f>
        <v/>
      </c>
      <c r="C31" s="123" t="str">
        <f>IF('Dépenses forfaitaires'!C31="","",'Dépenses forfaitaires'!C31)</f>
        <v/>
      </c>
      <c r="D31" s="123" t="str">
        <f>IF('Dépenses forfaitaires'!D31="","",'Dépenses forfaitaires'!D31)</f>
        <v/>
      </c>
      <c r="E31" s="123" t="str">
        <f>IF('Dépenses forfaitaires'!E31="","",'Dépenses forfaitaires'!E31)</f>
        <v/>
      </c>
      <c r="F31" s="123" t="str">
        <f>IF('Dépenses forfaitaires'!F31="","",'Dépenses forfaitaires'!F31)</f>
        <v/>
      </c>
      <c r="G31" s="197" t="str">
        <f>IF('Dépenses forfaitaires'!G31="","",'Dépenses forfaitaires'!G31)</f>
        <v/>
      </c>
      <c r="H31" s="123" t="str">
        <f>IF('Dépenses forfaitaires'!H31="","",'Dépenses forfaitaires'!H31)</f>
        <v/>
      </c>
      <c r="I31" s="123" t="str">
        <f>IF('Dépenses forfaitaires'!I31="","",'Dépenses forfaitaires'!I31)</f>
        <v/>
      </c>
      <c r="J31" s="361" t="str">
        <f>IF('Dépenses forfaitaires'!J31="","",'Dépenses forfaitaires'!J31)</f>
        <v/>
      </c>
      <c r="K31" s="361" t="str">
        <f>IF('Dépenses forfaitaires'!K31="","",'Dépenses forfaitaires'!K31)</f>
        <v/>
      </c>
      <c r="L31" s="123" t="str">
        <f>IF($H31="","",IF($C31=Listes!$B$32,IF('DP_Instruction Forfaitaires'!$E31&lt;Listes!$B$53,('DP_Instruction Forfaitaires'!$E31*(VLOOKUP('DP_Instruction Forfaitaires'!$D31,Listes!$A$54:$E$60,2,FALSE))),IF('DP_Instruction Forfaitaires'!$E31&gt;Listes!$E$53,('DP_Instruction Forfaitaires'!$E31*(VLOOKUP('DP_Instruction Forfaitaires'!$D31,Listes!$A$54:$E$60,5,FALSE))),('DP_Instruction Forfaitaires'!$E31*(VLOOKUP('DP_Instruction Forfaitaires'!$D31,Listes!$A$54:$E$60,3,FALSE))+(VLOOKUP('DP_Instruction Forfaitaires'!$D31,Listes!$A$54:$E$60,4,FALSE)))))))</f>
        <v/>
      </c>
      <c r="M31" s="123" t="str">
        <f>IF($H31="","",IF($C31=Listes!$B$31,IF('DP_Instruction Forfaitaires'!$E31&lt;Listes!$B$42,('DP_Instruction Forfaitaires'!$E31*(VLOOKUP('DP_Instruction Forfaitaires'!$D31,Listes!$A$43:$E$49,2,FALSE))),IF('DP_Instruction Forfaitaires'!$E31&gt;Listes!$D$42,('DP_Instruction Forfaitaires'!$E31*(VLOOKUP('DP_Instruction Forfaitaires'!$D31,Listes!$A$43:$E$49,5,FALSE))),('DP_Instruction Forfaitaires'!$E31*(VLOOKUP('DP_Instruction Forfaitaires'!$D31,Listes!$A$43:$E$49,3,FALSE))+(VLOOKUP('DP_Instruction Forfaitaires'!$D31,Listes!$A$43:$E$49,4,FALSE)))))))</f>
        <v/>
      </c>
      <c r="N31" s="186" t="str">
        <f>IF($H31="","",IF($C31=Listes!$B$34,Listes!$I$31,IF($C31=Listes!$B$35,(VLOOKUP('DP_Instruction Forfaitaires'!$F31,Listes!$E$31:$F$36,2,FALSE)),IF($C31=Listes!$B$33,IF('DP_Instruction Forfaitaires'!$E31&lt;Listes!$A$64,'DP_Instruction Forfaitaires'!$E31*Listes!$A$65,IF('DP_Instruction Forfaitaires'!$E31&gt;Listes!$D$64,'DP_Instruction Forfaitaires'!$E31*Listes!$D$65,(('DP_Instruction Forfaitaires'!$E31*Listes!$B$65)+Listes!$C$65)))))))</f>
        <v/>
      </c>
      <c r="O31" s="140" t="str">
        <f>IF('Dépenses forfaitaires'!P31="","",'Dépenses forfaitaires'!P31)</f>
        <v/>
      </c>
      <c r="P31" s="196"/>
      <c r="Q31" s="367" t="str">
        <f t="shared" si="0"/>
        <v/>
      </c>
      <c r="R31" s="367" t="str">
        <f t="shared" si="1"/>
        <v/>
      </c>
      <c r="S31" s="196" t="str">
        <f t="shared" si="2"/>
        <v/>
      </c>
      <c r="T31" s="193"/>
      <c r="U31" s="198"/>
      <c r="V31" s="301" t="str">
        <f>IF(AND(OR(P31="KO",S31&lt;&gt;""),OR(Q31="",R31="",S31="")),Listes!$A$68,IF(AND(S31="",Q31&lt;&gt;""),Listes!$A$69,IF(AND(O31&lt;S31,U31=""),Listes!$A$70,IF(AND(Q31&gt;R31),Listes!$A$71,IF(AND(O31&lt;&gt;"",O31&gt;S31,T31=""),Listes!$A$72,IF(AND(W31="",OR(P31&lt;&gt;"",Q31&lt;&gt;"",R31&lt;&gt;"")),Listes!$A$73,""))))))</f>
        <v/>
      </c>
      <c r="W31" s="199"/>
      <c r="X31" s="331">
        <f t="shared" si="3"/>
        <v>0</v>
      </c>
    </row>
    <row r="32" spans="1:24" ht="20.149999999999999" customHeight="1" x14ac:dyDescent="0.35">
      <c r="A32" s="126">
        <v>26</v>
      </c>
      <c r="B32" s="123" t="str">
        <f>IF('Dépenses forfaitaires'!B32="","",'Dépenses forfaitaires'!B32)</f>
        <v/>
      </c>
      <c r="C32" s="123" t="str">
        <f>IF('Dépenses forfaitaires'!C32="","",'Dépenses forfaitaires'!C32)</f>
        <v/>
      </c>
      <c r="D32" s="123" t="str">
        <f>IF('Dépenses forfaitaires'!D32="","",'Dépenses forfaitaires'!D32)</f>
        <v/>
      </c>
      <c r="E32" s="123" t="str">
        <f>IF('Dépenses forfaitaires'!E32="","",'Dépenses forfaitaires'!E32)</f>
        <v/>
      </c>
      <c r="F32" s="123" t="str">
        <f>IF('Dépenses forfaitaires'!F32="","",'Dépenses forfaitaires'!F32)</f>
        <v/>
      </c>
      <c r="G32" s="197" t="str">
        <f>IF('Dépenses forfaitaires'!G32="","",'Dépenses forfaitaires'!G32)</f>
        <v/>
      </c>
      <c r="H32" s="123" t="str">
        <f>IF('Dépenses forfaitaires'!H32="","",'Dépenses forfaitaires'!H32)</f>
        <v/>
      </c>
      <c r="I32" s="123" t="str">
        <f>IF('Dépenses forfaitaires'!I32="","",'Dépenses forfaitaires'!I32)</f>
        <v/>
      </c>
      <c r="J32" s="361" t="str">
        <f>IF('Dépenses forfaitaires'!J32="","",'Dépenses forfaitaires'!J32)</f>
        <v/>
      </c>
      <c r="K32" s="361" t="str">
        <f>IF('Dépenses forfaitaires'!K32="","",'Dépenses forfaitaires'!K32)</f>
        <v/>
      </c>
      <c r="L32" s="123" t="str">
        <f>IF($H32="","",IF($C32=Listes!$B$32,IF('DP_Instruction Forfaitaires'!$E32&lt;Listes!$B$53,('DP_Instruction Forfaitaires'!$E32*(VLOOKUP('DP_Instruction Forfaitaires'!$D32,Listes!$A$54:$E$60,2,FALSE))),IF('DP_Instruction Forfaitaires'!$E32&gt;Listes!$E$53,('DP_Instruction Forfaitaires'!$E32*(VLOOKUP('DP_Instruction Forfaitaires'!$D32,Listes!$A$54:$E$60,5,FALSE))),('DP_Instruction Forfaitaires'!$E32*(VLOOKUP('DP_Instruction Forfaitaires'!$D32,Listes!$A$54:$E$60,3,FALSE))+(VLOOKUP('DP_Instruction Forfaitaires'!$D32,Listes!$A$54:$E$60,4,FALSE)))))))</f>
        <v/>
      </c>
      <c r="M32" s="123" t="str">
        <f>IF($H32="","",IF($C32=Listes!$B$31,IF('DP_Instruction Forfaitaires'!$E32&lt;Listes!$B$42,('DP_Instruction Forfaitaires'!$E32*(VLOOKUP('DP_Instruction Forfaitaires'!$D32,Listes!$A$43:$E$49,2,FALSE))),IF('DP_Instruction Forfaitaires'!$E32&gt;Listes!$D$42,('DP_Instruction Forfaitaires'!$E32*(VLOOKUP('DP_Instruction Forfaitaires'!$D32,Listes!$A$43:$E$49,5,FALSE))),('DP_Instruction Forfaitaires'!$E32*(VLOOKUP('DP_Instruction Forfaitaires'!$D32,Listes!$A$43:$E$49,3,FALSE))+(VLOOKUP('DP_Instruction Forfaitaires'!$D32,Listes!$A$43:$E$49,4,FALSE)))))))</f>
        <v/>
      </c>
      <c r="N32" s="186" t="str">
        <f>IF($H32="","",IF($C32=Listes!$B$34,Listes!$I$31,IF($C32=Listes!$B$35,(VLOOKUP('DP_Instruction Forfaitaires'!$F32,Listes!$E$31:$F$36,2,FALSE)),IF($C32=Listes!$B$33,IF('DP_Instruction Forfaitaires'!$E32&lt;Listes!$A$64,'DP_Instruction Forfaitaires'!$E32*Listes!$A$65,IF('DP_Instruction Forfaitaires'!$E32&gt;Listes!$D$64,'DP_Instruction Forfaitaires'!$E32*Listes!$D$65,(('DP_Instruction Forfaitaires'!$E32*Listes!$B$65)+Listes!$C$65)))))))</f>
        <v/>
      </c>
      <c r="O32" s="140" t="str">
        <f>IF('Dépenses forfaitaires'!P32="","",'Dépenses forfaitaires'!P32)</f>
        <v/>
      </c>
      <c r="P32" s="196"/>
      <c r="Q32" s="367" t="str">
        <f t="shared" si="0"/>
        <v/>
      </c>
      <c r="R32" s="367" t="str">
        <f t="shared" si="1"/>
        <v/>
      </c>
      <c r="S32" s="196" t="str">
        <f t="shared" si="2"/>
        <v/>
      </c>
      <c r="T32" s="193"/>
      <c r="U32" s="198"/>
      <c r="V32" s="301" t="str">
        <f>IF(AND(OR(P32="KO",S32&lt;&gt;""),OR(Q32="",R32="",S32="")),Listes!$A$68,IF(AND(S32="",Q32&lt;&gt;""),Listes!$A$69,IF(AND(O32&lt;S32,U32=""),Listes!$A$70,IF(AND(Q32&gt;R32),Listes!$A$71,IF(AND(O32&lt;&gt;"",O32&gt;S32,T32=""),Listes!$A$72,IF(AND(W32="",OR(P32&lt;&gt;"",Q32&lt;&gt;"",R32&lt;&gt;"")),Listes!$A$73,""))))))</f>
        <v/>
      </c>
      <c r="W32" s="199"/>
      <c r="X32" s="331">
        <f t="shared" si="3"/>
        <v>0</v>
      </c>
    </row>
    <row r="33" spans="1:24" ht="20.149999999999999" customHeight="1" x14ac:dyDescent="0.35">
      <c r="A33" s="126">
        <v>27</v>
      </c>
      <c r="B33" s="123" t="str">
        <f>IF('Dépenses forfaitaires'!B33="","",'Dépenses forfaitaires'!B33)</f>
        <v/>
      </c>
      <c r="C33" s="123" t="str">
        <f>IF('Dépenses forfaitaires'!C33="","",'Dépenses forfaitaires'!C33)</f>
        <v/>
      </c>
      <c r="D33" s="123" t="str">
        <f>IF('Dépenses forfaitaires'!D33="","",'Dépenses forfaitaires'!D33)</f>
        <v/>
      </c>
      <c r="E33" s="123" t="str">
        <f>IF('Dépenses forfaitaires'!E33="","",'Dépenses forfaitaires'!E33)</f>
        <v/>
      </c>
      <c r="F33" s="123" t="str">
        <f>IF('Dépenses forfaitaires'!F33="","",'Dépenses forfaitaires'!F33)</f>
        <v/>
      </c>
      <c r="G33" s="197" t="str">
        <f>IF('Dépenses forfaitaires'!G33="","",'Dépenses forfaitaires'!G33)</f>
        <v/>
      </c>
      <c r="H33" s="123" t="str">
        <f>IF('Dépenses forfaitaires'!H33="","",'Dépenses forfaitaires'!H33)</f>
        <v/>
      </c>
      <c r="I33" s="123" t="str">
        <f>IF('Dépenses forfaitaires'!I33="","",'Dépenses forfaitaires'!I33)</f>
        <v/>
      </c>
      <c r="J33" s="361" t="str">
        <f>IF('Dépenses forfaitaires'!J33="","",'Dépenses forfaitaires'!J33)</f>
        <v/>
      </c>
      <c r="K33" s="361" t="str">
        <f>IF('Dépenses forfaitaires'!K33="","",'Dépenses forfaitaires'!K33)</f>
        <v/>
      </c>
      <c r="L33" s="123" t="str">
        <f>IF($H33="","",IF($C33=Listes!$B$32,IF('DP_Instruction Forfaitaires'!$E33&lt;Listes!$B$53,('DP_Instruction Forfaitaires'!$E33*(VLOOKUP('DP_Instruction Forfaitaires'!$D33,Listes!$A$54:$E$60,2,FALSE))),IF('DP_Instruction Forfaitaires'!$E33&gt;Listes!$E$53,('DP_Instruction Forfaitaires'!$E33*(VLOOKUP('DP_Instruction Forfaitaires'!$D33,Listes!$A$54:$E$60,5,FALSE))),('DP_Instruction Forfaitaires'!$E33*(VLOOKUP('DP_Instruction Forfaitaires'!$D33,Listes!$A$54:$E$60,3,FALSE))+(VLOOKUP('DP_Instruction Forfaitaires'!$D33,Listes!$A$54:$E$60,4,FALSE)))))))</f>
        <v/>
      </c>
      <c r="M33" s="123" t="str">
        <f>IF($H33="","",IF($C33=Listes!$B$31,IF('DP_Instruction Forfaitaires'!$E33&lt;Listes!$B$42,('DP_Instruction Forfaitaires'!$E33*(VLOOKUP('DP_Instruction Forfaitaires'!$D33,Listes!$A$43:$E$49,2,FALSE))),IF('DP_Instruction Forfaitaires'!$E33&gt;Listes!$D$42,('DP_Instruction Forfaitaires'!$E33*(VLOOKUP('DP_Instruction Forfaitaires'!$D33,Listes!$A$43:$E$49,5,FALSE))),('DP_Instruction Forfaitaires'!$E33*(VLOOKUP('DP_Instruction Forfaitaires'!$D33,Listes!$A$43:$E$49,3,FALSE))+(VLOOKUP('DP_Instruction Forfaitaires'!$D33,Listes!$A$43:$E$49,4,FALSE)))))))</f>
        <v/>
      </c>
      <c r="N33" s="186" t="str">
        <f>IF($H33="","",IF($C33=Listes!$B$34,Listes!$I$31,IF($C33=Listes!$B$35,(VLOOKUP('DP_Instruction Forfaitaires'!$F33,Listes!$E$31:$F$36,2,FALSE)),IF($C33=Listes!$B$33,IF('DP_Instruction Forfaitaires'!$E33&lt;Listes!$A$64,'DP_Instruction Forfaitaires'!$E33*Listes!$A$65,IF('DP_Instruction Forfaitaires'!$E33&gt;Listes!$D$64,'DP_Instruction Forfaitaires'!$E33*Listes!$D$65,(('DP_Instruction Forfaitaires'!$E33*Listes!$B$65)+Listes!$C$65)))))))</f>
        <v/>
      </c>
      <c r="O33" s="140" t="str">
        <f>IF('Dépenses forfaitaires'!P33="","",'Dépenses forfaitaires'!P33)</f>
        <v/>
      </c>
      <c r="P33" s="196"/>
      <c r="Q33" s="367" t="str">
        <f t="shared" si="0"/>
        <v/>
      </c>
      <c r="R33" s="367" t="str">
        <f t="shared" si="1"/>
        <v/>
      </c>
      <c r="S33" s="196" t="str">
        <f t="shared" si="2"/>
        <v/>
      </c>
      <c r="T33" s="193"/>
      <c r="U33" s="198"/>
      <c r="V33" s="301" t="str">
        <f>IF(AND(OR(P33="KO",S33&lt;&gt;""),OR(Q33="",R33="",S33="")),Listes!$A$68,IF(AND(S33="",Q33&lt;&gt;""),Listes!$A$69,IF(AND(O33&lt;S33,U33=""),Listes!$A$70,IF(AND(Q33&gt;R33),Listes!$A$71,IF(AND(O33&lt;&gt;"",O33&gt;S33,T33=""),Listes!$A$72,IF(AND(W33="",OR(P33&lt;&gt;"",Q33&lt;&gt;"",R33&lt;&gt;"")),Listes!$A$73,""))))))</f>
        <v/>
      </c>
      <c r="W33" s="199"/>
      <c r="X33" s="331">
        <f t="shared" si="3"/>
        <v>0</v>
      </c>
    </row>
    <row r="34" spans="1:24" ht="20.149999999999999" customHeight="1" x14ac:dyDescent="0.35">
      <c r="A34" s="126">
        <v>28</v>
      </c>
      <c r="B34" s="123" t="str">
        <f>IF('Dépenses forfaitaires'!B34="","",'Dépenses forfaitaires'!B34)</f>
        <v/>
      </c>
      <c r="C34" s="123" t="str">
        <f>IF('Dépenses forfaitaires'!C34="","",'Dépenses forfaitaires'!C34)</f>
        <v/>
      </c>
      <c r="D34" s="123" t="str">
        <f>IF('Dépenses forfaitaires'!D34="","",'Dépenses forfaitaires'!D34)</f>
        <v/>
      </c>
      <c r="E34" s="123" t="str">
        <f>IF('Dépenses forfaitaires'!E34="","",'Dépenses forfaitaires'!E34)</f>
        <v/>
      </c>
      <c r="F34" s="123" t="str">
        <f>IF('Dépenses forfaitaires'!F34="","",'Dépenses forfaitaires'!F34)</f>
        <v/>
      </c>
      <c r="G34" s="197" t="str">
        <f>IF('Dépenses forfaitaires'!G34="","",'Dépenses forfaitaires'!G34)</f>
        <v/>
      </c>
      <c r="H34" s="123" t="str">
        <f>IF('Dépenses forfaitaires'!H34="","",'Dépenses forfaitaires'!H34)</f>
        <v/>
      </c>
      <c r="I34" s="123" t="str">
        <f>IF('Dépenses forfaitaires'!I34="","",'Dépenses forfaitaires'!I34)</f>
        <v/>
      </c>
      <c r="J34" s="361" t="str">
        <f>IF('Dépenses forfaitaires'!J34="","",'Dépenses forfaitaires'!J34)</f>
        <v/>
      </c>
      <c r="K34" s="361" t="str">
        <f>IF('Dépenses forfaitaires'!K34="","",'Dépenses forfaitaires'!K34)</f>
        <v/>
      </c>
      <c r="L34" s="123" t="str">
        <f>IF($H34="","",IF($C34=Listes!$B$32,IF('DP_Instruction Forfaitaires'!$E34&lt;Listes!$B$53,('DP_Instruction Forfaitaires'!$E34*(VLOOKUP('DP_Instruction Forfaitaires'!$D34,Listes!$A$54:$E$60,2,FALSE))),IF('DP_Instruction Forfaitaires'!$E34&gt;Listes!$E$53,('DP_Instruction Forfaitaires'!$E34*(VLOOKUP('DP_Instruction Forfaitaires'!$D34,Listes!$A$54:$E$60,5,FALSE))),('DP_Instruction Forfaitaires'!$E34*(VLOOKUP('DP_Instruction Forfaitaires'!$D34,Listes!$A$54:$E$60,3,FALSE))+(VLOOKUP('DP_Instruction Forfaitaires'!$D34,Listes!$A$54:$E$60,4,FALSE)))))))</f>
        <v/>
      </c>
      <c r="M34" s="123" t="str">
        <f>IF($H34="","",IF($C34=Listes!$B$31,IF('DP_Instruction Forfaitaires'!$E34&lt;Listes!$B$42,('DP_Instruction Forfaitaires'!$E34*(VLOOKUP('DP_Instruction Forfaitaires'!$D34,Listes!$A$43:$E$49,2,FALSE))),IF('DP_Instruction Forfaitaires'!$E34&gt;Listes!$D$42,('DP_Instruction Forfaitaires'!$E34*(VLOOKUP('DP_Instruction Forfaitaires'!$D34,Listes!$A$43:$E$49,5,FALSE))),('DP_Instruction Forfaitaires'!$E34*(VLOOKUP('DP_Instruction Forfaitaires'!$D34,Listes!$A$43:$E$49,3,FALSE))+(VLOOKUP('DP_Instruction Forfaitaires'!$D34,Listes!$A$43:$E$49,4,FALSE)))))))</f>
        <v/>
      </c>
      <c r="N34" s="186" t="str">
        <f>IF($H34="","",IF($C34=Listes!$B$34,Listes!$I$31,IF($C34=Listes!$B$35,(VLOOKUP('DP_Instruction Forfaitaires'!$F34,Listes!$E$31:$F$36,2,FALSE)),IF($C34=Listes!$B$33,IF('DP_Instruction Forfaitaires'!$E34&lt;Listes!$A$64,'DP_Instruction Forfaitaires'!$E34*Listes!$A$65,IF('DP_Instruction Forfaitaires'!$E34&gt;Listes!$D$64,'DP_Instruction Forfaitaires'!$E34*Listes!$D$65,(('DP_Instruction Forfaitaires'!$E34*Listes!$B$65)+Listes!$C$65)))))))</f>
        <v/>
      </c>
      <c r="O34" s="140" t="str">
        <f>IF('Dépenses forfaitaires'!P34="","",'Dépenses forfaitaires'!P34)</f>
        <v/>
      </c>
      <c r="P34" s="196"/>
      <c r="Q34" s="367" t="str">
        <f t="shared" si="0"/>
        <v/>
      </c>
      <c r="R34" s="367" t="str">
        <f t="shared" si="1"/>
        <v/>
      </c>
      <c r="S34" s="196" t="str">
        <f t="shared" si="2"/>
        <v/>
      </c>
      <c r="T34" s="193"/>
      <c r="U34" s="198"/>
      <c r="V34" s="301" t="str">
        <f>IF(AND(OR(P34="KO",S34&lt;&gt;""),OR(Q34="",R34="",S34="")),Listes!$A$68,IF(AND(S34="",Q34&lt;&gt;""),Listes!$A$69,IF(AND(O34&lt;S34,U34=""),Listes!$A$70,IF(AND(Q34&gt;R34),Listes!$A$71,IF(AND(O34&lt;&gt;"",O34&gt;S34,T34=""),Listes!$A$72,IF(AND(W34="",OR(P34&lt;&gt;"",Q34&lt;&gt;"",R34&lt;&gt;"")),Listes!$A$73,""))))))</f>
        <v/>
      </c>
      <c r="W34" s="199"/>
      <c r="X34" s="331">
        <f t="shared" si="3"/>
        <v>0</v>
      </c>
    </row>
    <row r="35" spans="1:24" ht="20.149999999999999" customHeight="1" x14ac:dyDescent="0.35">
      <c r="A35" s="126">
        <v>29</v>
      </c>
      <c r="B35" s="123" t="str">
        <f>IF('Dépenses forfaitaires'!B35="","",'Dépenses forfaitaires'!B35)</f>
        <v/>
      </c>
      <c r="C35" s="123" t="str">
        <f>IF('Dépenses forfaitaires'!C35="","",'Dépenses forfaitaires'!C35)</f>
        <v/>
      </c>
      <c r="D35" s="123" t="str">
        <f>IF('Dépenses forfaitaires'!D35="","",'Dépenses forfaitaires'!D35)</f>
        <v/>
      </c>
      <c r="E35" s="123" t="str">
        <f>IF('Dépenses forfaitaires'!E35="","",'Dépenses forfaitaires'!E35)</f>
        <v/>
      </c>
      <c r="F35" s="123" t="str">
        <f>IF('Dépenses forfaitaires'!F35="","",'Dépenses forfaitaires'!F35)</f>
        <v/>
      </c>
      <c r="G35" s="197" t="str">
        <f>IF('Dépenses forfaitaires'!G35="","",'Dépenses forfaitaires'!G35)</f>
        <v/>
      </c>
      <c r="H35" s="123" t="str">
        <f>IF('Dépenses forfaitaires'!H35="","",'Dépenses forfaitaires'!H35)</f>
        <v/>
      </c>
      <c r="I35" s="123" t="str">
        <f>IF('Dépenses forfaitaires'!I35="","",'Dépenses forfaitaires'!I35)</f>
        <v/>
      </c>
      <c r="J35" s="361" t="str">
        <f>IF('Dépenses forfaitaires'!J35="","",'Dépenses forfaitaires'!J35)</f>
        <v/>
      </c>
      <c r="K35" s="361" t="str">
        <f>IF('Dépenses forfaitaires'!K35="","",'Dépenses forfaitaires'!K35)</f>
        <v/>
      </c>
      <c r="L35" s="123" t="str">
        <f>IF($H35="","",IF($C35=Listes!$B$32,IF('DP_Instruction Forfaitaires'!$E35&lt;Listes!$B$53,('DP_Instruction Forfaitaires'!$E35*(VLOOKUP('DP_Instruction Forfaitaires'!$D35,Listes!$A$54:$E$60,2,FALSE))),IF('DP_Instruction Forfaitaires'!$E35&gt;Listes!$E$53,('DP_Instruction Forfaitaires'!$E35*(VLOOKUP('DP_Instruction Forfaitaires'!$D35,Listes!$A$54:$E$60,5,FALSE))),('DP_Instruction Forfaitaires'!$E35*(VLOOKUP('DP_Instruction Forfaitaires'!$D35,Listes!$A$54:$E$60,3,FALSE))+(VLOOKUP('DP_Instruction Forfaitaires'!$D35,Listes!$A$54:$E$60,4,FALSE)))))))</f>
        <v/>
      </c>
      <c r="M35" s="123" t="str">
        <f>IF($H35="","",IF($C35=Listes!$B$31,IF('DP_Instruction Forfaitaires'!$E35&lt;Listes!$B$42,('DP_Instruction Forfaitaires'!$E35*(VLOOKUP('DP_Instruction Forfaitaires'!$D35,Listes!$A$43:$E$49,2,FALSE))),IF('DP_Instruction Forfaitaires'!$E35&gt;Listes!$D$42,('DP_Instruction Forfaitaires'!$E35*(VLOOKUP('DP_Instruction Forfaitaires'!$D35,Listes!$A$43:$E$49,5,FALSE))),('DP_Instruction Forfaitaires'!$E35*(VLOOKUP('DP_Instruction Forfaitaires'!$D35,Listes!$A$43:$E$49,3,FALSE))+(VLOOKUP('DP_Instruction Forfaitaires'!$D35,Listes!$A$43:$E$49,4,FALSE)))))))</f>
        <v/>
      </c>
      <c r="N35" s="186" t="str">
        <f>IF($H35="","",IF($C35=Listes!$B$34,Listes!$I$31,IF($C35=Listes!$B$35,(VLOOKUP('DP_Instruction Forfaitaires'!$F35,Listes!$E$31:$F$36,2,FALSE)),IF($C35=Listes!$B$33,IF('DP_Instruction Forfaitaires'!$E35&lt;Listes!$A$64,'DP_Instruction Forfaitaires'!$E35*Listes!$A$65,IF('DP_Instruction Forfaitaires'!$E35&gt;Listes!$D$64,'DP_Instruction Forfaitaires'!$E35*Listes!$D$65,(('DP_Instruction Forfaitaires'!$E35*Listes!$B$65)+Listes!$C$65)))))))</f>
        <v/>
      </c>
      <c r="O35" s="140" t="str">
        <f>IF('Dépenses forfaitaires'!P35="","",'Dépenses forfaitaires'!P35)</f>
        <v/>
      </c>
      <c r="P35" s="196"/>
      <c r="Q35" s="367" t="str">
        <f t="shared" si="0"/>
        <v/>
      </c>
      <c r="R35" s="367" t="str">
        <f t="shared" si="1"/>
        <v/>
      </c>
      <c r="S35" s="196" t="str">
        <f t="shared" si="2"/>
        <v/>
      </c>
      <c r="T35" s="193"/>
      <c r="U35" s="198"/>
      <c r="V35" s="301" t="str">
        <f>IF(AND(OR(P35="KO",S35&lt;&gt;""),OR(Q35="",R35="",S35="")),Listes!$A$68,IF(AND(S35="",Q35&lt;&gt;""),Listes!$A$69,IF(AND(O35&lt;S35,U35=""),Listes!$A$70,IF(AND(Q35&gt;R35),Listes!$A$71,IF(AND(O35&lt;&gt;"",O35&gt;S35,T35=""),Listes!$A$72,IF(AND(W35="",OR(P35&lt;&gt;"",Q35&lt;&gt;"",R35&lt;&gt;"")),Listes!$A$73,""))))))</f>
        <v/>
      </c>
      <c r="W35" s="199"/>
      <c r="X35" s="331">
        <f t="shared" si="3"/>
        <v>0</v>
      </c>
    </row>
    <row r="36" spans="1:24" ht="20.149999999999999" customHeight="1" x14ac:dyDescent="0.35">
      <c r="A36" s="126">
        <v>30</v>
      </c>
      <c r="B36" s="123" t="str">
        <f>IF('Dépenses forfaitaires'!B36="","",'Dépenses forfaitaires'!B36)</f>
        <v/>
      </c>
      <c r="C36" s="123" t="str">
        <f>IF('Dépenses forfaitaires'!C36="","",'Dépenses forfaitaires'!C36)</f>
        <v/>
      </c>
      <c r="D36" s="123" t="str">
        <f>IF('Dépenses forfaitaires'!D36="","",'Dépenses forfaitaires'!D36)</f>
        <v/>
      </c>
      <c r="E36" s="123" t="str">
        <f>IF('Dépenses forfaitaires'!E36="","",'Dépenses forfaitaires'!E36)</f>
        <v/>
      </c>
      <c r="F36" s="123" t="str">
        <f>IF('Dépenses forfaitaires'!F36="","",'Dépenses forfaitaires'!F36)</f>
        <v/>
      </c>
      <c r="G36" s="197" t="str">
        <f>IF('Dépenses forfaitaires'!G36="","",'Dépenses forfaitaires'!G36)</f>
        <v/>
      </c>
      <c r="H36" s="123" t="str">
        <f>IF('Dépenses forfaitaires'!H36="","",'Dépenses forfaitaires'!H36)</f>
        <v/>
      </c>
      <c r="I36" s="123" t="str">
        <f>IF('Dépenses forfaitaires'!I36="","",'Dépenses forfaitaires'!I36)</f>
        <v/>
      </c>
      <c r="J36" s="361" t="str">
        <f>IF('Dépenses forfaitaires'!J36="","",'Dépenses forfaitaires'!J36)</f>
        <v/>
      </c>
      <c r="K36" s="361" t="str">
        <f>IF('Dépenses forfaitaires'!K36="","",'Dépenses forfaitaires'!K36)</f>
        <v/>
      </c>
      <c r="L36" s="123" t="str">
        <f>IF($H36="","",IF($C36=Listes!$B$32,IF('DP_Instruction Forfaitaires'!$E36&lt;Listes!$B$53,('DP_Instruction Forfaitaires'!$E36*(VLOOKUP('DP_Instruction Forfaitaires'!$D36,Listes!$A$54:$E$60,2,FALSE))),IF('DP_Instruction Forfaitaires'!$E36&gt;Listes!$E$53,('DP_Instruction Forfaitaires'!$E36*(VLOOKUP('DP_Instruction Forfaitaires'!$D36,Listes!$A$54:$E$60,5,FALSE))),('DP_Instruction Forfaitaires'!$E36*(VLOOKUP('DP_Instruction Forfaitaires'!$D36,Listes!$A$54:$E$60,3,FALSE))+(VLOOKUP('DP_Instruction Forfaitaires'!$D36,Listes!$A$54:$E$60,4,FALSE)))))))</f>
        <v/>
      </c>
      <c r="M36" s="123" t="str">
        <f>IF($H36="","",IF($C36=Listes!$B$31,IF('DP_Instruction Forfaitaires'!$E36&lt;Listes!$B$42,('DP_Instruction Forfaitaires'!$E36*(VLOOKUP('DP_Instruction Forfaitaires'!$D36,Listes!$A$43:$E$49,2,FALSE))),IF('DP_Instruction Forfaitaires'!$E36&gt;Listes!$D$42,('DP_Instruction Forfaitaires'!$E36*(VLOOKUP('DP_Instruction Forfaitaires'!$D36,Listes!$A$43:$E$49,5,FALSE))),('DP_Instruction Forfaitaires'!$E36*(VLOOKUP('DP_Instruction Forfaitaires'!$D36,Listes!$A$43:$E$49,3,FALSE))+(VLOOKUP('DP_Instruction Forfaitaires'!$D36,Listes!$A$43:$E$49,4,FALSE)))))))</f>
        <v/>
      </c>
      <c r="N36" s="186" t="str">
        <f>IF($H36="","",IF($C36=Listes!$B$34,Listes!$I$31,IF($C36=Listes!$B$35,(VLOOKUP('DP_Instruction Forfaitaires'!$F36,Listes!$E$31:$F$36,2,FALSE)),IF($C36=Listes!$B$33,IF('DP_Instruction Forfaitaires'!$E36&lt;Listes!$A$64,'DP_Instruction Forfaitaires'!$E36*Listes!$A$65,IF('DP_Instruction Forfaitaires'!$E36&gt;Listes!$D$64,'DP_Instruction Forfaitaires'!$E36*Listes!$D$65,(('DP_Instruction Forfaitaires'!$E36*Listes!$B$65)+Listes!$C$65)))))))</f>
        <v/>
      </c>
      <c r="O36" s="140" t="str">
        <f>IF('Dépenses forfaitaires'!P36="","",'Dépenses forfaitaires'!P36)</f>
        <v/>
      </c>
      <c r="P36" s="196"/>
      <c r="Q36" s="367" t="str">
        <f t="shared" si="0"/>
        <v/>
      </c>
      <c r="R36" s="367" t="str">
        <f t="shared" si="1"/>
        <v/>
      </c>
      <c r="S36" s="196" t="str">
        <f t="shared" si="2"/>
        <v/>
      </c>
      <c r="T36" s="193"/>
      <c r="U36" s="198"/>
      <c r="V36" s="301" t="str">
        <f>IF(AND(OR(P36="KO",S36&lt;&gt;""),OR(Q36="",R36="",S36="")),Listes!$A$68,IF(AND(S36="",Q36&lt;&gt;""),Listes!$A$69,IF(AND(O36&lt;S36,U36=""),Listes!$A$70,IF(AND(Q36&gt;R36),Listes!$A$71,IF(AND(O36&lt;&gt;"",O36&gt;S36,T36=""),Listes!$A$72,IF(AND(W36="",OR(P36&lt;&gt;"",Q36&lt;&gt;"",R36&lt;&gt;"")),Listes!$A$73,""))))))</f>
        <v/>
      </c>
      <c r="W36" s="199"/>
      <c r="X36" s="331">
        <f t="shared" si="3"/>
        <v>0</v>
      </c>
    </row>
    <row r="37" spans="1:24" ht="20.149999999999999" customHeight="1" x14ac:dyDescent="0.35">
      <c r="A37" s="126">
        <v>31</v>
      </c>
      <c r="B37" s="123" t="str">
        <f>IF('Dépenses forfaitaires'!B37="","",'Dépenses forfaitaires'!B37)</f>
        <v/>
      </c>
      <c r="C37" s="123" t="str">
        <f>IF('Dépenses forfaitaires'!C37="","",'Dépenses forfaitaires'!C37)</f>
        <v/>
      </c>
      <c r="D37" s="123" t="str">
        <f>IF('Dépenses forfaitaires'!D37="","",'Dépenses forfaitaires'!D37)</f>
        <v/>
      </c>
      <c r="E37" s="123" t="str">
        <f>IF('Dépenses forfaitaires'!E37="","",'Dépenses forfaitaires'!E37)</f>
        <v/>
      </c>
      <c r="F37" s="123" t="str">
        <f>IF('Dépenses forfaitaires'!F37="","",'Dépenses forfaitaires'!F37)</f>
        <v/>
      </c>
      <c r="G37" s="197" t="str">
        <f>IF('Dépenses forfaitaires'!G37="","",'Dépenses forfaitaires'!G37)</f>
        <v/>
      </c>
      <c r="H37" s="123" t="str">
        <f>IF('Dépenses forfaitaires'!H37="","",'Dépenses forfaitaires'!H37)</f>
        <v/>
      </c>
      <c r="I37" s="123" t="str">
        <f>IF('Dépenses forfaitaires'!I37="","",'Dépenses forfaitaires'!I37)</f>
        <v/>
      </c>
      <c r="J37" s="361" t="str">
        <f>IF('Dépenses forfaitaires'!J37="","",'Dépenses forfaitaires'!J37)</f>
        <v/>
      </c>
      <c r="K37" s="361" t="str">
        <f>IF('Dépenses forfaitaires'!K37="","",'Dépenses forfaitaires'!K37)</f>
        <v/>
      </c>
      <c r="L37" s="123" t="str">
        <f>IF($H37="","",IF($C37=Listes!$B$32,IF('DP_Instruction Forfaitaires'!$E37&lt;Listes!$B$53,('DP_Instruction Forfaitaires'!$E37*(VLOOKUP('DP_Instruction Forfaitaires'!$D37,Listes!$A$54:$E$60,2,FALSE))),IF('DP_Instruction Forfaitaires'!$E37&gt;Listes!$E$53,('DP_Instruction Forfaitaires'!$E37*(VLOOKUP('DP_Instruction Forfaitaires'!$D37,Listes!$A$54:$E$60,5,FALSE))),('DP_Instruction Forfaitaires'!$E37*(VLOOKUP('DP_Instruction Forfaitaires'!$D37,Listes!$A$54:$E$60,3,FALSE))+(VLOOKUP('DP_Instruction Forfaitaires'!$D37,Listes!$A$54:$E$60,4,FALSE)))))))</f>
        <v/>
      </c>
      <c r="M37" s="123" t="str">
        <f>IF($H37="","",IF($C37=Listes!$B$31,IF('DP_Instruction Forfaitaires'!$E37&lt;Listes!$B$42,('DP_Instruction Forfaitaires'!$E37*(VLOOKUP('DP_Instruction Forfaitaires'!$D37,Listes!$A$43:$E$49,2,FALSE))),IF('DP_Instruction Forfaitaires'!$E37&gt;Listes!$D$42,('DP_Instruction Forfaitaires'!$E37*(VLOOKUP('DP_Instruction Forfaitaires'!$D37,Listes!$A$43:$E$49,5,FALSE))),('DP_Instruction Forfaitaires'!$E37*(VLOOKUP('DP_Instruction Forfaitaires'!$D37,Listes!$A$43:$E$49,3,FALSE))+(VLOOKUP('DP_Instruction Forfaitaires'!$D37,Listes!$A$43:$E$49,4,FALSE)))))))</f>
        <v/>
      </c>
      <c r="N37" s="186" t="str">
        <f>IF($H37="","",IF($C37=Listes!$B$34,Listes!$I$31,IF($C37=Listes!$B$35,(VLOOKUP('DP_Instruction Forfaitaires'!$F37,Listes!$E$31:$F$36,2,FALSE)),IF($C37=Listes!$B$33,IF('DP_Instruction Forfaitaires'!$E37&lt;Listes!$A$64,'DP_Instruction Forfaitaires'!$E37*Listes!$A$65,IF('DP_Instruction Forfaitaires'!$E37&gt;Listes!$D$64,'DP_Instruction Forfaitaires'!$E37*Listes!$D$65,(('DP_Instruction Forfaitaires'!$E37*Listes!$B$65)+Listes!$C$65)))))))</f>
        <v/>
      </c>
      <c r="O37" s="140" t="str">
        <f>IF('Dépenses forfaitaires'!P37="","",'Dépenses forfaitaires'!P37)</f>
        <v/>
      </c>
      <c r="P37" s="196"/>
      <c r="Q37" s="367" t="str">
        <f t="shared" si="0"/>
        <v/>
      </c>
      <c r="R37" s="367" t="str">
        <f t="shared" si="1"/>
        <v/>
      </c>
      <c r="S37" s="196" t="str">
        <f t="shared" si="2"/>
        <v/>
      </c>
      <c r="T37" s="193"/>
      <c r="U37" s="198"/>
      <c r="V37" s="301" t="str">
        <f>IF(AND(OR(P37="KO",S37&lt;&gt;""),OR(Q37="",R37="",S37="")),Listes!$A$68,IF(AND(S37="",Q37&lt;&gt;""),Listes!$A$69,IF(AND(O37&lt;S37,U37=""),Listes!$A$70,IF(AND(Q37&gt;R37),Listes!$A$71,IF(AND(O37&lt;&gt;"",O37&gt;S37,T37=""),Listes!$A$72,IF(AND(W37="",OR(P37&lt;&gt;"",Q37&lt;&gt;"",R37&lt;&gt;"")),Listes!$A$73,""))))))</f>
        <v/>
      </c>
      <c r="W37" s="199"/>
      <c r="X37" s="331">
        <f t="shared" si="3"/>
        <v>0</v>
      </c>
    </row>
    <row r="38" spans="1:24" ht="20.149999999999999" customHeight="1" x14ac:dyDescent="0.35">
      <c r="A38" s="126">
        <v>32</v>
      </c>
      <c r="B38" s="123" t="str">
        <f>IF('Dépenses forfaitaires'!B38="","",'Dépenses forfaitaires'!B38)</f>
        <v/>
      </c>
      <c r="C38" s="123" t="str">
        <f>IF('Dépenses forfaitaires'!C38="","",'Dépenses forfaitaires'!C38)</f>
        <v/>
      </c>
      <c r="D38" s="123" t="str">
        <f>IF('Dépenses forfaitaires'!D38="","",'Dépenses forfaitaires'!D38)</f>
        <v/>
      </c>
      <c r="E38" s="123" t="str">
        <f>IF('Dépenses forfaitaires'!E38="","",'Dépenses forfaitaires'!E38)</f>
        <v/>
      </c>
      <c r="F38" s="123" t="str">
        <f>IF('Dépenses forfaitaires'!F38="","",'Dépenses forfaitaires'!F38)</f>
        <v/>
      </c>
      <c r="G38" s="197" t="str">
        <f>IF('Dépenses forfaitaires'!G38="","",'Dépenses forfaitaires'!G38)</f>
        <v/>
      </c>
      <c r="H38" s="123" t="str">
        <f>IF('Dépenses forfaitaires'!H38="","",'Dépenses forfaitaires'!H38)</f>
        <v/>
      </c>
      <c r="I38" s="123" t="str">
        <f>IF('Dépenses forfaitaires'!I38="","",'Dépenses forfaitaires'!I38)</f>
        <v/>
      </c>
      <c r="J38" s="361" t="str">
        <f>IF('Dépenses forfaitaires'!J38="","",'Dépenses forfaitaires'!J38)</f>
        <v/>
      </c>
      <c r="K38" s="361" t="str">
        <f>IF('Dépenses forfaitaires'!K38="","",'Dépenses forfaitaires'!K38)</f>
        <v/>
      </c>
      <c r="L38" s="123" t="str">
        <f>IF($H38="","",IF($C38=Listes!$B$32,IF('DP_Instruction Forfaitaires'!$E38&lt;Listes!$B$53,('DP_Instruction Forfaitaires'!$E38*(VLOOKUP('DP_Instruction Forfaitaires'!$D38,Listes!$A$54:$E$60,2,FALSE))),IF('DP_Instruction Forfaitaires'!$E38&gt;Listes!$E$53,('DP_Instruction Forfaitaires'!$E38*(VLOOKUP('DP_Instruction Forfaitaires'!$D38,Listes!$A$54:$E$60,5,FALSE))),('DP_Instruction Forfaitaires'!$E38*(VLOOKUP('DP_Instruction Forfaitaires'!$D38,Listes!$A$54:$E$60,3,FALSE))+(VLOOKUP('DP_Instruction Forfaitaires'!$D38,Listes!$A$54:$E$60,4,FALSE)))))))</f>
        <v/>
      </c>
      <c r="M38" s="123" t="str">
        <f>IF($H38="","",IF($C38=Listes!$B$31,IF('DP_Instruction Forfaitaires'!$E38&lt;Listes!$B$42,('DP_Instruction Forfaitaires'!$E38*(VLOOKUP('DP_Instruction Forfaitaires'!$D38,Listes!$A$43:$E$49,2,FALSE))),IF('DP_Instruction Forfaitaires'!$E38&gt;Listes!$D$42,('DP_Instruction Forfaitaires'!$E38*(VLOOKUP('DP_Instruction Forfaitaires'!$D38,Listes!$A$43:$E$49,5,FALSE))),('DP_Instruction Forfaitaires'!$E38*(VLOOKUP('DP_Instruction Forfaitaires'!$D38,Listes!$A$43:$E$49,3,FALSE))+(VLOOKUP('DP_Instruction Forfaitaires'!$D38,Listes!$A$43:$E$49,4,FALSE)))))))</f>
        <v/>
      </c>
      <c r="N38" s="186" t="str">
        <f>IF($H38="","",IF($C38=Listes!$B$34,Listes!$I$31,IF($C38=Listes!$B$35,(VLOOKUP('DP_Instruction Forfaitaires'!$F38,Listes!$E$31:$F$36,2,FALSE)),IF($C38=Listes!$B$33,IF('DP_Instruction Forfaitaires'!$E38&lt;Listes!$A$64,'DP_Instruction Forfaitaires'!$E38*Listes!$A$65,IF('DP_Instruction Forfaitaires'!$E38&gt;Listes!$D$64,'DP_Instruction Forfaitaires'!$E38*Listes!$D$65,(('DP_Instruction Forfaitaires'!$E38*Listes!$B$65)+Listes!$C$65)))))))</f>
        <v/>
      </c>
      <c r="O38" s="140" t="str">
        <f>IF('Dépenses forfaitaires'!P38="","",'Dépenses forfaitaires'!P38)</f>
        <v/>
      </c>
      <c r="P38" s="196"/>
      <c r="Q38" s="367" t="str">
        <f t="shared" si="0"/>
        <v/>
      </c>
      <c r="R38" s="367" t="str">
        <f t="shared" si="1"/>
        <v/>
      </c>
      <c r="S38" s="196" t="str">
        <f t="shared" si="2"/>
        <v/>
      </c>
      <c r="T38" s="193"/>
      <c r="U38" s="198"/>
      <c r="V38" s="301" t="str">
        <f>IF(AND(OR(P38="KO",S38&lt;&gt;""),OR(Q38="",R38="",S38="")),Listes!$A$68,IF(AND(S38="",Q38&lt;&gt;""),Listes!$A$69,IF(AND(O38&lt;S38,U38=""),Listes!$A$70,IF(AND(Q38&gt;R38),Listes!$A$71,IF(AND(O38&lt;&gt;"",O38&gt;S38,T38=""),Listes!$A$72,IF(AND(W38="",OR(P38&lt;&gt;"",Q38&lt;&gt;"",R38&lt;&gt;"")),Listes!$A$73,""))))))</f>
        <v/>
      </c>
      <c r="W38" s="199"/>
      <c r="X38" s="331">
        <f t="shared" si="3"/>
        <v>0</v>
      </c>
    </row>
    <row r="39" spans="1:24" ht="20.149999999999999" customHeight="1" x14ac:dyDescent="0.35">
      <c r="A39" s="126">
        <v>33</v>
      </c>
      <c r="B39" s="123" t="str">
        <f>IF('Dépenses forfaitaires'!B39="","",'Dépenses forfaitaires'!B39)</f>
        <v/>
      </c>
      <c r="C39" s="123" t="str">
        <f>IF('Dépenses forfaitaires'!C39="","",'Dépenses forfaitaires'!C39)</f>
        <v/>
      </c>
      <c r="D39" s="123" t="str">
        <f>IF('Dépenses forfaitaires'!D39="","",'Dépenses forfaitaires'!D39)</f>
        <v/>
      </c>
      <c r="E39" s="123" t="str">
        <f>IF('Dépenses forfaitaires'!E39="","",'Dépenses forfaitaires'!E39)</f>
        <v/>
      </c>
      <c r="F39" s="123" t="str">
        <f>IF('Dépenses forfaitaires'!F39="","",'Dépenses forfaitaires'!F39)</f>
        <v/>
      </c>
      <c r="G39" s="197" t="str">
        <f>IF('Dépenses forfaitaires'!G39="","",'Dépenses forfaitaires'!G39)</f>
        <v/>
      </c>
      <c r="H39" s="123" t="str">
        <f>IF('Dépenses forfaitaires'!H39="","",'Dépenses forfaitaires'!H39)</f>
        <v/>
      </c>
      <c r="I39" s="123" t="str">
        <f>IF('Dépenses forfaitaires'!I39="","",'Dépenses forfaitaires'!I39)</f>
        <v/>
      </c>
      <c r="J39" s="361" t="str">
        <f>IF('Dépenses forfaitaires'!J39="","",'Dépenses forfaitaires'!J39)</f>
        <v/>
      </c>
      <c r="K39" s="361" t="str">
        <f>IF('Dépenses forfaitaires'!K39="","",'Dépenses forfaitaires'!K39)</f>
        <v/>
      </c>
      <c r="L39" s="123" t="str">
        <f>IF($H39="","",IF($C39=Listes!$B$32,IF('DP_Instruction Forfaitaires'!$E39&lt;Listes!$B$53,('DP_Instruction Forfaitaires'!$E39*(VLOOKUP('DP_Instruction Forfaitaires'!$D39,Listes!$A$54:$E$60,2,FALSE))),IF('DP_Instruction Forfaitaires'!$E39&gt;Listes!$E$53,('DP_Instruction Forfaitaires'!$E39*(VLOOKUP('DP_Instruction Forfaitaires'!$D39,Listes!$A$54:$E$60,5,FALSE))),('DP_Instruction Forfaitaires'!$E39*(VLOOKUP('DP_Instruction Forfaitaires'!$D39,Listes!$A$54:$E$60,3,FALSE))+(VLOOKUP('DP_Instruction Forfaitaires'!$D39,Listes!$A$54:$E$60,4,FALSE)))))))</f>
        <v/>
      </c>
      <c r="M39" s="123" t="str">
        <f>IF($H39="","",IF($C39=Listes!$B$31,IF('DP_Instruction Forfaitaires'!$E39&lt;Listes!$B$42,('DP_Instruction Forfaitaires'!$E39*(VLOOKUP('DP_Instruction Forfaitaires'!$D39,Listes!$A$43:$E$49,2,FALSE))),IF('DP_Instruction Forfaitaires'!$E39&gt;Listes!$D$42,('DP_Instruction Forfaitaires'!$E39*(VLOOKUP('DP_Instruction Forfaitaires'!$D39,Listes!$A$43:$E$49,5,FALSE))),('DP_Instruction Forfaitaires'!$E39*(VLOOKUP('DP_Instruction Forfaitaires'!$D39,Listes!$A$43:$E$49,3,FALSE))+(VLOOKUP('DP_Instruction Forfaitaires'!$D39,Listes!$A$43:$E$49,4,FALSE)))))))</f>
        <v/>
      </c>
      <c r="N39" s="186" t="str">
        <f>IF($H39="","",IF($C39=Listes!$B$34,Listes!$I$31,IF($C39=Listes!$B$35,(VLOOKUP('DP_Instruction Forfaitaires'!$F39,Listes!$E$31:$F$36,2,FALSE)),IF($C39=Listes!$B$33,IF('DP_Instruction Forfaitaires'!$E39&lt;Listes!$A$64,'DP_Instruction Forfaitaires'!$E39*Listes!$A$65,IF('DP_Instruction Forfaitaires'!$E39&gt;Listes!$D$64,'DP_Instruction Forfaitaires'!$E39*Listes!$D$65,(('DP_Instruction Forfaitaires'!$E39*Listes!$B$65)+Listes!$C$65)))))))</f>
        <v/>
      </c>
      <c r="O39" s="140" t="str">
        <f>IF('Dépenses forfaitaires'!P39="","",'Dépenses forfaitaires'!P39)</f>
        <v/>
      </c>
      <c r="P39" s="196"/>
      <c r="Q39" s="367" t="str">
        <f t="shared" si="0"/>
        <v/>
      </c>
      <c r="R39" s="367" t="str">
        <f t="shared" si="1"/>
        <v/>
      </c>
      <c r="S39" s="196" t="str">
        <f t="shared" si="2"/>
        <v/>
      </c>
      <c r="T39" s="193"/>
      <c r="U39" s="198"/>
      <c r="V39" s="301" t="str">
        <f>IF(AND(OR(P39="KO",S39&lt;&gt;""),OR(Q39="",R39="",S39="")),Listes!$A$68,IF(AND(S39="",Q39&lt;&gt;""),Listes!$A$69,IF(AND(O39&lt;S39,U39=""),Listes!$A$70,IF(AND(Q39&gt;R39),Listes!$A$71,IF(AND(O39&lt;&gt;"",O39&gt;S39,T39=""),Listes!$A$72,IF(AND(W39="",OR(P39&lt;&gt;"",Q39&lt;&gt;"",R39&lt;&gt;"")),Listes!$A$73,""))))))</f>
        <v/>
      </c>
      <c r="W39" s="199"/>
      <c r="X39" s="331">
        <f t="shared" si="3"/>
        <v>0</v>
      </c>
    </row>
    <row r="40" spans="1:24" ht="20.149999999999999" customHeight="1" x14ac:dyDescent="0.35">
      <c r="A40" s="126">
        <v>34</v>
      </c>
      <c r="B40" s="123" t="str">
        <f>IF('Dépenses forfaitaires'!B40="","",'Dépenses forfaitaires'!B40)</f>
        <v/>
      </c>
      <c r="C40" s="123" t="str">
        <f>IF('Dépenses forfaitaires'!C40="","",'Dépenses forfaitaires'!C40)</f>
        <v/>
      </c>
      <c r="D40" s="123" t="str">
        <f>IF('Dépenses forfaitaires'!D40="","",'Dépenses forfaitaires'!D40)</f>
        <v/>
      </c>
      <c r="E40" s="123" t="str">
        <f>IF('Dépenses forfaitaires'!E40="","",'Dépenses forfaitaires'!E40)</f>
        <v/>
      </c>
      <c r="F40" s="123" t="str">
        <f>IF('Dépenses forfaitaires'!F40="","",'Dépenses forfaitaires'!F40)</f>
        <v/>
      </c>
      <c r="G40" s="197" t="str">
        <f>IF('Dépenses forfaitaires'!G40="","",'Dépenses forfaitaires'!G40)</f>
        <v/>
      </c>
      <c r="H40" s="123" t="str">
        <f>IF('Dépenses forfaitaires'!H40="","",'Dépenses forfaitaires'!H40)</f>
        <v/>
      </c>
      <c r="I40" s="123" t="str">
        <f>IF('Dépenses forfaitaires'!I40="","",'Dépenses forfaitaires'!I40)</f>
        <v/>
      </c>
      <c r="J40" s="361" t="str">
        <f>IF('Dépenses forfaitaires'!J40="","",'Dépenses forfaitaires'!J40)</f>
        <v/>
      </c>
      <c r="K40" s="361" t="str">
        <f>IF('Dépenses forfaitaires'!K40="","",'Dépenses forfaitaires'!K40)</f>
        <v/>
      </c>
      <c r="L40" s="123" t="str">
        <f>IF($H40="","",IF($C40=Listes!$B$32,IF('DP_Instruction Forfaitaires'!$E40&lt;Listes!$B$53,('DP_Instruction Forfaitaires'!$E40*(VLOOKUP('DP_Instruction Forfaitaires'!$D40,Listes!$A$54:$E$60,2,FALSE))),IF('DP_Instruction Forfaitaires'!$E40&gt;Listes!$E$53,('DP_Instruction Forfaitaires'!$E40*(VLOOKUP('DP_Instruction Forfaitaires'!$D40,Listes!$A$54:$E$60,5,FALSE))),('DP_Instruction Forfaitaires'!$E40*(VLOOKUP('DP_Instruction Forfaitaires'!$D40,Listes!$A$54:$E$60,3,FALSE))+(VLOOKUP('DP_Instruction Forfaitaires'!$D40,Listes!$A$54:$E$60,4,FALSE)))))))</f>
        <v/>
      </c>
      <c r="M40" s="123" t="str">
        <f>IF($H40="","",IF($C40=Listes!$B$31,IF('DP_Instruction Forfaitaires'!$E40&lt;Listes!$B$42,('DP_Instruction Forfaitaires'!$E40*(VLOOKUP('DP_Instruction Forfaitaires'!$D40,Listes!$A$43:$E$49,2,FALSE))),IF('DP_Instruction Forfaitaires'!$E40&gt;Listes!$D$42,('DP_Instruction Forfaitaires'!$E40*(VLOOKUP('DP_Instruction Forfaitaires'!$D40,Listes!$A$43:$E$49,5,FALSE))),('DP_Instruction Forfaitaires'!$E40*(VLOOKUP('DP_Instruction Forfaitaires'!$D40,Listes!$A$43:$E$49,3,FALSE))+(VLOOKUP('DP_Instruction Forfaitaires'!$D40,Listes!$A$43:$E$49,4,FALSE)))))))</f>
        <v/>
      </c>
      <c r="N40" s="186" t="str">
        <f>IF($H40="","",IF($C40=Listes!$B$34,Listes!$I$31,IF($C40=Listes!$B$35,(VLOOKUP('DP_Instruction Forfaitaires'!$F40,Listes!$E$31:$F$36,2,FALSE)),IF($C40=Listes!$B$33,IF('DP_Instruction Forfaitaires'!$E40&lt;Listes!$A$64,'DP_Instruction Forfaitaires'!$E40*Listes!$A$65,IF('DP_Instruction Forfaitaires'!$E40&gt;Listes!$D$64,'DP_Instruction Forfaitaires'!$E40*Listes!$D$65,(('DP_Instruction Forfaitaires'!$E40*Listes!$B$65)+Listes!$C$65)))))))</f>
        <v/>
      </c>
      <c r="O40" s="140" t="str">
        <f>IF('Dépenses forfaitaires'!P40="","",'Dépenses forfaitaires'!P40)</f>
        <v/>
      </c>
      <c r="P40" s="196"/>
      <c r="Q40" s="367" t="str">
        <f t="shared" si="0"/>
        <v/>
      </c>
      <c r="R40" s="367" t="str">
        <f t="shared" si="1"/>
        <v/>
      </c>
      <c r="S40" s="196" t="str">
        <f t="shared" si="2"/>
        <v/>
      </c>
      <c r="T40" s="193"/>
      <c r="U40" s="198"/>
      <c r="V40" s="301" t="str">
        <f>IF(AND(OR(P40="KO",S40&lt;&gt;""),OR(Q40="",R40="",S40="")),Listes!$A$68,IF(AND(S40="",Q40&lt;&gt;""),Listes!$A$69,IF(AND(O40&lt;S40,U40=""),Listes!$A$70,IF(AND(Q40&gt;R40),Listes!$A$71,IF(AND(O40&lt;&gt;"",O40&gt;S40,T40=""),Listes!$A$72,IF(AND(W40="",OR(P40&lt;&gt;"",Q40&lt;&gt;"",R40&lt;&gt;"")),Listes!$A$73,""))))))</f>
        <v/>
      </c>
      <c r="W40" s="199"/>
      <c r="X40" s="331">
        <f t="shared" si="3"/>
        <v>0</v>
      </c>
    </row>
    <row r="41" spans="1:24" ht="20.149999999999999" customHeight="1" x14ac:dyDescent="0.35">
      <c r="A41" s="126">
        <v>35</v>
      </c>
      <c r="B41" s="123" t="str">
        <f>IF('Dépenses forfaitaires'!B41="","",'Dépenses forfaitaires'!B41)</f>
        <v/>
      </c>
      <c r="C41" s="123" t="str">
        <f>IF('Dépenses forfaitaires'!C41="","",'Dépenses forfaitaires'!C41)</f>
        <v/>
      </c>
      <c r="D41" s="123" t="str">
        <f>IF('Dépenses forfaitaires'!D41="","",'Dépenses forfaitaires'!D41)</f>
        <v/>
      </c>
      <c r="E41" s="123" t="str">
        <f>IF('Dépenses forfaitaires'!E41="","",'Dépenses forfaitaires'!E41)</f>
        <v/>
      </c>
      <c r="F41" s="123" t="str">
        <f>IF('Dépenses forfaitaires'!F41="","",'Dépenses forfaitaires'!F41)</f>
        <v/>
      </c>
      <c r="G41" s="197" t="str">
        <f>IF('Dépenses forfaitaires'!G41="","",'Dépenses forfaitaires'!G41)</f>
        <v/>
      </c>
      <c r="H41" s="123" t="str">
        <f>IF('Dépenses forfaitaires'!H41="","",'Dépenses forfaitaires'!H41)</f>
        <v/>
      </c>
      <c r="I41" s="123" t="str">
        <f>IF('Dépenses forfaitaires'!I41="","",'Dépenses forfaitaires'!I41)</f>
        <v/>
      </c>
      <c r="J41" s="361" t="str">
        <f>IF('Dépenses forfaitaires'!J41="","",'Dépenses forfaitaires'!J41)</f>
        <v/>
      </c>
      <c r="K41" s="361" t="str">
        <f>IF('Dépenses forfaitaires'!K41="","",'Dépenses forfaitaires'!K41)</f>
        <v/>
      </c>
      <c r="L41" s="123" t="str">
        <f>IF($H41="","",IF($C41=Listes!$B$32,IF('DP_Instruction Forfaitaires'!$E41&lt;Listes!$B$53,('DP_Instruction Forfaitaires'!$E41*(VLOOKUP('DP_Instruction Forfaitaires'!$D41,Listes!$A$54:$E$60,2,FALSE))),IF('DP_Instruction Forfaitaires'!$E41&gt;Listes!$E$53,('DP_Instruction Forfaitaires'!$E41*(VLOOKUP('DP_Instruction Forfaitaires'!$D41,Listes!$A$54:$E$60,5,FALSE))),('DP_Instruction Forfaitaires'!$E41*(VLOOKUP('DP_Instruction Forfaitaires'!$D41,Listes!$A$54:$E$60,3,FALSE))+(VLOOKUP('DP_Instruction Forfaitaires'!$D41,Listes!$A$54:$E$60,4,FALSE)))))))</f>
        <v/>
      </c>
      <c r="M41" s="123" t="str">
        <f>IF($H41="","",IF($C41=Listes!$B$31,IF('DP_Instruction Forfaitaires'!$E41&lt;Listes!$B$42,('DP_Instruction Forfaitaires'!$E41*(VLOOKUP('DP_Instruction Forfaitaires'!$D41,Listes!$A$43:$E$49,2,FALSE))),IF('DP_Instruction Forfaitaires'!$E41&gt;Listes!$D$42,('DP_Instruction Forfaitaires'!$E41*(VLOOKUP('DP_Instruction Forfaitaires'!$D41,Listes!$A$43:$E$49,5,FALSE))),('DP_Instruction Forfaitaires'!$E41*(VLOOKUP('DP_Instruction Forfaitaires'!$D41,Listes!$A$43:$E$49,3,FALSE))+(VLOOKUP('DP_Instruction Forfaitaires'!$D41,Listes!$A$43:$E$49,4,FALSE)))))))</f>
        <v/>
      </c>
      <c r="N41" s="186" t="str">
        <f>IF($H41="","",IF($C41=Listes!$B$34,Listes!$I$31,IF($C41=Listes!$B$35,(VLOOKUP('DP_Instruction Forfaitaires'!$F41,Listes!$E$31:$F$36,2,FALSE)),IF($C41=Listes!$B$33,IF('DP_Instruction Forfaitaires'!$E41&lt;Listes!$A$64,'DP_Instruction Forfaitaires'!$E41*Listes!$A$65,IF('DP_Instruction Forfaitaires'!$E41&gt;Listes!$D$64,'DP_Instruction Forfaitaires'!$E41*Listes!$D$65,(('DP_Instruction Forfaitaires'!$E41*Listes!$B$65)+Listes!$C$65)))))))</f>
        <v/>
      </c>
      <c r="O41" s="140" t="str">
        <f>IF('Dépenses forfaitaires'!P41="","",'Dépenses forfaitaires'!P41)</f>
        <v/>
      </c>
      <c r="P41" s="196"/>
      <c r="Q41" s="367" t="str">
        <f t="shared" si="0"/>
        <v/>
      </c>
      <c r="R41" s="367" t="str">
        <f t="shared" si="1"/>
        <v/>
      </c>
      <c r="S41" s="196" t="str">
        <f t="shared" si="2"/>
        <v/>
      </c>
      <c r="T41" s="193"/>
      <c r="U41" s="198"/>
      <c r="V41" s="301" t="str">
        <f>IF(AND(OR(P41="KO",S41&lt;&gt;""),OR(Q41="",R41="",S41="")),Listes!$A$68,IF(AND(S41="",Q41&lt;&gt;""),Listes!$A$69,IF(AND(O41&lt;S41,U41=""),Listes!$A$70,IF(AND(Q41&gt;R41),Listes!$A$71,IF(AND(O41&lt;&gt;"",O41&gt;S41,T41=""),Listes!$A$72,IF(AND(W41="",OR(P41&lt;&gt;"",Q41&lt;&gt;"",R41&lt;&gt;"")),Listes!$A$73,""))))))</f>
        <v/>
      </c>
      <c r="W41" s="199"/>
      <c r="X41" s="331">
        <f t="shared" si="3"/>
        <v>0</v>
      </c>
    </row>
    <row r="42" spans="1:24" ht="20.149999999999999" customHeight="1" x14ac:dyDescent="0.35">
      <c r="A42" s="126">
        <v>36</v>
      </c>
      <c r="B42" s="123" t="str">
        <f>IF('Dépenses forfaitaires'!B42="","",'Dépenses forfaitaires'!B42)</f>
        <v/>
      </c>
      <c r="C42" s="123" t="str">
        <f>IF('Dépenses forfaitaires'!C42="","",'Dépenses forfaitaires'!C42)</f>
        <v/>
      </c>
      <c r="D42" s="123" t="str">
        <f>IF('Dépenses forfaitaires'!D42="","",'Dépenses forfaitaires'!D42)</f>
        <v/>
      </c>
      <c r="E42" s="123" t="str">
        <f>IF('Dépenses forfaitaires'!E42="","",'Dépenses forfaitaires'!E42)</f>
        <v/>
      </c>
      <c r="F42" s="123" t="str">
        <f>IF('Dépenses forfaitaires'!F42="","",'Dépenses forfaitaires'!F42)</f>
        <v/>
      </c>
      <c r="G42" s="197" t="str">
        <f>IF('Dépenses forfaitaires'!G42="","",'Dépenses forfaitaires'!G42)</f>
        <v/>
      </c>
      <c r="H42" s="123" t="str">
        <f>IF('Dépenses forfaitaires'!H42="","",'Dépenses forfaitaires'!H42)</f>
        <v/>
      </c>
      <c r="I42" s="123" t="str">
        <f>IF('Dépenses forfaitaires'!I42="","",'Dépenses forfaitaires'!I42)</f>
        <v/>
      </c>
      <c r="J42" s="361" t="str">
        <f>IF('Dépenses forfaitaires'!J42="","",'Dépenses forfaitaires'!J42)</f>
        <v/>
      </c>
      <c r="K42" s="361" t="str">
        <f>IF('Dépenses forfaitaires'!K42="","",'Dépenses forfaitaires'!K42)</f>
        <v/>
      </c>
      <c r="L42" s="123" t="str">
        <f>IF($H42="","",IF($C42=Listes!$B$32,IF('DP_Instruction Forfaitaires'!$E42&lt;Listes!$B$53,('DP_Instruction Forfaitaires'!$E42*(VLOOKUP('DP_Instruction Forfaitaires'!$D42,Listes!$A$54:$E$60,2,FALSE))),IF('DP_Instruction Forfaitaires'!$E42&gt;Listes!$E$53,('DP_Instruction Forfaitaires'!$E42*(VLOOKUP('DP_Instruction Forfaitaires'!$D42,Listes!$A$54:$E$60,5,FALSE))),('DP_Instruction Forfaitaires'!$E42*(VLOOKUP('DP_Instruction Forfaitaires'!$D42,Listes!$A$54:$E$60,3,FALSE))+(VLOOKUP('DP_Instruction Forfaitaires'!$D42,Listes!$A$54:$E$60,4,FALSE)))))))</f>
        <v/>
      </c>
      <c r="M42" s="123" t="str">
        <f>IF($H42="","",IF($C42=Listes!$B$31,IF('DP_Instruction Forfaitaires'!$E42&lt;Listes!$B$42,('DP_Instruction Forfaitaires'!$E42*(VLOOKUP('DP_Instruction Forfaitaires'!$D42,Listes!$A$43:$E$49,2,FALSE))),IF('DP_Instruction Forfaitaires'!$E42&gt;Listes!$D$42,('DP_Instruction Forfaitaires'!$E42*(VLOOKUP('DP_Instruction Forfaitaires'!$D42,Listes!$A$43:$E$49,5,FALSE))),('DP_Instruction Forfaitaires'!$E42*(VLOOKUP('DP_Instruction Forfaitaires'!$D42,Listes!$A$43:$E$49,3,FALSE))+(VLOOKUP('DP_Instruction Forfaitaires'!$D42,Listes!$A$43:$E$49,4,FALSE)))))))</f>
        <v/>
      </c>
      <c r="N42" s="186" t="str">
        <f>IF($H42="","",IF($C42=Listes!$B$34,Listes!$I$31,IF($C42=Listes!$B$35,(VLOOKUP('DP_Instruction Forfaitaires'!$F42,Listes!$E$31:$F$36,2,FALSE)),IF($C42=Listes!$B$33,IF('DP_Instruction Forfaitaires'!$E42&lt;Listes!$A$64,'DP_Instruction Forfaitaires'!$E42*Listes!$A$65,IF('DP_Instruction Forfaitaires'!$E42&gt;Listes!$D$64,'DP_Instruction Forfaitaires'!$E42*Listes!$D$65,(('DP_Instruction Forfaitaires'!$E42*Listes!$B$65)+Listes!$C$65)))))))</f>
        <v/>
      </c>
      <c r="O42" s="140" t="str">
        <f>IF('Dépenses forfaitaires'!P42="","",'Dépenses forfaitaires'!P42)</f>
        <v/>
      </c>
      <c r="P42" s="196"/>
      <c r="Q42" s="367" t="str">
        <f t="shared" si="0"/>
        <v/>
      </c>
      <c r="R42" s="367" t="str">
        <f t="shared" si="1"/>
        <v/>
      </c>
      <c r="S42" s="196" t="str">
        <f t="shared" si="2"/>
        <v/>
      </c>
      <c r="T42" s="193"/>
      <c r="U42" s="198"/>
      <c r="V42" s="301" t="str">
        <f>IF(AND(OR(P42="KO",S42&lt;&gt;""),OR(Q42="",R42="",S42="")),Listes!$A$68,IF(AND(S42="",Q42&lt;&gt;""),Listes!$A$69,IF(AND(O42&lt;S42,U42=""),Listes!$A$70,IF(AND(Q42&gt;R42),Listes!$A$71,IF(AND(O42&lt;&gt;"",O42&gt;S42,T42=""),Listes!$A$72,IF(AND(W42="",OR(P42&lt;&gt;"",Q42&lt;&gt;"",R42&lt;&gt;"")),Listes!$A$73,""))))))</f>
        <v/>
      </c>
      <c r="W42" s="199"/>
      <c r="X42" s="331">
        <f t="shared" si="3"/>
        <v>0</v>
      </c>
    </row>
    <row r="43" spans="1:24" ht="20.149999999999999" customHeight="1" x14ac:dyDescent="0.35">
      <c r="A43" s="126">
        <v>37</v>
      </c>
      <c r="B43" s="123" t="str">
        <f>IF('Dépenses forfaitaires'!B43="","",'Dépenses forfaitaires'!B43)</f>
        <v/>
      </c>
      <c r="C43" s="123" t="str">
        <f>IF('Dépenses forfaitaires'!C43="","",'Dépenses forfaitaires'!C43)</f>
        <v/>
      </c>
      <c r="D43" s="123" t="str">
        <f>IF('Dépenses forfaitaires'!D43="","",'Dépenses forfaitaires'!D43)</f>
        <v/>
      </c>
      <c r="E43" s="123" t="str">
        <f>IF('Dépenses forfaitaires'!E43="","",'Dépenses forfaitaires'!E43)</f>
        <v/>
      </c>
      <c r="F43" s="123" t="str">
        <f>IF('Dépenses forfaitaires'!F43="","",'Dépenses forfaitaires'!F43)</f>
        <v/>
      </c>
      <c r="G43" s="197" t="str">
        <f>IF('Dépenses forfaitaires'!G43="","",'Dépenses forfaitaires'!G43)</f>
        <v/>
      </c>
      <c r="H43" s="123" t="str">
        <f>IF('Dépenses forfaitaires'!H43="","",'Dépenses forfaitaires'!H43)</f>
        <v/>
      </c>
      <c r="I43" s="123" t="str">
        <f>IF('Dépenses forfaitaires'!I43="","",'Dépenses forfaitaires'!I43)</f>
        <v/>
      </c>
      <c r="J43" s="361" t="str">
        <f>IF('Dépenses forfaitaires'!J43="","",'Dépenses forfaitaires'!J43)</f>
        <v/>
      </c>
      <c r="K43" s="361" t="str">
        <f>IF('Dépenses forfaitaires'!K43="","",'Dépenses forfaitaires'!K43)</f>
        <v/>
      </c>
      <c r="L43" s="123" t="str">
        <f>IF($H43="","",IF($C43=Listes!$B$32,IF('DP_Instruction Forfaitaires'!$E43&lt;Listes!$B$53,('DP_Instruction Forfaitaires'!$E43*(VLOOKUP('DP_Instruction Forfaitaires'!$D43,Listes!$A$54:$E$60,2,FALSE))),IF('DP_Instruction Forfaitaires'!$E43&gt;Listes!$E$53,('DP_Instruction Forfaitaires'!$E43*(VLOOKUP('DP_Instruction Forfaitaires'!$D43,Listes!$A$54:$E$60,5,FALSE))),('DP_Instruction Forfaitaires'!$E43*(VLOOKUP('DP_Instruction Forfaitaires'!$D43,Listes!$A$54:$E$60,3,FALSE))+(VLOOKUP('DP_Instruction Forfaitaires'!$D43,Listes!$A$54:$E$60,4,FALSE)))))))</f>
        <v/>
      </c>
      <c r="M43" s="123" t="str">
        <f>IF($H43="","",IF($C43=Listes!$B$31,IF('DP_Instruction Forfaitaires'!$E43&lt;Listes!$B$42,('DP_Instruction Forfaitaires'!$E43*(VLOOKUP('DP_Instruction Forfaitaires'!$D43,Listes!$A$43:$E$49,2,FALSE))),IF('DP_Instruction Forfaitaires'!$E43&gt;Listes!$D$42,('DP_Instruction Forfaitaires'!$E43*(VLOOKUP('DP_Instruction Forfaitaires'!$D43,Listes!$A$43:$E$49,5,FALSE))),('DP_Instruction Forfaitaires'!$E43*(VLOOKUP('DP_Instruction Forfaitaires'!$D43,Listes!$A$43:$E$49,3,FALSE))+(VLOOKUP('DP_Instruction Forfaitaires'!$D43,Listes!$A$43:$E$49,4,FALSE)))))))</f>
        <v/>
      </c>
      <c r="N43" s="186" t="str">
        <f>IF($H43="","",IF($C43=Listes!$B$34,Listes!$I$31,IF($C43=Listes!$B$35,(VLOOKUP('DP_Instruction Forfaitaires'!$F43,Listes!$E$31:$F$36,2,FALSE)),IF($C43=Listes!$B$33,IF('DP_Instruction Forfaitaires'!$E43&lt;Listes!$A$64,'DP_Instruction Forfaitaires'!$E43*Listes!$A$65,IF('DP_Instruction Forfaitaires'!$E43&gt;Listes!$D$64,'DP_Instruction Forfaitaires'!$E43*Listes!$D$65,(('DP_Instruction Forfaitaires'!$E43*Listes!$B$65)+Listes!$C$65)))))))</f>
        <v/>
      </c>
      <c r="O43" s="140" t="str">
        <f>IF('Dépenses forfaitaires'!P43="","",'Dépenses forfaitaires'!P43)</f>
        <v/>
      </c>
      <c r="P43" s="196"/>
      <c r="Q43" s="367" t="str">
        <f t="shared" si="0"/>
        <v/>
      </c>
      <c r="R43" s="367" t="str">
        <f t="shared" si="1"/>
        <v/>
      </c>
      <c r="S43" s="196" t="str">
        <f t="shared" si="2"/>
        <v/>
      </c>
      <c r="T43" s="193"/>
      <c r="U43" s="198"/>
      <c r="V43" s="301" t="str">
        <f>IF(AND(OR(P43="KO",S43&lt;&gt;""),OR(Q43="",R43="",S43="")),Listes!$A$68,IF(AND(S43="",Q43&lt;&gt;""),Listes!$A$69,IF(AND(O43&lt;S43,U43=""),Listes!$A$70,IF(AND(Q43&gt;R43),Listes!$A$71,IF(AND(O43&lt;&gt;"",O43&gt;S43,T43=""),Listes!$A$72,IF(AND(W43="",OR(P43&lt;&gt;"",Q43&lt;&gt;"",R43&lt;&gt;"")),Listes!$A$73,""))))))</f>
        <v/>
      </c>
      <c r="W43" s="199"/>
      <c r="X43" s="331">
        <f t="shared" si="3"/>
        <v>0</v>
      </c>
    </row>
    <row r="44" spans="1:24" ht="20.149999999999999" customHeight="1" x14ac:dyDescent="0.35">
      <c r="A44" s="126">
        <v>38</v>
      </c>
      <c r="B44" s="123" t="str">
        <f>IF('Dépenses forfaitaires'!B44="","",'Dépenses forfaitaires'!B44)</f>
        <v/>
      </c>
      <c r="C44" s="123" t="str">
        <f>IF('Dépenses forfaitaires'!C44="","",'Dépenses forfaitaires'!C44)</f>
        <v/>
      </c>
      <c r="D44" s="123" t="str">
        <f>IF('Dépenses forfaitaires'!D44="","",'Dépenses forfaitaires'!D44)</f>
        <v/>
      </c>
      <c r="E44" s="123" t="str">
        <f>IF('Dépenses forfaitaires'!E44="","",'Dépenses forfaitaires'!E44)</f>
        <v/>
      </c>
      <c r="F44" s="123" t="str">
        <f>IF('Dépenses forfaitaires'!F44="","",'Dépenses forfaitaires'!F44)</f>
        <v/>
      </c>
      <c r="G44" s="197" t="str">
        <f>IF('Dépenses forfaitaires'!G44="","",'Dépenses forfaitaires'!G44)</f>
        <v/>
      </c>
      <c r="H44" s="123" t="str">
        <f>IF('Dépenses forfaitaires'!H44="","",'Dépenses forfaitaires'!H44)</f>
        <v/>
      </c>
      <c r="I44" s="123" t="str">
        <f>IF('Dépenses forfaitaires'!I44="","",'Dépenses forfaitaires'!I44)</f>
        <v/>
      </c>
      <c r="J44" s="361" t="str">
        <f>IF('Dépenses forfaitaires'!J44="","",'Dépenses forfaitaires'!J44)</f>
        <v/>
      </c>
      <c r="K44" s="361" t="str">
        <f>IF('Dépenses forfaitaires'!K44="","",'Dépenses forfaitaires'!K44)</f>
        <v/>
      </c>
      <c r="L44" s="123" t="str">
        <f>IF($H44="","",IF($C44=Listes!$B$32,IF('DP_Instruction Forfaitaires'!$E44&lt;Listes!$B$53,('DP_Instruction Forfaitaires'!$E44*(VLOOKUP('DP_Instruction Forfaitaires'!$D44,Listes!$A$54:$E$60,2,FALSE))),IF('DP_Instruction Forfaitaires'!$E44&gt;Listes!$E$53,('DP_Instruction Forfaitaires'!$E44*(VLOOKUP('DP_Instruction Forfaitaires'!$D44,Listes!$A$54:$E$60,5,FALSE))),('DP_Instruction Forfaitaires'!$E44*(VLOOKUP('DP_Instruction Forfaitaires'!$D44,Listes!$A$54:$E$60,3,FALSE))+(VLOOKUP('DP_Instruction Forfaitaires'!$D44,Listes!$A$54:$E$60,4,FALSE)))))))</f>
        <v/>
      </c>
      <c r="M44" s="123" t="str">
        <f>IF($H44="","",IF($C44=Listes!$B$31,IF('DP_Instruction Forfaitaires'!$E44&lt;Listes!$B$42,('DP_Instruction Forfaitaires'!$E44*(VLOOKUP('DP_Instruction Forfaitaires'!$D44,Listes!$A$43:$E$49,2,FALSE))),IF('DP_Instruction Forfaitaires'!$E44&gt;Listes!$D$42,('DP_Instruction Forfaitaires'!$E44*(VLOOKUP('DP_Instruction Forfaitaires'!$D44,Listes!$A$43:$E$49,5,FALSE))),('DP_Instruction Forfaitaires'!$E44*(VLOOKUP('DP_Instruction Forfaitaires'!$D44,Listes!$A$43:$E$49,3,FALSE))+(VLOOKUP('DP_Instruction Forfaitaires'!$D44,Listes!$A$43:$E$49,4,FALSE)))))))</f>
        <v/>
      </c>
      <c r="N44" s="186" t="str">
        <f>IF($H44="","",IF($C44=Listes!$B$34,Listes!$I$31,IF($C44=Listes!$B$35,(VLOOKUP('DP_Instruction Forfaitaires'!$F44,Listes!$E$31:$F$36,2,FALSE)),IF($C44=Listes!$B$33,IF('DP_Instruction Forfaitaires'!$E44&lt;Listes!$A$64,'DP_Instruction Forfaitaires'!$E44*Listes!$A$65,IF('DP_Instruction Forfaitaires'!$E44&gt;Listes!$D$64,'DP_Instruction Forfaitaires'!$E44*Listes!$D$65,(('DP_Instruction Forfaitaires'!$E44*Listes!$B$65)+Listes!$C$65)))))))</f>
        <v/>
      </c>
      <c r="O44" s="140" t="str">
        <f>IF('Dépenses forfaitaires'!P44="","",'Dépenses forfaitaires'!P44)</f>
        <v/>
      </c>
      <c r="P44" s="196"/>
      <c r="Q44" s="367" t="str">
        <f t="shared" si="0"/>
        <v/>
      </c>
      <c r="R44" s="367" t="str">
        <f t="shared" si="1"/>
        <v/>
      </c>
      <c r="S44" s="196" t="str">
        <f t="shared" si="2"/>
        <v/>
      </c>
      <c r="T44" s="193"/>
      <c r="U44" s="198"/>
      <c r="V44" s="301" t="str">
        <f>IF(AND(OR(P44="KO",S44&lt;&gt;""),OR(Q44="",R44="",S44="")),Listes!$A$68,IF(AND(S44="",Q44&lt;&gt;""),Listes!$A$69,IF(AND(O44&lt;S44,U44=""),Listes!$A$70,IF(AND(Q44&gt;R44),Listes!$A$71,IF(AND(O44&lt;&gt;"",O44&gt;S44,T44=""),Listes!$A$72,IF(AND(W44="",OR(P44&lt;&gt;"",Q44&lt;&gt;"",R44&lt;&gt;"")),Listes!$A$73,""))))))</f>
        <v/>
      </c>
      <c r="W44" s="199"/>
      <c r="X44" s="331">
        <f t="shared" si="3"/>
        <v>0</v>
      </c>
    </row>
    <row r="45" spans="1:24" ht="20.149999999999999" customHeight="1" x14ac:dyDescent="0.35">
      <c r="A45" s="126">
        <v>39</v>
      </c>
      <c r="B45" s="123" t="str">
        <f>IF('Dépenses forfaitaires'!B45="","",'Dépenses forfaitaires'!B45)</f>
        <v/>
      </c>
      <c r="C45" s="123" t="str">
        <f>IF('Dépenses forfaitaires'!C45="","",'Dépenses forfaitaires'!C45)</f>
        <v/>
      </c>
      <c r="D45" s="123" t="str">
        <f>IF('Dépenses forfaitaires'!D45="","",'Dépenses forfaitaires'!D45)</f>
        <v/>
      </c>
      <c r="E45" s="123" t="str">
        <f>IF('Dépenses forfaitaires'!E45="","",'Dépenses forfaitaires'!E45)</f>
        <v/>
      </c>
      <c r="F45" s="123" t="str">
        <f>IF('Dépenses forfaitaires'!F45="","",'Dépenses forfaitaires'!F45)</f>
        <v/>
      </c>
      <c r="G45" s="197" t="str">
        <f>IF('Dépenses forfaitaires'!G45="","",'Dépenses forfaitaires'!G45)</f>
        <v/>
      </c>
      <c r="H45" s="123" t="str">
        <f>IF('Dépenses forfaitaires'!H45="","",'Dépenses forfaitaires'!H45)</f>
        <v/>
      </c>
      <c r="I45" s="123" t="str">
        <f>IF('Dépenses forfaitaires'!I45="","",'Dépenses forfaitaires'!I45)</f>
        <v/>
      </c>
      <c r="J45" s="361" t="str">
        <f>IF('Dépenses forfaitaires'!J45="","",'Dépenses forfaitaires'!J45)</f>
        <v/>
      </c>
      <c r="K45" s="361" t="str">
        <f>IF('Dépenses forfaitaires'!K45="","",'Dépenses forfaitaires'!K45)</f>
        <v/>
      </c>
      <c r="L45" s="123" t="str">
        <f>IF($H45="","",IF($C45=Listes!$B$32,IF('DP_Instruction Forfaitaires'!$E45&lt;Listes!$B$53,('DP_Instruction Forfaitaires'!$E45*(VLOOKUP('DP_Instruction Forfaitaires'!$D45,Listes!$A$54:$E$60,2,FALSE))),IF('DP_Instruction Forfaitaires'!$E45&gt;Listes!$E$53,('DP_Instruction Forfaitaires'!$E45*(VLOOKUP('DP_Instruction Forfaitaires'!$D45,Listes!$A$54:$E$60,5,FALSE))),('DP_Instruction Forfaitaires'!$E45*(VLOOKUP('DP_Instruction Forfaitaires'!$D45,Listes!$A$54:$E$60,3,FALSE))+(VLOOKUP('DP_Instruction Forfaitaires'!$D45,Listes!$A$54:$E$60,4,FALSE)))))))</f>
        <v/>
      </c>
      <c r="M45" s="123" t="str">
        <f>IF($H45="","",IF($C45=Listes!$B$31,IF('DP_Instruction Forfaitaires'!$E45&lt;Listes!$B$42,('DP_Instruction Forfaitaires'!$E45*(VLOOKUP('DP_Instruction Forfaitaires'!$D45,Listes!$A$43:$E$49,2,FALSE))),IF('DP_Instruction Forfaitaires'!$E45&gt;Listes!$D$42,('DP_Instruction Forfaitaires'!$E45*(VLOOKUP('DP_Instruction Forfaitaires'!$D45,Listes!$A$43:$E$49,5,FALSE))),('DP_Instruction Forfaitaires'!$E45*(VLOOKUP('DP_Instruction Forfaitaires'!$D45,Listes!$A$43:$E$49,3,FALSE))+(VLOOKUP('DP_Instruction Forfaitaires'!$D45,Listes!$A$43:$E$49,4,FALSE)))))))</f>
        <v/>
      </c>
      <c r="N45" s="186" t="str">
        <f>IF($H45="","",IF($C45=Listes!$B$34,Listes!$I$31,IF($C45=Listes!$B$35,(VLOOKUP('DP_Instruction Forfaitaires'!$F45,Listes!$E$31:$F$36,2,FALSE)),IF($C45=Listes!$B$33,IF('DP_Instruction Forfaitaires'!$E45&lt;Listes!$A$64,'DP_Instruction Forfaitaires'!$E45*Listes!$A$65,IF('DP_Instruction Forfaitaires'!$E45&gt;Listes!$D$64,'DP_Instruction Forfaitaires'!$E45*Listes!$D$65,(('DP_Instruction Forfaitaires'!$E45*Listes!$B$65)+Listes!$C$65)))))))</f>
        <v/>
      </c>
      <c r="O45" s="140" t="str">
        <f>IF('Dépenses forfaitaires'!P45="","",'Dépenses forfaitaires'!P45)</f>
        <v/>
      </c>
      <c r="P45" s="196"/>
      <c r="Q45" s="367" t="str">
        <f t="shared" si="0"/>
        <v/>
      </c>
      <c r="R45" s="367" t="str">
        <f t="shared" si="1"/>
        <v/>
      </c>
      <c r="S45" s="196" t="str">
        <f t="shared" si="2"/>
        <v/>
      </c>
      <c r="T45" s="193"/>
      <c r="U45" s="198"/>
      <c r="V45" s="301" t="str">
        <f>IF(AND(OR(P45="KO",S45&lt;&gt;""),OR(Q45="",R45="",S45="")),Listes!$A$68,IF(AND(S45="",Q45&lt;&gt;""),Listes!$A$69,IF(AND(O45&lt;S45,U45=""),Listes!$A$70,IF(AND(Q45&gt;R45),Listes!$A$71,IF(AND(O45&lt;&gt;"",O45&gt;S45,T45=""),Listes!$A$72,IF(AND(W45="",OR(P45&lt;&gt;"",Q45&lt;&gt;"",R45&lt;&gt;"")),Listes!$A$73,""))))))</f>
        <v/>
      </c>
      <c r="W45" s="199"/>
      <c r="X45" s="331">
        <f t="shared" si="3"/>
        <v>0</v>
      </c>
    </row>
    <row r="46" spans="1:24" ht="20.149999999999999" customHeight="1" x14ac:dyDescent="0.35">
      <c r="A46" s="126">
        <v>40</v>
      </c>
      <c r="B46" s="123" t="str">
        <f>IF('Dépenses forfaitaires'!B46="","",'Dépenses forfaitaires'!B46)</f>
        <v/>
      </c>
      <c r="C46" s="123" t="str">
        <f>IF('Dépenses forfaitaires'!C46="","",'Dépenses forfaitaires'!C46)</f>
        <v/>
      </c>
      <c r="D46" s="123" t="str">
        <f>IF('Dépenses forfaitaires'!D46="","",'Dépenses forfaitaires'!D46)</f>
        <v/>
      </c>
      <c r="E46" s="123" t="str">
        <f>IF('Dépenses forfaitaires'!E46="","",'Dépenses forfaitaires'!E46)</f>
        <v/>
      </c>
      <c r="F46" s="123" t="str">
        <f>IF('Dépenses forfaitaires'!F46="","",'Dépenses forfaitaires'!F46)</f>
        <v/>
      </c>
      <c r="G46" s="197" t="str">
        <f>IF('Dépenses forfaitaires'!G46="","",'Dépenses forfaitaires'!G46)</f>
        <v/>
      </c>
      <c r="H46" s="123" t="str">
        <f>IF('Dépenses forfaitaires'!H46="","",'Dépenses forfaitaires'!H46)</f>
        <v/>
      </c>
      <c r="I46" s="123" t="str">
        <f>IF('Dépenses forfaitaires'!I46="","",'Dépenses forfaitaires'!I46)</f>
        <v/>
      </c>
      <c r="J46" s="361" t="str">
        <f>IF('Dépenses forfaitaires'!J46="","",'Dépenses forfaitaires'!J46)</f>
        <v/>
      </c>
      <c r="K46" s="361" t="str">
        <f>IF('Dépenses forfaitaires'!K46="","",'Dépenses forfaitaires'!K46)</f>
        <v/>
      </c>
      <c r="L46" s="123" t="str">
        <f>IF($H46="","",IF($C46=Listes!$B$32,IF('DP_Instruction Forfaitaires'!$E46&lt;Listes!$B$53,('DP_Instruction Forfaitaires'!$E46*(VLOOKUP('DP_Instruction Forfaitaires'!$D46,Listes!$A$54:$E$60,2,FALSE))),IF('DP_Instruction Forfaitaires'!$E46&gt;Listes!$E$53,('DP_Instruction Forfaitaires'!$E46*(VLOOKUP('DP_Instruction Forfaitaires'!$D46,Listes!$A$54:$E$60,5,FALSE))),('DP_Instruction Forfaitaires'!$E46*(VLOOKUP('DP_Instruction Forfaitaires'!$D46,Listes!$A$54:$E$60,3,FALSE))+(VLOOKUP('DP_Instruction Forfaitaires'!$D46,Listes!$A$54:$E$60,4,FALSE)))))))</f>
        <v/>
      </c>
      <c r="M46" s="123" t="str">
        <f>IF($H46="","",IF($C46=Listes!$B$31,IF('DP_Instruction Forfaitaires'!$E46&lt;Listes!$B$42,('DP_Instruction Forfaitaires'!$E46*(VLOOKUP('DP_Instruction Forfaitaires'!$D46,Listes!$A$43:$E$49,2,FALSE))),IF('DP_Instruction Forfaitaires'!$E46&gt;Listes!$D$42,('DP_Instruction Forfaitaires'!$E46*(VLOOKUP('DP_Instruction Forfaitaires'!$D46,Listes!$A$43:$E$49,5,FALSE))),('DP_Instruction Forfaitaires'!$E46*(VLOOKUP('DP_Instruction Forfaitaires'!$D46,Listes!$A$43:$E$49,3,FALSE))+(VLOOKUP('DP_Instruction Forfaitaires'!$D46,Listes!$A$43:$E$49,4,FALSE)))))))</f>
        <v/>
      </c>
      <c r="N46" s="186" t="str">
        <f>IF($H46="","",IF($C46=Listes!$B$34,Listes!$I$31,IF($C46=Listes!$B$35,(VLOOKUP('DP_Instruction Forfaitaires'!$F46,Listes!$E$31:$F$36,2,FALSE)),IF($C46=Listes!$B$33,IF('DP_Instruction Forfaitaires'!$E46&lt;Listes!$A$64,'DP_Instruction Forfaitaires'!$E46*Listes!$A$65,IF('DP_Instruction Forfaitaires'!$E46&gt;Listes!$D$64,'DP_Instruction Forfaitaires'!$E46*Listes!$D$65,(('DP_Instruction Forfaitaires'!$E46*Listes!$B$65)+Listes!$C$65)))))))</f>
        <v/>
      </c>
      <c r="O46" s="140" t="str">
        <f>IF('Dépenses forfaitaires'!P46="","",'Dépenses forfaitaires'!P46)</f>
        <v/>
      </c>
      <c r="P46" s="196"/>
      <c r="Q46" s="367" t="str">
        <f t="shared" si="0"/>
        <v/>
      </c>
      <c r="R46" s="367" t="str">
        <f t="shared" si="1"/>
        <v/>
      </c>
      <c r="S46" s="196" t="str">
        <f t="shared" si="2"/>
        <v/>
      </c>
      <c r="T46" s="193"/>
      <c r="U46" s="198"/>
      <c r="V46" s="301" t="str">
        <f>IF(AND(OR(P46="KO",S46&lt;&gt;""),OR(Q46="",R46="",S46="")),Listes!$A$68,IF(AND(S46="",Q46&lt;&gt;""),Listes!$A$69,IF(AND(O46&lt;S46,U46=""),Listes!$A$70,IF(AND(Q46&gt;R46),Listes!$A$71,IF(AND(O46&lt;&gt;"",O46&gt;S46,T46=""),Listes!$A$72,IF(AND(W46="",OR(P46&lt;&gt;"",Q46&lt;&gt;"",R46&lt;&gt;"")),Listes!$A$73,""))))))</f>
        <v/>
      </c>
      <c r="W46" s="199"/>
      <c r="X46" s="331">
        <f t="shared" si="3"/>
        <v>0</v>
      </c>
    </row>
    <row r="47" spans="1:24" ht="20.149999999999999" customHeight="1" x14ac:dyDescent="0.35">
      <c r="A47" s="126">
        <v>41</v>
      </c>
      <c r="B47" s="123" t="str">
        <f>IF('Dépenses forfaitaires'!B47="","",'Dépenses forfaitaires'!B47)</f>
        <v/>
      </c>
      <c r="C47" s="123" t="str">
        <f>IF('Dépenses forfaitaires'!C47="","",'Dépenses forfaitaires'!C47)</f>
        <v/>
      </c>
      <c r="D47" s="123" t="str">
        <f>IF('Dépenses forfaitaires'!D47="","",'Dépenses forfaitaires'!D47)</f>
        <v/>
      </c>
      <c r="E47" s="123" t="str">
        <f>IF('Dépenses forfaitaires'!E47="","",'Dépenses forfaitaires'!E47)</f>
        <v/>
      </c>
      <c r="F47" s="123" t="str">
        <f>IF('Dépenses forfaitaires'!F47="","",'Dépenses forfaitaires'!F47)</f>
        <v/>
      </c>
      <c r="G47" s="197" t="str">
        <f>IF('Dépenses forfaitaires'!G47="","",'Dépenses forfaitaires'!G47)</f>
        <v/>
      </c>
      <c r="H47" s="123" t="str">
        <f>IF('Dépenses forfaitaires'!H47="","",'Dépenses forfaitaires'!H47)</f>
        <v/>
      </c>
      <c r="I47" s="123" t="str">
        <f>IF('Dépenses forfaitaires'!I47="","",'Dépenses forfaitaires'!I47)</f>
        <v/>
      </c>
      <c r="J47" s="361" t="str">
        <f>IF('Dépenses forfaitaires'!J47="","",'Dépenses forfaitaires'!J47)</f>
        <v/>
      </c>
      <c r="K47" s="361" t="str">
        <f>IF('Dépenses forfaitaires'!K47="","",'Dépenses forfaitaires'!K47)</f>
        <v/>
      </c>
      <c r="L47" s="123" t="str">
        <f>IF($H47="","",IF($C47=Listes!$B$32,IF('DP_Instruction Forfaitaires'!$E47&lt;Listes!$B$53,('DP_Instruction Forfaitaires'!$E47*(VLOOKUP('DP_Instruction Forfaitaires'!$D47,Listes!$A$54:$E$60,2,FALSE))),IF('DP_Instruction Forfaitaires'!$E47&gt;Listes!$E$53,('DP_Instruction Forfaitaires'!$E47*(VLOOKUP('DP_Instruction Forfaitaires'!$D47,Listes!$A$54:$E$60,5,FALSE))),('DP_Instruction Forfaitaires'!$E47*(VLOOKUP('DP_Instruction Forfaitaires'!$D47,Listes!$A$54:$E$60,3,FALSE))+(VLOOKUP('DP_Instruction Forfaitaires'!$D47,Listes!$A$54:$E$60,4,FALSE)))))))</f>
        <v/>
      </c>
      <c r="M47" s="123" t="str">
        <f>IF($H47="","",IF($C47=Listes!$B$31,IF('DP_Instruction Forfaitaires'!$E47&lt;Listes!$B$42,('DP_Instruction Forfaitaires'!$E47*(VLOOKUP('DP_Instruction Forfaitaires'!$D47,Listes!$A$43:$E$49,2,FALSE))),IF('DP_Instruction Forfaitaires'!$E47&gt;Listes!$D$42,('DP_Instruction Forfaitaires'!$E47*(VLOOKUP('DP_Instruction Forfaitaires'!$D47,Listes!$A$43:$E$49,5,FALSE))),('DP_Instruction Forfaitaires'!$E47*(VLOOKUP('DP_Instruction Forfaitaires'!$D47,Listes!$A$43:$E$49,3,FALSE))+(VLOOKUP('DP_Instruction Forfaitaires'!$D47,Listes!$A$43:$E$49,4,FALSE)))))))</f>
        <v/>
      </c>
      <c r="N47" s="186" t="str">
        <f>IF($H47="","",IF($C47=Listes!$B$34,Listes!$I$31,IF($C47=Listes!$B$35,(VLOOKUP('DP_Instruction Forfaitaires'!$F47,Listes!$E$31:$F$36,2,FALSE)),IF($C47=Listes!$B$33,IF('DP_Instruction Forfaitaires'!$E47&lt;Listes!$A$64,'DP_Instruction Forfaitaires'!$E47*Listes!$A$65,IF('DP_Instruction Forfaitaires'!$E47&gt;Listes!$D$64,'DP_Instruction Forfaitaires'!$E47*Listes!$D$65,(('DP_Instruction Forfaitaires'!$E47*Listes!$B$65)+Listes!$C$65)))))))</f>
        <v/>
      </c>
      <c r="O47" s="140" t="str">
        <f>IF('Dépenses forfaitaires'!P47="","",'Dépenses forfaitaires'!P47)</f>
        <v/>
      </c>
      <c r="P47" s="196"/>
      <c r="Q47" s="367" t="str">
        <f t="shared" si="0"/>
        <v/>
      </c>
      <c r="R47" s="367" t="str">
        <f t="shared" si="1"/>
        <v/>
      </c>
      <c r="S47" s="196" t="str">
        <f t="shared" si="2"/>
        <v/>
      </c>
      <c r="T47" s="193"/>
      <c r="U47" s="198"/>
      <c r="V47" s="301" t="str">
        <f>IF(AND(OR(P47="KO",S47&lt;&gt;""),OR(Q47="",R47="",S47="")),Listes!$A$68,IF(AND(S47="",Q47&lt;&gt;""),Listes!$A$69,IF(AND(O47&lt;S47,U47=""),Listes!$A$70,IF(AND(Q47&gt;R47),Listes!$A$71,IF(AND(O47&lt;&gt;"",O47&gt;S47,T47=""),Listes!$A$72,IF(AND(W47="",OR(P47&lt;&gt;"",Q47&lt;&gt;"",R47&lt;&gt;"")),Listes!$A$73,""))))))</f>
        <v/>
      </c>
      <c r="W47" s="199"/>
      <c r="X47" s="331">
        <f t="shared" si="3"/>
        <v>0</v>
      </c>
    </row>
    <row r="48" spans="1:24" ht="20.149999999999999" customHeight="1" x14ac:dyDescent="0.35">
      <c r="A48" s="126">
        <v>42</v>
      </c>
      <c r="B48" s="123" t="str">
        <f>IF('Dépenses forfaitaires'!B48="","",'Dépenses forfaitaires'!B48)</f>
        <v/>
      </c>
      <c r="C48" s="123" t="str">
        <f>IF('Dépenses forfaitaires'!C48="","",'Dépenses forfaitaires'!C48)</f>
        <v/>
      </c>
      <c r="D48" s="123" t="str">
        <f>IF('Dépenses forfaitaires'!D48="","",'Dépenses forfaitaires'!D48)</f>
        <v/>
      </c>
      <c r="E48" s="123" t="str">
        <f>IF('Dépenses forfaitaires'!E48="","",'Dépenses forfaitaires'!E48)</f>
        <v/>
      </c>
      <c r="F48" s="123" t="str">
        <f>IF('Dépenses forfaitaires'!F48="","",'Dépenses forfaitaires'!F48)</f>
        <v/>
      </c>
      <c r="G48" s="197" t="str">
        <f>IF('Dépenses forfaitaires'!G48="","",'Dépenses forfaitaires'!G48)</f>
        <v/>
      </c>
      <c r="H48" s="123" t="str">
        <f>IF('Dépenses forfaitaires'!H48="","",'Dépenses forfaitaires'!H48)</f>
        <v/>
      </c>
      <c r="I48" s="123" t="str">
        <f>IF('Dépenses forfaitaires'!I48="","",'Dépenses forfaitaires'!I48)</f>
        <v/>
      </c>
      <c r="J48" s="361" t="str">
        <f>IF('Dépenses forfaitaires'!J48="","",'Dépenses forfaitaires'!J48)</f>
        <v/>
      </c>
      <c r="K48" s="361" t="str">
        <f>IF('Dépenses forfaitaires'!K48="","",'Dépenses forfaitaires'!K48)</f>
        <v/>
      </c>
      <c r="L48" s="123" t="str">
        <f>IF($H48="","",IF($C48=Listes!$B$32,IF('DP_Instruction Forfaitaires'!$E48&lt;Listes!$B$53,('DP_Instruction Forfaitaires'!$E48*(VLOOKUP('DP_Instruction Forfaitaires'!$D48,Listes!$A$54:$E$60,2,FALSE))),IF('DP_Instruction Forfaitaires'!$E48&gt;Listes!$E$53,('DP_Instruction Forfaitaires'!$E48*(VLOOKUP('DP_Instruction Forfaitaires'!$D48,Listes!$A$54:$E$60,5,FALSE))),('DP_Instruction Forfaitaires'!$E48*(VLOOKUP('DP_Instruction Forfaitaires'!$D48,Listes!$A$54:$E$60,3,FALSE))+(VLOOKUP('DP_Instruction Forfaitaires'!$D48,Listes!$A$54:$E$60,4,FALSE)))))))</f>
        <v/>
      </c>
      <c r="M48" s="123" t="str">
        <f>IF($H48="","",IF($C48=Listes!$B$31,IF('DP_Instruction Forfaitaires'!$E48&lt;Listes!$B$42,('DP_Instruction Forfaitaires'!$E48*(VLOOKUP('DP_Instruction Forfaitaires'!$D48,Listes!$A$43:$E$49,2,FALSE))),IF('DP_Instruction Forfaitaires'!$E48&gt;Listes!$D$42,('DP_Instruction Forfaitaires'!$E48*(VLOOKUP('DP_Instruction Forfaitaires'!$D48,Listes!$A$43:$E$49,5,FALSE))),('DP_Instruction Forfaitaires'!$E48*(VLOOKUP('DP_Instruction Forfaitaires'!$D48,Listes!$A$43:$E$49,3,FALSE))+(VLOOKUP('DP_Instruction Forfaitaires'!$D48,Listes!$A$43:$E$49,4,FALSE)))))))</f>
        <v/>
      </c>
      <c r="N48" s="186" t="str">
        <f>IF($H48="","",IF($C48=Listes!$B$34,Listes!$I$31,IF($C48=Listes!$B$35,(VLOOKUP('DP_Instruction Forfaitaires'!$F48,Listes!$E$31:$F$36,2,FALSE)),IF($C48=Listes!$B$33,IF('DP_Instruction Forfaitaires'!$E48&lt;Listes!$A$64,'DP_Instruction Forfaitaires'!$E48*Listes!$A$65,IF('DP_Instruction Forfaitaires'!$E48&gt;Listes!$D$64,'DP_Instruction Forfaitaires'!$E48*Listes!$D$65,(('DP_Instruction Forfaitaires'!$E48*Listes!$B$65)+Listes!$C$65)))))))</f>
        <v/>
      </c>
      <c r="O48" s="140" t="str">
        <f>IF('Dépenses forfaitaires'!P48="","",'Dépenses forfaitaires'!P48)</f>
        <v/>
      </c>
      <c r="P48" s="196"/>
      <c r="Q48" s="367" t="str">
        <f t="shared" si="0"/>
        <v/>
      </c>
      <c r="R48" s="367" t="str">
        <f t="shared" si="1"/>
        <v/>
      </c>
      <c r="S48" s="196" t="str">
        <f t="shared" si="2"/>
        <v/>
      </c>
      <c r="T48" s="193"/>
      <c r="U48" s="198"/>
      <c r="V48" s="301" t="str">
        <f>IF(AND(OR(P48="KO",S48&lt;&gt;""),OR(Q48="",R48="",S48="")),Listes!$A$68,IF(AND(S48="",Q48&lt;&gt;""),Listes!$A$69,IF(AND(O48&lt;S48,U48=""),Listes!$A$70,IF(AND(Q48&gt;R48),Listes!$A$71,IF(AND(O48&lt;&gt;"",O48&gt;S48,T48=""),Listes!$A$72,IF(AND(W48="",OR(P48&lt;&gt;"",Q48&lt;&gt;"",R48&lt;&gt;"")),Listes!$A$73,""))))))</f>
        <v/>
      </c>
      <c r="W48" s="199"/>
      <c r="X48" s="331">
        <f t="shared" si="3"/>
        <v>0</v>
      </c>
    </row>
    <row r="49" spans="1:24" ht="20.149999999999999" customHeight="1" x14ac:dyDescent="0.35">
      <c r="A49" s="126">
        <v>43</v>
      </c>
      <c r="B49" s="123" t="str">
        <f>IF('Dépenses forfaitaires'!B49="","",'Dépenses forfaitaires'!B49)</f>
        <v/>
      </c>
      <c r="C49" s="123" t="str">
        <f>IF('Dépenses forfaitaires'!C49="","",'Dépenses forfaitaires'!C49)</f>
        <v/>
      </c>
      <c r="D49" s="123" t="str">
        <f>IF('Dépenses forfaitaires'!D49="","",'Dépenses forfaitaires'!D49)</f>
        <v/>
      </c>
      <c r="E49" s="123" t="str">
        <f>IF('Dépenses forfaitaires'!E49="","",'Dépenses forfaitaires'!E49)</f>
        <v/>
      </c>
      <c r="F49" s="123" t="str">
        <f>IF('Dépenses forfaitaires'!F49="","",'Dépenses forfaitaires'!F49)</f>
        <v/>
      </c>
      <c r="G49" s="197" t="str">
        <f>IF('Dépenses forfaitaires'!G49="","",'Dépenses forfaitaires'!G49)</f>
        <v/>
      </c>
      <c r="H49" s="123" t="str">
        <f>IF('Dépenses forfaitaires'!H49="","",'Dépenses forfaitaires'!H49)</f>
        <v/>
      </c>
      <c r="I49" s="123" t="str">
        <f>IF('Dépenses forfaitaires'!I49="","",'Dépenses forfaitaires'!I49)</f>
        <v/>
      </c>
      <c r="J49" s="361" t="str">
        <f>IF('Dépenses forfaitaires'!J49="","",'Dépenses forfaitaires'!J49)</f>
        <v/>
      </c>
      <c r="K49" s="361" t="str">
        <f>IF('Dépenses forfaitaires'!K49="","",'Dépenses forfaitaires'!K49)</f>
        <v/>
      </c>
      <c r="L49" s="123" t="str">
        <f>IF($H49="","",IF($C49=Listes!$B$32,IF('DP_Instruction Forfaitaires'!$E49&lt;Listes!$B$53,('DP_Instruction Forfaitaires'!$E49*(VLOOKUP('DP_Instruction Forfaitaires'!$D49,Listes!$A$54:$E$60,2,FALSE))),IF('DP_Instruction Forfaitaires'!$E49&gt;Listes!$E$53,('DP_Instruction Forfaitaires'!$E49*(VLOOKUP('DP_Instruction Forfaitaires'!$D49,Listes!$A$54:$E$60,5,FALSE))),('DP_Instruction Forfaitaires'!$E49*(VLOOKUP('DP_Instruction Forfaitaires'!$D49,Listes!$A$54:$E$60,3,FALSE))+(VLOOKUP('DP_Instruction Forfaitaires'!$D49,Listes!$A$54:$E$60,4,FALSE)))))))</f>
        <v/>
      </c>
      <c r="M49" s="123" t="str">
        <f>IF($H49="","",IF($C49=Listes!$B$31,IF('DP_Instruction Forfaitaires'!$E49&lt;Listes!$B$42,('DP_Instruction Forfaitaires'!$E49*(VLOOKUP('DP_Instruction Forfaitaires'!$D49,Listes!$A$43:$E$49,2,FALSE))),IF('DP_Instruction Forfaitaires'!$E49&gt;Listes!$D$42,('DP_Instruction Forfaitaires'!$E49*(VLOOKUP('DP_Instruction Forfaitaires'!$D49,Listes!$A$43:$E$49,5,FALSE))),('DP_Instruction Forfaitaires'!$E49*(VLOOKUP('DP_Instruction Forfaitaires'!$D49,Listes!$A$43:$E$49,3,FALSE))+(VLOOKUP('DP_Instruction Forfaitaires'!$D49,Listes!$A$43:$E$49,4,FALSE)))))))</f>
        <v/>
      </c>
      <c r="N49" s="186" t="str">
        <f>IF($H49="","",IF($C49=Listes!$B$34,Listes!$I$31,IF($C49=Listes!$B$35,(VLOOKUP('DP_Instruction Forfaitaires'!$F49,Listes!$E$31:$F$36,2,FALSE)),IF($C49=Listes!$B$33,IF('DP_Instruction Forfaitaires'!$E49&lt;Listes!$A$64,'DP_Instruction Forfaitaires'!$E49*Listes!$A$65,IF('DP_Instruction Forfaitaires'!$E49&gt;Listes!$D$64,'DP_Instruction Forfaitaires'!$E49*Listes!$D$65,(('DP_Instruction Forfaitaires'!$E49*Listes!$B$65)+Listes!$C$65)))))))</f>
        <v/>
      </c>
      <c r="O49" s="140" t="str">
        <f>IF('Dépenses forfaitaires'!P49="","",'Dépenses forfaitaires'!P49)</f>
        <v/>
      </c>
      <c r="P49" s="196"/>
      <c r="Q49" s="367" t="str">
        <f t="shared" si="0"/>
        <v/>
      </c>
      <c r="R49" s="367" t="str">
        <f t="shared" si="1"/>
        <v/>
      </c>
      <c r="S49" s="196" t="str">
        <f t="shared" si="2"/>
        <v/>
      </c>
      <c r="T49" s="193"/>
      <c r="U49" s="198"/>
      <c r="V49" s="301" t="str">
        <f>IF(AND(OR(P49="KO",S49&lt;&gt;""),OR(Q49="",R49="",S49="")),Listes!$A$68,IF(AND(S49="",Q49&lt;&gt;""),Listes!$A$69,IF(AND(O49&lt;S49,U49=""),Listes!$A$70,IF(AND(Q49&gt;R49),Listes!$A$71,IF(AND(O49&lt;&gt;"",O49&gt;S49,T49=""),Listes!$A$72,IF(AND(W49="",OR(P49&lt;&gt;"",Q49&lt;&gt;"",R49&lt;&gt;"")),Listes!$A$73,""))))))</f>
        <v/>
      </c>
      <c r="W49" s="199"/>
      <c r="X49" s="331">
        <f t="shared" si="3"/>
        <v>0</v>
      </c>
    </row>
    <row r="50" spans="1:24" ht="20.149999999999999" customHeight="1" x14ac:dyDescent="0.35">
      <c r="A50" s="126">
        <v>44</v>
      </c>
      <c r="B50" s="123" t="str">
        <f>IF('Dépenses forfaitaires'!B50="","",'Dépenses forfaitaires'!B50)</f>
        <v/>
      </c>
      <c r="C50" s="123" t="str">
        <f>IF('Dépenses forfaitaires'!C50="","",'Dépenses forfaitaires'!C50)</f>
        <v/>
      </c>
      <c r="D50" s="123" t="str">
        <f>IF('Dépenses forfaitaires'!D50="","",'Dépenses forfaitaires'!D50)</f>
        <v/>
      </c>
      <c r="E50" s="123" t="str">
        <f>IF('Dépenses forfaitaires'!E50="","",'Dépenses forfaitaires'!E50)</f>
        <v/>
      </c>
      <c r="F50" s="123" t="str">
        <f>IF('Dépenses forfaitaires'!F50="","",'Dépenses forfaitaires'!F50)</f>
        <v/>
      </c>
      <c r="G50" s="197" t="str">
        <f>IF('Dépenses forfaitaires'!G50="","",'Dépenses forfaitaires'!G50)</f>
        <v/>
      </c>
      <c r="H50" s="123" t="str">
        <f>IF('Dépenses forfaitaires'!H50="","",'Dépenses forfaitaires'!H50)</f>
        <v/>
      </c>
      <c r="I50" s="123" t="str">
        <f>IF('Dépenses forfaitaires'!I50="","",'Dépenses forfaitaires'!I50)</f>
        <v/>
      </c>
      <c r="J50" s="361" t="str">
        <f>IF('Dépenses forfaitaires'!J50="","",'Dépenses forfaitaires'!J50)</f>
        <v/>
      </c>
      <c r="K50" s="361" t="str">
        <f>IF('Dépenses forfaitaires'!K50="","",'Dépenses forfaitaires'!K50)</f>
        <v/>
      </c>
      <c r="L50" s="123" t="str">
        <f>IF($H50="","",IF($C50=Listes!$B$32,IF('DP_Instruction Forfaitaires'!$E50&lt;Listes!$B$53,('DP_Instruction Forfaitaires'!$E50*(VLOOKUP('DP_Instruction Forfaitaires'!$D50,Listes!$A$54:$E$60,2,FALSE))),IF('DP_Instruction Forfaitaires'!$E50&gt;Listes!$E$53,('DP_Instruction Forfaitaires'!$E50*(VLOOKUP('DP_Instruction Forfaitaires'!$D50,Listes!$A$54:$E$60,5,FALSE))),('DP_Instruction Forfaitaires'!$E50*(VLOOKUP('DP_Instruction Forfaitaires'!$D50,Listes!$A$54:$E$60,3,FALSE))+(VLOOKUP('DP_Instruction Forfaitaires'!$D50,Listes!$A$54:$E$60,4,FALSE)))))))</f>
        <v/>
      </c>
      <c r="M50" s="123" t="str">
        <f>IF($H50="","",IF($C50=Listes!$B$31,IF('DP_Instruction Forfaitaires'!$E50&lt;Listes!$B$42,('DP_Instruction Forfaitaires'!$E50*(VLOOKUP('DP_Instruction Forfaitaires'!$D50,Listes!$A$43:$E$49,2,FALSE))),IF('DP_Instruction Forfaitaires'!$E50&gt;Listes!$D$42,('DP_Instruction Forfaitaires'!$E50*(VLOOKUP('DP_Instruction Forfaitaires'!$D50,Listes!$A$43:$E$49,5,FALSE))),('DP_Instruction Forfaitaires'!$E50*(VLOOKUP('DP_Instruction Forfaitaires'!$D50,Listes!$A$43:$E$49,3,FALSE))+(VLOOKUP('DP_Instruction Forfaitaires'!$D50,Listes!$A$43:$E$49,4,FALSE)))))))</f>
        <v/>
      </c>
      <c r="N50" s="186" t="str">
        <f>IF($H50="","",IF($C50=Listes!$B$34,Listes!$I$31,IF($C50=Listes!$B$35,(VLOOKUP('DP_Instruction Forfaitaires'!$F50,Listes!$E$31:$F$36,2,FALSE)),IF($C50=Listes!$B$33,IF('DP_Instruction Forfaitaires'!$E50&lt;Listes!$A$64,'DP_Instruction Forfaitaires'!$E50*Listes!$A$65,IF('DP_Instruction Forfaitaires'!$E50&gt;Listes!$D$64,'DP_Instruction Forfaitaires'!$E50*Listes!$D$65,(('DP_Instruction Forfaitaires'!$E50*Listes!$B$65)+Listes!$C$65)))))))</f>
        <v/>
      </c>
      <c r="O50" s="140" t="str">
        <f>IF('Dépenses forfaitaires'!P50="","",'Dépenses forfaitaires'!P50)</f>
        <v/>
      </c>
      <c r="P50" s="196"/>
      <c r="Q50" s="367" t="str">
        <f t="shared" si="0"/>
        <v/>
      </c>
      <c r="R50" s="367" t="str">
        <f t="shared" si="1"/>
        <v/>
      </c>
      <c r="S50" s="196" t="str">
        <f t="shared" si="2"/>
        <v/>
      </c>
      <c r="T50" s="193"/>
      <c r="U50" s="198"/>
      <c r="V50" s="301" t="str">
        <f>IF(AND(OR(P50="KO",S50&lt;&gt;""),OR(Q50="",R50="",S50="")),Listes!$A$68,IF(AND(S50="",Q50&lt;&gt;""),Listes!$A$69,IF(AND(O50&lt;S50,U50=""),Listes!$A$70,IF(AND(Q50&gt;R50),Listes!$A$71,IF(AND(O50&lt;&gt;"",O50&gt;S50,T50=""),Listes!$A$72,IF(AND(W50="",OR(P50&lt;&gt;"",Q50&lt;&gt;"",R50&lt;&gt;"")),Listes!$A$73,""))))))</f>
        <v/>
      </c>
      <c r="W50" s="199"/>
      <c r="X50" s="331">
        <f t="shared" si="3"/>
        <v>0</v>
      </c>
    </row>
    <row r="51" spans="1:24" ht="20.149999999999999" customHeight="1" x14ac:dyDescent="0.35">
      <c r="A51" s="126">
        <v>45</v>
      </c>
      <c r="B51" s="123" t="str">
        <f>IF('Dépenses forfaitaires'!B51="","",'Dépenses forfaitaires'!B51)</f>
        <v/>
      </c>
      <c r="C51" s="123" t="str">
        <f>IF('Dépenses forfaitaires'!C51="","",'Dépenses forfaitaires'!C51)</f>
        <v/>
      </c>
      <c r="D51" s="123" t="str">
        <f>IF('Dépenses forfaitaires'!D51="","",'Dépenses forfaitaires'!D51)</f>
        <v/>
      </c>
      <c r="E51" s="123" t="str">
        <f>IF('Dépenses forfaitaires'!E51="","",'Dépenses forfaitaires'!E51)</f>
        <v/>
      </c>
      <c r="F51" s="123" t="str">
        <f>IF('Dépenses forfaitaires'!F51="","",'Dépenses forfaitaires'!F51)</f>
        <v/>
      </c>
      <c r="G51" s="197" t="str">
        <f>IF('Dépenses forfaitaires'!G51="","",'Dépenses forfaitaires'!G51)</f>
        <v/>
      </c>
      <c r="H51" s="123" t="str">
        <f>IF('Dépenses forfaitaires'!H51="","",'Dépenses forfaitaires'!H51)</f>
        <v/>
      </c>
      <c r="I51" s="123" t="str">
        <f>IF('Dépenses forfaitaires'!I51="","",'Dépenses forfaitaires'!I51)</f>
        <v/>
      </c>
      <c r="J51" s="361" t="str">
        <f>IF('Dépenses forfaitaires'!J51="","",'Dépenses forfaitaires'!J51)</f>
        <v/>
      </c>
      <c r="K51" s="361" t="str">
        <f>IF('Dépenses forfaitaires'!K51="","",'Dépenses forfaitaires'!K51)</f>
        <v/>
      </c>
      <c r="L51" s="123" t="str">
        <f>IF($H51="","",IF($C51=Listes!$B$32,IF('DP_Instruction Forfaitaires'!$E51&lt;Listes!$B$53,('DP_Instruction Forfaitaires'!$E51*(VLOOKUP('DP_Instruction Forfaitaires'!$D51,Listes!$A$54:$E$60,2,FALSE))),IF('DP_Instruction Forfaitaires'!$E51&gt;Listes!$E$53,('DP_Instruction Forfaitaires'!$E51*(VLOOKUP('DP_Instruction Forfaitaires'!$D51,Listes!$A$54:$E$60,5,FALSE))),('DP_Instruction Forfaitaires'!$E51*(VLOOKUP('DP_Instruction Forfaitaires'!$D51,Listes!$A$54:$E$60,3,FALSE))+(VLOOKUP('DP_Instruction Forfaitaires'!$D51,Listes!$A$54:$E$60,4,FALSE)))))))</f>
        <v/>
      </c>
      <c r="M51" s="123" t="str">
        <f>IF($H51="","",IF($C51=Listes!$B$31,IF('DP_Instruction Forfaitaires'!$E51&lt;Listes!$B$42,('DP_Instruction Forfaitaires'!$E51*(VLOOKUP('DP_Instruction Forfaitaires'!$D51,Listes!$A$43:$E$49,2,FALSE))),IF('DP_Instruction Forfaitaires'!$E51&gt;Listes!$D$42,('DP_Instruction Forfaitaires'!$E51*(VLOOKUP('DP_Instruction Forfaitaires'!$D51,Listes!$A$43:$E$49,5,FALSE))),('DP_Instruction Forfaitaires'!$E51*(VLOOKUP('DP_Instruction Forfaitaires'!$D51,Listes!$A$43:$E$49,3,FALSE))+(VLOOKUP('DP_Instruction Forfaitaires'!$D51,Listes!$A$43:$E$49,4,FALSE)))))))</f>
        <v/>
      </c>
      <c r="N51" s="186" t="str">
        <f>IF($H51="","",IF($C51=Listes!$B$34,Listes!$I$31,IF($C51=Listes!$B$35,(VLOOKUP('DP_Instruction Forfaitaires'!$F51,Listes!$E$31:$F$36,2,FALSE)),IF($C51=Listes!$B$33,IF('DP_Instruction Forfaitaires'!$E51&lt;Listes!$A$64,'DP_Instruction Forfaitaires'!$E51*Listes!$A$65,IF('DP_Instruction Forfaitaires'!$E51&gt;Listes!$D$64,'DP_Instruction Forfaitaires'!$E51*Listes!$D$65,(('DP_Instruction Forfaitaires'!$E51*Listes!$B$65)+Listes!$C$65)))))))</f>
        <v/>
      </c>
      <c r="O51" s="140" t="str">
        <f>IF('Dépenses forfaitaires'!P51="","",'Dépenses forfaitaires'!P51)</f>
        <v/>
      </c>
      <c r="P51" s="196"/>
      <c r="Q51" s="367" t="str">
        <f t="shared" si="0"/>
        <v/>
      </c>
      <c r="R51" s="367" t="str">
        <f t="shared" si="1"/>
        <v/>
      </c>
      <c r="S51" s="196" t="str">
        <f t="shared" si="2"/>
        <v/>
      </c>
      <c r="T51" s="193"/>
      <c r="U51" s="198"/>
      <c r="V51" s="301" t="str">
        <f>IF(AND(OR(P51="KO",S51&lt;&gt;""),OR(Q51="",R51="",S51="")),Listes!$A$68,IF(AND(S51="",Q51&lt;&gt;""),Listes!$A$69,IF(AND(O51&lt;S51,U51=""),Listes!$A$70,IF(AND(Q51&gt;R51),Listes!$A$71,IF(AND(O51&lt;&gt;"",O51&gt;S51,T51=""),Listes!$A$72,IF(AND(W51="",OR(P51&lt;&gt;"",Q51&lt;&gt;"",R51&lt;&gt;"")),Listes!$A$73,""))))))</f>
        <v/>
      </c>
      <c r="W51" s="199"/>
      <c r="X51" s="331">
        <f t="shared" si="3"/>
        <v>0</v>
      </c>
    </row>
    <row r="52" spans="1:24" ht="20.149999999999999" customHeight="1" x14ac:dyDescent="0.35">
      <c r="A52" s="126">
        <v>46</v>
      </c>
      <c r="B52" s="123" t="str">
        <f>IF('Dépenses forfaitaires'!B52="","",'Dépenses forfaitaires'!B52)</f>
        <v/>
      </c>
      <c r="C52" s="123" t="str">
        <f>IF('Dépenses forfaitaires'!C52="","",'Dépenses forfaitaires'!C52)</f>
        <v/>
      </c>
      <c r="D52" s="123" t="str">
        <f>IF('Dépenses forfaitaires'!D52="","",'Dépenses forfaitaires'!D52)</f>
        <v/>
      </c>
      <c r="E52" s="123" t="str">
        <f>IF('Dépenses forfaitaires'!E52="","",'Dépenses forfaitaires'!E52)</f>
        <v/>
      </c>
      <c r="F52" s="123" t="str">
        <f>IF('Dépenses forfaitaires'!F52="","",'Dépenses forfaitaires'!F52)</f>
        <v/>
      </c>
      <c r="G52" s="197" t="str">
        <f>IF('Dépenses forfaitaires'!G52="","",'Dépenses forfaitaires'!G52)</f>
        <v/>
      </c>
      <c r="H52" s="123" t="str">
        <f>IF('Dépenses forfaitaires'!H52="","",'Dépenses forfaitaires'!H52)</f>
        <v/>
      </c>
      <c r="I52" s="123" t="str">
        <f>IF('Dépenses forfaitaires'!I52="","",'Dépenses forfaitaires'!I52)</f>
        <v/>
      </c>
      <c r="J52" s="361" t="str">
        <f>IF('Dépenses forfaitaires'!J52="","",'Dépenses forfaitaires'!J52)</f>
        <v/>
      </c>
      <c r="K52" s="361" t="str">
        <f>IF('Dépenses forfaitaires'!K52="","",'Dépenses forfaitaires'!K52)</f>
        <v/>
      </c>
      <c r="L52" s="123" t="str">
        <f>IF($H52="","",IF($C52=Listes!$B$32,IF('DP_Instruction Forfaitaires'!$E52&lt;Listes!$B$53,('DP_Instruction Forfaitaires'!$E52*(VLOOKUP('DP_Instruction Forfaitaires'!$D52,Listes!$A$54:$E$60,2,FALSE))),IF('DP_Instruction Forfaitaires'!$E52&gt;Listes!$E$53,('DP_Instruction Forfaitaires'!$E52*(VLOOKUP('DP_Instruction Forfaitaires'!$D52,Listes!$A$54:$E$60,5,FALSE))),('DP_Instruction Forfaitaires'!$E52*(VLOOKUP('DP_Instruction Forfaitaires'!$D52,Listes!$A$54:$E$60,3,FALSE))+(VLOOKUP('DP_Instruction Forfaitaires'!$D52,Listes!$A$54:$E$60,4,FALSE)))))))</f>
        <v/>
      </c>
      <c r="M52" s="123" t="str">
        <f>IF($H52="","",IF($C52=Listes!$B$31,IF('DP_Instruction Forfaitaires'!$E52&lt;Listes!$B$42,('DP_Instruction Forfaitaires'!$E52*(VLOOKUP('DP_Instruction Forfaitaires'!$D52,Listes!$A$43:$E$49,2,FALSE))),IF('DP_Instruction Forfaitaires'!$E52&gt;Listes!$D$42,('DP_Instruction Forfaitaires'!$E52*(VLOOKUP('DP_Instruction Forfaitaires'!$D52,Listes!$A$43:$E$49,5,FALSE))),('DP_Instruction Forfaitaires'!$E52*(VLOOKUP('DP_Instruction Forfaitaires'!$D52,Listes!$A$43:$E$49,3,FALSE))+(VLOOKUP('DP_Instruction Forfaitaires'!$D52,Listes!$A$43:$E$49,4,FALSE)))))))</f>
        <v/>
      </c>
      <c r="N52" s="186" t="str">
        <f>IF($H52="","",IF($C52=Listes!$B$34,Listes!$I$31,IF($C52=Listes!$B$35,(VLOOKUP('DP_Instruction Forfaitaires'!$F52,Listes!$E$31:$F$36,2,FALSE)),IF($C52=Listes!$B$33,IF('DP_Instruction Forfaitaires'!$E52&lt;Listes!$A$64,'DP_Instruction Forfaitaires'!$E52*Listes!$A$65,IF('DP_Instruction Forfaitaires'!$E52&gt;Listes!$D$64,'DP_Instruction Forfaitaires'!$E52*Listes!$D$65,(('DP_Instruction Forfaitaires'!$E52*Listes!$B$65)+Listes!$C$65)))))))</f>
        <v/>
      </c>
      <c r="O52" s="140" t="str">
        <f>IF('Dépenses forfaitaires'!P52="","",'Dépenses forfaitaires'!P52)</f>
        <v/>
      </c>
      <c r="P52" s="196"/>
      <c r="Q52" s="367" t="str">
        <f t="shared" si="0"/>
        <v/>
      </c>
      <c r="R52" s="367" t="str">
        <f t="shared" si="1"/>
        <v/>
      </c>
      <c r="S52" s="196" t="str">
        <f t="shared" si="2"/>
        <v/>
      </c>
      <c r="T52" s="193"/>
      <c r="U52" s="198"/>
      <c r="V52" s="301" t="str">
        <f>IF(AND(OR(P52="KO",S52&lt;&gt;""),OR(Q52="",R52="",S52="")),Listes!$A$68,IF(AND(S52="",Q52&lt;&gt;""),Listes!$A$69,IF(AND(O52&lt;S52,U52=""),Listes!$A$70,IF(AND(Q52&gt;R52),Listes!$A$71,IF(AND(O52&lt;&gt;"",O52&gt;S52,T52=""),Listes!$A$72,IF(AND(W52="",OR(P52&lt;&gt;"",Q52&lt;&gt;"",R52&lt;&gt;"")),Listes!$A$73,""))))))</f>
        <v/>
      </c>
      <c r="W52" s="199"/>
      <c r="X52" s="331">
        <f t="shared" si="3"/>
        <v>0</v>
      </c>
    </row>
    <row r="53" spans="1:24" ht="20.149999999999999" customHeight="1" x14ac:dyDescent="0.35">
      <c r="A53" s="126">
        <v>47</v>
      </c>
      <c r="B53" s="123" t="str">
        <f>IF('Dépenses forfaitaires'!B53="","",'Dépenses forfaitaires'!B53)</f>
        <v/>
      </c>
      <c r="C53" s="123" t="str">
        <f>IF('Dépenses forfaitaires'!C53="","",'Dépenses forfaitaires'!C53)</f>
        <v/>
      </c>
      <c r="D53" s="123" t="str">
        <f>IF('Dépenses forfaitaires'!D53="","",'Dépenses forfaitaires'!D53)</f>
        <v/>
      </c>
      <c r="E53" s="123" t="str">
        <f>IF('Dépenses forfaitaires'!E53="","",'Dépenses forfaitaires'!E53)</f>
        <v/>
      </c>
      <c r="F53" s="123" t="str">
        <f>IF('Dépenses forfaitaires'!F53="","",'Dépenses forfaitaires'!F53)</f>
        <v/>
      </c>
      <c r="G53" s="197" t="str">
        <f>IF('Dépenses forfaitaires'!G53="","",'Dépenses forfaitaires'!G53)</f>
        <v/>
      </c>
      <c r="H53" s="123" t="str">
        <f>IF('Dépenses forfaitaires'!H53="","",'Dépenses forfaitaires'!H53)</f>
        <v/>
      </c>
      <c r="I53" s="123" t="str">
        <f>IF('Dépenses forfaitaires'!I53="","",'Dépenses forfaitaires'!I53)</f>
        <v/>
      </c>
      <c r="J53" s="361" t="str">
        <f>IF('Dépenses forfaitaires'!J53="","",'Dépenses forfaitaires'!J53)</f>
        <v/>
      </c>
      <c r="K53" s="361" t="str">
        <f>IF('Dépenses forfaitaires'!K53="","",'Dépenses forfaitaires'!K53)</f>
        <v/>
      </c>
      <c r="L53" s="123" t="str">
        <f>IF($H53="","",IF($C53=Listes!$B$32,IF('DP_Instruction Forfaitaires'!$E53&lt;Listes!$B$53,('DP_Instruction Forfaitaires'!$E53*(VLOOKUP('DP_Instruction Forfaitaires'!$D53,Listes!$A$54:$E$60,2,FALSE))),IF('DP_Instruction Forfaitaires'!$E53&gt;Listes!$E$53,('DP_Instruction Forfaitaires'!$E53*(VLOOKUP('DP_Instruction Forfaitaires'!$D53,Listes!$A$54:$E$60,5,FALSE))),('DP_Instruction Forfaitaires'!$E53*(VLOOKUP('DP_Instruction Forfaitaires'!$D53,Listes!$A$54:$E$60,3,FALSE))+(VLOOKUP('DP_Instruction Forfaitaires'!$D53,Listes!$A$54:$E$60,4,FALSE)))))))</f>
        <v/>
      </c>
      <c r="M53" s="123" t="str">
        <f>IF($H53="","",IF($C53=Listes!$B$31,IF('DP_Instruction Forfaitaires'!$E53&lt;Listes!$B$42,('DP_Instruction Forfaitaires'!$E53*(VLOOKUP('DP_Instruction Forfaitaires'!$D53,Listes!$A$43:$E$49,2,FALSE))),IF('DP_Instruction Forfaitaires'!$E53&gt;Listes!$D$42,('DP_Instruction Forfaitaires'!$E53*(VLOOKUP('DP_Instruction Forfaitaires'!$D53,Listes!$A$43:$E$49,5,FALSE))),('DP_Instruction Forfaitaires'!$E53*(VLOOKUP('DP_Instruction Forfaitaires'!$D53,Listes!$A$43:$E$49,3,FALSE))+(VLOOKUP('DP_Instruction Forfaitaires'!$D53,Listes!$A$43:$E$49,4,FALSE)))))))</f>
        <v/>
      </c>
      <c r="N53" s="186" t="str">
        <f>IF($H53="","",IF($C53=Listes!$B$34,Listes!$I$31,IF($C53=Listes!$B$35,(VLOOKUP('DP_Instruction Forfaitaires'!$F53,Listes!$E$31:$F$36,2,FALSE)),IF($C53=Listes!$B$33,IF('DP_Instruction Forfaitaires'!$E53&lt;Listes!$A$64,'DP_Instruction Forfaitaires'!$E53*Listes!$A$65,IF('DP_Instruction Forfaitaires'!$E53&gt;Listes!$D$64,'DP_Instruction Forfaitaires'!$E53*Listes!$D$65,(('DP_Instruction Forfaitaires'!$E53*Listes!$B$65)+Listes!$C$65)))))))</f>
        <v/>
      </c>
      <c r="O53" s="140" t="str">
        <f>IF('Dépenses forfaitaires'!P53="","",'Dépenses forfaitaires'!P53)</f>
        <v/>
      </c>
      <c r="P53" s="196"/>
      <c r="Q53" s="367" t="str">
        <f t="shared" si="0"/>
        <v/>
      </c>
      <c r="R53" s="367" t="str">
        <f t="shared" si="1"/>
        <v/>
      </c>
      <c r="S53" s="196" t="str">
        <f t="shared" si="2"/>
        <v/>
      </c>
      <c r="T53" s="193"/>
      <c r="U53" s="198"/>
      <c r="V53" s="301" t="str">
        <f>IF(AND(OR(P53="KO",S53&lt;&gt;""),OR(Q53="",R53="",S53="")),Listes!$A$68,IF(AND(S53="",Q53&lt;&gt;""),Listes!$A$69,IF(AND(O53&lt;S53,U53=""),Listes!$A$70,IF(AND(Q53&gt;R53),Listes!$A$71,IF(AND(O53&lt;&gt;"",O53&gt;S53,T53=""),Listes!$A$72,IF(AND(W53="",OR(P53&lt;&gt;"",Q53&lt;&gt;"",R53&lt;&gt;"")),Listes!$A$73,""))))))</f>
        <v/>
      </c>
      <c r="W53" s="199"/>
      <c r="X53" s="331">
        <f t="shared" si="3"/>
        <v>0</v>
      </c>
    </row>
    <row r="54" spans="1:24" ht="20.149999999999999" customHeight="1" x14ac:dyDescent="0.35">
      <c r="A54" s="126">
        <v>48</v>
      </c>
      <c r="B54" s="123" t="str">
        <f>IF('Dépenses forfaitaires'!B54="","",'Dépenses forfaitaires'!B54)</f>
        <v/>
      </c>
      <c r="C54" s="123" t="str">
        <f>IF('Dépenses forfaitaires'!C54="","",'Dépenses forfaitaires'!C54)</f>
        <v/>
      </c>
      <c r="D54" s="123" t="str">
        <f>IF('Dépenses forfaitaires'!D54="","",'Dépenses forfaitaires'!D54)</f>
        <v/>
      </c>
      <c r="E54" s="123" t="str">
        <f>IF('Dépenses forfaitaires'!E54="","",'Dépenses forfaitaires'!E54)</f>
        <v/>
      </c>
      <c r="F54" s="123" t="str">
        <f>IF('Dépenses forfaitaires'!F54="","",'Dépenses forfaitaires'!F54)</f>
        <v/>
      </c>
      <c r="G54" s="197" t="str">
        <f>IF('Dépenses forfaitaires'!G54="","",'Dépenses forfaitaires'!G54)</f>
        <v/>
      </c>
      <c r="H54" s="123" t="str">
        <f>IF('Dépenses forfaitaires'!H54="","",'Dépenses forfaitaires'!H54)</f>
        <v/>
      </c>
      <c r="I54" s="123" t="str">
        <f>IF('Dépenses forfaitaires'!I54="","",'Dépenses forfaitaires'!I54)</f>
        <v/>
      </c>
      <c r="J54" s="361" t="str">
        <f>IF('Dépenses forfaitaires'!J54="","",'Dépenses forfaitaires'!J54)</f>
        <v/>
      </c>
      <c r="K54" s="361" t="str">
        <f>IF('Dépenses forfaitaires'!K54="","",'Dépenses forfaitaires'!K54)</f>
        <v/>
      </c>
      <c r="L54" s="123" t="str">
        <f>IF($H54="","",IF($C54=Listes!$B$32,IF('DP_Instruction Forfaitaires'!$E54&lt;Listes!$B$53,('DP_Instruction Forfaitaires'!$E54*(VLOOKUP('DP_Instruction Forfaitaires'!$D54,Listes!$A$54:$E$60,2,FALSE))),IF('DP_Instruction Forfaitaires'!$E54&gt;Listes!$E$53,('DP_Instruction Forfaitaires'!$E54*(VLOOKUP('DP_Instruction Forfaitaires'!$D54,Listes!$A$54:$E$60,5,FALSE))),('DP_Instruction Forfaitaires'!$E54*(VLOOKUP('DP_Instruction Forfaitaires'!$D54,Listes!$A$54:$E$60,3,FALSE))+(VLOOKUP('DP_Instruction Forfaitaires'!$D54,Listes!$A$54:$E$60,4,FALSE)))))))</f>
        <v/>
      </c>
      <c r="M54" s="123" t="str">
        <f>IF($H54="","",IF($C54=Listes!$B$31,IF('DP_Instruction Forfaitaires'!$E54&lt;Listes!$B$42,('DP_Instruction Forfaitaires'!$E54*(VLOOKUP('DP_Instruction Forfaitaires'!$D54,Listes!$A$43:$E$49,2,FALSE))),IF('DP_Instruction Forfaitaires'!$E54&gt;Listes!$D$42,('DP_Instruction Forfaitaires'!$E54*(VLOOKUP('DP_Instruction Forfaitaires'!$D54,Listes!$A$43:$E$49,5,FALSE))),('DP_Instruction Forfaitaires'!$E54*(VLOOKUP('DP_Instruction Forfaitaires'!$D54,Listes!$A$43:$E$49,3,FALSE))+(VLOOKUP('DP_Instruction Forfaitaires'!$D54,Listes!$A$43:$E$49,4,FALSE)))))))</f>
        <v/>
      </c>
      <c r="N54" s="186" t="str">
        <f>IF($H54="","",IF($C54=Listes!$B$34,Listes!$I$31,IF($C54=Listes!$B$35,(VLOOKUP('DP_Instruction Forfaitaires'!$F54,Listes!$E$31:$F$36,2,FALSE)),IF($C54=Listes!$B$33,IF('DP_Instruction Forfaitaires'!$E54&lt;Listes!$A$64,'DP_Instruction Forfaitaires'!$E54*Listes!$A$65,IF('DP_Instruction Forfaitaires'!$E54&gt;Listes!$D$64,'DP_Instruction Forfaitaires'!$E54*Listes!$D$65,(('DP_Instruction Forfaitaires'!$E54*Listes!$B$65)+Listes!$C$65)))))))</f>
        <v/>
      </c>
      <c r="O54" s="140" t="str">
        <f>IF('Dépenses forfaitaires'!P54="","",'Dépenses forfaitaires'!P54)</f>
        <v/>
      </c>
      <c r="P54" s="196"/>
      <c r="Q54" s="367" t="str">
        <f t="shared" si="0"/>
        <v/>
      </c>
      <c r="R54" s="367" t="str">
        <f t="shared" si="1"/>
        <v/>
      </c>
      <c r="S54" s="196" t="str">
        <f t="shared" si="2"/>
        <v/>
      </c>
      <c r="T54" s="193"/>
      <c r="U54" s="198"/>
      <c r="V54" s="301" t="str">
        <f>IF(AND(OR(P54="KO",S54&lt;&gt;""),OR(Q54="",R54="",S54="")),Listes!$A$68,IF(AND(S54="",Q54&lt;&gt;""),Listes!$A$69,IF(AND(O54&lt;S54,U54=""),Listes!$A$70,IF(AND(Q54&gt;R54),Listes!$A$71,IF(AND(O54&lt;&gt;"",O54&gt;S54,T54=""),Listes!$A$72,IF(AND(W54="",OR(P54&lt;&gt;"",Q54&lt;&gt;"",R54&lt;&gt;"")),Listes!$A$73,""))))))</f>
        <v/>
      </c>
      <c r="W54" s="199"/>
      <c r="X54" s="331">
        <f t="shared" si="3"/>
        <v>0</v>
      </c>
    </row>
    <row r="55" spans="1:24" ht="20.149999999999999" customHeight="1" x14ac:dyDescent="0.35">
      <c r="A55" s="126">
        <v>49</v>
      </c>
      <c r="B55" s="123" t="str">
        <f>IF('Dépenses forfaitaires'!B55="","",'Dépenses forfaitaires'!B55)</f>
        <v/>
      </c>
      <c r="C55" s="123" t="str">
        <f>IF('Dépenses forfaitaires'!C55="","",'Dépenses forfaitaires'!C55)</f>
        <v/>
      </c>
      <c r="D55" s="123" t="str">
        <f>IF('Dépenses forfaitaires'!D55="","",'Dépenses forfaitaires'!D55)</f>
        <v/>
      </c>
      <c r="E55" s="123" t="str">
        <f>IF('Dépenses forfaitaires'!E55="","",'Dépenses forfaitaires'!E55)</f>
        <v/>
      </c>
      <c r="F55" s="123" t="str">
        <f>IF('Dépenses forfaitaires'!F55="","",'Dépenses forfaitaires'!F55)</f>
        <v/>
      </c>
      <c r="G55" s="197" t="str">
        <f>IF('Dépenses forfaitaires'!G55="","",'Dépenses forfaitaires'!G55)</f>
        <v/>
      </c>
      <c r="H55" s="123" t="str">
        <f>IF('Dépenses forfaitaires'!H55="","",'Dépenses forfaitaires'!H55)</f>
        <v/>
      </c>
      <c r="I55" s="123" t="str">
        <f>IF('Dépenses forfaitaires'!I55="","",'Dépenses forfaitaires'!I55)</f>
        <v/>
      </c>
      <c r="J55" s="361" t="str">
        <f>IF('Dépenses forfaitaires'!J55="","",'Dépenses forfaitaires'!J55)</f>
        <v/>
      </c>
      <c r="K55" s="361" t="str">
        <f>IF('Dépenses forfaitaires'!K55="","",'Dépenses forfaitaires'!K55)</f>
        <v/>
      </c>
      <c r="L55" s="123" t="str">
        <f>IF($H55="","",IF($C55=Listes!$B$32,IF('DP_Instruction Forfaitaires'!$E55&lt;Listes!$B$53,('DP_Instruction Forfaitaires'!$E55*(VLOOKUP('DP_Instruction Forfaitaires'!$D55,Listes!$A$54:$E$60,2,FALSE))),IF('DP_Instruction Forfaitaires'!$E55&gt;Listes!$E$53,('DP_Instruction Forfaitaires'!$E55*(VLOOKUP('DP_Instruction Forfaitaires'!$D55,Listes!$A$54:$E$60,5,FALSE))),('DP_Instruction Forfaitaires'!$E55*(VLOOKUP('DP_Instruction Forfaitaires'!$D55,Listes!$A$54:$E$60,3,FALSE))+(VLOOKUP('DP_Instruction Forfaitaires'!$D55,Listes!$A$54:$E$60,4,FALSE)))))))</f>
        <v/>
      </c>
      <c r="M55" s="123" t="str">
        <f>IF($H55="","",IF($C55=Listes!$B$31,IF('DP_Instruction Forfaitaires'!$E55&lt;Listes!$B$42,('DP_Instruction Forfaitaires'!$E55*(VLOOKUP('DP_Instruction Forfaitaires'!$D55,Listes!$A$43:$E$49,2,FALSE))),IF('DP_Instruction Forfaitaires'!$E55&gt;Listes!$D$42,('DP_Instruction Forfaitaires'!$E55*(VLOOKUP('DP_Instruction Forfaitaires'!$D55,Listes!$A$43:$E$49,5,FALSE))),('DP_Instruction Forfaitaires'!$E55*(VLOOKUP('DP_Instruction Forfaitaires'!$D55,Listes!$A$43:$E$49,3,FALSE))+(VLOOKUP('DP_Instruction Forfaitaires'!$D55,Listes!$A$43:$E$49,4,FALSE)))))))</f>
        <v/>
      </c>
      <c r="N55" s="186" t="str">
        <f>IF($H55="","",IF($C55=Listes!$B$34,Listes!$I$31,IF($C55=Listes!$B$35,(VLOOKUP('DP_Instruction Forfaitaires'!$F55,Listes!$E$31:$F$36,2,FALSE)),IF($C55=Listes!$B$33,IF('DP_Instruction Forfaitaires'!$E55&lt;Listes!$A$64,'DP_Instruction Forfaitaires'!$E55*Listes!$A$65,IF('DP_Instruction Forfaitaires'!$E55&gt;Listes!$D$64,'DP_Instruction Forfaitaires'!$E55*Listes!$D$65,(('DP_Instruction Forfaitaires'!$E55*Listes!$B$65)+Listes!$C$65)))))))</f>
        <v/>
      </c>
      <c r="O55" s="140" t="str">
        <f>IF('Dépenses forfaitaires'!P55="","",'Dépenses forfaitaires'!P55)</f>
        <v/>
      </c>
      <c r="P55" s="196"/>
      <c r="Q55" s="367" t="str">
        <f t="shared" si="0"/>
        <v/>
      </c>
      <c r="R55" s="367" t="str">
        <f t="shared" si="1"/>
        <v/>
      </c>
      <c r="S55" s="196" t="str">
        <f t="shared" si="2"/>
        <v/>
      </c>
      <c r="T55" s="193"/>
      <c r="U55" s="198"/>
      <c r="V55" s="301" t="str">
        <f>IF(AND(OR(P55="KO",S55&lt;&gt;""),OR(Q55="",R55="",S55="")),Listes!$A$68,IF(AND(S55="",Q55&lt;&gt;""),Listes!$A$69,IF(AND(O55&lt;S55,U55=""),Listes!$A$70,IF(AND(Q55&gt;R55),Listes!$A$71,IF(AND(O55&lt;&gt;"",O55&gt;S55,T55=""),Listes!$A$72,IF(AND(W55="",OR(P55&lt;&gt;"",Q55&lt;&gt;"",R55&lt;&gt;"")),Listes!$A$73,""))))))</f>
        <v/>
      </c>
      <c r="W55" s="199"/>
      <c r="X55" s="331">
        <f t="shared" si="3"/>
        <v>0</v>
      </c>
    </row>
    <row r="56" spans="1:24" ht="20.149999999999999" customHeight="1" x14ac:dyDescent="0.35">
      <c r="A56" s="126">
        <v>50</v>
      </c>
      <c r="B56" s="123" t="str">
        <f>IF('Dépenses forfaitaires'!B56="","",'Dépenses forfaitaires'!B56)</f>
        <v/>
      </c>
      <c r="C56" s="123" t="str">
        <f>IF('Dépenses forfaitaires'!C56="","",'Dépenses forfaitaires'!C56)</f>
        <v/>
      </c>
      <c r="D56" s="123" t="str">
        <f>IF('Dépenses forfaitaires'!D56="","",'Dépenses forfaitaires'!D56)</f>
        <v/>
      </c>
      <c r="E56" s="123" t="str">
        <f>IF('Dépenses forfaitaires'!E56="","",'Dépenses forfaitaires'!E56)</f>
        <v/>
      </c>
      <c r="F56" s="123" t="str">
        <f>IF('Dépenses forfaitaires'!F56="","",'Dépenses forfaitaires'!F56)</f>
        <v/>
      </c>
      <c r="G56" s="197" t="str">
        <f>IF('Dépenses forfaitaires'!G56="","",'Dépenses forfaitaires'!G56)</f>
        <v/>
      </c>
      <c r="H56" s="123" t="str">
        <f>IF('Dépenses forfaitaires'!H56="","",'Dépenses forfaitaires'!H56)</f>
        <v/>
      </c>
      <c r="I56" s="123" t="str">
        <f>IF('Dépenses forfaitaires'!I56="","",'Dépenses forfaitaires'!I56)</f>
        <v/>
      </c>
      <c r="J56" s="361" t="str">
        <f>IF('Dépenses forfaitaires'!J56="","",'Dépenses forfaitaires'!J56)</f>
        <v/>
      </c>
      <c r="K56" s="361" t="str">
        <f>IF('Dépenses forfaitaires'!K56="","",'Dépenses forfaitaires'!K56)</f>
        <v/>
      </c>
      <c r="L56" s="123" t="str">
        <f>IF($H56="","",IF($C56=Listes!$B$32,IF('DP_Instruction Forfaitaires'!$E56&lt;Listes!$B$53,('DP_Instruction Forfaitaires'!$E56*(VLOOKUP('DP_Instruction Forfaitaires'!$D56,Listes!$A$54:$E$60,2,FALSE))),IF('DP_Instruction Forfaitaires'!$E56&gt;Listes!$E$53,('DP_Instruction Forfaitaires'!$E56*(VLOOKUP('DP_Instruction Forfaitaires'!$D56,Listes!$A$54:$E$60,5,FALSE))),('DP_Instruction Forfaitaires'!$E56*(VLOOKUP('DP_Instruction Forfaitaires'!$D56,Listes!$A$54:$E$60,3,FALSE))+(VLOOKUP('DP_Instruction Forfaitaires'!$D56,Listes!$A$54:$E$60,4,FALSE)))))))</f>
        <v/>
      </c>
      <c r="M56" s="123" t="str">
        <f>IF($H56="","",IF($C56=Listes!$B$31,IF('DP_Instruction Forfaitaires'!$E56&lt;Listes!$B$42,('DP_Instruction Forfaitaires'!$E56*(VLOOKUP('DP_Instruction Forfaitaires'!$D56,Listes!$A$43:$E$49,2,FALSE))),IF('DP_Instruction Forfaitaires'!$E56&gt;Listes!$D$42,('DP_Instruction Forfaitaires'!$E56*(VLOOKUP('DP_Instruction Forfaitaires'!$D56,Listes!$A$43:$E$49,5,FALSE))),('DP_Instruction Forfaitaires'!$E56*(VLOOKUP('DP_Instruction Forfaitaires'!$D56,Listes!$A$43:$E$49,3,FALSE))+(VLOOKUP('DP_Instruction Forfaitaires'!$D56,Listes!$A$43:$E$49,4,FALSE)))))))</f>
        <v/>
      </c>
      <c r="N56" s="186" t="str">
        <f>IF($H56="","",IF($C56=Listes!$B$34,Listes!$I$31,IF($C56=Listes!$B$35,(VLOOKUP('DP_Instruction Forfaitaires'!$F56,Listes!$E$31:$F$36,2,FALSE)),IF($C56=Listes!$B$33,IF('DP_Instruction Forfaitaires'!$E56&lt;Listes!$A$64,'DP_Instruction Forfaitaires'!$E56*Listes!$A$65,IF('DP_Instruction Forfaitaires'!$E56&gt;Listes!$D$64,'DP_Instruction Forfaitaires'!$E56*Listes!$D$65,(('DP_Instruction Forfaitaires'!$E56*Listes!$B$65)+Listes!$C$65)))))))</f>
        <v/>
      </c>
      <c r="O56" s="140" t="str">
        <f>IF('Dépenses forfaitaires'!P56="","",'Dépenses forfaitaires'!P56)</f>
        <v/>
      </c>
      <c r="P56" s="196"/>
      <c r="Q56" s="367" t="str">
        <f t="shared" si="0"/>
        <v/>
      </c>
      <c r="R56" s="367" t="str">
        <f t="shared" si="1"/>
        <v/>
      </c>
      <c r="S56" s="196" t="str">
        <f t="shared" si="2"/>
        <v/>
      </c>
      <c r="T56" s="193"/>
      <c r="U56" s="198"/>
      <c r="V56" s="301" t="str">
        <f>IF(AND(OR(P56="KO",S56&lt;&gt;""),OR(Q56="",R56="",S56="")),Listes!$A$68,IF(AND(S56="",Q56&lt;&gt;""),Listes!$A$69,IF(AND(O56&lt;S56,U56=""),Listes!$A$70,IF(AND(Q56&gt;R56),Listes!$A$71,IF(AND(O56&lt;&gt;"",O56&gt;S56,T56=""),Listes!$A$72,IF(AND(W56="",OR(P56&lt;&gt;"",Q56&lt;&gt;"",R56&lt;&gt;"")),Listes!$A$73,""))))))</f>
        <v/>
      </c>
      <c r="W56" s="199"/>
      <c r="X56" s="331">
        <f t="shared" si="3"/>
        <v>0</v>
      </c>
    </row>
    <row r="57" spans="1:24" ht="20.149999999999999" customHeight="1" x14ac:dyDescent="0.35">
      <c r="A57" s="126">
        <v>51</v>
      </c>
      <c r="B57" s="123" t="str">
        <f>IF('Dépenses forfaitaires'!B57="","",'Dépenses forfaitaires'!B57)</f>
        <v/>
      </c>
      <c r="C57" s="123" t="str">
        <f>IF('Dépenses forfaitaires'!C57="","",'Dépenses forfaitaires'!C57)</f>
        <v/>
      </c>
      <c r="D57" s="123" t="str">
        <f>IF('Dépenses forfaitaires'!D57="","",'Dépenses forfaitaires'!D57)</f>
        <v/>
      </c>
      <c r="E57" s="123" t="str">
        <f>IF('Dépenses forfaitaires'!E57="","",'Dépenses forfaitaires'!E57)</f>
        <v/>
      </c>
      <c r="F57" s="123" t="str">
        <f>IF('Dépenses forfaitaires'!F57="","",'Dépenses forfaitaires'!F57)</f>
        <v/>
      </c>
      <c r="G57" s="197" t="str">
        <f>IF('Dépenses forfaitaires'!G57="","",'Dépenses forfaitaires'!G57)</f>
        <v/>
      </c>
      <c r="H57" s="123" t="str">
        <f>IF('Dépenses forfaitaires'!H57="","",'Dépenses forfaitaires'!H57)</f>
        <v/>
      </c>
      <c r="I57" s="123" t="str">
        <f>IF('Dépenses forfaitaires'!I57="","",'Dépenses forfaitaires'!I57)</f>
        <v/>
      </c>
      <c r="J57" s="361" t="str">
        <f>IF('Dépenses forfaitaires'!J57="","",'Dépenses forfaitaires'!J57)</f>
        <v/>
      </c>
      <c r="K57" s="361" t="str">
        <f>IF('Dépenses forfaitaires'!K57="","",'Dépenses forfaitaires'!K57)</f>
        <v/>
      </c>
      <c r="L57" s="123" t="str">
        <f>IF($H57="","",IF($C57=Listes!$B$32,IF('DP_Instruction Forfaitaires'!$E57&lt;Listes!$B$53,('DP_Instruction Forfaitaires'!$E57*(VLOOKUP('DP_Instruction Forfaitaires'!$D57,Listes!$A$54:$E$60,2,FALSE))),IF('DP_Instruction Forfaitaires'!$E57&gt;Listes!$E$53,('DP_Instruction Forfaitaires'!$E57*(VLOOKUP('DP_Instruction Forfaitaires'!$D57,Listes!$A$54:$E$60,5,FALSE))),('DP_Instruction Forfaitaires'!$E57*(VLOOKUP('DP_Instruction Forfaitaires'!$D57,Listes!$A$54:$E$60,3,FALSE))+(VLOOKUP('DP_Instruction Forfaitaires'!$D57,Listes!$A$54:$E$60,4,FALSE)))))))</f>
        <v/>
      </c>
      <c r="M57" s="123" t="str">
        <f>IF($H57="","",IF($C57=Listes!$B$31,IF('DP_Instruction Forfaitaires'!$E57&lt;Listes!$B$42,('DP_Instruction Forfaitaires'!$E57*(VLOOKUP('DP_Instruction Forfaitaires'!$D57,Listes!$A$43:$E$49,2,FALSE))),IF('DP_Instruction Forfaitaires'!$E57&gt;Listes!$D$42,('DP_Instruction Forfaitaires'!$E57*(VLOOKUP('DP_Instruction Forfaitaires'!$D57,Listes!$A$43:$E$49,5,FALSE))),('DP_Instruction Forfaitaires'!$E57*(VLOOKUP('DP_Instruction Forfaitaires'!$D57,Listes!$A$43:$E$49,3,FALSE))+(VLOOKUP('DP_Instruction Forfaitaires'!$D57,Listes!$A$43:$E$49,4,FALSE)))))))</f>
        <v/>
      </c>
      <c r="N57" s="186" t="str">
        <f>IF($H57="","",IF($C57=Listes!$B$34,Listes!$I$31,IF($C57=Listes!$B$35,(VLOOKUP('DP_Instruction Forfaitaires'!$F57,Listes!$E$31:$F$36,2,FALSE)),IF($C57=Listes!$B$33,IF('DP_Instruction Forfaitaires'!$E57&lt;Listes!$A$64,'DP_Instruction Forfaitaires'!$E57*Listes!$A$65,IF('DP_Instruction Forfaitaires'!$E57&gt;Listes!$D$64,'DP_Instruction Forfaitaires'!$E57*Listes!$D$65,(('DP_Instruction Forfaitaires'!$E57*Listes!$B$65)+Listes!$C$65)))))))</f>
        <v/>
      </c>
      <c r="O57" s="140" t="str">
        <f>IF('Dépenses forfaitaires'!P57="","",'Dépenses forfaitaires'!P57)</f>
        <v/>
      </c>
      <c r="P57" s="196"/>
      <c r="Q57" s="367" t="str">
        <f t="shared" si="0"/>
        <v/>
      </c>
      <c r="R57" s="367" t="str">
        <f t="shared" si="1"/>
        <v/>
      </c>
      <c r="S57" s="196" t="str">
        <f t="shared" si="2"/>
        <v/>
      </c>
      <c r="T57" s="193"/>
      <c r="U57" s="198"/>
      <c r="V57" s="301" t="str">
        <f>IF(AND(OR(P57="KO",S57&lt;&gt;""),OR(Q57="",R57="",S57="")),Listes!$A$68,IF(AND(S57="",Q57&lt;&gt;""),Listes!$A$69,IF(AND(O57&lt;S57,U57=""),Listes!$A$70,IF(AND(Q57&gt;R57),Listes!$A$71,IF(AND(O57&lt;&gt;"",O57&gt;S57,T57=""),Listes!$A$72,IF(AND(W57="",OR(P57&lt;&gt;"",Q57&lt;&gt;"",R57&lt;&gt;"")),Listes!$A$73,""))))))</f>
        <v/>
      </c>
      <c r="W57" s="199"/>
      <c r="X57" s="331">
        <f t="shared" si="3"/>
        <v>0</v>
      </c>
    </row>
    <row r="58" spans="1:24" ht="20.149999999999999" customHeight="1" x14ac:dyDescent="0.35">
      <c r="A58" s="126">
        <v>52</v>
      </c>
      <c r="B58" s="123" t="str">
        <f>IF('Dépenses forfaitaires'!B58="","",'Dépenses forfaitaires'!B58)</f>
        <v/>
      </c>
      <c r="C58" s="123" t="str">
        <f>IF('Dépenses forfaitaires'!C58="","",'Dépenses forfaitaires'!C58)</f>
        <v/>
      </c>
      <c r="D58" s="123" t="str">
        <f>IF('Dépenses forfaitaires'!D58="","",'Dépenses forfaitaires'!D58)</f>
        <v/>
      </c>
      <c r="E58" s="123" t="str">
        <f>IF('Dépenses forfaitaires'!E58="","",'Dépenses forfaitaires'!E58)</f>
        <v/>
      </c>
      <c r="F58" s="123" t="str">
        <f>IF('Dépenses forfaitaires'!F58="","",'Dépenses forfaitaires'!F58)</f>
        <v/>
      </c>
      <c r="G58" s="197" t="str">
        <f>IF('Dépenses forfaitaires'!G58="","",'Dépenses forfaitaires'!G58)</f>
        <v/>
      </c>
      <c r="H58" s="123" t="str">
        <f>IF('Dépenses forfaitaires'!H58="","",'Dépenses forfaitaires'!H58)</f>
        <v/>
      </c>
      <c r="I58" s="123" t="str">
        <f>IF('Dépenses forfaitaires'!I58="","",'Dépenses forfaitaires'!I58)</f>
        <v/>
      </c>
      <c r="J58" s="361" t="str">
        <f>IF('Dépenses forfaitaires'!J58="","",'Dépenses forfaitaires'!J58)</f>
        <v/>
      </c>
      <c r="K58" s="361" t="str">
        <f>IF('Dépenses forfaitaires'!K58="","",'Dépenses forfaitaires'!K58)</f>
        <v/>
      </c>
      <c r="L58" s="123" t="str">
        <f>IF($H58="","",IF($C58=Listes!$B$32,IF('DP_Instruction Forfaitaires'!$E58&lt;Listes!$B$53,('DP_Instruction Forfaitaires'!$E58*(VLOOKUP('DP_Instruction Forfaitaires'!$D58,Listes!$A$54:$E$60,2,FALSE))),IF('DP_Instruction Forfaitaires'!$E58&gt;Listes!$E$53,('DP_Instruction Forfaitaires'!$E58*(VLOOKUP('DP_Instruction Forfaitaires'!$D58,Listes!$A$54:$E$60,5,FALSE))),('DP_Instruction Forfaitaires'!$E58*(VLOOKUP('DP_Instruction Forfaitaires'!$D58,Listes!$A$54:$E$60,3,FALSE))+(VLOOKUP('DP_Instruction Forfaitaires'!$D58,Listes!$A$54:$E$60,4,FALSE)))))))</f>
        <v/>
      </c>
      <c r="M58" s="123" t="str">
        <f>IF($H58="","",IF($C58=Listes!$B$31,IF('DP_Instruction Forfaitaires'!$E58&lt;Listes!$B$42,('DP_Instruction Forfaitaires'!$E58*(VLOOKUP('DP_Instruction Forfaitaires'!$D58,Listes!$A$43:$E$49,2,FALSE))),IF('DP_Instruction Forfaitaires'!$E58&gt;Listes!$D$42,('DP_Instruction Forfaitaires'!$E58*(VLOOKUP('DP_Instruction Forfaitaires'!$D58,Listes!$A$43:$E$49,5,FALSE))),('DP_Instruction Forfaitaires'!$E58*(VLOOKUP('DP_Instruction Forfaitaires'!$D58,Listes!$A$43:$E$49,3,FALSE))+(VLOOKUP('DP_Instruction Forfaitaires'!$D58,Listes!$A$43:$E$49,4,FALSE)))))))</f>
        <v/>
      </c>
      <c r="N58" s="186" t="str">
        <f>IF($H58="","",IF($C58=Listes!$B$34,Listes!$I$31,IF($C58=Listes!$B$35,(VLOOKUP('DP_Instruction Forfaitaires'!$F58,Listes!$E$31:$F$36,2,FALSE)),IF($C58=Listes!$B$33,IF('DP_Instruction Forfaitaires'!$E58&lt;Listes!$A$64,'DP_Instruction Forfaitaires'!$E58*Listes!$A$65,IF('DP_Instruction Forfaitaires'!$E58&gt;Listes!$D$64,'DP_Instruction Forfaitaires'!$E58*Listes!$D$65,(('DP_Instruction Forfaitaires'!$E58*Listes!$B$65)+Listes!$C$65)))))))</f>
        <v/>
      </c>
      <c r="O58" s="140" t="str">
        <f>IF('Dépenses forfaitaires'!P58="","",'Dépenses forfaitaires'!P58)</f>
        <v/>
      </c>
      <c r="P58" s="196"/>
      <c r="Q58" s="367" t="str">
        <f t="shared" si="0"/>
        <v/>
      </c>
      <c r="R58" s="367" t="str">
        <f t="shared" si="1"/>
        <v/>
      </c>
      <c r="S58" s="196" t="str">
        <f t="shared" si="2"/>
        <v/>
      </c>
      <c r="T58" s="193"/>
      <c r="U58" s="198"/>
      <c r="V58" s="301" t="str">
        <f>IF(AND(OR(P58="KO",S58&lt;&gt;""),OR(Q58="",R58="",S58="")),Listes!$A$68,IF(AND(S58="",Q58&lt;&gt;""),Listes!$A$69,IF(AND(O58&lt;S58,U58=""),Listes!$A$70,IF(AND(Q58&gt;R58),Listes!$A$71,IF(AND(O58&lt;&gt;"",O58&gt;S58,T58=""),Listes!$A$72,IF(AND(W58="",OR(P58&lt;&gt;"",Q58&lt;&gt;"",R58&lt;&gt;"")),Listes!$A$73,""))))))</f>
        <v/>
      </c>
      <c r="W58" s="199"/>
      <c r="X58" s="331">
        <f t="shared" si="3"/>
        <v>0</v>
      </c>
    </row>
    <row r="59" spans="1:24" ht="20.149999999999999" customHeight="1" x14ac:dyDescent="0.35">
      <c r="A59" s="126">
        <v>53</v>
      </c>
      <c r="B59" s="123" t="str">
        <f>IF('Dépenses forfaitaires'!B59="","",'Dépenses forfaitaires'!B59)</f>
        <v/>
      </c>
      <c r="C59" s="123" t="str">
        <f>IF('Dépenses forfaitaires'!C59="","",'Dépenses forfaitaires'!C59)</f>
        <v/>
      </c>
      <c r="D59" s="123" t="str">
        <f>IF('Dépenses forfaitaires'!D59="","",'Dépenses forfaitaires'!D59)</f>
        <v/>
      </c>
      <c r="E59" s="123" t="str">
        <f>IF('Dépenses forfaitaires'!E59="","",'Dépenses forfaitaires'!E59)</f>
        <v/>
      </c>
      <c r="F59" s="123" t="str">
        <f>IF('Dépenses forfaitaires'!F59="","",'Dépenses forfaitaires'!F59)</f>
        <v/>
      </c>
      <c r="G59" s="197" t="str">
        <f>IF('Dépenses forfaitaires'!G59="","",'Dépenses forfaitaires'!G59)</f>
        <v/>
      </c>
      <c r="H59" s="123" t="str">
        <f>IF('Dépenses forfaitaires'!H59="","",'Dépenses forfaitaires'!H59)</f>
        <v/>
      </c>
      <c r="I59" s="123" t="str">
        <f>IF('Dépenses forfaitaires'!I59="","",'Dépenses forfaitaires'!I59)</f>
        <v/>
      </c>
      <c r="J59" s="361" t="str">
        <f>IF('Dépenses forfaitaires'!J59="","",'Dépenses forfaitaires'!J59)</f>
        <v/>
      </c>
      <c r="K59" s="361" t="str">
        <f>IF('Dépenses forfaitaires'!K59="","",'Dépenses forfaitaires'!K59)</f>
        <v/>
      </c>
      <c r="L59" s="123" t="str">
        <f>IF($H59="","",IF($C59=Listes!$B$32,IF('DP_Instruction Forfaitaires'!$E59&lt;Listes!$B$53,('DP_Instruction Forfaitaires'!$E59*(VLOOKUP('DP_Instruction Forfaitaires'!$D59,Listes!$A$54:$E$60,2,FALSE))),IF('DP_Instruction Forfaitaires'!$E59&gt;Listes!$E$53,('DP_Instruction Forfaitaires'!$E59*(VLOOKUP('DP_Instruction Forfaitaires'!$D59,Listes!$A$54:$E$60,5,FALSE))),('DP_Instruction Forfaitaires'!$E59*(VLOOKUP('DP_Instruction Forfaitaires'!$D59,Listes!$A$54:$E$60,3,FALSE))+(VLOOKUP('DP_Instruction Forfaitaires'!$D59,Listes!$A$54:$E$60,4,FALSE)))))))</f>
        <v/>
      </c>
      <c r="M59" s="123" t="str">
        <f>IF($H59="","",IF($C59=Listes!$B$31,IF('DP_Instruction Forfaitaires'!$E59&lt;Listes!$B$42,('DP_Instruction Forfaitaires'!$E59*(VLOOKUP('DP_Instruction Forfaitaires'!$D59,Listes!$A$43:$E$49,2,FALSE))),IF('DP_Instruction Forfaitaires'!$E59&gt;Listes!$D$42,('DP_Instruction Forfaitaires'!$E59*(VLOOKUP('DP_Instruction Forfaitaires'!$D59,Listes!$A$43:$E$49,5,FALSE))),('DP_Instruction Forfaitaires'!$E59*(VLOOKUP('DP_Instruction Forfaitaires'!$D59,Listes!$A$43:$E$49,3,FALSE))+(VLOOKUP('DP_Instruction Forfaitaires'!$D59,Listes!$A$43:$E$49,4,FALSE)))))))</f>
        <v/>
      </c>
      <c r="N59" s="186" t="str">
        <f>IF($H59="","",IF($C59=Listes!$B$34,Listes!$I$31,IF($C59=Listes!$B$35,(VLOOKUP('DP_Instruction Forfaitaires'!$F59,Listes!$E$31:$F$36,2,FALSE)),IF($C59=Listes!$B$33,IF('DP_Instruction Forfaitaires'!$E59&lt;Listes!$A$64,'DP_Instruction Forfaitaires'!$E59*Listes!$A$65,IF('DP_Instruction Forfaitaires'!$E59&gt;Listes!$D$64,'DP_Instruction Forfaitaires'!$E59*Listes!$D$65,(('DP_Instruction Forfaitaires'!$E59*Listes!$B$65)+Listes!$C$65)))))))</f>
        <v/>
      </c>
      <c r="O59" s="140" t="str">
        <f>IF('Dépenses forfaitaires'!P59="","",'Dépenses forfaitaires'!P59)</f>
        <v/>
      </c>
      <c r="P59" s="196"/>
      <c r="Q59" s="367" t="str">
        <f t="shared" si="0"/>
        <v/>
      </c>
      <c r="R59" s="367" t="str">
        <f t="shared" si="1"/>
        <v/>
      </c>
      <c r="S59" s="196" t="str">
        <f t="shared" si="2"/>
        <v/>
      </c>
      <c r="T59" s="193"/>
      <c r="U59" s="198"/>
      <c r="V59" s="301" t="str">
        <f>IF(AND(OR(P59="KO",S59&lt;&gt;""),OR(Q59="",R59="",S59="")),Listes!$A$68,IF(AND(S59="",Q59&lt;&gt;""),Listes!$A$69,IF(AND(O59&lt;S59,U59=""),Listes!$A$70,IF(AND(Q59&gt;R59),Listes!$A$71,IF(AND(O59&lt;&gt;"",O59&gt;S59,T59=""),Listes!$A$72,IF(AND(W59="",OR(P59&lt;&gt;"",Q59&lt;&gt;"",R59&lt;&gt;"")),Listes!$A$73,""))))))</f>
        <v/>
      </c>
      <c r="W59" s="199"/>
      <c r="X59" s="331">
        <f t="shared" si="3"/>
        <v>0</v>
      </c>
    </row>
    <row r="60" spans="1:24" ht="20.149999999999999" customHeight="1" x14ac:dyDescent="0.35">
      <c r="A60" s="126">
        <v>54</v>
      </c>
      <c r="B60" s="123" t="str">
        <f>IF('Dépenses forfaitaires'!B60="","",'Dépenses forfaitaires'!B60)</f>
        <v/>
      </c>
      <c r="C60" s="123" t="str">
        <f>IF('Dépenses forfaitaires'!C60="","",'Dépenses forfaitaires'!C60)</f>
        <v/>
      </c>
      <c r="D60" s="123" t="str">
        <f>IF('Dépenses forfaitaires'!D60="","",'Dépenses forfaitaires'!D60)</f>
        <v/>
      </c>
      <c r="E60" s="123" t="str">
        <f>IF('Dépenses forfaitaires'!E60="","",'Dépenses forfaitaires'!E60)</f>
        <v/>
      </c>
      <c r="F60" s="123" t="str">
        <f>IF('Dépenses forfaitaires'!F60="","",'Dépenses forfaitaires'!F60)</f>
        <v/>
      </c>
      <c r="G60" s="197" t="str">
        <f>IF('Dépenses forfaitaires'!G60="","",'Dépenses forfaitaires'!G60)</f>
        <v/>
      </c>
      <c r="H60" s="123" t="str">
        <f>IF('Dépenses forfaitaires'!H60="","",'Dépenses forfaitaires'!H60)</f>
        <v/>
      </c>
      <c r="I60" s="123" t="str">
        <f>IF('Dépenses forfaitaires'!I60="","",'Dépenses forfaitaires'!I60)</f>
        <v/>
      </c>
      <c r="J60" s="361" t="str">
        <f>IF('Dépenses forfaitaires'!J60="","",'Dépenses forfaitaires'!J60)</f>
        <v/>
      </c>
      <c r="K60" s="361" t="str">
        <f>IF('Dépenses forfaitaires'!K60="","",'Dépenses forfaitaires'!K60)</f>
        <v/>
      </c>
      <c r="L60" s="123" t="str">
        <f>IF($H60="","",IF($C60=Listes!$B$32,IF('DP_Instruction Forfaitaires'!$E60&lt;Listes!$B$53,('DP_Instruction Forfaitaires'!$E60*(VLOOKUP('DP_Instruction Forfaitaires'!$D60,Listes!$A$54:$E$60,2,FALSE))),IF('DP_Instruction Forfaitaires'!$E60&gt;Listes!$E$53,('DP_Instruction Forfaitaires'!$E60*(VLOOKUP('DP_Instruction Forfaitaires'!$D60,Listes!$A$54:$E$60,5,FALSE))),('DP_Instruction Forfaitaires'!$E60*(VLOOKUP('DP_Instruction Forfaitaires'!$D60,Listes!$A$54:$E$60,3,FALSE))+(VLOOKUP('DP_Instruction Forfaitaires'!$D60,Listes!$A$54:$E$60,4,FALSE)))))))</f>
        <v/>
      </c>
      <c r="M60" s="123" t="str">
        <f>IF($H60="","",IF($C60=Listes!$B$31,IF('DP_Instruction Forfaitaires'!$E60&lt;Listes!$B$42,('DP_Instruction Forfaitaires'!$E60*(VLOOKUP('DP_Instruction Forfaitaires'!$D60,Listes!$A$43:$E$49,2,FALSE))),IF('DP_Instruction Forfaitaires'!$E60&gt;Listes!$D$42,('DP_Instruction Forfaitaires'!$E60*(VLOOKUP('DP_Instruction Forfaitaires'!$D60,Listes!$A$43:$E$49,5,FALSE))),('DP_Instruction Forfaitaires'!$E60*(VLOOKUP('DP_Instruction Forfaitaires'!$D60,Listes!$A$43:$E$49,3,FALSE))+(VLOOKUP('DP_Instruction Forfaitaires'!$D60,Listes!$A$43:$E$49,4,FALSE)))))))</f>
        <v/>
      </c>
      <c r="N60" s="186" t="str">
        <f>IF($H60="","",IF($C60=Listes!$B$34,Listes!$I$31,IF($C60=Listes!$B$35,(VLOOKUP('DP_Instruction Forfaitaires'!$F60,Listes!$E$31:$F$36,2,FALSE)),IF($C60=Listes!$B$33,IF('DP_Instruction Forfaitaires'!$E60&lt;Listes!$A$64,'DP_Instruction Forfaitaires'!$E60*Listes!$A$65,IF('DP_Instruction Forfaitaires'!$E60&gt;Listes!$D$64,'DP_Instruction Forfaitaires'!$E60*Listes!$D$65,(('DP_Instruction Forfaitaires'!$E60*Listes!$B$65)+Listes!$C$65)))))))</f>
        <v/>
      </c>
      <c r="O60" s="140" t="str">
        <f>IF('Dépenses forfaitaires'!P60="","",'Dépenses forfaitaires'!P60)</f>
        <v/>
      </c>
      <c r="P60" s="196"/>
      <c r="Q60" s="367" t="str">
        <f t="shared" si="0"/>
        <v/>
      </c>
      <c r="R60" s="367" t="str">
        <f t="shared" si="1"/>
        <v/>
      </c>
      <c r="S60" s="196" t="str">
        <f t="shared" si="2"/>
        <v/>
      </c>
      <c r="T60" s="193"/>
      <c r="U60" s="198"/>
      <c r="V60" s="301" t="str">
        <f>IF(AND(OR(P60="KO",S60&lt;&gt;""),OR(Q60="",R60="",S60="")),Listes!$A$68,IF(AND(S60="",Q60&lt;&gt;""),Listes!$A$69,IF(AND(O60&lt;S60,U60=""),Listes!$A$70,IF(AND(Q60&gt;R60),Listes!$A$71,IF(AND(O60&lt;&gt;"",O60&gt;S60,T60=""),Listes!$A$72,IF(AND(W60="",OR(P60&lt;&gt;"",Q60&lt;&gt;"",R60&lt;&gt;"")),Listes!$A$73,""))))))</f>
        <v/>
      </c>
      <c r="W60" s="199"/>
      <c r="X60" s="331">
        <f t="shared" si="3"/>
        <v>0</v>
      </c>
    </row>
    <row r="61" spans="1:24" ht="20.149999999999999" customHeight="1" x14ac:dyDescent="0.35">
      <c r="A61" s="126">
        <v>55</v>
      </c>
      <c r="B61" s="123" t="str">
        <f>IF('Dépenses forfaitaires'!B61="","",'Dépenses forfaitaires'!B61)</f>
        <v/>
      </c>
      <c r="C61" s="123" t="str">
        <f>IF('Dépenses forfaitaires'!C61="","",'Dépenses forfaitaires'!C61)</f>
        <v/>
      </c>
      <c r="D61" s="123" t="str">
        <f>IF('Dépenses forfaitaires'!D61="","",'Dépenses forfaitaires'!D61)</f>
        <v/>
      </c>
      <c r="E61" s="123" t="str">
        <f>IF('Dépenses forfaitaires'!E61="","",'Dépenses forfaitaires'!E61)</f>
        <v/>
      </c>
      <c r="F61" s="123" t="str">
        <f>IF('Dépenses forfaitaires'!F61="","",'Dépenses forfaitaires'!F61)</f>
        <v/>
      </c>
      <c r="G61" s="197" t="str">
        <f>IF('Dépenses forfaitaires'!G61="","",'Dépenses forfaitaires'!G61)</f>
        <v/>
      </c>
      <c r="H61" s="123" t="str">
        <f>IF('Dépenses forfaitaires'!H61="","",'Dépenses forfaitaires'!H61)</f>
        <v/>
      </c>
      <c r="I61" s="123" t="str">
        <f>IF('Dépenses forfaitaires'!I61="","",'Dépenses forfaitaires'!I61)</f>
        <v/>
      </c>
      <c r="J61" s="361" t="str">
        <f>IF('Dépenses forfaitaires'!J61="","",'Dépenses forfaitaires'!J61)</f>
        <v/>
      </c>
      <c r="K61" s="361" t="str">
        <f>IF('Dépenses forfaitaires'!K61="","",'Dépenses forfaitaires'!K61)</f>
        <v/>
      </c>
      <c r="L61" s="123" t="str">
        <f>IF($H61="","",IF($C61=Listes!$B$32,IF('DP_Instruction Forfaitaires'!$E61&lt;Listes!$B$53,('DP_Instruction Forfaitaires'!$E61*(VLOOKUP('DP_Instruction Forfaitaires'!$D61,Listes!$A$54:$E$60,2,FALSE))),IF('DP_Instruction Forfaitaires'!$E61&gt;Listes!$E$53,('DP_Instruction Forfaitaires'!$E61*(VLOOKUP('DP_Instruction Forfaitaires'!$D61,Listes!$A$54:$E$60,5,FALSE))),('DP_Instruction Forfaitaires'!$E61*(VLOOKUP('DP_Instruction Forfaitaires'!$D61,Listes!$A$54:$E$60,3,FALSE))+(VLOOKUP('DP_Instruction Forfaitaires'!$D61,Listes!$A$54:$E$60,4,FALSE)))))))</f>
        <v/>
      </c>
      <c r="M61" s="123" t="str">
        <f>IF($H61="","",IF($C61=Listes!$B$31,IF('DP_Instruction Forfaitaires'!$E61&lt;Listes!$B$42,('DP_Instruction Forfaitaires'!$E61*(VLOOKUP('DP_Instruction Forfaitaires'!$D61,Listes!$A$43:$E$49,2,FALSE))),IF('DP_Instruction Forfaitaires'!$E61&gt;Listes!$D$42,('DP_Instruction Forfaitaires'!$E61*(VLOOKUP('DP_Instruction Forfaitaires'!$D61,Listes!$A$43:$E$49,5,FALSE))),('DP_Instruction Forfaitaires'!$E61*(VLOOKUP('DP_Instruction Forfaitaires'!$D61,Listes!$A$43:$E$49,3,FALSE))+(VLOOKUP('DP_Instruction Forfaitaires'!$D61,Listes!$A$43:$E$49,4,FALSE)))))))</f>
        <v/>
      </c>
      <c r="N61" s="186" t="str">
        <f>IF($H61="","",IF($C61=Listes!$B$34,Listes!$I$31,IF($C61=Listes!$B$35,(VLOOKUP('DP_Instruction Forfaitaires'!$F61,Listes!$E$31:$F$36,2,FALSE)),IF($C61=Listes!$B$33,IF('DP_Instruction Forfaitaires'!$E61&lt;Listes!$A$64,'DP_Instruction Forfaitaires'!$E61*Listes!$A$65,IF('DP_Instruction Forfaitaires'!$E61&gt;Listes!$D$64,'DP_Instruction Forfaitaires'!$E61*Listes!$D$65,(('DP_Instruction Forfaitaires'!$E61*Listes!$B$65)+Listes!$C$65)))))))</f>
        <v/>
      </c>
      <c r="O61" s="140" t="str">
        <f>IF('Dépenses forfaitaires'!P61="","",'Dépenses forfaitaires'!P61)</f>
        <v/>
      </c>
      <c r="P61" s="196"/>
      <c r="Q61" s="367" t="str">
        <f t="shared" si="0"/>
        <v/>
      </c>
      <c r="R61" s="367" t="str">
        <f t="shared" si="1"/>
        <v/>
      </c>
      <c r="S61" s="196" t="str">
        <f t="shared" si="2"/>
        <v/>
      </c>
      <c r="T61" s="193"/>
      <c r="U61" s="198"/>
      <c r="V61" s="301" t="str">
        <f>IF(AND(OR(P61="KO",S61&lt;&gt;""),OR(Q61="",R61="",S61="")),Listes!$A$68,IF(AND(S61="",Q61&lt;&gt;""),Listes!$A$69,IF(AND(O61&lt;S61,U61=""),Listes!$A$70,IF(AND(Q61&gt;R61),Listes!$A$71,IF(AND(O61&lt;&gt;"",O61&gt;S61,T61=""),Listes!$A$72,IF(AND(W61="",OR(P61&lt;&gt;"",Q61&lt;&gt;"",R61&lt;&gt;"")),Listes!$A$73,""))))))</f>
        <v/>
      </c>
      <c r="W61" s="199"/>
      <c r="X61" s="331">
        <f t="shared" si="3"/>
        <v>0</v>
      </c>
    </row>
    <row r="62" spans="1:24" ht="20.149999999999999" customHeight="1" x14ac:dyDescent="0.35">
      <c r="A62" s="126">
        <v>56</v>
      </c>
      <c r="B62" s="123" t="str">
        <f>IF('Dépenses forfaitaires'!B62="","",'Dépenses forfaitaires'!B62)</f>
        <v/>
      </c>
      <c r="C62" s="123" t="str">
        <f>IF('Dépenses forfaitaires'!C62="","",'Dépenses forfaitaires'!C62)</f>
        <v/>
      </c>
      <c r="D62" s="123" t="str">
        <f>IF('Dépenses forfaitaires'!D62="","",'Dépenses forfaitaires'!D62)</f>
        <v/>
      </c>
      <c r="E62" s="123" t="str">
        <f>IF('Dépenses forfaitaires'!E62="","",'Dépenses forfaitaires'!E62)</f>
        <v/>
      </c>
      <c r="F62" s="123" t="str">
        <f>IF('Dépenses forfaitaires'!F62="","",'Dépenses forfaitaires'!F62)</f>
        <v/>
      </c>
      <c r="G62" s="197" t="str">
        <f>IF('Dépenses forfaitaires'!G62="","",'Dépenses forfaitaires'!G62)</f>
        <v/>
      </c>
      <c r="H62" s="123" t="str">
        <f>IF('Dépenses forfaitaires'!H62="","",'Dépenses forfaitaires'!H62)</f>
        <v/>
      </c>
      <c r="I62" s="123" t="str">
        <f>IF('Dépenses forfaitaires'!I62="","",'Dépenses forfaitaires'!I62)</f>
        <v/>
      </c>
      <c r="J62" s="361" t="str">
        <f>IF('Dépenses forfaitaires'!J62="","",'Dépenses forfaitaires'!J62)</f>
        <v/>
      </c>
      <c r="K62" s="361" t="str">
        <f>IF('Dépenses forfaitaires'!K62="","",'Dépenses forfaitaires'!K62)</f>
        <v/>
      </c>
      <c r="L62" s="123" t="str">
        <f>IF($H62="","",IF($C62=Listes!$B$32,IF('DP_Instruction Forfaitaires'!$E62&lt;Listes!$B$53,('DP_Instruction Forfaitaires'!$E62*(VLOOKUP('DP_Instruction Forfaitaires'!$D62,Listes!$A$54:$E$60,2,FALSE))),IF('DP_Instruction Forfaitaires'!$E62&gt;Listes!$E$53,('DP_Instruction Forfaitaires'!$E62*(VLOOKUP('DP_Instruction Forfaitaires'!$D62,Listes!$A$54:$E$60,5,FALSE))),('DP_Instruction Forfaitaires'!$E62*(VLOOKUP('DP_Instruction Forfaitaires'!$D62,Listes!$A$54:$E$60,3,FALSE))+(VLOOKUP('DP_Instruction Forfaitaires'!$D62,Listes!$A$54:$E$60,4,FALSE)))))))</f>
        <v/>
      </c>
      <c r="M62" s="123" t="str">
        <f>IF($H62="","",IF($C62=Listes!$B$31,IF('DP_Instruction Forfaitaires'!$E62&lt;Listes!$B$42,('DP_Instruction Forfaitaires'!$E62*(VLOOKUP('DP_Instruction Forfaitaires'!$D62,Listes!$A$43:$E$49,2,FALSE))),IF('DP_Instruction Forfaitaires'!$E62&gt;Listes!$D$42,('DP_Instruction Forfaitaires'!$E62*(VLOOKUP('DP_Instruction Forfaitaires'!$D62,Listes!$A$43:$E$49,5,FALSE))),('DP_Instruction Forfaitaires'!$E62*(VLOOKUP('DP_Instruction Forfaitaires'!$D62,Listes!$A$43:$E$49,3,FALSE))+(VLOOKUP('DP_Instruction Forfaitaires'!$D62,Listes!$A$43:$E$49,4,FALSE)))))))</f>
        <v/>
      </c>
      <c r="N62" s="186" t="str">
        <f>IF($H62="","",IF($C62=Listes!$B$34,Listes!$I$31,IF($C62=Listes!$B$35,(VLOOKUP('DP_Instruction Forfaitaires'!$F62,Listes!$E$31:$F$36,2,FALSE)),IF($C62=Listes!$B$33,IF('DP_Instruction Forfaitaires'!$E62&lt;Listes!$A$64,'DP_Instruction Forfaitaires'!$E62*Listes!$A$65,IF('DP_Instruction Forfaitaires'!$E62&gt;Listes!$D$64,'DP_Instruction Forfaitaires'!$E62*Listes!$D$65,(('DP_Instruction Forfaitaires'!$E62*Listes!$B$65)+Listes!$C$65)))))))</f>
        <v/>
      </c>
      <c r="O62" s="140" t="str">
        <f>IF('Dépenses forfaitaires'!P62="","",'Dépenses forfaitaires'!P62)</f>
        <v/>
      </c>
      <c r="P62" s="196"/>
      <c r="Q62" s="367" t="str">
        <f t="shared" si="0"/>
        <v/>
      </c>
      <c r="R62" s="367" t="str">
        <f t="shared" si="1"/>
        <v/>
      </c>
      <c r="S62" s="196" t="str">
        <f t="shared" si="2"/>
        <v/>
      </c>
      <c r="T62" s="193"/>
      <c r="U62" s="198"/>
      <c r="V62" s="301" t="str">
        <f>IF(AND(OR(P62="KO",S62&lt;&gt;""),OR(Q62="",R62="",S62="")),Listes!$A$68,IF(AND(S62="",Q62&lt;&gt;""),Listes!$A$69,IF(AND(O62&lt;S62,U62=""),Listes!$A$70,IF(AND(Q62&gt;R62),Listes!$A$71,IF(AND(O62&lt;&gt;"",O62&gt;S62,T62=""),Listes!$A$72,IF(AND(W62="",OR(P62&lt;&gt;"",Q62&lt;&gt;"",R62&lt;&gt;"")),Listes!$A$73,""))))))</f>
        <v/>
      </c>
      <c r="W62" s="199"/>
      <c r="X62" s="331">
        <f t="shared" si="3"/>
        <v>0</v>
      </c>
    </row>
    <row r="63" spans="1:24" ht="20.149999999999999" customHeight="1" x14ac:dyDescent="0.35">
      <c r="A63" s="126">
        <v>57</v>
      </c>
      <c r="B63" s="123" t="str">
        <f>IF('Dépenses forfaitaires'!B63="","",'Dépenses forfaitaires'!B63)</f>
        <v/>
      </c>
      <c r="C63" s="123" t="str">
        <f>IF('Dépenses forfaitaires'!C63="","",'Dépenses forfaitaires'!C63)</f>
        <v/>
      </c>
      <c r="D63" s="123" t="str">
        <f>IF('Dépenses forfaitaires'!D63="","",'Dépenses forfaitaires'!D63)</f>
        <v/>
      </c>
      <c r="E63" s="123" t="str">
        <f>IF('Dépenses forfaitaires'!E63="","",'Dépenses forfaitaires'!E63)</f>
        <v/>
      </c>
      <c r="F63" s="123" t="str">
        <f>IF('Dépenses forfaitaires'!F63="","",'Dépenses forfaitaires'!F63)</f>
        <v/>
      </c>
      <c r="G63" s="197" t="str">
        <f>IF('Dépenses forfaitaires'!G63="","",'Dépenses forfaitaires'!G63)</f>
        <v/>
      </c>
      <c r="H63" s="123" t="str">
        <f>IF('Dépenses forfaitaires'!H63="","",'Dépenses forfaitaires'!H63)</f>
        <v/>
      </c>
      <c r="I63" s="123" t="str">
        <f>IF('Dépenses forfaitaires'!I63="","",'Dépenses forfaitaires'!I63)</f>
        <v/>
      </c>
      <c r="J63" s="361" t="str">
        <f>IF('Dépenses forfaitaires'!J63="","",'Dépenses forfaitaires'!J63)</f>
        <v/>
      </c>
      <c r="K63" s="361" t="str">
        <f>IF('Dépenses forfaitaires'!K63="","",'Dépenses forfaitaires'!K63)</f>
        <v/>
      </c>
      <c r="L63" s="123" t="str">
        <f>IF($H63="","",IF($C63=Listes!$B$32,IF('DP_Instruction Forfaitaires'!$E63&lt;Listes!$B$53,('DP_Instruction Forfaitaires'!$E63*(VLOOKUP('DP_Instruction Forfaitaires'!$D63,Listes!$A$54:$E$60,2,FALSE))),IF('DP_Instruction Forfaitaires'!$E63&gt;Listes!$E$53,('DP_Instruction Forfaitaires'!$E63*(VLOOKUP('DP_Instruction Forfaitaires'!$D63,Listes!$A$54:$E$60,5,FALSE))),('DP_Instruction Forfaitaires'!$E63*(VLOOKUP('DP_Instruction Forfaitaires'!$D63,Listes!$A$54:$E$60,3,FALSE))+(VLOOKUP('DP_Instruction Forfaitaires'!$D63,Listes!$A$54:$E$60,4,FALSE)))))))</f>
        <v/>
      </c>
      <c r="M63" s="123" t="str">
        <f>IF($H63="","",IF($C63=Listes!$B$31,IF('DP_Instruction Forfaitaires'!$E63&lt;Listes!$B$42,('DP_Instruction Forfaitaires'!$E63*(VLOOKUP('DP_Instruction Forfaitaires'!$D63,Listes!$A$43:$E$49,2,FALSE))),IF('DP_Instruction Forfaitaires'!$E63&gt;Listes!$D$42,('DP_Instruction Forfaitaires'!$E63*(VLOOKUP('DP_Instruction Forfaitaires'!$D63,Listes!$A$43:$E$49,5,FALSE))),('DP_Instruction Forfaitaires'!$E63*(VLOOKUP('DP_Instruction Forfaitaires'!$D63,Listes!$A$43:$E$49,3,FALSE))+(VLOOKUP('DP_Instruction Forfaitaires'!$D63,Listes!$A$43:$E$49,4,FALSE)))))))</f>
        <v/>
      </c>
      <c r="N63" s="186" t="str">
        <f>IF($H63="","",IF($C63=Listes!$B$34,Listes!$I$31,IF($C63=Listes!$B$35,(VLOOKUP('DP_Instruction Forfaitaires'!$F63,Listes!$E$31:$F$36,2,FALSE)),IF($C63=Listes!$B$33,IF('DP_Instruction Forfaitaires'!$E63&lt;Listes!$A$64,'DP_Instruction Forfaitaires'!$E63*Listes!$A$65,IF('DP_Instruction Forfaitaires'!$E63&gt;Listes!$D$64,'DP_Instruction Forfaitaires'!$E63*Listes!$D$65,(('DP_Instruction Forfaitaires'!$E63*Listes!$B$65)+Listes!$C$65)))))))</f>
        <v/>
      </c>
      <c r="O63" s="140" t="str">
        <f>IF('Dépenses forfaitaires'!P63="","",'Dépenses forfaitaires'!P63)</f>
        <v/>
      </c>
      <c r="P63" s="196"/>
      <c r="Q63" s="367" t="str">
        <f t="shared" si="0"/>
        <v/>
      </c>
      <c r="R63" s="367" t="str">
        <f t="shared" si="1"/>
        <v/>
      </c>
      <c r="S63" s="196" t="str">
        <f t="shared" si="2"/>
        <v/>
      </c>
      <c r="T63" s="193"/>
      <c r="U63" s="198"/>
      <c r="V63" s="301" t="str">
        <f>IF(AND(OR(P63="KO",S63&lt;&gt;""),OR(Q63="",R63="",S63="")),Listes!$A$68,IF(AND(S63="",Q63&lt;&gt;""),Listes!$A$69,IF(AND(O63&lt;S63,U63=""),Listes!$A$70,IF(AND(Q63&gt;R63),Listes!$A$71,IF(AND(O63&lt;&gt;"",O63&gt;S63,T63=""),Listes!$A$72,IF(AND(W63="",OR(P63&lt;&gt;"",Q63&lt;&gt;"",R63&lt;&gt;"")),Listes!$A$73,""))))))</f>
        <v/>
      </c>
      <c r="W63" s="199"/>
      <c r="X63" s="331">
        <f t="shared" si="3"/>
        <v>0</v>
      </c>
    </row>
    <row r="64" spans="1:24" ht="20.149999999999999" customHeight="1" x14ac:dyDescent="0.35">
      <c r="A64" s="126">
        <v>58</v>
      </c>
      <c r="B64" s="123" t="str">
        <f>IF('Dépenses forfaitaires'!B64="","",'Dépenses forfaitaires'!B64)</f>
        <v/>
      </c>
      <c r="C64" s="123" t="str">
        <f>IF('Dépenses forfaitaires'!C64="","",'Dépenses forfaitaires'!C64)</f>
        <v/>
      </c>
      <c r="D64" s="123" t="str">
        <f>IF('Dépenses forfaitaires'!D64="","",'Dépenses forfaitaires'!D64)</f>
        <v/>
      </c>
      <c r="E64" s="123" t="str">
        <f>IF('Dépenses forfaitaires'!E64="","",'Dépenses forfaitaires'!E64)</f>
        <v/>
      </c>
      <c r="F64" s="123" t="str">
        <f>IF('Dépenses forfaitaires'!F64="","",'Dépenses forfaitaires'!F64)</f>
        <v/>
      </c>
      <c r="G64" s="197" t="str">
        <f>IF('Dépenses forfaitaires'!G64="","",'Dépenses forfaitaires'!G64)</f>
        <v/>
      </c>
      <c r="H64" s="123" t="str">
        <f>IF('Dépenses forfaitaires'!H64="","",'Dépenses forfaitaires'!H64)</f>
        <v/>
      </c>
      <c r="I64" s="123" t="str">
        <f>IF('Dépenses forfaitaires'!I64="","",'Dépenses forfaitaires'!I64)</f>
        <v/>
      </c>
      <c r="J64" s="361" t="str">
        <f>IF('Dépenses forfaitaires'!J64="","",'Dépenses forfaitaires'!J64)</f>
        <v/>
      </c>
      <c r="K64" s="361" t="str">
        <f>IF('Dépenses forfaitaires'!K64="","",'Dépenses forfaitaires'!K64)</f>
        <v/>
      </c>
      <c r="L64" s="123" t="str">
        <f>IF($H64="","",IF($C64=Listes!$B$32,IF('DP_Instruction Forfaitaires'!$E64&lt;Listes!$B$53,('DP_Instruction Forfaitaires'!$E64*(VLOOKUP('DP_Instruction Forfaitaires'!$D64,Listes!$A$54:$E$60,2,FALSE))),IF('DP_Instruction Forfaitaires'!$E64&gt;Listes!$E$53,('DP_Instruction Forfaitaires'!$E64*(VLOOKUP('DP_Instruction Forfaitaires'!$D64,Listes!$A$54:$E$60,5,FALSE))),('DP_Instruction Forfaitaires'!$E64*(VLOOKUP('DP_Instruction Forfaitaires'!$D64,Listes!$A$54:$E$60,3,FALSE))+(VLOOKUP('DP_Instruction Forfaitaires'!$D64,Listes!$A$54:$E$60,4,FALSE)))))))</f>
        <v/>
      </c>
      <c r="M64" s="123" t="str">
        <f>IF($H64="","",IF($C64=Listes!$B$31,IF('DP_Instruction Forfaitaires'!$E64&lt;Listes!$B$42,('DP_Instruction Forfaitaires'!$E64*(VLOOKUP('DP_Instruction Forfaitaires'!$D64,Listes!$A$43:$E$49,2,FALSE))),IF('DP_Instruction Forfaitaires'!$E64&gt;Listes!$D$42,('DP_Instruction Forfaitaires'!$E64*(VLOOKUP('DP_Instruction Forfaitaires'!$D64,Listes!$A$43:$E$49,5,FALSE))),('DP_Instruction Forfaitaires'!$E64*(VLOOKUP('DP_Instruction Forfaitaires'!$D64,Listes!$A$43:$E$49,3,FALSE))+(VLOOKUP('DP_Instruction Forfaitaires'!$D64,Listes!$A$43:$E$49,4,FALSE)))))))</f>
        <v/>
      </c>
      <c r="N64" s="186" t="str">
        <f>IF($H64="","",IF($C64=Listes!$B$34,Listes!$I$31,IF($C64=Listes!$B$35,(VLOOKUP('DP_Instruction Forfaitaires'!$F64,Listes!$E$31:$F$36,2,FALSE)),IF($C64=Listes!$B$33,IF('DP_Instruction Forfaitaires'!$E64&lt;Listes!$A$64,'DP_Instruction Forfaitaires'!$E64*Listes!$A$65,IF('DP_Instruction Forfaitaires'!$E64&gt;Listes!$D$64,'DP_Instruction Forfaitaires'!$E64*Listes!$D$65,(('DP_Instruction Forfaitaires'!$E64*Listes!$B$65)+Listes!$C$65)))))))</f>
        <v/>
      </c>
      <c r="O64" s="140" t="str">
        <f>IF('Dépenses forfaitaires'!P64="","",'Dépenses forfaitaires'!P64)</f>
        <v/>
      </c>
      <c r="P64" s="196"/>
      <c r="Q64" s="367" t="str">
        <f t="shared" si="0"/>
        <v/>
      </c>
      <c r="R64" s="367" t="str">
        <f t="shared" si="1"/>
        <v/>
      </c>
      <c r="S64" s="196" t="str">
        <f t="shared" si="2"/>
        <v/>
      </c>
      <c r="T64" s="193"/>
      <c r="U64" s="198"/>
      <c r="V64" s="301" t="str">
        <f>IF(AND(OR(P64="KO",S64&lt;&gt;""),OR(Q64="",R64="",S64="")),Listes!$A$68,IF(AND(S64="",Q64&lt;&gt;""),Listes!$A$69,IF(AND(O64&lt;S64,U64=""),Listes!$A$70,IF(AND(Q64&gt;R64),Listes!$A$71,IF(AND(O64&lt;&gt;"",O64&gt;S64,T64=""),Listes!$A$72,IF(AND(W64="",OR(P64&lt;&gt;"",Q64&lt;&gt;"",R64&lt;&gt;"")),Listes!$A$73,""))))))</f>
        <v/>
      </c>
      <c r="W64" s="199"/>
      <c r="X64" s="331">
        <f t="shared" si="3"/>
        <v>0</v>
      </c>
    </row>
    <row r="65" spans="1:24" ht="20.149999999999999" customHeight="1" x14ac:dyDescent="0.35">
      <c r="A65" s="126">
        <v>59</v>
      </c>
      <c r="B65" s="123" t="str">
        <f>IF('Dépenses forfaitaires'!B65="","",'Dépenses forfaitaires'!B65)</f>
        <v/>
      </c>
      <c r="C65" s="123" t="str">
        <f>IF('Dépenses forfaitaires'!C65="","",'Dépenses forfaitaires'!C65)</f>
        <v/>
      </c>
      <c r="D65" s="123" t="str">
        <f>IF('Dépenses forfaitaires'!D65="","",'Dépenses forfaitaires'!D65)</f>
        <v/>
      </c>
      <c r="E65" s="123" t="str">
        <f>IF('Dépenses forfaitaires'!E65="","",'Dépenses forfaitaires'!E65)</f>
        <v/>
      </c>
      <c r="F65" s="123" t="str">
        <f>IF('Dépenses forfaitaires'!F65="","",'Dépenses forfaitaires'!F65)</f>
        <v/>
      </c>
      <c r="G65" s="197" t="str">
        <f>IF('Dépenses forfaitaires'!G65="","",'Dépenses forfaitaires'!G65)</f>
        <v/>
      </c>
      <c r="H65" s="123" t="str">
        <f>IF('Dépenses forfaitaires'!H65="","",'Dépenses forfaitaires'!H65)</f>
        <v/>
      </c>
      <c r="I65" s="123" t="str">
        <f>IF('Dépenses forfaitaires'!I65="","",'Dépenses forfaitaires'!I65)</f>
        <v/>
      </c>
      <c r="J65" s="361" t="str">
        <f>IF('Dépenses forfaitaires'!J65="","",'Dépenses forfaitaires'!J65)</f>
        <v/>
      </c>
      <c r="K65" s="361" t="str">
        <f>IF('Dépenses forfaitaires'!K65="","",'Dépenses forfaitaires'!K65)</f>
        <v/>
      </c>
      <c r="L65" s="123" t="str">
        <f>IF($H65="","",IF($C65=Listes!$B$32,IF('DP_Instruction Forfaitaires'!$E65&lt;Listes!$B$53,('DP_Instruction Forfaitaires'!$E65*(VLOOKUP('DP_Instruction Forfaitaires'!$D65,Listes!$A$54:$E$60,2,FALSE))),IF('DP_Instruction Forfaitaires'!$E65&gt;Listes!$E$53,('DP_Instruction Forfaitaires'!$E65*(VLOOKUP('DP_Instruction Forfaitaires'!$D65,Listes!$A$54:$E$60,5,FALSE))),('DP_Instruction Forfaitaires'!$E65*(VLOOKUP('DP_Instruction Forfaitaires'!$D65,Listes!$A$54:$E$60,3,FALSE))+(VLOOKUP('DP_Instruction Forfaitaires'!$D65,Listes!$A$54:$E$60,4,FALSE)))))))</f>
        <v/>
      </c>
      <c r="M65" s="123" t="str">
        <f>IF($H65="","",IF($C65=Listes!$B$31,IF('DP_Instruction Forfaitaires'!$E65&lt;Listes!$B$42,('DP_Instruction Forfaitaires'!$E65*(VLOOKUP('DP_Instruction Forfaitaires'!$D65,Listes!$A$43:$E$49,2,FALSE))),IF('DP_Instruction Forfaitaires'!$E65&gt;Listes!$D$42,('DP_Instruction Forfaitaires'!$E65*(VLOOKUP('DP_Instruction Forfaitaires'!$D65,Listes!$A$43:$E$49,5,FALSE))),('DP_Instruction Forfaitaires'!$E65*(VLOOKUP('DP_Instruction Forfaitaires'!$D65,Listes!$A$43:$E$49,3,FALSE))+(VLOOKUP('DP_Instruction Forfaitaires'!$D65,Listes!$A$43:$E$49,4,FALSE)))))))</f>
        <v/>
      </c>
      <c r="N65" s="186" t="str">
        <f>IF($H65="","",IF($C65=Listes!$B$34,Listes!$I$31,IF($C65=Listes!$B$35,(VLOOKUP('DP_Instruction Forfaitaires'!$F65,Listes!$E$31:$F$36,2,FALSE)),IF($C65=Listes!$B$33,IF('DP_Instruction Forfaitaires'!$E65&lt;Listes!$A$64,'DP_Instruction Forfaitaires'!$E65*Listes!$A$65,IF('DP_Instruction Forfaitaires'!$E65&gt;Listes!$D$64,'DP_Instruction Forfaitaires'!$E65*Listes!$D$65,(('DP_Instruction Forfaitaires'!$E65*Listes!$B$65)+Listes!$C$65)))))))</f>
        <v/>
      </c>
      <c r="O65" s="140" t="str">
        <f>IF('Dépenses forfaitaires'!P65="","",'Dépenses forfaitaires'!P65)</f>
        <v/>
      </c>
      <c r="P65" s="196"/>
      <c r="Q65" s="367" t="str">
        <f t="shared" si="0"/>
        <v/>
      </c>
      <c r="R65" s="367" t="str">
        <f t="shared" si="1"/>
        <v/>
      </c>
      <c r="S65" s="196" t="str">
        <f t="shared" si="2"/>
        <v/>
      </c>
      <c r="T65" s="193"/>
      <c r="U65" s="198"/>
      <c r="V65" s="301" t="str">
        <f>IF(AND(OR(P65="KO",S65&lt;&gt;""),OR(Q65="",R65="",S65="")),Listes!$A$68,IF(AND(S65="",Q65&lt;&gt;""),Listes!$A$69,IF(AND(O65&lt;S65,U65=""),Listes!$A$70,IF(AND(Q65&gt;R65),Listes!$A$71,IF(AND(O65&lt;&gt;"",O65&gt;S65,T65=""),Listes!$A$72,IF(AND(W65="",OR(P65&lt;&gt;"",Q65&lt;&gt;"",R65&lt;&gt;"")),Listes!$A$73,""))))))</f>
        <v/>
      </c>
      <c r="W65" s="199"/>
      <c r="X65" s="331">
        <f t="shared" si="3"/>
        <v>0</v>
      </c>
    </row>
    <row r="66" spans="1:24" ht="20.149999999999999" customHeight="1" x14ac:dyDescent="0.35">
      <c r="A66" s="126">
        <v>60</v>
      </c>
      <c r="B66" s="123" t="str">
        <f>IF('Dépenses forfaitaires'!B66="","",'Dépenses forfaitaires'!B66)</f>
        <v/>
      </c>
      <c r="C66" s="123" t="str">
        <f>IF('Dépenses forfaitaires'!C66="","",'Dépenses forfaitaires'!C66)</f>
        <v/>
      </c>
      <c r="D66" s="123" t="str">
        <f>IF('Dépenses forfaitaires'!D66="","",'Dépenses forfaitaires'!D66)</f>
        <v/>
      </c>
      <c r="E66" s="123" t="str">
        <f>IF('Dépenses forfaitaires'!E66="","",'Dépenses forfaitaires'!E66)</f>
        <v/>
      </c>
      <c r="F66" s="123" t="str">
        <f>IF('Dépenses forfaitaires'!F66="","",'Dépenses forfaitaires'!F66)</f>
        <v/>
      </c>
      <c r="G66" s="197" t="str">
        <f>IF('Dépenses forfaitaires'!G66="","",'Dépenses forfaitaires'!G66)</f>
        <v/>
      </c>
      <c r="H66" s="123" t="str">
        <f>IF('Dépenses forfaitaires'!H66="","",'Dépenses forfaitaires'!H66)</f>
        <v/>
      </c>
      <c r="I66" s="123" t="str">
        <f>IF('Dépenses forfaitaires'!I66="","",'Dépenses forfaitaires'!I66)</f>
        <v/>
      </c>
      <c r="J66" s="361" t="str">
        <f>IF('Dépenses forfaitaires'!J66="","",'Dépenses forfaitaires'!J66)</f>
        <v/>
      </c>
      <c r="K66" s="361" t="str">
        <f>IF('Dépenses forfaitaires'!K66="","",'Dépenses forfaitaires'!K66)</f>
        <v/>
      </c>
      <c r="L66" s="123" t="str">
        <f>IF($H66="","",IF($C66=Listes!$B$32,IF('DP_Instruction Forfaitaires'!$E66&lt;Listes!$B$53,('DP_Instruction Forfaitaires'!$E66*(VLOOKUP('DP_Instruction Forfaitaires'!$D66,Listes!$A$54:$E$60,2,FALSE))),IF('DP_Instruction Forfaitaires'!$E66&gt;Listes!$E$53,('DP_Instruction Forfaitaires'!$E66*(VLOOKUP('DP_Instruction Forfaitaires'!$D66,Listes!$A$54:$E$60,5,FALSE))),('DP_Instruction Forfaitaires'!$E66*(VLOOKUP('DP_Instruction Forfaitaires'!$D66,Listes!$A$54:$E$60,3,FALSE))+(VLOOKUP('DP_Instruction Forfaitaires'!$D66,Listes!$A$54:$E$60,4,FALSE)))))))</f>
        <v/>
      </c>
      <c r="M66" s="123" t="str">
        <f>IF($H66="","",IF($C66=Listes!$B$31,IF('DP_Instruction Forfaitaires'!$E66&lt;Listes!$B$42,('DP_Instruction Forfaitaires'!$E66*(VLOOKUP('DP_Instruction Forfaitaires'!$D66,Listes!$A$43:$E$49,2,FALSE))),IF('DP_Instruction Forfaitaires'!$E66&gt;Listes!$D$42,('DP_Instruction Forfaitaires'!$E66*(VLOOKUP('DP_Instruction Forfaitaires'!$D66,Listes!$A$43:$E$49,5,FALSE))),('DP_Instruction Forfaitaires'!$E66*(VLOOKUP('DP_Instruction Forfaitaires'!$D66,Listes!$A$43:$E$49,3,FALSE))+(VLOOKUP('DP_Instruction Forfaitaires'!$D66,Listes!$A$43:$E$49,4,FALSE)))))))</f>
        <v/>
      </c>
      <c r="N66" s="186" t="str">
        <f>IF($H66="","",IF($C66=Listes!$B$34,Listes!$I$31,IF($C66=Listes!$B$35,(VLOOKUP('DP_Instruction Forfaitaires'!$F66,Listes!$E$31:$F$36,2,FALSE)),IF($C66=Listes!$B$33,IF('DP_Instruction Forfaitaires'!$E66&lt;Listes!$A$64,'DP_Instruction Forfaitaires'!$E66*Listes!$A$65,IF('DP_Instruction Forfaitaires'!$E66&gt;Listes!$D$64,'DP_Instruction Forfaitaires'!$E66*Listes!$D$65,(('DP_Instruction Forfaitaires'!$E66*Listes!$B$65)+Listes!$C$65)))))))</f>
        <v/>
      </c>
      <c r="O66" s="140" t="str">
        <f>IF('Dépenses forfaitaires'!P66="","",'Dépenses forfaitaires'!P66)</f>
        <v/>
      </c>
      <c r="P66" s="196"/>
      <c r="Q66" s="367" t="str">
        <f t="shared" si="0"/>
        <v/>
      </c>
      <c r="R66" s="367" t="str">
        <f t="shared" si="1"/>
        <v/>
      </c>
      <c r="S66" s="196" t="str">
        <f t="shared" si="2"/>
        <v/>
      </c>
      <c r="T66" s="193"/>
      <c r="U66" s="198"/>
      <c r="V66" s="301" t="str">
        <f>IF(AND(OR(P66="KO",S66&lt;&gt;""),OR(Q66="",R66="",S66="")),Listes!$A$68,IF(AND(S66="",Q66&lt;&gt;""),Listes!$A$69,IF(AND(O66&lt;S66,U66=""),Listes!$A$70,IF(AND(Q66&gt;R66),Listes!$A$71,IF(AND(O66&lt;&gt;"",O66&gt;S66,T66=""),Listes!$A$72,IF(AND(W66="",OR(P66&lt;&gt;"",Q66&lt;&gt;"",R66&lt;&gt;"")),Listes!$A$73,""))))))</f>
        <v/>
      </c>
      <c r="W66" s="199"/>
      <c r="X66" s="331">
        <f t="shared" si="3"/>
        <v>0</v>
      </c>
    </row>
    <row r="67" spans="1:24" ht="20.149999999999999" customHeight="1" x14ac:dyDescent="0.35">
      <c r="A67" s="126">
        <v>61</v>
      </c>
      <c r="B67" s="123" t="str">
        <f>IF('Dépenses forfaitaires'!B67="","",'Dépenses forfaitaires'!B67)</f>
        <v/>
      </c>
      <c r="C67" s="123" t="str">
        <f>IF('Dépenses forfaitaires'!C67="","",'Dépenses forfaitaires'!C67)</f>
        <v/>
      </c>
      <c r="D67" s="123" t="str">
        <f>IF('Dépenses forfaitaires'!D67="","",'Dépenses forfaitaires'!D67)</f>
        <v/>
      </c>
      <c r="E67" s="123" t="str">
        <f>IF('Dépenses forfaitaires'!E67="","",'Dépenses forfaitaires'!E67)</f>
        <v/>
      </c>
      <c r="F67" s="123" t="str">
        <f>IF('Dépenses forfaitaires'!F67="","",'Dépenses forfaitaires'!F67)</f>
        <v/>
      </c>
      <c r="G67" s="197" t="str">
        <f>IF('Dépenses forfaitaires'!G67="","",'Dépenses forfaitaires'!G67)</f>
        <v/>
      </c>
      <c r="H67" s="123" t="str">
        <f>IF('Dépenses forfaitaires'!H67="","",'Dépenses forfaitaires'!H67)</f>
        <v/>
      </c>
      <c r="I67" s="123" t="str">
        <f>IF('Dépenses forfaitaires'!I67="","",'Dépenses forfaitaires'!I67)</f>
        <v/>
      </c>
      <c r="J67" s="361" t="str">
        <f>IF('Dépenses forfaitaires'!J67="","",'Dépenses forfaitaires'!J67)</f>
        <v/>
      </c>
      <c r="K67" s="361" t="str">
        <f>IF('Dépenses forfaitaires'!K67="","",'Dépenses forfaitaires'!K67)</f>
        <v/>
      </c>
      <c r="L67" s="123" t="str">
        <f>IF($H67="","",IF($C67=Listes!$B$32,IF('DP_Instruction Forfaitaires'!$E67&lt;Listes!$B$53,('DP_Instruction Forfaitaires'!$E67*(VLOOKUP('DP_Instruction Forfaitaires'!$D67,Listes!$A$54:$E$60,2,FALSE))),IF('DP_Instruction Forfaitaires'!$E67&gt;Listes!$E$53,('DP_Instruction Forfaitaires'!$E67*(VLOOKUP('DP_Instruction Forfaitaires'!$D67,Listes!$A$54:$E$60,5,FALSE))),('DP_Instruction Forfaitaires'!$E67*(VLOOKUP('DP_Instruction Forfaitaires'!$D67,Listes!$A$54:$E$60,3,FALSE))+(VLOOKUP('DP_Instruction Forfaitaires'!$D67,Listes!$A$54:$E$60,4,FALSE)))))))</f>
        <v/>
      </c>
      <c r="M67" s="123" t="str">
        <f>IF($H67="","",IF($C67=Listes!$B$31,IF('DP_Instruction Forfaitaires'!$E67&lt;Listes!$B$42,('DP_Instruction Forfaitaires'!$E67*(VLOOKUP('DP_Instruction Forfaitaires'!$D67,Listes!$A$43:$E$49,2,FALSE))),IF('DP_Instruction Forfaitaires'!$E67&gt;Listes!$D$42,('DP_Instruction Forfaitaires'!$E67*(VLOOKUP('DP_Instruction Forfaitaires'!$D67,Listes!$A$43:$E$49,5,FALSE))),('DP_Instruction Forfaitaires'!$E67*(VLOOKUP('DP_Instruction Forfaitaires'!$D67,Listes!$A$43:$E$49,3,FALSE))+(VLOOKUP('DP_Instruction Forfaitaires'!$D67,Listes!$A$43:$E$49,4,FALSE)))))))</f>
        <v/>
      </c>
      <c r="N67" s="186" t="str">
        <f>IF($H67="","",IF($C67=Listes!$B$34,Listes!$I$31,IF($C67=Listes!$B$35,(VLOOKUP('DP_Instruction Forfaitaires'!$F67,Listes!$E$31:$F$36,2,FALSE)),IF($C67=Listes!$B$33,IF('DP_Instruction Forfaitaires'!$E67&lt;Listes!$A$64,'DP_Instruction Forfaitaires'!$E67*Listes!$A$65,IF('DP_Instruction Forfaitaires'!$E67&gt;Listes!$D$64,'DP_Instruction Forfaitaires'!$E67*Listes!$D$65,(('DP_Instruction Forfaitaires'!$E67*Listes!$B$65)+Listes!$C$65)))))))</f>
        <v/>
      </c>
      <c r="O67" s="140" t="str">
        <f>IF('Dépenses forfaitaires'!P67="","",'Dépenses forfaitaires'!P67)</f>
        <v/>
      </c>
      <c r="P67" s="196"/>
      <c r="Q67" s="367" t="str">
        <f t="shared" si="0"/>
        <v/>
      </c>
      <c r="R67" s="367" t="str">
        <f t="shared" si="1"/>
        <v/>
      </c>
      <c r="S67" s="196" t="str">
        <f t="shared" si="2"/>
        <v/>
      </c>
      <c r="T67" s="193"/>
      <c r="U67" s="198"/>
      <c r="V67" s="301" t="str">
        <f>IF(AND(OR(P67="KO",S67&lt;&gt;""),OR(Q67="",R67="",S67="")),Listes!$A$68,IF(AND(S67="",Q67&lt;&gt;""),Listes!$A$69,IF(AND(O67&lt;S67,U67=""),Listes!$A$70,IF(AND(Q67&gt;R67),Listes!$A$71,IF(AND(O67&lt;&gt;"",O67&gt;S67,T67=""),Listes!$A$72,IF(AND(W67="",OR(P67&lt;&gt;"",Q67&lt;&gt;"",R67&lt;&gt;"")),Listes!$A$73,""))))))</f>
        <v/>
      </c>
      <c r="W67" s="199"/>
      <c r="X67" s="331">
        <f t="shared" si="3"/>
        <v>0</v>
      </c>
    </row>
    <row r="68" spans="1:24" ht="20.149999999999999" customHeight="1" x14ac:dyDescent="0.35">
      <c r="A68" s="126">
        <v>62</v>
      </c>
      <c r="B68" s="123" t="str">
        <f>IF('Dépenses forfaitaires'!B68="","",'Dépenses forfaitaires'!B68)</f>
        <v/>
      </c>
      <c r="C68" s="123" t="str">
        <f>IF('Dépenses forfaitaires'!C68="","",'Dépenses forfaitaires'!C68)</f>
        <v/>
      </c>
      <c r="D68" s="123" t="str">
        <f>IF('Dépenses forfaitaires'!D68="","",'Dépenses forfaitaires'!D68)</f>
        <v/>
      </c>
      <c r="E68" s="123" t="str">
        <f>IF('Dépenses forfaitaires'!E68="","",'Dépenses forfaitaires'!E68)</f>
        <v/>
      </c>
      <c r="F68" s="123" t="str">
        <f>IF('Dépenses forfaitaires'!F68="","",'Dépenses forfaitaires'!F68)</f>
        <v/>
      </c>
      <c r="G68" s="197" t="str">
        <f>IF('Dépenses forfaitaires'!G68="","",'Dépenses forfaitaires'!G68)</f>
        <v/>
      </c>
      <c r="H68" s="123" t="str">
        <f>IF('Dépenses forfaitaires'!H68="","",'Dépenses forfaitaires'!H68)</f>
        <v/>
      </c>
      <c r="I68" s="123" t="str">
        <f>IF('Dépenses forfaitaires'!I68="","",'Dépenses forfaitaires'!I68)</f>
        <v/>
      </c>
      <c r="J68" s="361" t="str">
        <f>IF('Dépenses forfaitaires'!J68="","",'Dépenses forfaitaires'!J68)</f>
        <v/>
      </c>
      <c r="K68" s="361" t="str">
        <f>IF('Dépenses forfaitaires'!K68="","",'Dépenses forfaitaires'!K68)</f>
        <v/>
      </c>
      <c r="L68" s="123" t="str">
        <f>IF($H68="","",IF($C68=Listes!$B$32,IF('DP_Instruction Forfaitaires'!$E68&lt;Listes!$B$53,('DP_Instruction Forfaitaires'!$E68*(VLOOKUP('DP_Instruction Forfaitaires'!$D68,Listes!$A$54:$E$60,2,FALSE))),IF('DP_Instruction Forfaitaires'!$E68&gt;Listes!$E$53,('DP_Instruction Forfaitaires'!$E68*(VLOOKUP('DP_Instruction Forfaitaires'!$D68,Listes!$A$54:$E$60,5,FALSE))),('DP_Instruction Forfaitaires'!$E68*(VLOOKUP('DP_Instruction Forfaitaires'!$D68,Listes!$A$54:$E$60,3,FALSE))+(VLOOKUP('DP_Instruction Forfaitaires'!$D68,Listes!$A$54:$E$60,4,FALSE)))))))</f>
        <v/>
      </c>
      <c r="M68" s="123" t="str">
        <f>IF($H68="","",IF($C68=Listes!$B$31,IF('DP_Instruction Forfaitaires'!$E68&lt;Listes!$B$42,('DP_Instruction Forfaitaires'!$E68*(VLOOKUP('DP_Instruction Forfaitaires'!$D68,Listes!$A$43:$E$49,2,FALSE))),IF('DP_Instruction Forfaitaires'!$E68&gt;Listes!$D$42,('DP_Instruction Forfaitaires'!$E68*(VLOOKUP('DP_Instruction Forfaitaires'!$D68,Listes!$A$43:$E$49,5,FALSE))),('DP_Instruction Forfaitaires'!$E68*(VLOOKUP('DP_Instruction Forfaitaires'!$D68,Listes!$A$43:$E$49,3,FALSE))+(VLOOKUP('DP_Instruction Forfaitaires'!$D68,Listes!$A$43:$E$49,4,FALSE)))))))</f>
        <v/>
      </c>
      <c r="N68" s="186" t="str">
        <f>IF($H68="","",IF($C68=Listes!$B$34,Listes!$I$31,IF($C68=Listes!$B$35,(VLOOKUP('DP_Instruction Forfaitaires'!$F68,Listes!$E$31:$F$36,2,FALSE)),IF($C68=Listes!$B$33,IF('DP_Instruction Forfaitaires'!$E68&lt;Listes!$A$64,'DP_Instruction Forfaitaires'!$E68*Listes!$A$65,IF('DP_Instruction Forfaitaires'!$E68&gt;Listes!$D$64,'DP_Instruction Forfaitaires'!$E68*Listes!$D$65,(('DP_Instruction Forfaitaires'!$E68*Listes!$B$65)+Listes!$C$65)))))))</f>
        <v/>
      </c>
      <c r="O68" s="140" t="str">
        <f>IF('Dépenses forfaitaires'!P68="","",'Dépenses forfaitaires'!P68)</f>
        <v/>
      </c>
      <c r="P68" s="196"/>
      <c r="Q68" s="367" t="str">
        <f t="shared" si="0"/>
        <v/>
      </c>
      <c r="R68" s="367" t="str">
        <f t="shared" si="1"/>
        <v/>
      </c>
      <c r="S68" s="196" t="str">
        <f t="shared" si="2"/>
        <v/>
      </c>
      <c r="T68" s="193"/>
      <c r="U68" s="198"/>
      <c r="V68" s="301" t="str">
        <f>IF(AND(OR(P68="KO",S68&lt;&gt;""),OR(Q68="",R68="",S68="")),Listes!$A$68,IF(AND(S68="",Q68&lt;&gt;""),Listes!$A$69,IF(AND(O68&lt;S68,U68=""),Listes!$A$70,IF(AND(Q68&gt;R68),Listes!$A$71,IF(AND(O68&lt;&gt;"",O68&gt;S68,T68=""),Listes!$A$72,IF(AND(W68="",OR(P68&lt;&gt;"",Q68&lt;&gt;"",R68&lt;&gt;"")),Listes!$A$73,""))))))</f>
        <v/>
      </c>
      <c r="W68" s="199"/>
      <c r="X68" s="331">
        <f t="shared" si="3"/>
        <v>0</v>
      </c>
    </row>
    <row r="69" spans="1:24" ht="20.149999999999999" customHeight="1" x14ac:dyDescent="0.35">
      <c r="A69" s="126">
        <v>63</v>
      </c>
      <c r="B69" s="123" t="str">
        <f>IF('Dépenses forfaitaires'!B69="","",'Dépenses forfaitaires'!B69)</f>
        <v/>
      </c>
      <c r="C69" s="123" t="str">
        <f>IF('Dépenses forfaitaires'!C69="","",'Dépenses forfaitaires'!C69)</f>
        <v/>
      </c>
      <c r="D69" s="123" t="str">
        <f>IF('Dépenses forfaitaires'!D69="","",'Dépenses forfaitaires'!D69)</f>
        <v/>
      </c>
      <c r="E69" s="123" t="str">
        <f>IF('Dépenses forfaitaires'!E69="","",'Dépenses forfaitaires'!E69)</f>
        <v/>
      </c>
      <c r="F69" s="123" t="str">
        <f>IF('Dépenses forfaitaires'!F69="","",'Dépenses forfaitaires'!F69)</f>
        <v/>
      </c>
      <c r="G69" s="197" t="str">
        <f>IF('Dépenses forfaitaires'!G69="","",'Dépenses forfaitaires'!G69)</f>
        <v/>
      </c>
      <c r="H69" s="123" t="str">
        <f>IF('Dépenses forfaitaires'!H69="","",'Dépenses forfaitaires'!H69)</f>
        <v/>
      </c>
      <c r="I69" s="123" t="str">
        <f>IF('Dépenses forfaitaires'!I69="","",'Dépenses forfaitaires'!I69)</f>
        <v/>
      </c>
      <c r="J69" s="361" t="str">
        <f>IF('Dépenses forfaitaires'!J69="","",'Dépenses forfaitaires'!J69)</f>
        <v/>
      </c>
      <c r="K69" s="361" t="str">
        <f>IF('Dépenses forfaitaires'!K69="","",'Dépenses forfaitaires'!K69)</f>
        <v/>
      </c>
      <c r="L69" s="123" t="str">
        <f>IF($H69="","",IF($C69=Listes!$B$32,IF('DP_Instruction Forfaitaires'!$E69&lt;Listes!$B$53,('DP_Instruction Forfaitaires'!$E69*(VLOOKUP('DP_Instruction Forfaitaires'!$D69,Listes!$A$54:$E$60,2,FALSE))),IF('DP_Instruction Forfaitaires'!$E69&gt;Listes!$E$53,('DP_Instruction Forfaitaires'!$E69*(VLOOKUP('DP_Instruction Forfaitaires'!$D69,Listes!$A$54:$E$60,5,FALSE))),('DP_Instruction Forfaitaires'!$E69*(VLOOKUP('DP_Instruction Forfaitaires'!$D69,Listes!$A$54:$E$60,3,FALSE))+(VLOOKUP('DP_Instruction Forfaitaires'!$D69,Listes!$A$54:$E$60,4,FALSE)))))))</f>
        <v/>
      </c>
      <c r="M69" s="123" t="str">
        <f>IF($H69="","",IF($C69=Listes!$B$31,IF('DP_Instruction Forfaitaires'!$E69&lt;Listes!$B$42,('DP_Instruction Forfaitaires'!$E69*(VLOOKUP('DP_Instruction Forfaitaires'!$D69,Listes!$A$43:$E$49,2,FALSE))),IF('DP_Instruction Forfaitaires'!$E69&gt;Listes!$D$42,('DP_Instruction Forfaitaires'!$E69*(VLOOKUP('DP_Instruction Forfaitaires'!$D69,Listes!$A$43:$E$49,5,FALSE))),('DP_Instruction Forfaitaires'!$E69*(VLOOKUP('DP_Instruction Forfaitaires'!$D69,Listes!$A$43:$E$49,3,FALSE))+(VLOOKUP('DP_Instruction Forfaitaires'!$D69,Listes!$A$43:$E$49,4,FALSE)))))))</f>
        <v/>
      </c>
      <c r="N69" s="186" t="str">
        <f>IF($H69="","",IF($C69=Listes!$B$34,Listes!$I$31,IF($C69=Listes!$B$35,(VLOOKUP('DP_Instruction Forfaitaires'!$F69,Listes!$E$31:$F$36,2,FALSE)),IF($C69=Listes!$B$33,IF('DP_Instruction Forfaitaires'!$E69&lt;Listes!$A$64,'DP_Instruction Forfaitaires'!$E69*Listes!$A$65,IF('DP_Instruction Forfaitaires'!$E69&gt;Listes!$D$64,'DP_Instruction Forfaitaires'!$E69*Listes!$D$65,(('DP_Instruction Forfaitaires'!$E69*Listes!$B$65)+Listes!$C$65)))))))</f>
        <v/>
      </c>
      <c r="O69" s="140" t="str">
        <f>IF('Dépenses forfaitaires'!P69="","",'Dépenses forfaitaires'!P69)</f>
        <v/>
      </c>
      <c r="P69" s="196"/>
      <c r="Q69" s="367" t="str">
        <f t="shared" si="0"/>
        <v/>
      </c>
      <c r="R69" s="367" t="str">
        <f t="shared" si="1"/>
        <v/>
      </c>
      <c r="S69" s="196" t="str">
        <f t="shared" si="2"/>
        <v/>
      </c>
      <c r="T69" s="193"/>
      <c r="U69" s="198"/>
      <c r="V69" s="301" t="str">
        <f>IF(AND(OR(P69="KO",S69&lt;&gt;""),OR(Q69="",R69="",S69="")),Listes!$A$68,IF(AND(S69="",Q69&lt;&gt;""),Listes!$A$69,IF(AND(O69&lt;S69,U69=""),Listes!$A$70,IF(AND(Q69&gt;R69),Listes!$A$71,IF(AND(O69&lt;&gt;"",O69&gt;S69,T69=""),Listes!$A$72,IF(AND(W69="",OR(P69&lt;&gt;"",Q69&lt;&gt;"",R69&lt;&gt;"")),Listes!$A$73,""))))))</f>
        <v/>
      </c>
      <c r="W69" s="199"/>
      <c r="X69" s="331">
        <f t="shared" si="3"/>
        <v>0</v>
      </c>
    </row>
    <row r="70" spans="1:24" ht="20.149999999999999" customHeight="1" x14ac:dyDescent="0.35">
      <c r="A70" s="126">
        <v>64</v>
      </c>
      <c r="B70" s="123" t="str">
        <f>IF('Dépenses forfaitaires'!B70="","",'Dépenses forfaitaires'!B70)</f>
        <v/>
      </c>
      <c r="C70" s="123" t="str">
        <f>IF('Dépenses forfaitaires'!C70="","",'Dépenses forfaitaires'!C70)</f>
        <v/>
      </c>
      <c r="D70" s="123" t="str">
        <f>IF('Dépenses forfaitaires'!D70="","",'Dépenses forfaitaires'!D70)</f>
        <v/>
      </c>
      <c r="E70" s="123" t="str">
        <f>IF('Dépenses forfaitaires'!E70="","",'Dépenses forfaitaires'!E70)</f>
        <v/>
      </c>
      <c r="F70" s="123" t="str">
        <f>IF('Dépenses forfaitaires'!F70="","",'Dépenses forfaitaires'!F70)</f>
        <v/>
      </c>
      <c r="G70" s="197" t="str">
        <f>IF('Dépenses forfaitaires'!G70="","",'Dépenses forfaitaires'!G70)</f>
        <v/>
      </c>
      <c r="H70" s="123" t="str">
        <f>IF('Dépenses forfaitaires'!H70="","",'Dépenses forfaitaires'!H70)</f>
        <v/>
      </c>
      <c r="I70" s="123" t="str">
        <f>IF('Dépenses forfaitaires'!I70="","",'Dépenses forfaitaires'!I70)</f>
        <v/>
      </c>
      <c r="J70" s="361" t="str">
        <f>IF('Dépenses forfaitaires'!J70="","",'Dépenses forfaitaires'!J70)</f>
        <v/>
      </c>
      <c r="K70" s="361" t="str">
        <f>IF('Dépenses forfaitaires'!K70="","",'Dépenses forfaitaires'!K70)</f>
        <v/>
      </c>
      <c r="L70" s="123" t="str">
        <f>IF($H70="","",IF($C70=Listes!$B$32,IF('DP_Instruction Forfaitaires'!$E70&lt;Listes!$B$53,('DP_Instruction Forfaitaires'!$E70*(VLOOKUP('DP_Instruction Forfaitaires'!$D70,Listes!$A$54:$E$60,2,FALSE))),IF('DP_Instruction Forfaitaires'!$E70&gt;Listes!$E$53,('DP_Instruction Forfaitaires'!$E70*(VLOOKUP('DP_Instruction Forfaitaires'!$D70,Listes!$A$54:$E$60,5,FALSE))),('DP_Instruction Forfaitaires'!$E70*(VLOOKUP('DP_Instruction Forfaitaires'!$D70,Listes!$A$54:$E$60,3,FALSE))+(VLOOKUP('DP_Instruction Forfaitaires'!$D70,Listes!$A$54:$E$60,4,FALSE)))))))</f>
        <v/>
      </c>
      <c r="M70" s="123" t="str">
        <f>IF($H70="","",IF($C70=Listes!$B$31,IF('DP_Instruction Forfaitaires'!$E70&lt;Listes!$B$42,('DP_Instruction Forfaitaires'!$E70*(VLOOKUP('DP_Instruction Forfaitaires'!$D70,Listes!$A$43:$E$49,2,FALSE))),IF('DP_Instruction Forfaitaires'!$E70&gt;Listes!$D$42,('DP_Instruction Forfaitaires'!$E70*(VLOOKUP('DP_Instruction Forfaitaires'!$D70,Listes!$A$43:$E$49,5,FALSE))),('DP_Instruction Forfaitaires'!$E70*(VLOOKUP('DP_Instruction Forfaitaires'!$D70,Listes!$A$43:$E$49,3,FALSE))+(VLOOKUP('DP_Instruction Forfaitaires'!$D70,Listes!$A$43:$E$49,4,FALSE)))))))</f>
        <v/>
      </c>
      <c r="N70" s="186" t="str">
        <f>IF($H70="","",IF($C70=Listes!$B$34,Listes!$I$31,IF($C70=Listes!$B$35,(VLOOKUP('DP_Instruction Forfaitaires'!$F70,Listes!$E$31:$F$36,2,FALSE)),IF($C70=Listes!$B$33,IF('DP_Instruction Forfaitaires'!$E70&lt;Listes!$A$64,'DP_Instruction Forfaitaires'!$E70*Listes!$A$65,IF('DP_Instruction Forfaitaires'!$E70&gt;Listes!$D$64,'DP_Instruction Forfaitaires'!$E70*Listes!$D$65,(('DP_Instruction Forfaitaires'!$E70*Listes!$B$65)+Listes!$C$65)))))))</f>
        <v/>
      </c>
      <c r="O70" s="140" t="str">
        <f>IF('Dépenses forfaitaires'!P70="","",'Dépenses forfaitaires'!P70)</f>
        <v/>
      </c>
      <c r="P70" s="196"/>
      <c r="Q70" s="367" t="str">
        <f t="shared" si="0"/>
        <v/>
      </c>
      <c r="R70" s="367" t="str">
        <f t="shared" si="1"/>
        <v/>
      </c>
      <c r="S70" s="196" t="str">
        <f t="shared" si="2"/>
        <v/>
      </c>
      <c r="T70" s="193"/>
      <c r="U70" s="198"/>
      <c r="V70" s="301" t="str">
        <f>IF(AND(OR(P70="KO",S70&lt;&gt;""),OR(Q70="",R70="",S70="")),Listes!$A$68,IF(AND(S70="",Q70&lt;&gt;""),Listes!$A$69,IF(AND(O70&lt;S70,U70=""),Listes!$A$70,IF(AND(Q70&gt;R70),Listes!$A$71,IF(AND(O70&lt;&gt;"",O70&gt;S70,T70=""),Listes!$A$72,IF(AND(W70="",OR(P70&lt;&gt;"",Q70&lt;&gt;"",R70&lt;&gt;"")),Listes!$A$73,""))))))</f>
        <v/>
      </c>
      <c r="W70" s="199"/>
      <c r="X70" s="331">
        <f t="shared" si="3"/>
        <v>0</v>
      </c>
    </row>
    <row r="71" spans="1:24" ht="20.149999999999999" customHeight="1" x14ac:dyDescent="0.35">
      <c r="A71" s="126">
        <v>65</v>
      </c>
      <c r="B71" s="123" t="str">
        <f>IF('Dépenses forfaitaires'!B71="","",'Dépenses forfaitaires'!B71)</f>
        <v/>
      </c>
      <c r="C71" s="123" t="str">
        <f>IF('Dépenses forfaitaires'!C71="","",'Dépenses forfaitaires'!C71)</f>
        <v/>
      </c>
      <c r="D71" s="123" t="str">
        <f>IF('Dépenses forfaitaires'!D71="","",'Dépenses forfaitaires'!D71)</f>
        <v/>
      </c>
      <c r="E71" s="123" t="str">
        <f>IF('Dépenses forfaitaires'!E71="","",'Dépenses forfaitaires'!E71)</f>
        <v/>
      </c>
      <c r="F71" s="123" t="str">
        <f>IF('Dépenses forfaitaires'!F71="","",'Dépenses forfaitaires'!F71)</f>
        <v/>
      </c>
      <c r="G71" s="197" t="str">
        <f>IF('Dépenses forfaitaires'!G71="","",'Dépenses forfaitaires'!G71)</f>
        <v/>
      </c>
      <c r="H71" s="123" t="str">
        <f>IF('Dépenses forfaitaires'!H71="","",'Dépenses forfaitaires'!H71)</f>
        <v/>
      </c>
      <c r="I71" s="123" t="str">
        <f>IF('Dépenses forfaitaires'!I71="","",'Dépenses forfaitaires'!I71)</f>
        <v/>
      </c>
      <c r="J71" s="361" t="str">
        <f>IF('Dépenses forfaitaires'!J71="","",'Dépenses forfaitaires'!J71)</f>
        <v/>
      </c>
      <c r="K71" s="361" t="str">
        <f>IF('Dépenses forfaitaires'!K71="","",'Dépenses forfaitaires'!K71)</f>
        <v/>
      </c>
      <c r="L71" s="123" t="str">
        <f>IF($H71="","",IF($C71=Listes!$B$32,IF('DP_Instruction Forfaitaires'!$E71&lt;Listes!$B$53,('DP_Instruction Forfaitaires'!$E71*(VLOOKUP('DP_Instruction Forfaitaires'!$D71,Listes!$A$54:$E$60,2,FALSE))),IF('DP_Instruction Forfaitaires'!$E71&gt;Listes!$E$53,('DP_Instruction Forfaitaires'!$E71*(VLOOKUP('DP_Instruction Forfaitaires'!$D71,Listes!$A$54:$E$60,5,FALSE))),('DP_Instruction Forfaitaires'!$E71*(VLOOKUP('DP_Instruction Forfaitaires'!$D71,Listes!$A$54:$E$60,3,FALSE))+(VLOOKUP('DP_Instruction Forfaitaires'!$D71,Listes!$A$54:$E$60,4,FALSE)))))))</f>
        <v/>
      </c>
      <c r="M71" s="123" t="str">
        <f>IF($H71="","",IF($C71=Listes!$B$31,IF('DP_Instruction Forfaitaires'!$E71&lt;Listes!$B$42,('DP_Instruction Forfaitaires'!$E71*(VLOOKUP('DP_Instruction Forfaitaires'!$D71,Listes!$A$43:$E$49,2,FALSE))),IF('DP_Instruction Forfaitaires'!$E71&gt;Listes!$D$42,('DP_Instruction Forfaitaires'!$E71*(VLOOKUP('DP_Instruction Forfaitaires'!$D71,Listes!$A$43:$E$49,5,FALSE))),('DP_Instruction Forfaitaires'!$E71*(VLOOKUP('DP_Instruction Forfaitaires'!$D71,Listes!$A$43:$E$49,3,FALSE))+(VLOOKUP('DP_Instruction Forfaitaires'!$D71,Listes!$A$43:$E$49,4,FALSE)))))))</f>
        <v/>
      </c>
      <c r="N71" s="186" t="str">
        <f>IF($H71="","",IF($C71=Listes!$B$34,Listes!$I$31,IF($C71=Listes!$B$35,(VLOOKUP('DP_Instruction Forfaitaires'!$F71,Listes!$E$31:$F$36,2,FALSE)),IF($C71=Listes!$B$33,IF('DP_Instruction Forfaitaires'!$E71&lt;Listes!$A$64,'DP_Instruction Forfaitaires'!$E71*Listes!$A$65,IF('DP_Instruction Forfaitaires'!$E71&gt;Listes!$D$64,'DP_Instruction Forfaitaires'!$E71*Listes!$D$65,(('DP_Instruction Forfaitaires'!$E71*Listes!$B$65)+Listes!$C$65)))))))</f>
        <v/>
      </c>
      <c r="O71" s="140" t="str">
        <f>IF('Dépenses forfaitaires'!P71="","",'Dépenses forfaitaires'!P71)</f>
        <v/>
      </c>
      <c r="P71" s="196"/>
      <c r="Q71" s="367" t="str">
        <f t="shared" si="0"/>
        <v/>
      </c>
      <c r="R71" s="367" t="str">
        <f t="shared" si="1"/>
        <v/>
      </c>
      <c r="S71" s="196" t="str">
        <f t="shared" si="2"/>
        <v/>
      </c>
      <c r="T71" s="193"/>
      <c r="U71" s="198"/>
      <c r="V71" s="301" t="str">
        <f>IF(AND(OR(P71="KO",S71&lt;&gt;""),OR(Q71="",R71="",S71="")),Listes!$A$68,IF(AND(S71="",Q71&lt;&gt;""),Listes!$A$69,IF(AND(O71&lt;S71,U71=""),Listes!$A$70,IF(AND(Q71&gt;R71),Listes!$A$71,IF(AND(O71&lt;&gt;"",O71&gt;S71,T71=""),Listes!$A$72,IF(AND(W71="",OR(P71&lt;&gt;"",Q71&lt;&gt;"",R71&lt;&gt;"")),Listes!$A$73,""))))))</f>
        <v/>
      </c>
      <c r="W71" s="199"/>
      <c r="X71" s="331">
        <f t="shared" si="3"/>
        <v>0</v>
      </c>
    </row>
    <row r="72" spans="1:24" ht="20.149999999999999" customHeight="1" x14ac:dyDescent="0.35">
      <c r="A72" s="126">
        <v>66</v>
      </c>
      <c r="B72" s="123" t="str">
        <f>IF('Dépenses forfaitaires'!B72="","",'Dépenses forfaitaires'!B72)</f>
        <v/>
      </c>
      <c r="C72" s="123" t="str">
        <f>IF('Dépenses forfaitaires'!C72="","",'Dépenses forfaitaires'!C72)</f>
        <v/>
      </c>
      <c r="D72" s="123" t="str">
        <f>IF('Dépenses forfaitaires'!D72="","",'Dépenses forfaitaires'!D72)</f>
        <v/>
      </c>
      <c r="E72" s="123" t="str">
        <f>IF('Dépenses forfaitaires'!E72="","",'Dépenses forfaitaires'!E72)</f>
        <v/>
      </c>
      <c r="F72" s="123" t="str">
        <f>IF('Dépenses forfaitaires'!F72="","",'Dépenses forfaitaires'!F72)</f>
        <v/>
      </c>
      <c r="G72" s="197" t="str">
        <f>IF('Dépenses forfaitaires'!G72="","",'Dépenses forfaitaires'!G72)</f>
        <v/>
      </c>
      <c r="H72" s="123" t="str">
        <f>IF('Dépenses forfaitaires'!H72="","",'Dépenses forfaitaires'!H72)</f>
        <v/>
      </c>
      <c r="I72" s="123" t="str">
        <f>IF('Dépenses forfaitaires'!I72="","",'Dépenses forfaitaires'!I72)</f>
        <v/>
      </c>
      <c r="J72" s="361" t="str">
        <f>IF('Dépenses forfaitaires'!J72="","",'Dépenses forfaitaires'!J72)</f>
        <v/>
      </c>
      <c r="K72" s="361" t="str">
        <f>IF('Dépenses forfaitaires'!K72="","",'Dépenses forfaitaires'!K72)</f>
        <v/>
      </c>
      <c r="L72" s="123" t="str">
        <f>IF($H72="","",IF($C72=Listes!$B$32,IF('DP_Instruction Forfaitaires'!$E72&lt;Listes!$B$53,('DP_Instruction Forfaitaires'!$E72*(VLOOKUP('DP_Instruction Forfaitaires'!$D72,Listes!$A$54:$E$60,2,FALSE))),IF('DP_Instruction Forfaitaires'!$E72&gt;Listes!$E$53,('DP_Instruction Forfaitaires'!$E72*(VLOOKUP('DP_Instruction Forfaitaires'!$D72,Listes!$A$54:$E$60,5,FALSE))),('DP_Instruction Forfaitaires'!$E72*(VLOOKUP('DP_Instruction Forfaitaires'!$D72,Listes!$A$54:$E$60,3,FALSE))+(VLOOKUP('DP_Instruction Forfaitaires'!$D72,Listes!$A$54:$E$60,4,FALSE)))))))</f>
        <v/>
      </c>
      <c r="M72" s="123" t="str">
        <f>IF($H72="","",IF($C72=Listes!$B$31,IF('DP_Instruction Forfaitaires'!$E72&lt;Listes!$B$42,('DP_Instruction Forfaitaires'!$E72*(VLOOKUP('DP_Instruction Forfaitaires'!$D72,Listes!$A$43:$E$49,2,FALSE))),IF('DP_Instruction Forfaitaires'!$E72&gt;Listes!$D$42,('DP_Instruction Forfaitaires'!$E72*(VLOOKUP('DP_Instruction Forfaitaires'!$D72,Listes!$A$43:$E$49,5,FALSE))),('DP_Instruction Forfaitaires'!$E72*(VLOOKUP('DP_Instruction Forfaitaires'!$D72,Listes!$A$43:$E$49,3,FALSE))+(VLOOKUP('DP_Instruction Forfaitaires'!$D72,Listes!$A$43:$E$49,4,FALSE)))))))</f>
        <v/>
      </c>
      <c r="N72" s="186" t="str">
        <f>IF($H72="","",IF($C72=Listes!$B$34,Listes!$I$31,IF($C72=Listes!$B$35,(VLOOKUP('DP_Instruction Forfaitaires'!$F72,Listes!$E$31:$F$36,2,FALSE)),IF($C72=Listes!$B$33,IF('DP_Instruction Forfaitaires'!$E72&lt;Listes!$A$64,'DP_Instruction Forfaitaires'!$E72*Listes!$A$65,IF('DP_Instruction Forfaitaires'!$E72&gt;Listes!$D$64,'DP_Instruction Forfaitaires'!$E72*Listes!$D$65,(('DP_Instruction Forfaitaires'!$E72*Listes!$B$65)+Listes!$C$65)))))))</f>
        <v/>
      </c>
      <c r="O72" s="140" t="str">
        <f>IF('Dépenses forfaitaires'!P72="","",'Dépenses forfaitaires'!P72)</f>
        <v/>
      </c>
      <c r="P72" s="196"/>
      <c r="Q72" s="367" t="str">
        <f t="shared" ref="Q72:Q135" si="4">IF(P72="","",IF(P72="KO","",J72))</f>
        <v/>
      </c>
      <c r="R72" s="367" t="str">
        <f t="shared" ref="R72:R135" si="5">IF(P72="","",IF(P72="KO","",K72))</f>
        <v/>
      </c>
      <c r="S72" s="196" t="str">
        <f t="shared" ref="S72:S135" si="6">IF($I72="","",($N72+$M72+$L72)*$I72)</f>
        <v/>
      </c>
      <c r="T72" s="193"/>
      <c r="U72" s="198"/>
      <c r="V72" s="301" t="str">
        <f>IF(AND(OR(P72="KO",S72&lt;&gt;""),OR(Q72="",R72="",S72="")),Listes!$A$68,IF(AND(S72="",Q72&lt;&gt;""),Listes!$A$69,IF(AND(O72&lt;S72,U72=""),Listes!$A$70,IF(AND(Q72&gt;R72),Listes!$A$71,IF(AND(O72&lt;&gt;"",O72&gt;S72,T72=""),Listes!$A$72,IF(AND(W72="",OR(P72&lt;&gt;"",Q72&lt;&gt;"",R72&lt;&gt;"")),Listes!$A$73,""))))))</f>
        <v/>
      </c>
      <c r="W72" s="199"/>
      <c r="X72" s="331">
        <f t="shared" ref="X72:X135" si="7">IF(AND(B72&lt;&gt;"",W72&lt;&gt;"Oui"),1,0)</f>
        <v>0</v>
      </c>
    </row>
    <row r="73" spans="1:24" ht="20.149999999999999" customHeight="1" x14ac:dyDescent="0.35">
      <c r="A73" s="126">
        <v>67</v>
      </c>
      <c r="B73" s="123" t="str">
        <f>IF('Dépenses forfaitaires'!B73="","",'Dépenses forfaitaires'!B73)</f>
        <v/>
      </c>
      <c r="C73" s="123" t="str">
        <f>IF('Dépenses forfaitaires'!C73="","",'Dépenses forfaitaires'!C73)</f>
        <v/>
      </c>
      <c r="D73" s="123" t="str">
        <f>IF('Dépenses forfaitaires'!D73="","",'Dépenses forfaitaires'!D73)</f>
        <v/>
      </c>
      <c r="E73" s="123" t="str">
        <f>IF('Dépenses forfaitaires'!E73="","",'Dépenses forfaitaires'!E73)</f>
        <v/>
      </c>
      <c r="F73" s="123" t="str">
        <f>IF('Dépenses forfaitaires'!F73="","",'Dépenses forfaitaires'!F73)</f>
        <v/>
      </c>
      <c r="G73" s="197" t="str">
        <f>IF('Dépenses forfaitaires'!G73="","",'Dépenses forfaitaires'!G73)</f>
        <v/>
      </c>
      <c r="H73" s="123" t="str">
        <f>IF('Dépenses forfaitaires'!H73="","",'Dépenses forfaitaires'!H73)</f>
        <v/>
      </c>
      <c r="I73" s="123" t="str">
        <f>IF('Dépenses forfaitaires'!I73="","",'Dépenses forfaitaires'!I73)</f>
        <v/>
      </c>
      <c r="J73" s="361" t="str">
        <f>IF('Dépenses forfaitaires'!J73="","",'Dépenses forfaitaires'!J73)</f>
        <v/>
      </c>
      <c r="K73" s="361" t="str">
        <f>IF('Dépenses forfaitaires'!K73="","",'Dépenses forfaitaires'!K73)</f>
        <v/>
      </c>
      <c r="L73" s="123" t="str">
        <f>IF($H73="","",IF($C73=Listes!$B$32,IF('DP_Instruction Forfaitaires'!$E73&lt;Listes!$B$53,('DP_Instruction Forfaitaires'!$E73*(VLOOKUP('DP_Instruction Forfaitaires'!$D73,Listes!$A$54:$E$60,2,FALSE))),IF('DP_Instruction Forfaitaires'!$E73&gt;Listes!$E$53,('DP_Instruction Forfaitaires'!$E73*(VLOOKUP('DP_Instruction Forfaitaires'!$D73,Listes!$A$54:$E$60,5,FALSE))),('DP_Instruction Forfaitaires'!$E73*(VLOOKUP('DP_Instruction Forfaitaires'!$D73,Listes!$A$54:$E$60,3,FALSE))+(VLOOKUP('DP_Instruction Forfaitaires'!$D73,Listes!$A$54:$E$60,4,FALSE)))))))</f>
        <v/>
      </c>
      <c r="M73" s="123" t="str">
        <f>IF($H73="","",IF($C73=Listes!$B$31,IF('DP_Instruction Forfaitaires'!$E73&lt;Listes!$B$42,('DP_Instruction Forfaitaires'!$E73*(VLOOKUP('DP_Instruction Forfaitaires'!$D73,Listes!$A$43:$E$49,2,FALSE))),IF('DP_Instruction Forfaitaires'!$E73&gt;Listes!$D$42,('DP_Instruction Forfaitaires'!$E73*(VLOOKUP('DP_Instruction Forfaitaires'!$D73,Listes!$A$43:$E$49,5,FALSE))),('DP_Instruction Forfaitaires'!$E73*(VLOOKUP('DP_Instruction Forfaitaires'!$D73,Listes!$A$43:$E$49,3,FALSE))+(VLOOKUP('DP_Instruction Forfaitaires'!$D73,Listes!$A$43:$E$49,4,FALSE)))))))</f>
        <v/>
      </c>
      <c r="N73" s="186" t="str">
        <f>IF($H73="","",IF($C73=Listes!$B$34,Listes!$I$31,IF($C73=Listes!$B$35,(VLOOKUP('DP_Instruction Forfaitaires'!$F73,Listes!$E$31:$F$36,2,FALSE)),IF($C73=Listes!$B$33,IF('DP_Instruction Forfaitaires'!$E73&lt;Listes!$A$64,'DP_Instruction Forfaitaires'!$E73*Listes!$A$65,IF('DP_Instruction Forfaitaires'!$E73&gt;Listes!$D$64,'DP_Instruction Forfaitaires'!$E73*Listes!$D$65,(('DP_Instruction Forfaitaires'!$E73*Listes!$B$65)+Listes!$C$65)))))))</f>
        <v/>
      </c>
      <c r="O73" s="140" t="str">
        <f>IF('Dépenses forfaitaires'!P73="","",'Dépenses forfaitaires'!P73)</f>
        <v/>
      </c>
      <c r="P73" s="196"/>
      <c r="Q73" s="367" t="str">
        <f t="shared" si="4"/>
        <v/>
      </c>
      <c r="R73" s="367" t="str">
        <f t="shared" si="5"/>
        <v/>
      </c>
      <c r="S73" s="196" t="str">
        <f t="shared" si="6"/>
        <v/>
      </c>
      <c r="T73" s="193"/>
      <c r="U73" s="198"/>
      <c r="V73" s="301" t="str">
        <f>IF(AND(OR(P73="KO",S73&lt;&gt;""),OR(Q73="",R73="",S73="")),Listes!$A$68,IF(AND(S73="",Q73&lt;&gt;""),Listes!$A$69,IF(AND(O73&lt;S73,U73=""),Listes!$A$70,IF(AND(Q73&gt;R73),Listes!$A$71,IF(AND(O73&lt;&gt;"",O73&gt;S73,T73=""),Listes!$A$72,IF(AND(W73="",OR(P73&lt;&gt;"",Q73&lt;&gt;"",R73&lt;&gt;"")),Listes!$A$73,""))))))</f>
        <v/>
      </c>
      <c r="W73" s="199"/>
      <c r="X73" s="331">
        <f t="shared" si="7"/>
        <v>0</v>
      </c>
    </row>
    <row r="74" spans="1:24" ht="20.149999999999999" customHeight="1" x14ac:dyDescent="0.35">
      <c r="A74" s="126">
        <v>68</v>
      </c>
      <c r="B74" s="123" t="str">
        <f>IF('Dépenses forfaitaires'!B74="","",'Dépenses forfaitaires'!B74)</f>
        <v/>
      </c>
      <c r="C74" s="123" t="str">
        <f>IF('Dépenses forfaitaires'!C74="","",'Dépenses forfaitaires'!C74)</f>
        <v/>
      </c>
      <c r="D74" s="123" t="str">
        <f>IF('Dépenses forfaitaires'!D74="","",'Dépenses forfaitaires'!D74)</f>
        <v/>
      </c>
      <c r="E74" s="123" t="str">
        <f>IF('Dépenses forfaitaires'!E74="","",'Dépenses forfaitaires'!E74)</f>
        <v/>
      </c>
      <c r="F74" s="123" t="str">
        <f>IF('Dépenses forfaitaires'!F74="","",'Dépenses forfaitaires'!F74)</f>
        <v/>
      </c>
      <c r="G74" s="197" t="str">
        <f>IF('Dépenses forfaitaires'!G74="","",'Dépenses forfaitaires'!G74)</f>
        <v/>
      </c>
      <c r="H74" s="123" t="str">
        <f>IF('Dépenses forfaitaires'!H74="","",'Dépenses forfaitaires'!H74)</f>
        <v/>
      </c>
      <c r="I74" s="123" t="str">
        <f>IF('Dépenses forfaitaires'!I74="","",'Dépenses forfaitaires'!I74)</f>
        <v/>
      </c>
      <c r="J74" s="361" t="str">
        <f>IF('Dépenses forfaitaires'!J74="","",'Dépenses forfaitaires'!J74)</f>
        <v/>
      </c>
      <c r="K74" s="361" t="str">
        <f>IF('Dépenses forfaitaires'!K74="","",'Dépenses forfaitaires'!K74)</f>
        <v/>
      </c>
      <c r="L74" s="123" t="str">
        <f>IF($H74="","",IF($C74=Listes!$B$32,IF('DP_Instruction Forfaitaires'!$E74&lt;Listes!$B$53,('DP_Instruction Forfaitaires'!$E74*(VLOOKUP('DP_Instruction Forfaitaires'!$D74,Listes!$A$54:$E$60,2,FALSE))),IF('DP_Instruction Forfaitaires'!$E74&gt;Listes!$E$53,('DP_Instruction Forfaitaires'!$E74*(VLOOKUP('DP_Instruction Forfaitaires'!$D74,Listes!$A$54:$E$60,5,FALSE))),('DP_Instruction Forfaitaires'!$E74*(VLOOKUP('DP_Instruction Forfaitaires'!$D74,Listes!$A$54:$E$60,3,FALSE))+(VLOOKUP('DP_Instruction Forfaitaires'!$D74,Listes!$A$54:$E$60,4,FALSE)))))))</f>
        <v/>
      </c>
      <c r="M74" s="123" t="str">
        <f>IF($H74="","",IF($C74=Listes!$B$31,IF('DP_Instruction Forfaitaires'!$E74&lt;Listes!$B$42,('DP_Instruction Forfaitaires'!$E74*(VLOOKUP('DP_Instruction Forfaitaires'!$D74,Listes!$A$43:$E$49,2,FALSE))),IF('DP_Instruction Forfaitaires'!$E74&gt;Listes!$D$42,('DP_Instruction Forfaitaires'!$E74*(VLOOKUP('DP_Instruction Forfaitaires'!$D74,Listes!$A$43:$E$49,5,FALSE))),('DP_Instruction Forfaitaires'!$E74*(VLOOKUP('DP_Instruction Forfaitaires'!$D74,Listes!$A$43:$E$49,3,FALSE))+(VLOOKUP('DP_Instruction Forfaitaires'!$D74,Listes!$A$43:$E$49,4,FALSE)))))))</f>
        <v/>
      </c>
      <c r="N74" s="186" t="str">
        <f>IF($H74="","",IF($C74=Listes!$B$34,Listes!$I$31,IF($C74=Listes!$B$35,(VLOOKUP('DP_Instruction Forfaitaires'!$F74,Listes!$E$31:$F$36,2,FALSE)),IF($C74=Listes!$B$33,IF('DP_Instruction Forfaitaires'!$E74&lt;Listes!$A$64,'DP_Instruction Forfaitaires'!$E74*Listes!$A$65,IF('DP_Instruction Forfaitaires'!$E74&gt;Listes!$D$64,'DP_Instruction Forfaitaires'!$E74*Listes!$D$65,(('DP_Instruction Forfaitaires'!$E74*Listes!$B$65)+Listes!$C$65)))))))</f>
        <v/>
      </c>
      <c r="O74" s="140" t="str">
        <f>IF('Dépenses forfaitaires'!P74="","",'Dépenses forfaitaires'!P74)</f>
        <v/>
      </c>
      <c r="P74" s="196"/>
      <c r="Q74" s="367" t="str">
        <f t="shared" si="4"/>
        <v/>
      </c>
      <c r="R74" s="367" t="str">
        <f t="shared" si="5"/>
        <v/>
      </c>
      <c r="S74" s="196" t="str">
        <f t="shared" si="6"/>
        <v/>
      </c>
      <c r="T74" s="193"/>
      <c r="U74" s="198"/>
      <c r="V74" s="301" t="str">
        <f>IF(AND(OR(P74="KO",S74&lt;&gt;""),OR(Q74="",R74="",S74="")),Listes!$A$68,IF(AND(S74="",Q74&lt;&gt;""),Listes!$A$69,IF(AND(O74&lt;S74,U74=""),Listes!$A$70,IF(AND(Q74&gt;R74),Listes!$A$71,IF(AND(O74&lt;&gt;"",O74&gt;S74,T74=""),Listes!$A$72,IF(AND(W74="",OR(P74&lt;&gt;"",Q74&lt;&gt;"",R74&lt;&gt;"")),Listes!$A$73,""))))))</f>
        <v/>
      </c>
      <c r="W74" s="199"/>
      <c r="X74" s="331">
        <f t="shared" si="7"/>
        <v>0</v>
      </c>
    </row>
    <row r="75" spans="1:24" ht="20.149999999999999" customHeight="1" x14ac:dyDescent="0.35">
      <c r="A75" s="126">
        <v>69</v>
      </c>
      <c r="B75" s="123" t="str">
        <f>IF('Dépenses forfaitaires'!B75="","",'Dépenses forfaitaires'!B75)</f>
        <v/>
      </c>
      <c r="C75" s="123" t="str">
        <f>IF('Dépenses forfaitaires'!C75="","",'Dépenses forfaitaires'!C75)</f>
        <v/>
      </c>
      <c r="D75" s="123" t="str">
        <f>IF('Dépenses forfaitaires'!D75="","",'Dépenses forfaitaires'!D75)</f>
        <v/>
      </c>
      <c r="E75" s="123" t="str">
        <f>IF('Dépenses forfaitaires'!E75="","",'Dépenses forfaitaires'!E75)</f>
        <v/>
      </c>
      <c r="F75" s="123" t="str">
        <f>IF('Dépenses forfaitaires'!F75="","",'Dépenses forfaitaires'!F75)</f>
        <v/>
      </c>
      <c r="G75" s="197" t="str">
        <f>IF('Dépenses forfaitaires'!G75="","",'Dépenses forfaitaires'!G75)</f>
        <v/>
      </c>
      <c r="H75" s="123" t="str">
        <f>IF('Dépenses forfaitaires'!H75="","",'Dépenses forfaitaires'!H75)</f>
        <v/>
      </c>
      <c r="I75" s="123" t="str">
        <f>IF('Dépenses forfaitaires'!I75="","",'Dépenses forfaitaires'!I75)</f>
        <v/>
      </c>
      <c r="J75" s="361" t="str">
        <f>IF('Dépenses forfaitaires'!J75="","",'Dépenses forfaitaires'!J75)</f>
        <v/>
      </c>
      <c r="K75" s="361" t="str">
        <f>IF('Dépenses forfaitaires'!K75="","",'Dépenses forfaitaires'!K75)</f>
        <v/>
      </c>
      <c r="L75" s="123" t="str">
        <f>IF($H75="","",IF($C75=Listes!$B$32,IF('DP_Instruction Forfaitaires'!$E75&lt;Listes!$B$53,('DP_Instruction Forfaitaires'!$E75*(VLOOKUP('DP_Instruction Forfaitaires'!$D75,Listes!$A$54:$E$60,2,FALSE))),IF('DP_Instruction Forfaitaires'!$E75&gt;Listes!$E$53,('DP_Instruction Forfaitaires'!$E75*(VLOOKUP('DP_Instruction Forfaitaires'!$D75,Listes!$A$54:$E$60,5,FALSE))),('DP_Instruction Forfaitaires'!$E75*(VLOOKUP('DP_Instruction Forfaitaires'!$D75,Listes!$A$54:$E$60,3,FALSE))+(VLOOKUP('DP_Instruction Forfaitaires'!$D75,Listes!$A$54:$E$60,4,FALSE)))))))</f>
        <v/>
      </c>
      <c r="M75" s="123" t="str">
        <f>IF($H75="","",IF($C75=Listes!$B$31,IF('DP_Instruction Forfaitaires'!$E75&lt;Listes!$B$42,('DP_Instruction Forfaitaires'!$E75*(VLOOKUP('DP_Instruction Forfaitaires'!$D75,Listes!$A$43:$E$49,2,FALSE))),IF('DP_Instruction Forfaitaires'!$E75&gt;Listes!$D$42,('DP_Instruction Forfaitaires'!$E75*(VLOOKUP('DP_Instruction Forfaitaires'!$D75,Listes!$A$43:$E$49,5,FALSE))),('DP_Instruction Forfaitaires'!$E75*(VLOOKUP('DP_Instruction Forfaitaires'!$D75,Listes!$A$43:$E$49,3,FALSE))+(VLOOKUP('DP_Instruction Forfaitaires'!$D75,Listes!$A$43:$E$49,4,FALSE)))))))</f>
        <v/>
      </c>
      <c r="N75" s="186" t="str">
        <f>IF($H75="","",IF($C75=Listes!$B$34,Listes!$I$31,IF($C75=Listes!$B$35,(VLOOKUP('DP_Instruction Forfaitaires'!$F75,Listes!$E$31:$F$36,2,FALSE)),IF($C75=Listes!$B$33,IF('DP_Instruction Forfaitaires'!$E75&lt;Listes!$A$64,'DP_Instruction Forfaitaires'!$E75*Listes!$A$65,IF('DP_Instruction Forfaitaires'!$E75&gt;Listes!$D$64,'DP_Instruction Forfaitaires'!$E75*Listes!$D$65,(('DP_Instruction Forfaitaires'!$E75*Listes!$B$65)+Listes!$C$65)))))))</f>
        <v/>
      </c>
      <c r="O75" s="140" t="str">
        <f>IF('Dépenses forfaitaires'!P75="","",'Dépenses forfaitaires'!P75)</f>
        <v/>
      </c>
      <c r="P75" s="196"/>
      <c r="Q75" s="367" t="str">
        <f t="shared" si="4"/>
        <v/>
      </c>
      <c r="R75" s="367" t="str">
        <f t="shared" si="5"/>
        <v/>
      </c>
      <c r="S75" s="196" t="str">
        <f t="shared" si="6"/>
        <v/>
      </c>
      <c r="T75" s="193"/>
      <c r="U75" s="198"/>
      <c r="V75" s="301" t="str">
        <f>IF(AND(OR(P75="KO",S75&lt;&gt;""),OR(Q75="",R75="",S75="")),Listes!$A$68,IF(AND(S75="",Q75&lt;&gt;""),Listes!$A$69,IF(AND(O75&lt;S75,U75=""),Listes!$A$70,IF(AND(Q75&gt;R75),Listes!$A$71,IF(AND(O75&lt;&gt;"",O75&gt;S75,T75=""),Listes!$A$72,IF(AND(W75="",OR(P75&lt;&gt;"",Q75&lt;&gt;"",R75&lt;&gt;"")),Listes!$A$73,""))))))</f>
        <v/>
      </c>
      <c r="W75" s="199"/>
      <c r="X75" s="331">
        <f t="shared" si="7"/>
        <v>0</v>
      </c>
    </row>
    <row r="76" spans="1:24" ht="20.149999999999999" customHeight="1" x14ac:dyDescent="0.35">
      <c r="A76" s="126">
        <v>70</v>
      </c>
      <c r="B76" s="123" t="str">
        <f>IF('Dépenses forfaitaires'!B76="","",'Dépenses forfaitaires'!B76)</f>
        <v/>
      </c>
      <c r="C76" s="123" t="str">
        <f>IF('Dépenses forfaitaires'!C76="","",'Dépenses forfaitaires'!C76)</f>
        <v/>
      </c>
      <c r="D76" s="123" t="str">
        <f>IF('Dépenses forfaitaires'!D76="","",'Dépenses forfaitaires'!D76)</f>
        <v/>
      </c>
      <c r="E76" s="123" t="str">
        <f>IF('Dépenses forfaitaires'!E76="","",'Dépenses forfaitaires'!E76)</f>
        <v/>
      </c>
      <c r="F76" s="123" t="str">
        <f>IF('Dépenses forfaitaires'!F76="","",'Dépenses forfaitaires'!F76)</f>
        <v/>
      </c>
      <c r="G76" s="197" t="str">
        <f>IF('Dépenses forfaitaires'!G76="","",'Dépenses forfaitaires'!G76)</f>
        <v/>
      </c>
      <c r="H76" s="123" t="str">
        <f>IF('Dépenses forfaitaires'!H76="","",'Dépenses forfaitaires'!H76)</f>
        <v/>
      </c>
      <c r="I76" s="123" t="str">
        <f>IF('Dépenses forfaitaires'!I76="","",'Dépenses forfaitaires'!I76)</f>
        <v/>
      </c>
      <c r="J76" s="361" t="str">
        <f>IF('Dépenses forfaitaires'!J76="","",'Dépenses forfaitaires'!J76)</f>
        <v/>
      </c>
      <c r="K76" s="361" t="str">
        <f>IF('Dépenses forfaitaires'!K76="","",'Dépenses forfaitaires'!K76)</f>
        <v/>
      </c>
      <c r="L76" s="123" t="str">
        <f>IF($H76="","",IF($C76=Listes!$B$32,IF('DP_Instruction Forfaitaires'!$E76&lt;Listes!$B$53,('DP_Instruction Forfaitaires'!$E76*(VLOOKUP('DP_Instruction Forfaitaires'!$D76,Listes!$A$54:$E$60,2,FALSE))),IF('DP_Instruction Forfaitaires'!$E76&gt;Listes!$E$53,('DP_Instruction Forfaitaires'!$E76*(VLOOKUP('DP_Instruction Forfaitaires'!$D76,Listes!$A$54:$E$60,5,FALSE))),('DP_Instruction Forfaitaires'!$E76*(VLOOKUP('DP_Instruction Forfaitaires'!$D76,Listes!$A$54:$E$60,3,FALSE))+(VLOOKUP('DP_Instruction Forfaitaires'!$D76,Listes!$A$54:$E$60,4,FALSE)))))))</f>
        <v/>
      </c>
      <c r="M76" s="123" t="str">
        <f>IF($H76="","",IF($C76=Listes!$B$31,IF('DP_Instruction Forfaitaires'!$E76&lt;Listes!$B$42,('DP_Instruction Forfaitaires'!$E76*(VLOOKUP('DP_Instruction Forfaitaires'!$D76,Listes!$A$43:$E$49,2,FALSE))),IF('DP_Instruction Forfaitaires'!$E76&gt;Listes!$D$42,('DP_Instruction Forfaitaires'!$E76*(VLOOKUP('DP_Instruction Forfaitaires'!$D76,Listes!$A$43:$E$49,5,FALSE))),('DP_Instruction Forfaitaires'!$E76*(VLOOKUP('DP_Instruction Forfaitaires'!$D76,Listes!$A$43:$E$49,3,FALSE))+(VLOOKUP('DP_Instruction Forfaitaires'!$D76,Listes!$A$43:$E$49,4,FALSE)))))))</f>
        <v/>
      </c>
      <c r="N76" s="186" t="str">
        <f>IF($H76="","",IF($C76=Listes!$B$34,Listes!$I$31,IF($C76=Listes!$B$35,(VLOOKUP('DP_Instruction Forfaitaires'!$F76,Listes!$E$31:$F$36,2,FALSE)),IF($C76=Listes!$B$33,IF('DP_Instruction Forfaitaires'!$E76&lt;Listes!$A$64,'DP_Instruction Forfaitaires'!$E76*Listes!$A$65,IF('DP_Instruction Forfaitaires'!$E76&gt;Listes!$D$64,'DP_Instruction Forfaitaires'!$E76*Listes!$D$65,(('DP_Instruction Forfaitaires'!$E76*Listes!$B$65)+Listes!$C$65)))))))</f>
        <v/>
      </c>
      <c r="O76" s="140" t="str">
        <f>IF('Dépenses forfaitaires'!P76="","",'Dépenses forfaitaires'!P76)</f>
        <v/>
      </c>
      <c r="P76" s="196"/>
      <c r="Q76" s="367" t="str">
        <f t="shared" si="4"/>
        <v/>
      </c>
      <c r="R76" s="367" t="str">
        <f t="shared" si="5"/>
        <v/>
      </c>
      <c r="S76" s="196" t="str">
        <f t="shared" si="6"/>
        <v/>
      </c>
      <c r="T76" s="193"/>
      <c r="U76" s="198"/>
      <c r="V76" s="301" t="str">
        <f>IF(AND(OR(P76="KO",S76&lt;&gt;""),OR(Q76="",R76="",S76="")),Listes!$A$68,IF(AND(S76="",Q76&lt;&gt;""),Listes!$A$69,IF(AND(O76&lt;S76,U76=""),Listes!$A$70,IF(AND(Q76&gt;R76),Listes!$A$71,IF(AND(O76&lt;&gt;"",O76&gt;S76,T76=""),Listes!$A$72,IF(AND(W76="",OR(P76&lt;&gt;"",Q76&lt;&gt;"",R76&lt;&gt;"")),Listes!$A$73,""))))))</f>
        <v/>
      </c>
      <c r="W76" s="199"/>
      <c r="X76" s="331">
        <f t="shared" si="7"/>
        <v>0</v>
      </c>
    </row>
    <row r="77" spans="1:24" ht="20.149999999999999" customHeight="1" x14ac:dyDescent="0.35">
      <c r="A77" s="126">
        <v>71</v>
      </c>
      <c r="B77" s="123" t="str">
        <f>IF('Dépenses forfaitaires'!B77="","",'Dépenses forfaitaires'!B77)</f>
        <v/>
      </c>
      <c r="C77" s="123" t="str">
        <f>IF('Dépenses forfaitaires'!C77="","",'Dépenses forfaitaires'!C77)</f>
        <v/>
      </c>
      <c r="D77" s="123" t="str">
        <f>IF('Dépenses forfaitaires'!D77="","",'Dépenses forfaitaires'!D77)</f>
        <v/>
      </c>
      <c r="E77" s="123" t="str">
        <f>IF('Dépenses forfaitaires'!E77="","",'Dépenses forfaitaires'!E77)</f>
        <v/>
      </c>
      <c r="F77" s="123" t="str">
        <f>IF('Dépenses forfaitaires'!F77="","",'Dépenses forfaitaires'!F77)</f>
        <v/>
      </c>
      <c r="G77" s="197" t="str">
        <f>IF('Dépenses forfaitaires'!G77="","",'Dépenses forfaitaires'!G77)</f>
        <v/>
      </c>
      <c r="H77" s="123" t="str">
        <f>IF('Dépenses forfaitaires'!H77="","",'Dépenses forfaitaires'!H77)</f>
        <v/>
      </c>
      <c r="I77" s="123" t="str">
        <f>IF('Dépenses forfaitaires'!I77="","",'Dépenses forfaitaires'!I77)</f>
        <v/>
      </c>
      <c r="J77" s="361" t="str">
        <f>IF('Dépenses forfaitaires'!J77="","",'Dépenses forfaitaires'!J77)</f>
        <v/>
      </c>
      <c r="K77" s="361" t="str">
        <f>IF('Dépenses forfaitaires'!K77="","",'Dépenses forfaitaires'!K77)</f>
        <v/>
      </c>
      <c r="L77" s="123" t="str">
        <f>IF($H77="","",IF($C77=Listes!$B$32,IF('DP_Instruction Forfaitaires'!$E77&lt;Listes!$B$53,('DP_Instruction Forfaitaires'!$E77*(VLOOKUP('DP_Instruction Forfaitaires'!$D77,Listes!$A$54:$E$60,2,FALSE))),IF('DP_Instruction Forfaitaires'!$E77&gt;Listes!$E$53,('DP_Instruction Forfaitaires'!$E77*(VLOOKUP('DP_Instruction Forfaitaires'!$D77,Listes!$A$54:$E$60,5,FALSE))),('DP_Instruction Forfaitaires'!$E77*(VLOOKUP('DP_Instruction Forfaitaires'!$D77,Listes!$A$54:$E$60,3,FALSE))+(VLOOKUP('DP_Instruction Forfaitaires'!$D77,Listes!$A$54:$E$60,4,FALSE)))))))</f>
        <v/>
      </c>
      <c r="M77" s="123" t="str">
        <f>IF($H77="","",IF($C77=Listes!$B$31,IF('DP_Instruction Forfaitaires'!$E77&lt;Listes!$B$42,('DP_Instruction Forfaitaires'!$E77*(VLOOKUP('DP_Instruction Forfaitaires'!$D77,Listes!$A$43:$E$49,2,FALSE))),IF('DP_Instruction Forfaitaires'!$E77&gt;Listes!$D$42,('DP_Instruction Forfaitaires'!$E77*(VLOOKUP('DP_Instruction Forfaitaires'!$D77,Listes!$A$43:$E$49,5,FALSE))),('DP_Instruction Forfaitaires'!$E77*(VLOOKUP('DP_Instruction Forfaitaires'!$D77,Listes!$A$43:$E$49,3,FALSE))+(VLOOKUP('DP_Instruction Forfaitaires'!$D77,Listes!$A$43:$E$49,4,FALSE)))))))</f>
        <v/>
      </c>
      <c r="N77" s="186" t="str">
        <f>IF($H77="","",IF($C77=Listes!$B$34,Listes!$I$31,IF($C77=Listes!$B$35,(VLOOKUP('DP_Instruction Forfaitaires'!$F77,Listes!$E$31:$F$36,2,FALSE)),IF($C77=Listes!$B$33,IF('DP_Instruction Forfaitaires'!$E77&lt;Listes!$A$64,'DP_Instruction Forfaitaires'!$E77*Listes!$A$65,IF('DP_Instruction Forfaitaires'!$E77&gt;Listes!$D$64,'DP_Instruction Forfaitaires'!$E77*Listes!$D$65,(('DP_Instruction Forfaitaires'!$E77*Listes!$B$65)+Listes!$C$65)))))))</f>
        <v/>
      </c>
      <c r="O77" s="140" t="str">
        <f>IF('Dépenses forfaitaires'!P77="","",'Dépenses forfaitaires'!P77)</f>
        <v/>
      </c>
      <c r="P77" s="196"/>
      <c r="Q77" s="367" t="str">
        <f t="shared" si="4"/>
        <v/>
      </c>
      <c r="R77" s="367" t="str">
        <f t="shared" si="5"/>
        <v/>
      </c>
      <c r="S77" s="196" t="str">
        <f t="shared" si="6"/>
        <v/>
      </c>
      <c r="T77" s="193"/>
      <c r="U77" s="198"/>
      <c r="V77" s="301" t="str">
        <f>IF(AND(OR(P77="KO",S77&lt;&gt;""),OR(Q77="",R77="",S77="")),Listes!$A$68,IF(AND(S77="",Q77&lt;&gt;""),Listes!$A$69,IF(AND(O77&lt;S77,U77=""),Listes!$A$70,IF(AND(Q77&gt;R77),Listes!$A$71,IF(AND(O77&lt;&gt;"",O77&gt;S77,T77=""),Listes!$A$72,IF(AND(W77="",OR(P77&lt;&gt;"",Q77&lt;&gt;"",R77&lt;&gt;"")),Listes!$A$73,""))))))</f>
        <v/>
      </c>
      <c r="W77" s="199"/>
      <c r="X77" s="331">
        <f t="shared" si="7"/>
        <v>0</v>
      </c>
    </row>
    <row r="78" spans="1:24" ht="20.149999999999999" customHeight="1" x14ac:dyDescent="0.35">
      <c r="A78" s="126">
        <v>72</v>
      </c>
      <c r="B78" s="123" t="str">
        <f>IF('Dépenses forfaitaires'!B78="","",'Dépenses forfaitaires'!B78)</f>
        <v/>
      </c>
      <c r="C78" s="123" t="str">
        <f>IF('Dépenses forfaitaires'!C78="","",'Dépenses forfaitaires'!C78)</f>
        <v/>
      </c>
      <c r="D78" s="123" t="str">
        <f>IF('Dépenses forfaitaires'!D78="","",'Dépenses forfaitaires'!D78)</f>
        <v/>
      </c>
      <c r="E78" s="123" t="str">
        <f>IF('Dépenses forfaitaires'!E78="","",'Dépenses forfaitaires'!E78)</f>
        <v/>
      </c>
      <c r="F78" s="123" t="str">
        <f>IF('Dépenses forfaitaires'!F78="","",'Dépenses forfaitaires'!F78)</f>
        <v/>
      </c>
      <c r="G78" s="197" t="str">
        <f>IF('Dépenses forfaitaires'!G78="","",'Dépenses forfaitaires'!G78)</f>
        <v/>
      </c>
      <c r="H78" s="123" t="str">
        <f>IF('Dépenses forfaitaires'!H78="","",'Dépenses forfaitaires'!H78)</f>
        <v/>
      </c>
      <c r="I78" s="123" t="str">
        <f>IF('Dépenses forfaitaires'!I78="","",'Dépenses forfaitaires'!I78)</f>
        <v/>
      </c>
      <c r="J78" s="361" t="str">
        <f>IF('Dépenses forfaitaires'!J78="","",'Dépenses forfaitaires'!J78)</f>
        <v/>
      </c>
      <c r="K78" s="361" t="str">
        <f>IF('Dépenses forfaitaires'!K78="","",'Dépenses forfaitaires'!K78)</f>
        <v/>
      </c>
      <c r="L78" s="123" t="str">
        <f>IF($H78="","",IF($C78=Listes!$B$32,IF('DP_Instruction Forfaitaires'!$E78&lt;Listes!$B$53,('DP_Instruction Forfaitaires'!$E78*(VLOOKUP('DP_Instruction Forfaitaires'!$D78,Listes!$A$54:$E$60,2,FALSE))),IF('DP_Instruction Forfaitaires'!$E78&gt;Listes!$E$53,('DP_Instruction Forfaitaires'!$E78*(VLOOKUP('DP_Instruction Forfaitaires'!$D78,Listes!$A$54:$E$60,5,FALSE))),('DP_Instruction Forfaitaires'!$E78*(VLOOKUP('DP_Instruction Forfaitaires'!$D78,Listes!$A$54:$E$60,3,FALSE))+(VLOOKUP('DP_Instruction Forfaitaires'!$D78,Listes!$A$54:$E$60,4,FALSE)))))))</f>
        <v/>
      </c>
      <c r="M78" s="123" t="str">
        <f>IF($H78="","",IF($C78=Listes!$B$31,IF('DP_Instruction Forfaitaires'!$E78&lt;Listes!$B$42,('DP_Instruction Forfaitaires'!$E78*(VLOOKUP('DP_Instruction Forfaitaires'!$D78,Listes!$A$43:$E$49,2,FALSE))),IF('DP_Instruction Forfaitaires'!$E78&gt;Listes!$D$42,('DP_Instruction Forfaitaires'!$E78*(VLOOKUP('DP_Instruction Forfaitaires'!$D78,Listes!$A$43:$E$49,5,FALSE))),('DP_Instruction Forfaitaires'!$E78*(VLOOKUP('DP_Instruction Forfaitaires'!$D78,Listes!$A$43:$E$49,3,FALSE))+(VLOOKUP('DP_Instruction Forfaitaires'!$D78,Listes!$A$43:$E$49,4,FALSE)))))))</f>
        <v/>
      </c>
      <c r="N78" s="186" t="str">
        <f>IF($H78="","",IF($C78=Listes!$B$34,Listes!$I$31,IF($C78=Listes!$B$35,(VLOOKUP('DP_Instruction Forfaitaires'!$F78,Listes!$E$31:$F$36,2,FALSE)),IF($C78=Listes!$B$33,IF('DP_Instruction Forfaitaires'!$E78&lt;Listes!$A$64,'DP_Instruction Forfaitaires'!$E78*Listes!$A$65,IF('DP_Instruction Forfaitaires'!$E78&gt;Listes!$D$64,'DP_Instruction Forfaitaires'!$E78*Listes!$D$65,(('DP_Instruction Forfaitaires'!$E78*Listes!$B$65)+Listes!$C$65)))))))</f>
        <v/>
      </c>
      <c r="O78" s="140" t="str">
        <f>IF('Dépenses forfaitaires'!P78="","",'Dépenses forfaitaires'!P78)</f>
        <v/>
      </c>
      <c r="P78" s="196"/>
      <c r="Q78" s="367" t="str">
        <f t="shared" si="4"/>
        <v/>
      </c>
      <c r="R78" s="367" t="str">
        <f t="shared" si="5"/>
        <v/>
      </c>
      <c r="S78" s="196" t="str">
        <f t="shared" si="6"/>
        <v/>
      </c>
      <c r="T78" s="193"/>
      <c r="U78" s="198"/>
      <c r="V78" s="301" t="str">
        <f>IF(AND(OR(P78="KO",S78&lt;&gt;""),OR(Q78="",R78="",S78="")),Listes!$A$68,IF(AND(S78="",Q78&lt;&gt;""),Listes!$A$69,IF(AND(O78&lt;S78,U78=""),Listes!$A$70,IF(AND(Q78&gt;R78),Listes!$A$71,IF(AND(O78&lt;&gt;"",O78&gt;S78,T78=""),Listes!$A$72,IF(AND(W78="",OR(P78&lt;&gt;"",Q78&lt;&gt;"",R78&lt;&gt;"")),Listes!$A$73,""))))))</f>
        <v/>
      </c>
      <c r="W78" s="199"/>
      <c r="X78" s="331">
        <f t="shared" si="7"/>
        <v>0</v>
      </c>
    </row>
    <row r="79" spans="1:24" ht="20.149999999999999" customHeight="1" x14ac:dyDescent="0.35">
      <c r="A79" s="126">
        <v>73</v>
      </c>
      <c r="B79" s="123" t="str">
        <f>IF('Dépenses forfaitaires'!B79="","",'Dépenses forfaitaires'!B79)</f>
        <v/>
      </c>
      <c r="C79" s="123" t="str">
        <f>IF('Dépenses forfaitaires'!C79="","",'Dépenses forfaitaires'!C79)</f>
        <v/>
      </c>
      <c r="D79" s="123" t="str">
        <f>IF('Dépenses forfaitaires'!D79="","",'Dépenses forfaitaires'!D79)</f>
        <v/>
      </c>
      <c r="E79" s="123" t="str">
        <f>IF('Dépenses forfaitaires'!E79="","",'Dépenses forfaitaires'!E79)</f>
        <v/>
      </c>
      <c r="F79" s="123" t="str">
        <f>IF('Dépenses forfaitaires'!F79="","",'Dépenses forfaitaires'!F79)</f>
        <v/>
      </c>
      <c r="G79" s="197" t="str">
        <f>IF('Dépenses forfaitaires'!G79="","",'Dépenses forfaitaires'!G79)</f>
        <v/>
      </c>
      <c r="H79" s="123" t="str">
        <f>IF('Dépenses forfaitaires'!H79="","",'Dépenses forfaitaires'!H79)</f>
        <v/>
      </c>
      <c r="I79" s="123" t="str">
        <f>IF('Dépenses forfaitaires'!I79="","",'Dépenses forfaitaires'!I79)</f>
        <v/>
      </c>
      <c r="J79" s="361" t="str">
        <f>IF('Dépenses forfaitaires'!J79="","",'Dépenses forfaitaires'!J79)</f>
        <v/>
      </c>
      <c r="K79" s="361" t="str">
        <f>IF('Dépenses forfaitaires'!K79="","",'Dépenses forfaitaires'!K79)</f>
        <v/>
      </c>
      <c r="L79" s="123" t="str">
        <f>IF($H79="","",IF($C79=Listes!$B$32,IF('DP_Instruction Forfaitaires'!$E79&lt;Listes!$B$53,('DP_Instruction Forfaitaires'!$E79*(VLOOKUP('DP_Instruction Forfaitaires'!$D79,Listes!$A$54:$E$60,2,FALSE))),IF('DP_Instruction Forfaitaires'!$E79&gt;Listes!$E$53,('DP_Instruction Forfaitaires'!$E79*(VLOOKUP('DP_Instruction Forfaitaires'!$D79,Listes!$A$54:$E$60,5,FALSE))),('DP_Instruction Forfaitaires'!$E79*(VLOOKUP('DP_Instruction Forfaitaires'!$D79,Listes!$A$54:$E$60,3,FALSE))+(VLOOKUP('DP_Instruction Forfaitaires'!$D79,Listes!$A$54:$E$60,4,FALSE)))))))</f>
        <v/>
      </c>
      <c r="M79" s="123" t="str">
        <f>IF($H79="","",IF($C79=Listes!$B$31,IF('DP_Instruction Forfaitaires'!$E79&lt;Listes!$B$42,('DP_Instruction Forfaitaires'!$E79*(VLOOKUP('DP_Instruction Forfaitaires'!$D79,Listes!$A$43:$E$49,2,FALSE))),IF('DP_Instruction Forfaitaires'!$E79&gt;Listes!$D$42,('DP_Instruction Forfaitaires'!$E79*(VLOOKUP('DP_Instruction Forfaitaires'!$D79,Listes!$A$43:$E$49,5,FALSE))),('DP_Instruction Forfaitaires'!$E79*(VLOOKUP('DP_Instruction Forfaitaires'!$D79,Listes!$A$43:$E$49,3,FALSE))+(VLOOKUP('DP_Instruction Forfaitaires'!$D79,Listes!$A$43:$E$49,4,FALSE)))))))</f>
        <v/>
      </c>
      <c r="N79" s="186" t="str">
        <f>IF($H79="","",IF($C79=Listes!$B$34,Listes!$I$31,IF($C79=Listes!$B$35,(VLOOKUP('DP_Instruction Forfaitaires'!$F79,Listes!$E$31:$F$36,2,FALSE)),IF($C79=Listes!$B$33,IF('DP_Instruction Forfaitaires'!$E79&lt;Listes!$A$64,'DP_Instruction Forfaitaires'!$E79*Listes!$A$65,IF('DP_Instruction Forfaitaires'!$E79&gt;Listes!$D$64,'DP_Instruction Forfaitaires'!$E79*Listes!$D$65,(('DP_Instruction Forfaitaires'!$E79*Listes!$B$65)+Listes!$C$65)))))))</f>
        <v/>
      </c>
      <c r="O79" s="140" t="str">
        <f>IF('Dépenses forfaitaires'!P79="","",'Dépenses forfaitaires'!P79)</f>
        <v/>
      </c>
      <c r="P79" s="196"/>
      <c r="Q79" s="367" t="str">
        <f t="shared" si="4"/>
        <v/>
      </c>
      <c r="R79" s="367" t="str">
        <f t="shared" si="5"/>
        <v/>
      </c>
      <c r="S79" s="196" t="str">
        <f t="shared" si="6"/>
        <v/>
      </c>
      <c r="T79" s="193"/>
      <c r="U79" s="198"/>
      <c r="V79" s="301" t="str">
        <f>IF(AND(OR(P79="KO",S79&lt;&gt;""),OR(Q79="",R79="",S79="")),Listes!$A$68,IF(AND(S79="",Q79&lt;&gt;""),Listes!$A$69,IF(AND(O79&lt;S79,U79=""),Listes!$A$70,IF(AND(Q79&gt;R79),Listes!$A$71,IF(AND(O79&lt;&gt;"",O79&gt;S79,T79=""),Listes!$A$72,IF(AND(W79="",OR(P79&lt;&gt;"",Q79&lt;&gt;"",R79&lt;&gt;"")),Listes!$A$73,""))))))</f>
        <v/>
      </c>
      <c r="W79" s="199"/>
      <c r="X79" s="331">
        <f t="shared" si="7"/>
        <v>0</v>
      </c>
    </row>
    <row r="80" spans="1:24" ht="20.149999999999999" customHeight="1" x14ac:dyDescent="0.35">
      <c r="A80" s="126">
        <v>74</v>
      </c>
      <c r="B80" s="123" t="str">
        <f>IF('Dépenses forfaitaires'!B80="","",'Dépenses forfaitaires'!B80)</f>
        <v/>
      </c>
      <c r="C80" s="123" t="str">
        <f>IF('Dépenses forfaitaires'!C80="","",'Dépenses forfaitaires'!C80)</f>
        <v/>
      </c>
      <c r="D80" s="123" t="str">
        <f>IF('Dépenses forfaitaires'!D80="","",'Dépenses forfaitaires'!D80)</f>
        <v/>
      </c>
      <c r="E80" s="123" t="str">
        <f>IF('Dépenses forfaitaires'!E80="","",'Dépenses forfaitaires'!E80)</f>
        <v/>
      </c>
      <c r="F80" s="123" t="str">
        <f>IF('Dépenses forfaitaires'!F80="","",'Dépenses forfaitaires'!F80)</f>
        <v/>
      </c>
      <c r="G80" s="197" t="str">
        <f>IF('Dépenses forfaitaires'!G80="","",'Dépenses forfaitaires'!G80)</f>
        <v/>
      </c>
      <c r="H80" s="123" t="str">
        <f>IF('Dépenses forfaitaires'!H80="","",'Dépenses forfaitaires'!H80)</f>
        <v/>
      </c>
      <c r="I80" s="123" t="str">
        <f>IF('Dépenses forfaitaires'!I80="","",'Dépenses forfaitaires'!I80)</f>
        <v/>
      </c>
      <c r="J80" s="361" t="str">
        <f>IF('Dépenses forfaitaires'!J80="","",'Dépenses forfaitaires'!J80)</f>
        <v/>
      </c>
      <c r="K80" s="361" t="str">
        <f>IF('Dépenses forfaitaires'!K80="","",'Dépenses forfaitaires'!K80)</f>
        <v/>
      </c>
      <c r="L80" s="123" t="str">
        <f>IF($H80="","",IF($C80=Listes!$B$32,IF('DP_Instruction Forfaitaires'!$E80&lt;Listes!$B$53,('DP_Instruction Forfaitaires'!$E80*(VLOOKUP('DP_Instruction Forfaitaires'!$D80,Listes!$A$54:$E$60,2,FALSE))),IF('DP_Instruction Forfaitaires'!$E80&gt;Listes!$E$53,('DP_Instruction Forfaitaires'!$E80*(VLOOKUP('DP_Instruction Forfaitaires'!$D80,Listes!$A$54:$E$60,5,FALSE))),('DP_Instruction Forfaitaires'!$E80*(VLOOKUP('DP_Instruction Forfaitaires'!$D80,Listes!$A$54:$E$60,3,FALSE))+(VLOOKUP('DP_Instruction Forfaitaires'!$D80,Listes!$A$54:$E$60,4,FALSE)))))))</f>
        <v/>
      </c>
      <c r="M80" s="123" t="str">
        <f>IF($H80="","",IF($C80=Listes!$B$31,IF('DP_Instruction Forfaitaires'!$E80&lt;Listes!$B$42,('DP_Instruction Forfaitaires'!$E80*(VLOOKUP('DP_Instruction Forfaitaires'!$D80,Listes!$A$43:$E$49,2,FALSE))),IF('DP_Instruction Forfaitaires'!$E80&gt;Listes!$D$42,('DP_Instruction Forfaitaires'!$E80*(VLOOKUP('DP_Instruction Forfaitaires'!$D80,Listes!$A$43:$E$49,5,FALSE))),('DP_Instruction Forfaitaires'!$E80*(VLOOKUP('DP_Instruction Forfaitaires'!$D80,Listes!$A$43:$E$49,3,FALSE))+(VLOOKUP('DP_Instruction Forfaitaires'!$D80,Listes!$A$43:$E$49,4,FALSE)))))))</f>
        <v/>
      </c>
      <c r="N80" s="186" t="str">
        <f>IF($H80="","",IF($C80=Listes!$B$34,Listes!$I$31,IF($C80=Listes!$B$35,(VLOOKUP('DP_Instruction Forfaitaires'!$F80,Listes!$E$31:$F$36,2,FALSE)),IF($C80=Listes!$B$33,IF('DP_Instruction Forfaitaires'!$E80&lt;Listes!$A$64,'DP_Instruction Forfaitaires'!$E80*Listes!$A$65,IF('DP_Instruction Forfaitaires'!$E80&gt;Listes!$D$64,'DP_Instruction Forfaitaires'!$E80*Listes!$D$65,(('DP_Instruction Forfaitaires'!$E80*Listes!$B$65)+Listes!$C$65)))))))</f>
        <v/>
      </c>
      <c r="O80" s="140" t="str">
        <f>IF('Dépenses forfaitaires'!P80="","",'Dépenses forfaitaires'!P80)</f>
        <v/>
      </c>
      <c r="P80" s="196"/>
      <c r="Q80" s="367" t="str">
        <f t="shared" si="4"/>
        <v/>
      </c>
      <c r="R80" s="367" t="str">
        <f t="shared" si="5"/>
        <v/>
      </c>
      <c r="S80" s="196" t="str">
        <f t="shared" si="6"/>
        <v/>
      </c>
      <c r="T80" s="193"/>
      <c r="U80" s="198"/>
      <c r="V80" s="301" t="str">
        <f>IF(AND(OR(P80="KO",S80&lt;&gt;""),OR(Q80="",R80="",S80="")),Listes!$A$68,IF(AND(S80="",Q80&lt;&gt;""),Listes!$A$69,IF(AND(O80&lt;S80,U80=""),Listes!$A$70,IF(AND(Q80&gt;R80),Listes!$A$71,IF(AND(O80&lt;&gt;"",O80&gt;S80,T80=""),Listes!$A$72,IF(AND(W80="",OR(P80&lt;&gt;"",Q80&lt;&gt;"",R80&lt;&gt;"")),Listes!$A$73,""))))))</f>
        <v/>
      </c>
      <c r="W80" s="199"/>
      <c r="X80" s="331">
        <f t="shared" si="7"/>
        <v>0</v>
      </c>
    </row>
    <row r="81" spans="1:24" ht="20.149999999999999" customHeight="1" x14ac:dyDescent="0.35">
      <c r="A81" s="126">
        <v>75</v>
      </c>
      <c r="B81" s="123" t="str">
        <f>IF('Dépenses forfaitaires'!B81="","",'Dépenses forfaitaires'!B81)</f>
        <v/>
      </c>
      <c r="C81" s="123" t="str">
        <f>IF('Dépenses forfaitaires'!C81="","",'Dépenses forfaitaires'!C81)</f>
        <v/>
      </c>
      <c r="D81" s="123" t="str">
        <f>IF('Dépenses forfaitaires'!D81="","",'Dépenses forfaitaires'!D81)</f>
        <v/>
      </c>
      <c r="E81" s="123" t="str">
        <f>IF('Dépenses forfaitaires'!E81="","",'Dépenses forfaitaires'!E81)</f>
        <v/>
      </c>
      <c r="F81" s="123" t="str">
        <f>IF('Dépenses forfaitaires'!F81="","",'Dépenses forfaitaires'!F81)</f>
        <v/>
      </c>
      <c r="G81" s="197" t="str">
        <f>IF('Dépenses forfaitaires'!G81="","",'Dépenses forfaitaires'!G81)</f>
        <v/>
      </c>
      <c r="H81" s="123" t="str">
        <f>IF('Dépenses forfaitaires'!H81="","",'Dépenses forfaitaires'!H81)</f>
        <v/>
      </c>
      <c r="I81" s="123" t="str">
        <f>IF('Dépenses forfaitaires'!I81="","",'Dépenses forfaitaires'!I81)</f>
        <v/>
      </c>
      <c r="J81" s="361" t="str">
        <f>IF('Dépenses forfaitaires'!J81="","",'Dépenses forfaitaires'!J81)</f>
        <v/>
      </c>
      <c r="K81" s="361" t="str">
        <f>IF('Dépenses forfaitaires'!K81="","",'Dépenses forfaitaires'!K81)</f>
        <v/>
      </c>
      <c r="L81" s="123" t="str">
        <f>IF($H81="","",IF($C81=Listes!$B$32,IF('DP_Instruction Forfaitaires'!$E81&lt;Listes!$B$53,('DP_Instruction Forfaitaires'!$E81*(VLOOKUP('DP_Instruction Forfaitaires'!$D81,Listes!$A$54:$E$60,2,FALSE))),IF('DP_Instruction Forfaitaires'!$E81&gt;Listes!$E$53,('DP_Instruction Forfaitaires'!$E81*(VLOOKUP('DP_Instruction Forfaitaires'!$D81,Listes!$A$54:$E$60,5,FALSE))),('DP_Instruction Forfaitaires'!$E81*(VLOOKUP('DP_Instruction Forfaitaires'!$D81,Listes!$A$54:$E$60,3,FALSE))+(VLOOKUP('DP_Instruction Forfaitaires'!$D81,Listes!$A$54:$E$60,4,FALSE)))))))</f>
        <v/>
      </c>
      <c r="M81" s="123" t="str">
        <f>IF($H81="","",IF($C81=Listes!$B$31,IF('DP_Instruction Forfaitaires'!$E81&lt;Listes!$B$42,('DP_Instruction Forfaitaires'!$E81*(VLOOKUP('DP_Instruction Forfaitaires'!$D81,Listes!$A$43:$E$49,2,FALSE))),IF('DP_Instruction Forfaitaires'!$E81&gt;Listes!$D$42,('DP_Instruction Forfaitaires'!$E81*(VLOOKUP('DP_Instruction Forfaitaires'!$D81,Listes!$A$43:$E$49,5,FALSE))),('DP_Instruction Forfaitaires'!$E81*(VLOOKUP('DP_Instruction Forfaitaires'!$D81,Listes!$A$43:$E$49,3,FALSE))+(VLOOKUP('DP_Instruction Forfaitaires'!$D81,Listes!$A$43:$E$49,4,FALSE)))))))</f>
        <v/>
      </c>
      <c r="N81" s="186" t="str">
        <f>IF($H81="","",IF($C81=Listes!$B$34,Listes!$I$31,IF($C81=Listes!$B$35,(VLOOKUP('DP_Instruction Forfaitaires'!$F81,Listes!$E$31:$F$36,2,FALSE)),IF($C81=Listes!$B$33,IF('DP_Instruction Forfaitaires'!$E81&lt;Listes!$A$64,'DP_Instruction Forfaitaires'!$E81*Listes!$A$65,IF('DP_Instruction Forfaitaires'!$E81&gt;Listes!$D$64,'DP_Instruction Forfaitaires'!$E81*Listes!$D$65,(('DP_Instruction Forfaitaires'!$E81*Listes!$B$65)+Listes!$C$65)))))))</f>
        <v/>
      </c>
      <c r="O81" s="140" t="str">
        <f>IF('Dépenses forfaitaires'!P81="","",'Dépenses forfaitaires'!P81)</f>
        <v/>
      </c>
      <c r="P81" s="196"/>
      <c r="Q81" s="367" t="str">
        <f t="shared" si="4"/>
        <v/>
      </c>
      <c r="R81" s="367" t="str">
        <f t="shared" si="5"/>
        <v/>
      </c>
      <c r="S81" s="196" t="str">
        <f t="shared" si="6"/>
        <v/>
      </c>
      <c r="T81" s="193"/>
      <c r="U81" s="198"/>
      <c r="V81" s="301" t="str">
        <f>IF(AND(OR(P81="KO",S81&lt;&gt;""),OR(Q81="",R81="",S81="")),Listes!$A$68,IF(AND(S81="",Q81&lt;&gt;""),Listes!$A$69,IF(AND(O81&lt;S81,U81=""),Listes!$A$70,IF(AND(Q81&gt;R81),Listes!$A$71,IF(AND(O81&lt;&gt;"",O81&gt;S81,T81=""),Listes!$A$72,IF(AND(W81="",OR(P81&lt;&gt;"",Q81&lt;&gt;"",R81&lt;&gt;"")),Listes!$A$73,""))))))</f>
        <v/>
      </c>
      <c r="W81" s="199"/>
      <c r="X81" s="331">
        <f t="shared" si="7"/>
        <v>0</v>
      </c>
    </row>
    <row r="82" spans="1:24" ht="20.149999999999999" customHeight="1" x14ac:dyDescent="0.35">
      <c r="A82" s="126">
        <v>76</v>
      </c>
      <c r="B82" s="123" t="str">
        <f>IF('Dépenses forfaitaires'!B82="","",'Dépenses forfaitaires'!B82)</f>
        <v/>
      </c>
      <c r="C82" s="123" t="str">
        <f>IF('Dépenses forfaitaires'!C82="","",'Dépenses forfaitaires'!C82)</f>
        <v/>
      </c>
      <c r="D82" s="123" t="str">
        <f>IF('Dépenses forfaitaires'!D82="","",'Dépenses forfaitaires'!D82)</f>
        <v/>
      </c>
      <c r="E82" s="123" t="str">
        <f>IF('Dépenses forfaitaires'!E82="","",'Dépenses forfaitaires'!E82)</f>
        <v/>
      </c>
      <c r="F82" s="123" t="str">
        <f>IF('Dépenses forfaitaires'!F82="","",'Dépenses forfaitaires'!F82)</f>
        <v/>
      </c>
      <c r="G82" s="197" t="str">
        <f>IF('Dépenses forfaitaires'!G82="","",'Dépenses forfaitaires'!G82)</f>
        <v/>
      </c>
      <c r="H82" s="123" t="str">
        <f>IF('Dépenses forfaitaires'!H82="","",'Dépenses forfaitaires'!H82)</f>
        <v/>
      </c>
      <c r="I82" s="123" t="str">
        <f>IF('Dépenses forfaitaires'!I82="","",'Dépenses forfaitaires'!I82)</f>
        <v/>
      </c>
      <c r="J82" s="361" t="str">
        <f>IF('Dépenses forfaitaires'!J82="","",'Dépenses forfaitaires'!J82)</f>
        <v/>
      </c>
      <c r="K82" s="361" t="str">
        <f>IF('Dépenses forfaitaires'!K82="","",'Dépenses forfaitaires'!K82)</f>
        <v/>
      </c>
      <c r="L82" s="123" t="str">
        <f>IF($H82="","",IF($C82=Listes!$B$32,IF('DP_Instruction Forfaitaires'!$E82&lt;Listes!$B$53,('DP_Instruction Forfaitaires'!$E82*(VLOOKUP('DP_Instruction Forfaitaires'!$D82,Listes!$A$54:$E$60,2,FALSE))),IF('DP_Instruction Forfaitaires'!$E82&gt;Listes!$E$53,('DP_Instruction Forfaitaires'!$E82*(VLOOKUP('DP_Instruction Forfaitaires'!$D82,Listes!$A$54:$E$60,5,FALSE))),('DP_Instruction Forfaitaires'!$E82*(VLOOKUP('DP_Instruction Forfaitaires'!$D82,Listes!$A$54:$E$60,3,FALSE))+(VLOOKUP('DP_Instruction Forfaitaires'!$D82,Listes!$A$54:$E$60,4,FALSE)))))))</f>
        <v/>
      </c>
      <c r="M82" s="123" t="str">
        <f>IF($H82="","",IF($C82=Listes!$B$31,IF('DP_Instruction Forfaitaires'!$E82&lt;Listes!$B$42,('DP_Instruction Forfaitaires'!$E82*(VLOOKUP('DP_Instruction Forfaitaires'!$D82,Listes!$A$43:$E$49,2,FALSE))),IF('DP_Instruction Forfaitaires'!$E82&gt;Listes!$D$42,('DP_Instruction Forfaitaires'!$E82*(VLOOKUP('DP_Instruction Forfaitaires'!$D82,Listes!$A$43:$E$49,5,FALSE))),('DP_Instruction Forfaitaires'!$E82*(VLOOKUP('DP_Instruction Forfaitaires'!$D82,Listes!$A$43:$E$49,3,FALSE))+(VLOOKUP('DP_Instruction Forfaitaires'!$D82,Listes!$A$43:$E$49,4,FALSE)))))))</f>
        <v/>
      </c>
      <c r="N82" s="186" t="str">
        <f>IF($H82="","",IF($C82=Listes!$B$34,Listes!$I$31,IF($C82=Listes!$B$35,(VLOOKUP('DP_Instruction Forfaitaires'!$F82,Listes!$E$31:$F$36,2,FALSE)),IF($C82=Listes!$B$33,IF('DP_Instruction Forfaitaires'!$E82&lt;Listes!$A$64,'DP_Instruction Forfaitaires'!$E82*Listes!$A$65,IF('DP_Instruction Forfaitaires'!$E82&gt;Listes!$D$64,'DP_Instruction Forfaitaires'!$E82*Listes!$D$65,(('DP_Instruction Forfaitaires'!$E82*Listes!$B$65)+Listes!$C$65)))))))</f>
        <v/>
      </c>
      <c r="O82" s="140" t="str">
        <f>IF('Dépenses forfaitaires'!P82="","",'Dépenses forfaitaires'!P82)</f>
        <v/>
      </c>
      <c r="P82" s="196"/>
      <c r="Q82" s="367" t="str">
        <f t="shared" si="4"/>
        <v/>
      </c>
      <c r="R82" s="367" t="str">
        <f t="shared" si="5"/>
        <v/>
      </c>
      <c r="S82" s="196" t="str">
        <f t="shared" si="6"/>
        <v/>
      </c>
      <c r="T82" s="193"/>
      <c r="U82" s="198"/>
      <c r="V82" s="301" t="str">
        <f>IF(AND(OR(P82="KO",S82&lt;&gt;""),OR(Q82="",R82="",S82="")),Listes!$A$68,IF(AND(S82="",Q82&lt;&gt;""),Listes!$A$69,IF(AND(O82&lt;S82,U82=""),Listes!$A$70,IF(AND(Q82&gt;R82),Listes!$A$71,IF(AND(O82&lt;&gt;"",O82&gt;S82,T82=""),Listes!$A$72,IF(AND(W82="",OR(P82&lt;&gt;"",Q82&lt;&gt;"",R82&lt;&gt;"")),Listes!$A$73,""))))))</f>
        <v/>
      </c>
      <c r="W82" s="199"/>
      <c r="X82" s="331">
        <f t="shared" si="7"/>
        <v>0</v>
      </c>
    </row>
    <row r="83" spans="1:24" ht="20.149999999999999" customHeight="1" x14ac:dyDescent="0.35">
      <c r="A83" s="126">
        <v>77</v>
      </c>
      <c r="B83" s="123" t="str">
        <f>IF('Dépenses forfaitaires'!B83="","",'Dépenses forfaitaires'!B83)</f>
        <v/>
      </c>
      <c r="C83" s="123" t="str">
        <f>IF('Dépenses forfaitaires'!C83="","",'Dépenses forfaitaires'!C83)</f>
        <v/>
      </c>
      <c r="D83" s="123" t="str">
        <f>IF('Dépenses forfaitaires'!D83="","",'Dépenses forfaitaires'!D83)</f>
        <v/>
      </c>
      <c r="E83" s="123" t="str">
        <f>IF('Dépenses forfaitaires'!E83="","",'Dépenses forfaitaires'!E83)</f>
        <v/>
      </c>
      <c r="F83" s="123" t="str">
        <f>IF('Dépenses forfaitaires'!F83="","",'Dépenses forfaitaires'!F83)</f>
        <v/>
      </c>
      <c r="G83" s="197" t="str">
        <f>IF('Dépenses forfaitaires'!G83="","",'Dépenses forfaitaires'!G83)</f>
        <v/>
      </c>
      <c r="H83" s="123" t="str">
        <f>IF('Dépenses forfaitaires'!H83="","",'Dépenses forfaitaires'!H83)</f>
        <v/>
      </c>
      <c r="I83" s="123" t="str">
        <f>IF('Dépenses forfaitaires'!I83="","",'Dépenses forfaitaires'!I83)</f>
        <v/>
      </c>
      <c r="J83" s="361" t="str">
        <f>IF('Dépenses forfaitaires'!J83="","",'Dépenses forfaitaires'!J83)</f>
        <v/>
      </c>
      <c r="K83" s="361" t="str">
        <f>IF('Dépenses forfaitaires'!K83="","",'Dépenses forfaitaires'!K83)</f>
        <v/>
      </c>
      <c r="L83" s="123" t="str">
        <f>IF($H83="","",IF($C83=Listes!$B$32,IF('DP_Instruction Forfaitaires'!$E83&lt;Listes!$B$53,('DP_Instruction Forfaitaires'!$E83*(VLOOKUP('DP_Instruction Forfaitaires'!$D83,Listes!$A$54:$E$60,2,FALSE))),IF('DP_Instruction Forfaitaires'!$E83&gt;Listes!$E$53,('DP_Instruction Forfaitaires'!$E83*(VLOOKUP('DP_Instruction Forfaitaires'!$D83,Listes!$A$54:$E$60,5,FALSE))),('DP_Instruction Forfaitaires'!$E83*(VLOOKUP('DP_Instruction Forfaitaires'!$D83,Listes!$A$54:$E$60,3,FALSE))+(VLOOKUP('DP_Instruction Forfaitaires'!$D83,Listes!$A$54:$E$60,4,FALSE)))))))</f>
        <v/>
      </c>
      <c r="M83" s="123" t="str">
        <f>IF($H83="","",IF($C83=Listes!$B$31,IF('DP_Instruction Forfaitaires'!$E83&lt;Listes!$B$42,('DP_Instruction Forfaitaires'!$E83*(VLOOKUP('DP_Instruction Forfaitaires'!$D83,Listes!$A$43:$E$49,2,FALSE))),IF('DP_Instruction Forfaitaires'!$E83&gt;Listes!$D$42,('DP_Instruction Forfaitaires'!$E83*(VLOOKUP('DP_Instruction Forfaitaires'!$D83,Listes!$A$43:$E$49,5,FALSE))),('DP_Instruction Forfaitaires'!$E83*(VLOOKUP('DP_Instruction Forfaitaires'!$D83,Listes!$A$43:$E$49,3,FALSE))+(VLOOKUP('DP_Instruction Forfaitaires'!$D83,Listes!$A$43:$E$49,4,FALSE)))))))</f>
        <v/>
      </c>
      <c r="N83" s="186" t="str">
        <f>IF($H83="","",IF($C83=Listes!$B$34,Listes!$I$31,IF($C83=Listes!$B$35,(VLOOKUP('DP_Instruction Forfaitaires'!$F83,Listes!$E$31:$F$36,2,FALSE)),IF($C83=Listes!$B$33,IF('DP_Instruction Forfaitaires'!$E83&lt;Listes!$A$64,'DP_Instruction Forfaitaires'!$E83*Listes!$A$65,IF('DP_Instruction Forfaitaires'!$E83&gt;Listes!$D$64,'DP_Instruction Forfaitaires'!$E83*Listes!$D$65,(('DP_Instruction Forfaitaires'!$E83*Listes!$B$65)+Listes!$C$65)))))))</f>
        <v/>
      </c>
      <c r="O83" s="140" t="str">
        <f>IF('Dépenses forfaitaires'!P83="","",'Dépenses forfaitaires'!P83)</f>
        <v/>
      </c>
      <c r="P83" s="196"/>
      <c r="Q83" s="367" t="str">
        <f t="shared" si="4"/>
        <v/>
      </c>
      <c r="R83" s="367" t="str">
        <f t="shared" si="5"/>
        <v/>
      </c>
      <c r="S83" s="196" t="str">
        <f t="shared" si="6"/>
        <v/>
      </c>
      <c r="T83" s="193"/>
      <c r="U83" s="198"/>
      <c r="V83" s="301" t="str">
        <f>IF(AND(OR(P83="KO",S83&lt;&gt;""),OR(Q83="",R83="",S83="")),Listes!$A$68,IF(AND(S83="",Q83&lt;&gt;""),Listes!$A$69,IF(AND(O83&lt;S83,U83=""),Listes!$A$70,IF(AND(Q83&gt;R83),Listes!$A$71,IF(AND(O83&lt;&gt;"",O83&gt;S83,T83=""),Listes!$A$72,IF(AND(W83="",OR(P83&lt;&gt;"",Q83&lt;&gt;"",R83&lt;&gt;"")),Listes!$A$73,""))))))</f>
        <v/>
      </c>
      <c r="W83" s="199"/>
      <c r="X83" s="331">
        <f t="shared" si="7"/>
        <v>0</v>
      </c>
    </row>
    <row r="84" spans="1:24" ht="20.149999999999999" customHeight="1" x14ac:dyDescent="0.35">
      <c r="A84" s="126">
        <v>78</v>
      </c>
      <c r="B84" s="123" t="str">
        <f>IF('Dépenses forfaitaires'!B84="","",'Dépenses forfaitaires'!B84)</f>
        <v/>
      </c>
      <c r="C84" s="123" t="str">
        <f>IF('Dépenses forfaitaires'!C84="","",'Dépenses forfaitaires'!C84)</f>
        <v/>
      </c>
      <c r="D84" s="123" t="str">
        <f>IF('Dépenses forfaitaires'!D84="","",'Dépenses forfaitaires'!D84)</f>
        <v/>
      </c>
      <c r="E84" s="123" t="str">
        <f>IF('Dépenses forfaitaires'!E84="","",'Dépenses forfaitaires'!E84)</f>
        <v/>
      </c>
      <c r="F84" s="123" t="str">
        <f>IF('Dépenses forfaitaires'!F84="","",'Dépenses forfaitaires'!F84)</f>
        <v/>
      </c>
      <c r="G84" s="197" t="str">
        <f>IF('Dépenses forfaitaires'!G84="","",'Dépenses forfaitaires'!G84)</f>
        <v/>
      </c>
      <c r="H84" s="123" t="str">
        <f>IF('Dépenses forfaitaires'!H84="","",'Dépenses forfaitaires'!H84)</f>
        <v/>
      </c>
      <c r="I84" s="123" t="str">
        <f>IF('Dépenses forfaitaires'!I84="","",'Dépenses forfaitaires'!I84)</f>
        <v/>
      </c>
      <c r="J84" s="361" t="str">
        <f>IF('Dépenses forfaitaires'!J84="","",'Dépenses forfaitaires'!J84)</f>
        <v/>
      </c>
      <c r="K84" s="361" t="str">
        <f>IF('Dépenses forfaitaires'!K84="","",'Dépenses forfaitaires'!K84)</f>
        <v/>
      </c>
      <c r="L84" s="123" t="str">
        <f>IF($H84="","",IF($C84=Listes!$B$32,IF('DP_Instruction Forfaitaires'!$E84&lt;Listes!$B$53,('DP_Instruction Forfaitaires'!$E84*(VLOOKUP('DP_Instruction Forfaitaires'!$D84,Listes!$A$54:$E$60,2,FALSE))),IF('DP_Instruction Forfaitaires'!$E84&gt;Listes!$E$53,('DP_Instruction Forfaitaires'!$E84*(VLOOKUP('DP_Instruction Forfaitaires'!$D84,Listes!$A$54:$E$60,5,FALSE))),('DP_Instruction Forfaitaires'!$E84*(VLOOKUP('DP_Instruction Forfaitaires'!$D84,Listes!$A$54:$E$60,3,FALSE))+(VLOOKUP('DP_Instruction Forfaitaires'!$D84,Listes!$A$54:$E$60,4,FALSE)))))))</f>
        <v/>
      </c>
      <c r="M84" s="123" t="str">
        <f>IF($H84="","",IF($C84=Listes!$B$31,IF('DP_Instruction Forfaitaires'!$E84&lt;Listes!$B$42,('DP_Instruction Forfaitaires'!$E84*(VLOOKUP('DP_Instruction Forfaitaires'!$D84,Listes!$A$43:$E$49,2,FALSE))),IF('DP_Instruction Forfaitaires'!$E84&gt;Listes!$D$42,('DP_Instruction Forfaitaires'!$E84*(VLOOKUP('DP_Instruction Forfaitaires'!$D84,Listes!$A$43:$E$49,5,FALSE))),('DP_Instruction Forfaitaires'!$E84*(VLOOKUP('DP_Instruction Forfaitaires'!$D84,Listes!$A$43:$E$49,3,FALSE))+(VLOOKUP('DP_Instruction Forfaitaires'!$D84,Listes!$A$43:$E$49,4,FALSE)))))))</f>
        <v/>
      </c>
      <c r="N84" s="186" t="str">
        <f>IF($H84="","",IF($C84=Listes!$B$34,Listes!$I$31,IF($C84=Listes!$B$35,(VLOOKUP('DP_Instruction Forfaitaires'!$F84,Listes!$E$31:$F$36,2,FALSE)),IF($C84=Listes!$B$33,IF('DP_Instruction Forfaitaires'!$E84&lt;Listes!$A$64,'DP_Instruction Forfaitaires'!$E84*Listes!$A$65,IF('DP_Instruction Forfaitaires'!$E84&gt;Listes!$D$64,'DP_Instruction Forfaitaires'!$E84*Listes!$D$65,(('DP_Instruction Forfaitaires'!$E84*Listes!$B$65)+Listes!$C$65)))))))</f>
        <v/>
      </c>
      <c r="O84" s="140" t="str">
        <f>IF('Dépenses forfaitaires'!P84="","",'Dépenses forfaitaires'!P84)</f>
        <v/>
      </c>
      <c r="P84" s="196"/>
      <c r="Q84" s="367" t="str">
        <f t="shared" si="4"/>
        <v/>
      </c>
      <c r="R84" s="367" t="str">
        <f t="shared" si="5"/>
        <v/>
      </c>
      <c r="S84" s="196" t="str">
        <f t="shared" si="6"/>
        <v/>
      </c>
      <c r="T84" s="193"/>
      <c r="U84" s="198"/>
      <c r="V84" s="301" t="str">
        <f>IF(AND(OR(P84="KO",S84&lt;&gt;""),OR(Q84="",R84="",S84="")),Listes!$A$68,IF(AND(S84="",Q84&lt;&gt;""),Listes!$A$69,IF(AND(O84&lt;S84,U84=""),Listes!$A$70,IF(AND(Q84&gt;R84),Listes!$A$71,IF(AND(O84&lt;&gt;"",O84&gt;S84,T84=""),Listes!$A$72,IF(AND(W84="",OR(P84&lt;&gt;"",Q84&lt;&gt;"",R84&lt;&gt;"")),Listes!$A$73,""))))))</f>
        <v/>
      </c>
      <c r="W84" s="199"/>
      <c r="X84" s="331">
        <f t="shared" si="7"/>
        <v>0</v>
      </c>
    </row>
    <row r="85" spans="1:24" ht="20.149999999999999" customHeight="1" x14ac:dyDescent="0.35">
      <c r="A85" s="126">
        <v>79</v>
      </c>
      <c r="B85" s="123" t="str">
        <f>IF('Dépenses forfaitaires'!B85="","",'Dépenses forfaitaires'!B85)</f>
        <v/>
      </c>
      <c r="C85" s="123" t="str">
        <f>IF('Dépenses forfaitaires'!C85="","",'Dépenses forfaitaires'!C85)</f>
        <v/>
      </c>
      <c r="D85" s="123" t="str">
        <f>IF('Dépenses forfaitaires'!D85="","",'Dépenses forfaitaires'!D85)</f>
        <v/>
      </c>
      <c r="E85" s="123" t="str">
        <f>IF('Dépenses forfaitaires'!E85="","",'Dépenses forfaitaires'!E85)</f>
        <v/>
      </c>
      <c r="F85" s="123" t="str">
        <f>IF('Dépenses forfaitaires'!F85="","",'Dépenses forfaitaires'!F85)</f>
        <v/>
      </c>
      <c r="G85" s="197" t="str">
        <f>IF('Dépenses forfaitaires'!G85="","",'Dépenses forfaitaires'!G85)</f>
        <v/>
      </c>
      <c r="H85" s="123" t="str">
        <f>IF('Dépenses forfaitaires'!H85="","",'Dépenses forfaitaires'!H85)</f>
        <v/>
      </c>
      <c r="I85" s="123" t="str">
        <f>IF('Dépenses forfaitaires'!I85="","",'Dépenses forfaitaires'!I85)</f>
        <v/>
      </c>
      <c r="J85" s="361" t="str">
        <f>IF('Dépenses forfaitaires'!J85="","",'Dépenses forfaitaires'!J85)</f>
        <v/>
      </c>
      <c r="K85" s="361" t="str">
        <f>IF('Dépenses forfaitaires'!K85="","",'Dépenses forfaitaires'!K85)</f>
        <v/>
      </c>
      <c r="L85" s="123" t="str">
        <f>IF($H85="","",IF($C85=Listes!$B$32,IF('DP_Instruction Forfaitaires'!$E85&lt;Listes!$B$53,('DP_Instruction Forfaitaires'!$E85*(VLOOKUP('DP_Instruction Forfaitaires'!$D85,Listes!$A$54:$E$60,2,FALSE))),IF('DP_Instruction Forfaitaires'!$E85&gt;Listes!$E$53,('DP_Instruction Forfaitaires'!$E85*(VLOOKUP('DP_Instruction Forfaitaires'!$D85,Listes!$A$54:$E$60,5,FALSE))),('DP_Instruction Forfaitaires'!$E85*(VLOOKUP('DP_Instruction Forfaitaires'!$D85,Listes!$A$54:$E$60,3,FALSE))+(VLOOKUP('DP_Instruction Forfaitaires'!$D85,Listes!$A$54:$E$60,4,FALSE)))))))</f>
        <v/>
      </c>
      <c r="M85" s="123" t="str">
        <f>IF($H85="","",IF($C85=Listes!$B$31,IF('DP_Instruction Forfaitaires'!$E85&lt;Listes!$B$42,('DP_Instruction Forfaitaires'!$E85*(VLOOKUP('DP_Instruction Forfaitaires'!$D85,Listes!$A$43:$E$49,2,FALSE))),IF('DP_Instruction Forfaitaires'!$E85&gt;Listes!$D$42,('DP_Instruction Forfaitaires'!$E85*(VLOOKUP('DP_Instruction Forfaitaires'!$D85,Listes!$A$43:$E$49,5,FALSE))),('DP_Instruction Forfaitaires'!$E85*(VLOOKUP('DP_Instruction Forfaitaires'!$D85,Listes!$A$43:$E$49,3,FALSE))+(VLOOKUP('DP_Instruction Forfaitaires'!$D85,Listes!$A$43:$E$49,4,FALSE)))))))</f>
        <v/>
      </c>
      <c r="N85" s="186" t="str">
        <f>IF($H85="","",IF($C85=Listes!$B$34,Listes!$I$31,IF($C85=Listes!$B$35,(VLOOKUP('DP_Instruction Forfaitaires'!$F85,Listes!$E$31:$F$36,2,FALSE)),IF($C85=Listes!$B$33,IF('DP_Instruction Forfaitaires'!$E85&lt;Listes!$A$64,'DP_Instruction Forfaitaires'!$E85*Listes!$A$65,IF('DP_Instruction Forfaitaires'!$E85&gt;Listes!$D$64,'DP_Instruction Forfaitaires'!$E85*Listes!$D$65,(('DP_Instruction Forfaitaires'!$E85*Listes!$B$65)+Listes!$C$65)))))))</f>
        <v/>
      </c>
      <c r="O85" s="140" t="str">
        <f>IF('Dépenses forfaitaires'!P85="","",'Dépenses forfaitaires'!P85)</f>
        <v/>
      </c>
      <c r="P85" s="196"/>
      <c r="Q85" s="367" t="str">
        <f t="shared" si="4"/>
        <v/>
      </c>
      <c r="R85" s="367" t="str">
        <f t="shared" si="5"/>
        <v/>
      </c>
      <c r="S85" s="196" t="str">
        <f t="shared" si="6"/>
        <v/>
      </c>
      <c r="T85" s="193"/>
      <c r="U85" s="198"/>
      <c r="V85" s="301" t="str">
        <f>IF(AND(OR(P85="KO",S85&lt;&gt;""),OR(Q85="",R85="",S85="")),Listes!$A$68,IF(AND(S85="",Q85&lt;&gt;""),Listes!$A$69,IF(AND(O85&lt;S85,U85=""),Listes!$A$70,IF(AND(Q85&gt;R85),Listes!$A$71,IF(AND(O85&lt;&gt;"",O85&gt;S85,T85=""),Listes!$A$72,IF(AND(W85="",OR(P85&lt;&gt;"",Q85&lt;&gt;"",R85&lt;&gt;"")),Listes!$A$73,""))))))</f>
        <v/>
      </c>
      <c r="W85" s="199"/>
      <c r="X85" s="331">
        <f t="shared" si="7"/>
        <v>0</v>
      </c>
    </row>
    <row r="86" spans="1:24" ht="20.149999999999999" customHeight="1" x14ac:dyDescent="0.35">
      <c r="A86" s="126">
        <v>80</v>
      </c>
      <c r="B86" s="123" t="str">
        <f>IF('Dépenses forfaitaires'!B86="","",'Dépenses forfaitaires'!B86)</f>
        <v/>
      </c>
      <c r="C86" s="123" t="str">
        <f>IF('Dépenses forfaitaires'!C86="","",'Dépenses forfaitaires'!C86)</f>
        <v/>
      </c>
      <c r="D86" s="123" t="str">
        <f>IF('Dépenses forfaitaires'!D86="","",'Dépenses forfaitaires'!D86)</f>
        <v/>
      </c>
      <c r="E86" s="123" t="str">
        <f>IF('Dépenses forfaitaires'!E86="","",'Dépenses forfaitaires'!E86)</f>
        <v/>
      </c>
      <c r="F86" s="123" t="str">
        <f>IF('Dépenses forfaitaires'!F86="","",'Dépenses forfaitaires'!F86)</f>
        <v/>
      </c>
      <c r="G86" s="197" t="str">
        <f>IF('Dépenses forfaitaires'!G86="","",'Dépenses forfaitaires'!G86)</f>
        <v/>
      </c>
      <c r="H86" s="123" t="str">
        <f>IF('Dépenses forfaitaires'!H86="","",'Dépenses forfaitaires'!H86)</f>
        <v/>
      </c>
      <c r="I86" s="123" t="str">
        <f>IF('Dépenses forfaitaires'!I86="","",'Dépenses forfaitaires'!I86)</f>
        <v/>
      </c>
      <c r="J86" s="361" t="str">
        <f>IF('Dépenses forfaitaires'!J86="","",'Dépenses forfaitaires'!J86)</f>
        <v/>
      </c>
      <c r="K86" s="361" t="str">
        <f>IF('Dépenses forfaitaires'!K86="","",'Dépenses forfaitaires'!K86)</f>
        <v/>
      </c>
      <c r="L86" s="123" t="str">
        <f>IF($H86="","",IF($C86=Listes!$B$32,IF('DP_Instruction Forfaitaires'!$E86&lt;Listes!$B$53,('DP_Instruction Forfaitaires'!$E86*(VLOOKUP('DP_Instruction Forfaitaires'!$D86,Listes!$A$54:$E$60,2,FALSE))),IF('DP_Instruction Forfaitaires'!$E86&gt;Listes!$E$53,('DP_Instruction Forfaitaires'!$E86*(VLOOKUP('DP_Instruction Forfaitaires'!$D86,Listes!$A$54:$E$60,5,FALSE))),('DP_Instruction Forfaitaires'!$E86*(VLOOKUP('DP_Instruction Forfaitaires'!$D86,Listes!$A$54:$E$60,3,FALSE))+(VLOOKUP('DP_Instruction Forfaitaires'!$D86,Listes!$A$54:$E$60,4,FALSE)))))))</f>
        <v/>
      </c>
      <c r="M86" s="123" t="str">
        <f>IF($H86="","",IF($C86=Listes!$B$31,IF('DP_Instruction Forfaitaires'!$E86&lt;Listes!$B$42,('DP_Instruction Forfaitaires'!$E86*(VLOOKUP('DP_Instruction Forfaitaires'!$D86,Listes!$A$43:$E$49,2,FALSE))),IF('DP_Instruction Forfaitaires'!$E86&gt;Listes!$D$42,('DP_Instruction Forfaitaires'!$E86*(VLOOKUP('DP_Instruction Forfaitaires'!$D86,Listes!$A$43:$E$49,5,FALSE))),('DP_Instruction Forfaitaires'!$E86*(VLOOKUP('DP_Instruction Forfaitaires'!$D86,Listes!$A$43:$E$49,3,FALSE))+(VLOOKUP('DP_Instruction Forfaitaires'!$D86,Listes!$A$43:$E$49,4,FALSE)))))))</f>
        <v/>
      </c>
      <c r="N86" s="186" t="str">
        <f>IF($H86="","",IF($C86=Listes!$B$34,Listes!$I$31,IF($C86=Listes!$B$35,(VLOOKUP('DP_Instruction Forfaitaires'!$F86,Listes!$E$31:$F$36,2,FALSE)),IF($C86=Listes!$B$33,IF('DP_Instruction Forfaitaires'!$E86&lt;Listes!$A$64,'DP_Instruction Forfaitaires'!$E86*Listes!$A$65,IF('DP_Instruction Forfaitaires'!$E86&gt;Listes!$D$64,'DP_Instruction Forfaitaires'!$E86*Listes!$D$65,(('DP_Instruction Forfaitaires'!$E86*Listes!$B$65)+Listes!$C$65)))))))</f>
        <v/>
      </c>
      <c r="O86" s="140" t="str">
        <f>IF('Dépenses forfaitaires'!P86="","",'Dépenses forfaitaires'!P86)</f>
        <v/>
      </c>
      <c r="P86" s="196"/>
      <c r="Q86" s="367" t="str">
        <f t="shared" si="4"/>
        <v/>
      </c>
      <c r="R86" s="367" t="str">
        <f t="shared" si="5"/>
        <v/>
      </c>
      <c r="S86" s="196" t="str">
        <f t="shared" si="6"/>
        <v/>
      </c>
      <c r="T86" s="193"/>
      <c r="U86" s="198"/>
      <c r="V86" s="301" t="str">
        <f>IF(AND(OR(P86="KO",S86&lt;&gt;""),OR(Q86="",R86="",S86="")),Listes!$A$68,IF(AND(S86="",Q86&lt;&gt;""),Listes!$A$69,IF(AND(O86&lt;S86,U86=""),Listes!$A$70,IF(AND(Q86&gt;R86),Listes!$A$71,IF(AND(O86&lt;&gt;"",O86&gt;S86,T86=""),Listes!$A$72,IF(AND(W86="",OR(P86&lt;&gt;"",Q86&lt;&gt;"",R86&lt;&gt;"")),Listes!$A$73,""))))))</f>
        <v/>
      </c>
      <c r="W86" s="199"/>
      <c r="X86" s="331">
        <f t="shared" si="7"/>
        <v>0</v>
      </c>
    </row>
    <row r="87" spans="1:24" ht="20.149999999999999" customHeight="1" x14ac:dyDescent="0.35">
      <c r="A87" s="126">
        <v>81</v>
      </c>
      <c r="B87" s="123" t="str">
        <f>IF('Dépenses forfaitaires'!B87="","",'Dépenses forfaitaires'!B87)</f>
        <v/>
      </c>
      <c r="C87" s="123" t="str">
        <f>IF('Dépenses forfaitaires'!C87="","",'Dépenses forfaitaires'!C87)</f>
        <v/>
      </c>
      <c r="D87" s="123" t="str">
        <f>IF('Dépenses forfaitaires'!D87="","",'Dépenses forfaitaires'!D87)</f>
        <v/>
      </c>
      <c r="E87" s="123" t="str">
        <f>IF('Dépenses forfaitaires'!E87="","",'Dépenses forfaitaires'!E87)</f>
        <v/>
      </c>
      <c r="F87" s="123" t="str">
        <f>IF('Dépenses forfaitaires'!F87="","",'Dépenses forfaitaires'!F87)</f>
        <v/>
      </c>
      <c r="G87" s="197" t="str">
        <f>IF('Dépenses forfaitaires'!G87="","",'Dépenses forfaitaires'!G87)</f>
        <v/>
      </c>
      <c r="H87" s="123" t="str">
        <f>IF('Dépenses forfaitaires'!H87="","",'Dépenses forfaitaires'!H87)</f>
        <v/>
      </c>
      <c r="I87" s="123" t="str">
        <f>IF('Dépenses forfaitaires'!I87="","",'Dépenses forfaitaires'!I87)</f>
        <v/>
      </c>
      <c r="J87" s="361" t="str">
        <f>IF('Dépenses forfaitaires'!J87="","",'Dépenses forfaitaires'!J87)</f>
        <v/>
      </c>
      <c r="K87" s="361" t="str">
        <f>IF('Dépenses forfaitaires'!K87="","",'Dépenses forfaitaires'!K87)</f>
        <v/>
      </c>
      <c r="L87" s="123" t="str">
        <f>IF($H87="","",IF($C87=Listes!$B$32,IF('DP_Instruction Forfaitaires'!$E87&lt;Listes!$B$53,('DP_Instruction Forfaitaires'!$E87*(VLOOKUP('DP_Instruction Forfaitaires'!$D87,Listes!$A$54:$E$60,2,FALSE))),IF('DP_Instruction Forfaitaires'!$E87&gt;Listes!$E$53,('DP_Instruction Forfaitaires'!$E87*(VLOOKUP('DP_Instruction Forfaitaires'!$D87,Listes!$A$54:$E$60,5,FALSE))),('DP_Instruction Forfaitaires'!$E87*(VLOOKUP('DP_Instruction Forfaitaires'!$D87,Listes!$A$54:$E$60,3,FALSE))+(VLOOKUP('DP_Instruction Forfaitaires'!$D87,Listes!$A$54:$E$60,4,FALSE)))))))</f>
        <v/>
      </c>
      <c r="M87" s="123" t="str">
        <f>IF($H87="","",IF($C87=Listes!$B$31,IF('DP_Instruction Forfaitaires'!$E87&lt;Listes!$B$42,('DP_Instruction Forfaitaires'!$E87*(VLOOKUP('DP_Instruction Forfaitaires'!$D87,Listes!$A$43:$E$49,2,FALSE))),IF('DP_Instruction Forfaitaires'!$E87&gt;Listes!$D$42,('DP_Instruction Forfaitaires'!$E87*(VLOOKUP('DP_Instruction Forfaitaires'!$D87,Listes!$A$43:$E$49,5,FALSE))),('DP_Instruction Forfaitaires'!$E87*(VLOOKUP('DP_Instruction Forfaitaires'!$D87,Listes!$A$43:$E$49,3,FALSE))+(VLOOKUP('DP_Instruction Forfaitaires'!$D87,Listes!$A$43:$E$49,4,FALSE)))))))</f>
        <v/>
      </c>
      <c r="N87" s="186" t="str">
        <f>IF($H87="","",IF($C87=Listes!$B$34,Listes!$I$31,IF($C87=Listes!$B$35,(VLOOKUP('DP_Instruction Forfaitaires'!$F87,Listes!$E$31:$F$36,2,FALSE)),IF($C87=Listes!$B$33,IF('DP_Instruction Forfaitaires'!$E87&lt;Listes!$A$64,'DP_Instruction Forfaitaires'!$E87*Listes!$A$65,IF('DP_Instruction Forfaitaires'!$E87&gt;Listes!$D$64,'DP_Instruction Forfaitaires'!$E87*Listes!$D$65,(('DP_Instruction Forfaitaires'!$E87*Listes!$B$65)+Listes!$C$65)))))))</f>
        <v/>
      </c>
      <c r="O87" s="140" t="str">
        <f>IF('Dépenses forfaitaires'!P87="","",'Dépenses forfaitaires'!P87)</f>
        <v/>
      </c>
      <c r="P87" s="196"/>
      <c r="Q87" s="367" t="str">
        <f t="shared" si="4"/>
        <v/>
      </c>
      <c r="R87" s="367" t="str">
        <f t="shared" si="5"/>
        <v/>
      </c>
      <c r="S87" s="196" t="str">
        <f t="shared" si="6"/>
        <v/>
      </c>
      <c r="T87" s="193"/>
      <c r="U87" s="198"/>
      <c r="V87" s="301" t="str">
        <f>IF(AND(OR(P87="KO",S87&lt;&gt;""),OR(Q87="",R87="",S87="")),Listes!$A$68,IF(AND(S87="",Q87&lt;&gt;""),Listes!$A$69,IF(AND(O87&lt;S87,U87=""),Listes!$A$70,IF(AND(Q87&gt;R87),Listes!$A$71,IF(AND(O87&lt;&gt;"",O87&gt;S87,T87=""),Listes!$A$72,IF(AND(W87="",OR(P87&lt;&gt;"",Q87&lt;&gt;"",R87&lt;&gt;"")),Listes!$A$73,""))))))</f>
        <v/>
      </c>
      <c r="W87" s="199"/>
      <c r="X87" s="331">
        <f t="shared" si="7"/>
        <v>0</v>
      </c>
    </row>
    <row r="88" spans="1:24" ht="20.149999999999999" customHeight="1" x14ac:dyDescent="0.35">
      <c r="A88" s="126">
        <v>82</v>
      </c>
      <c r="B88" s="123" t="str">
        <f>IF('Dépenses forfaitaires'!B88="","",'Dépenses forfaitaires'!B88)</f>
        <v/>
      </c>
      <c r="C88" s="123" t="str">
        <f>IF('Dépenses forfaitaires'!C88="","",'Dépenses forfaitaires'!C88)</f>
        <v/>
      </c>
      <c r="D88" s="123" t="str">
        <f>IF('Dépenses forfaitaires'!D88="","",'Dépenses forfaitaires'!D88)</f>
        <v/>
      </c>
      <c r="E88" s="123" t="str">
        <f>IF('Dépenses forfaitaires'!E88="","",'Dépenses forfaitaires'!E88)</f>
        <v/>
      </c>
      <c r="F88" s="123" t="str">
        <f>IF('Dépenses forfaitaires'!F88="","",'Dépenses forfaitaires'!F88)</f>
        <v/>
      </c>
      <c r="G88" s="197" t="str">
        <f>IF('Dépenses forfaitaires'!G88="","",'Dépenses forfaitaires'!G88)</f>
        <v/>
      </c>
      <c r="H88" s="123" t="str">
        <f>IF('Dépenses forfaitaires'!H88="","",'Dépenses forfaitaires'!H88)</f>
        <v/>
      </c>
      <c r="I88" s="123" t="str">
        <f>IF('Dépenses forfaitaires'!I88="","",'Dépenses forfaitaires'!I88)</f>
        <v/>
      </c>
      <c r="J88" s="361" t="str">
        <f>IF('Dépenses forfaitaires'!J88="","",'Dépenses forfaitaires'!J88)</f>
        <v/>
      </c>
      <c r="K88" s="361" t="str">
        <f>IF('Dépenses forfaitaires'!K88="","",'Dépenses forfaitaires'!K88)</f>
        <v/>
      </c>
      <c r="L88" s="123" t="str">
        <f>IF($H88="","",IF($C88=Listes!$B$32,IF('DP_Instruction Forfaitaires'!$E88&lt;Listes!$B$53,('DP_Instruction Forfaitaires'!$E88*(VLOOKUP('DP_Instruction Forfaitaires'!$D88,Listes!$A$54:$E$60,2,FALSE))),IF('DP_Instruction Forfaitaires'!$E88&gt;Listes!$E$53,('DP_Instruction Forfaitaires'!$E88*(VLOOKUP('DP_Instruction Forfaitaires'!$D88,Listes!$A$54:$E$60,5,FALSE))),('DP_Instruction Forfaitaires'!$E88*(VLOOKUP('DP_Instruction Forfaitaires'!$D88,Listes!$A$54:$E$60,3,FALSE))+(VLOOKUP('DP_Instruction Forfaitaires'!$D88,Listes!$A$54:$E$60,4,FALSE)))))))</f>
        <v/>
      </c>
      <c r="M88" s="123" t="str">
        <f>IF($H88="","",IF($C88=Listes!$B$31,IF('DP_Instruction Forfaitaires'!$E88&lt;Listes!$B$42,('DP_Instruction Forfaitaires'!$E88*(VLOOKUP('DP_Instruction Forfaitaires'!$D88,Listes!$A$43:$E$49,2,FALSE))),IF('DP_Instruction Forfaitaires'!$E88&gt;Listes!$D$42,('DP_Instruction Forfaitaires'!$E88*(VLOOKUP('DP_Instruction Forfaitaires'!$D88,Listes!$A$43:$E$49,5,FALSE))),('DP_Instruction Forfaitaires'!$E88*(VLOOKUP('DP_Instruction Forfaitaires'!$D88,Listes!$A$43:$E$49,3,FALSE))+(VLOOKUP('DP_Instruction Forfaitaires'!$D88,Listes!$A$43:$E$49,4,FALSE)))))))</f>
        <v/>
      </c>
      <c r="N88" s="186" t="str">
        <f>IF($H88="","",IF($C88=Listes!$B$34,Listes!$I$31,IF($C88=Listes!$B$35,(VLOOKUP('DP_Instruction Forfaitaires'!$F88,Listes!$E$31:$F$36,2,FALSE)),IF($C88=Listes!$B$33,IF('DP_Instruction Forfaitaires'!$E88&lt;Listes!$A$64,'DP_Instruction Forfaitaires'!$E88*Listes!$A$65,IF('DP_Instruction Forfaitaires'!$E88&gt;Listes!$D$64,'DP_Instruction Forfaitaires'!$E88*Listes!$D$65,(('DP_Instruction Forfaitaires'!$E88*Listes!$B$65)+Listes!$C$65)))))))</f>
        <v/>
      </c>
      <c r="O88" s="140" t="str">
        <f>IF('Dépenses forfaitaires'!P88="","",'Dépenses forfaitaires'!P88)</f>
        <v/>
      </c>
      <c r="P88" s="196"/>
      <c r="Q88" s="367" t="str">
        <f t="shared" si="4"/>
        <v/>
      </c>
      <c r="R88" s="367" t="str">
        <f t="shared" si="5"/>
        <v/>
      </c>
      <c r="S88" s="196" t="str">
        <f t="shared" si="6"/>
        <v/>
      </c>
      <c r="T88" s="193"/>
      <c r="U88" s="198"/>
      <c r="V88" s="301" t="str">
        <f>IF(AND(OR(P88="KO",S88&lt;&gt;""),OR(Q88="",R88="",S88="")),Listes!$A$68,IF(AND(S88="",Q88&lt;&gt;""),Listes!$A$69,IF(AND(O88&lt;S88,U88=""),Listes!$A$70,IF(AND(Q88&gt;R88),Listes!$A$71,IF(AND(O88&lt;&gt;"",O88&gt;S88,T88=""),Listes!$A$72,IF(AND(W88="",OR(P88&lt;&gt;"",Q88&lt;&gt;"",R88&lt;&gt;"")),Listes!$A$73,""))))))</f>
        <v/>
      </c>
      <c r="W88" s="199"/>
      <c r="X88" s="331">
        <f t="shared" si="7"/>
        <v>0</v>
      </c>
    </row>
    <row r="89" spans="1:24" ht="20.149999999999999" customHeight="1" x14ac:dyDescent="0.35">
      <c r="A89" s="126">
        <v>83</v>
      </c>
      <c r="B89" s="123" t="str">
        <f>IF('Dépenses forfaitaires'!B89="","",'Dépenses forfaitaires'!B89)</f>
        <v/>
      </c>
      <c r="C89" s="123" t="str">
        <f>IF('Dépenses forfaitaires'!C89="","",'Dépenses forfaitaires'!C89)</f>
        <v/>
      </c>
      <c r="D89" s="123" t="str">
        <f>IF('Dépenses forfaitaires'!D89="","",'Dépenses forfaitaires'!D89)</f>
        <v/>
      </c>
      <c r="E89" s="123" t="str">
        <f>IF('Dépenses forfaitaires'!E89="","",'Dépenses forfaitaires'!E89)</f>
        <v/>
      </c>
      <c r="F89" s="123" t="str">
        <f>IF('Dépenses forfaitaires'!F89="","",'Dépenses forfaitaires'!F89)</f>
        <v/>
      </c>
      <c r="G89" s="197" t="str">
        <f>IF('Dépenses forfaitaires'!G89="","",'Dépenses forfaitaires'!G89)</f>
        <v/>
      </c>
      <c r="H89" s="123" t="str">
        <f>IF('Dépenses forfaitaires'!H89="","",'Dépenses forfaitaires'!H89)</f>
        <v/>
      </c>
      <c r="I89" s="123" t="str">
        <f>IF('Dépenses forfaitaires'!I89="","",'Dépenses forfaitaires'!I89)</f>
        <v/>
      </c>
      <c r="J89" s="361" t="str">
        <f>IF('Dépenses forfaitaires'!J89="","",'Dépenses forfaitaires'!J89)</f>
        <v/>
      </c>
      <c r="K89" s="361" t="str">
        <f>IF('Dépenses forfaitaires'!K89="","",'Dépenses forfaitaires'!K89)</f>
        <v/>
      </c>
      <c r="L89" s="123" t="str">
        <f>IF($H89="","",IF($C89=Listes!$B$32,IF('DP_Instruction Forfaitaires'!$E89&lt;Listes!$B$53,('DP_Instruction Forfaitaires'!$E89*(VLOOKUP('DP_Instruction Forfaitaires'!$D89,Listes!$A$54:$E$60,2,FALSE))),IF('DP_Instruction Forfaitaires'!$E89&gt;Listes!$E$53,('DP_Instruction Forfaitaires'!$E89*(VLOOKUP('DP_Instruction Forfaitaires'!$D89,Listes!$A$54:$E$60,5,FALSE))),('DP_Instruction Forfaitaires'!$E89*(VLOOKUP('DP_Instruction Forfaitaires'!$D89,Listes!$A$54:$E$60,3,FALSE))+(VLOOKUP('DP_Instruction Forfaitaires'!$D89,Listes!$A$54:$E$60,4,FALSE)))))))</f>
        <v/>
      </c>
      <c r="M89" s="123" t="str">
        <f>IF($H89="","",IF($C89=Listes!$B$31,IF('DP_Instruction Forfaitaires'!$E89&lt;Listes!$B$42,('DP_Instruction Forfaitaires'!$E89*(VLOOKUP('DP_Instruction Forfaitaires'!$D89,Listes!$A$43:$E$49,2,FALSE))),IF('DP_Instruction Forfaitaires'!$E89&gt;Listes!$D$42,('DP_Instruction Forfaitaires'!$E89*(VLOOKUP('DP_Instruction Forfaitaires'!$D89,Listes!$A$43:$E$49,5,FALSE))),('DP_Instruction Forfaitaires'!$E89*(VLOOKUP('DP_Instruction Forfaitaires'!$D89,Listes!$A$43:$E$49,3,FALSE))+(VLOOKUP('DP_Instruction Forfaitaires'!$D89,Listes!$A$43:$E$49,4,FALSE)))))))</f>
        <v/>
      </c>
      <c r="N89" s="186" t="str">
        <f>IF($H89="","",IF($C89=Listes!$B$34,Listes!$I$31,IF($C89=Listes!$B$35,(VLOOKUP('DP_Instruction Forfaitaires'!$F89,Listes!$E$31:$F$36,2,FALSE)),IF($C89=Listes!$B$33,IF('DP_Instruction Forfaitaires'!$E89&lt;Listes!$A$64,'DP_Instruction Forfaitaires'!$E89*Listes!$A$65,IF('DP_Instruction Forfaitaires'!$E89&gt;Listes!$D$64,'DP_Instruction Forfaitaires'!$E89*Listes!$D$65,(('DP_Instruction Forfaitaires'!$E89*Listes!$B$65)+Listes!$C$65)))))))</f>
        <v/>
      </c>
      <c r="O89" s="140" t="str">
        <f>IF('Dépenses forfaitaires'!P89="","",'Dépenses forfaitaires'!P89)</f>
        <v/>
      </c>
      <c r="P89" s="196"/>
      <c r="Q89" s="367" t="str">
        <f t="shared" si="4"/>
        <v/>
      </c>
      <c r="R89" s="367" t="str">
        <f t="shared" si="5"/>
        <v/>
      </c>
      <c r="S89" s="196" t="str">
        <f t="shared" si="6"/>
        <v/>
      </c>
      <c r="T89" s="193"/>
      <c r="U89" s="198"/>
      <c r="V89" s="301" t="str">
        <f>IF(AND(OR(P89="KO",S89&lt;&gt;""),OR(Q89="",R89="",S89="")),Listes!$A$68,IF(AND(S89="",Q89&lt;&gt;""),Listes!$A$69,IF(AND(O89&lt;S89,U89=""),Listes!$A$70,IF(AND(Q89&gt;R89),Listes!$A$71,IF(AND(O89&lt;&gt;"",O89&gt;S89,T89=""),Listes!$A$72,IF(AND(W89="",OR(P89&lt;&gt;"",Q89&lt;&gt;"",R89&lt;&gt;"")),Listes!$A$73,""))))))</f>
        <v/>
      </c>
      <c r="W89" s="199"/>
      <c r="X89" s="331">
        <f t="shared" si="7"/>
        <v>0</v>
      </c>
    </row>
    <row r="90" spans="1:24" ht="20.149999999999999" customHeight="1" x14ac:dyDescent="0.35">
      <c r="A90" s="126">
        <v>84</v>
      </c>
      <c r="B90" s="123" t="str">
        <f>IF('Dépenses forfaitaires'!B90="","",'Dépenses forfaitaires'!B90)</f>
        <v/>
      </c>
      <c r="C90" s="123" t="str">
        <f>IF('Dépenses forfaitaires'!C90="","",'Dépenses forfaitaires'!C90)</f>
        <v/>
      </c>
      <c r="D90" s="123" t="str">
        <f>IF('Dépenses forfaitaires'!D90="","",'Dépenses forfaitaires'!D90)</f>
        <v/>
      </c>
      <c r="E90" s="123" t="str">
        <f>IF('Dépenses forfaitaires'!E90="","",'Dépenses forfaitaires'!E90)</f>
        <v/>
      </c>
      <c r="F90" s="123" t="str">
        <f>IF('Dépenses forfaitaires'!F90="","",'Dépenses forfaitaires'!F90)</f>
        <v/>
      </c>
      <c r="G90" s="197" t="str">
        <f>IF('Dépenses forfaitaires'!G90="","",'Dépenses forfaitaires'!G90)</f>
        <v/>
      </c>
      <c r="H90" s="123" t="str">
        <f>IF('Dépenses forfaitaires'!H90="","",'Dépenses forfaitaires'!H90)</f>
        <v/>
      </c>
      <c r="I90" s="123" t="str">
        <f>IF('Dépenses forfaitaires'!I90="","",'Dépenses forfaitaires'!I90)</f>
        <v/>
      </c>
      <c r="J90" s="361" t="str">
        <f>IF('Dépenses forfaitaires'!J90="","",'Dépenses forfaitaires'!J90)</f>
        <v/>
      </c>
      <c r="K90" s="361" t="str">
        <f>IF('Dépenses forfaitaires'!K90="","",'Dépenses forfaitaires'!K90)</f>
        <v/>
      </c>
      <c r="L90" s="123" t="str">
        <f>IF($H90="","",IF($C90=Listes!$B$32,IF('DP_Instruction Forfaitaires'!$E90&lt;Listes!$B$53,('DP_Instruction Forfaitaires'!$E90*(VLOOKUP('DP_Instruction Forfaitaires'!$D90,Listes!$A$54:$E$60,2,FALSE))),IF('DP_Instruction Forfaitaires'!$E90&gt;Listes!$E$53,('DP_Instruction Forfaitaires'!$E90*(VLOOKUP('DP_Instruction Forfaitaires'!$D90,Listes!$A$54:$E$60,5,FALSE))),('DP_Instruction Forfaitaires'!$E90*(VLOOKUP('DP_Instruction Forfaitaires'!$D90,Listes!$A$54:$E$60,3,FALSE))+(VLOOKUP('DP_Instruction Forfaitaires'!$D90,Listes!$A$54:$E$60,4,FALSE)))))))</f>
        <v/>
      </c>
      <c r="M90" s="123" t="str">
        <f>IF($H90="","",IF($C90=Listes!$B$31,IF('DP_Instruction Forfaitaires'!$E90&lt;Listes!$B$42,('DP_Instruction Forfaitaires'!$E90*(VLOOKUP('DP_Instruction Forfaitaires'!$D90,Listes!$A$43:$E$49,2,FALSE))),IF('DP_Instruction Forfaitaires'!$E90&gt;Listes!$D$42,('DP_Instruction Forfaitaires'!$E90*(VLOOKUP('DP_Instruction Forfaitaires'!$D90,Listes!$A$43:$E$49,5,FALSE))),('DP_Instruction Forfaitaires'!$E90*(VLOOKUP('DP_Instruction Forfaitaires'!$D90,Listes!$A$43:$E$49,3,FALSE))+(VLOOKUP('DP_Instruction Forfaitaires'!$D90,Listes!$A$43:$E$49,4,FALSE)))))))</f>
        <v/>
      </c>
      <c r="N90" s="186" t="str">
        <f>IF($H90="","",IF($C90=Listes!$B$34,Listes!$I$31,IF($C90=Listes!$B$35,(VLOOKUP('DP_Instruction Forfaitaires'!$F90,Listes!$E$31:$F$36,2,FALSE)),IF($C90=Listes!$B$33,IF('DP_Instruction Forfaitaires'!$E90&lt;Listes!$A$64,'DP_Instruction Forfaitaires'!$E90*Listes!$A$65,IF('DP_Instruction Forfaitaires'!$E90&gt;Listes!$D$64,'DP_Instruction Forfaitaires'!$E90*Listes!$D$65,(('DP_Instruction Forfaitaires'!$E90*Listes!$B$65)+Listes!$C$65)))))))</f>
        <v/>
      </c>
      <c r="O90" s="140" t="str">
        <f>IF('Dépenses forfaitaires'!P90="","",'Dépenses forfaitaires'!P90)</f>
        <v/>
      </c>
      <c r="P90" s="196"/>
      <c r="Q90" s="367" t="str">
        <f t="shared" si="4"/>
        <v/>
      </c>
      <c r="R90" s="367" t="str">
        <f t="shared" si="5"/>
        <v/>
      </c>
      <c r="S90" s="196" t="str">
        <f t="shared" si="6"/>
        <v/>
      </c>
      <c r="T90" s="193"/>
      <c r="U90" s="198"/>
      <c r="V90" s="301" t="str">
        <f>IF(AND(OR(P90="KO",S90&lt;&gt;""),OR(Q90="",R90="",S90="")),Listes!$A$68,IF(AND(S90="",Q90&lt;&gt;""),Listes!$A$69,IF(AND(O90&lt;S90,U90=""),Listes!$A$70,IF(AND(Q90&gt;R90),Listes!$A$71,IF(AND(O90&lt;&gt;"",O90&gt;S90,T90=""),Listes!$A$72,IF(AND(W90="",OR(P90&lt;&gt;"",Q90&lt;&gt;"",R90&lt;&gt;"")),Listes!$A$73,""))))))</f>
        <v/>
      </c>
      <c r="W90" s="199"/>
      <c r="X90" s="331">
        <f t="shared" si="7"/>
        <v>0</v>
      </c>
    </row>
    <row r="91" spans="1:24" ht="20.149999999999999" customHeight="1" x14ac:dyDescent="0.35">
      <c r="A91" s="126">
        <v>85</v>
      </c>
      <c r="B91" s="123" t="str">
        <f>IF('Dépenses forfaitaires'!B91="","",'Dépenses forfaitaires'!B91)</f>
        <v/>
      </c>
      <c r="C91" s="123" t="str">
        <f>IF('Dépenses forfaitaires'!C91="","",'Dépenses forfaitaires'!C91)</f>
        <v/>
      </c>
      <c r="D91" s="123" t="str">
        <f>IF('Dépenses forfaitaires'!D91="","",'Dépenses forfaitaires'!D91)</f>
        <v/>
      </c>
      <c r="E91" s="123" t="str">
        <f>IF('Dépenses forfaitaires'!E91="","",'Dépenses forfaitaires'!E91)</f>
        <v/>
      </c>
      <c r="F91" s="123" t="str">
        <f>IF('Dépenses forfaitaires'!F91="","",'Dépenses forfaitaires'!F91)</f>
        <v/>
      </c>
      <c r="G91" s="197" t="str">
        <f>IF('Dépenses forfaitaires'!G91="","",'Dépenses forfaitaires'!G91)</f>
        <v/>
      </c>
      <c r="H91" s="123" t="str">
        <f>IF('Dépenses forfaitaires'!H91="","",'Dépenses forfaitaires'!H91)</f>
        <v/>
      </c>
      <c r="I91" s="123" t="str">
        <f>IF('Dépenses forfaitaires'!I91="","",'Dépenses forfaitaires'!I91)</f>
        <v/>
      </c>
      <c r="J91" s="361" t="str">
        <f>IF('Dépenses forfaitaires'!J91="","",'Dépenses forfaitaires'!J91)</f>
        <v/>
      </c>
      <c r="K91" s="361" t="str">
        <f>IF('Dépenses forfaitaires'!K91="","",'Dépenses forfaitaires'!K91)</f>
        <v/>
      </c>
      <c r="L91" s="123" t="str">
        <f>IF($H91="","",IF($C91=Listes!$B$32,IF('DP_Instruction Forfaitaires'!$E91&lt;Listes!$B$53,('DP_Instruction Forfaitaires'!$E91*(VLOOKUP('DP_Instruction Forfaitaires'!$D91,Listes!$A$54:$E$60,2,FALSE))),IF('DP_Instruction Forfaitaires'!$E91&gt;Listes!$E$53,('DP_Instruction Forfaitaires'!$E91*(VLOOKUP('DP_Instruction Forfaitaires'!$D91,Listes!$A$54:$E$60,5,FALSE))),('DP_Instruction Forfaitaires'!$E91*(VLOOKUP('DP_Instruction Forfaitaires'!$D91,Listes!$A$54:$E$60,3,FALSE))+(VLOOKUP('DP_Instruction Forfaitaires'!$D91,Listes!$A$54:$E$60,4,FALSE)))))))</f>
        <v/>
      </c>
      <c r="M91" s="123" t="str">
        <f>IF($H91="","",IF($C91=Listes!$B$31,IF('DP_Instruction Forfaitaires'!$E91&lt;Listes!$B$42,('DP_Instruction Forfaitaires'!$E91*(VLOOKUP('DP_Instruction Forfaitaires'!$D91,Listes!$A$43:$E$49,2,FALSE))),IF('DP_Instruction Forfaitaires'!$E91&gt;Listes!$D$42,('DP_Instruction Forfaitaires'!$E91*(VLOOKUP('DP_Instruction Forfaitaires'!$D91,Listes!$A$43:$E$49,5,FALSE))),('DP_Instruction Forfaitaires'!$E91*(VLOOKUP('DP_Instruction Forfaitaires'!$D91,Listes!$A$43:$E$49,3,FALSE))+(VLOOKUP('DP_Instruction Forfaitaires'!$D91,Listes!$A$43:$E$49,4,FALSE)))))))</f>
        <v/>
      </c>
      <c r="N91" s="186" t="str">
        <f>IF($H91="","",IF($C91=Listes!$B$34,Listes!$I$31,IF($C91=Listes!$B$35,(VLOOKUP('DP_Instruction Forfaitaires'!$F91,Listes!$E$31:$F$36,2,FALSE)),IF($C91=Listes!$B$33,IF('DP_Instruction Forfaitaires'!$E91&lt;Listes!$A$64,'DP_Instruction Forfaitaires'!$E91*Listes!$A$65,IF('DP_Instruction Forfaitaires'!$E91&gt;Listes!$D$64,'DP_Instruction Forfaitaires'!$E91*Listes!$D$65,(('DP_Instruction Forfaitaires'!$E91*Listes!$B$65)+Listes!$C$65)))))))</f>
        <v/>
      </c>
      <c r="O91" s="140" t="str">
        <f>IF('Dépenses forfaitaires'!P91="","",'Dépenses forfaitaires'!P91)</f>
        <v/>
      </c>
      <c r="P91" s="196"/>
      <c r="Q91" s="367" t="str">
        <f t="shared" si="4"/>
        <v/>
      </c>
      <c r="R91" s="367" t="str">
        <f t="shared" si="5"/>
        <v/>
      </c>
      <c r="S91" s="196" t="str">
        <f t="shared" si="6"/>
        <v/>
      </c>
      <c r="T91" s="193"/>
      <c r="U91" s="198"/>
      <c r="V91" s="301" t="str">
        <f>IF(AND(OR(P91="KO",S91&lt;&gt;""),OR(Q91="",R91="",S91="")),Listes!$A$68,IF(AND(S91="",Q91&lt;&gt;""),Listes!$A$69,IF(AND(O91&lt;S91,U91=""),Listes!$A$70,IF(AND(Q91&gt;R91),Listes!$A$71,IF(AND(O91&lt;&gt;"",O91&gt;S91,T91=""),Listes!$A$72,IF(AND(W91="",OR(P91&lt;&gt;"",Q91&lt;&gt;"",R91&lt;&gt;"")),Listes!$A$73,""))))))</f>
        <v/>
      </c>
      <c r="W91" s="199"/>
      <c r="X91" s="331">
        <f t="shared" si="7"/>
        <v>0</v>
      </c>
    </row>
    <row r="92" spans="1:24" ht="20.149999999999999" customHeight="1" x14ac:dyDescent="0.35">
      <c r="A92" s="126">
        <v>86</v>
      </c>
      <c r="B92" s="123" t="str">
        <f>IF('Dépenses forfaitaires'!B92="","",'Dépenses forfaitaires'!B92)</f>
        <v/>
      </c>
      <c r="C92" s="123" t="str">
        <f>IF('Dépenses forfaitaires'!C92="","",'Dépenses forfaitaires'!C92)</f>
        <v/>
      </c>
      <c r="D92" s="123" t="str">
        <f>IF('Dépenses forfaitaires'!D92="","",'Dépenses forfaitaires'!D92)</f>
        <v/>
      </c>
      <c r="E92" s="123" t="str">
        <f>IF('Dépenses forfaitaires'!E92="","",'Dépenses forfaitaires'!E92)</f>
        <v/>
      </c>
      <c r="F92" s="123" t="str">
        <f>IF('Dépenses forfaitaires'!F92="","",'Dépenses forfaitaires'!F92)</f>
        <v/>
      </c>
      <c r="G92" s="197" t="str">
        <f>IF('Dépenses forfaitaires'!G92="","",'Dépenses forfaitaires'!G92)</f>
        <v/>
      </c>
      <c r="H92" s="123" t="str">
        <f>IF('Dépenses forfaitaires'!H92="","",'Dépenses forfaitaires'!H92)</f>
        <v/>
      </c>
      <c r="I92" s="123" t="str">
        <f>IF('Dépenses forfaitaires'!I92="","",'Dépenses forfaitaires'!I92)</f>
        <v/>
      </c>
      <c r="J92" s="361" t="str">
        <f>IF('Dépenses forfaitaires'!J92="","",'Dépenses forfaitaires'!J92)</f>
        <v/>
      </c>
      <c r="K92" s="361" t="str">
        <f>IF('Dépenses forfaitaires'!K92="","",'Dépenses forfaitaires'!K92)</f>
        <v/>
      </c>
      <c r="L92" s="123" t="str">
        <f>IF($H92="","",IF($C92=Listes!$B$32,IF('DP_Instruction Forfaitaires'!$E92&lt;Listes!$B$53,('DP_Instruction Forfaitaires'!$E92*(VLOOKUP('DP_Instruction Forfaitaires'!$D92,Listes!$A$54:$E$60,2,FALSE))),IF('DP_Instruction Forfaitaires'!$E92&gt;Listes!$E$53,('DP_Instruction Forfaitaires'!$E92*(VLOOKUP('DP_Instruction Forfaitaires'!$D92,Listes!$A$54:$E$60,5,FALSE))),('DP_Instruction Forfaitaires'!$E92*(VLOOKUP('DP_Instruction Forfaitaires'!$D92,Listes!$A$54:$E$60,3,FALSE))+(VLOOKUP('DP_Instruction Forfaitaires'!$D92,Listes!$A$54:$E$60,4,FALSE)))))))</f>
        <v/>
      </c>
      <c r="M92" s="123" t="str">
        <f>IF($H92="","",IF($C92=Listes!$B$31,IF('DP_Instruction Forfaitaires'!$E92&lt;Listes!$B$42,('DP_Instruction Forfaitaires'!$E92*(VLOOKUP('DP_Instruction Forfaitaires'!$D92,Listes!$A$43:$E$49,2,FALSE))),IF('DP_Instruction Forfaitaires'!$E92&gt;Listes!$D$42,('DP_Instruction Forfaitaires'!$E92*(VLOOKUP('DP_Instruction Forfaitaires'!$D92,Listes!$A$43:$E$49,5,FALSE))),('DP_Instruction Forfaitaires'!$E92*(VLOOKUP('DP_Instruction Forfaitaires'!$D92,Listes!$A$43:$E$49,3,FALSE))+(VLOOKUP('DP_Instruction Forfaitaires'!$D92,Listes!$A$43:$E$49,4,FALSE)))))))</f>
        <v/>
      </c>
      <c r="N92" s="186" t="str">
        <f>IF($H92="","",IF($C92=Listes!$B$34,Listes!$I$31,IF($C92=Listes!$B$35,(VLOOKUP('DP_Instruction Forfaitaires'!$F92,Listes!$E$31:$F$36,2,FALSE)),IF($C92=Listes!$B$33,IF('DP_Instruction Forfaitaires'!$E92&lt;Listes!$A$64,'DP_Instruction Forfaitaires'!$E92*Listes!$A$65,IF('DP_Instruction Forfaitaires'!$E92&gt;Listes!$D$64,'DP_Instruction Forfaitaires'!$E92*Listes!$D$65,(('DP_Instruction Forfaitaires'!$E92*Listes!$B$65)+Listes!$C$65)))))))</f>
        <v/>
      </c>
      <c r="O92" s="140" t="str">
        <f>IF('Dépenses forfaitaires'!P92="","",'Dépenses forfaitaires'!P92)</f>
        <v/>
      </c>
      <c r="P92" s="196"/>
      <c r="Q92" s="367" t="str">
        <f t="shared" si="4"/>
        <v/>
      </c>
      <c r="R92" s="367" t="str">
        <f t="shared" si="5"/>
        <v/>
      </c>
      <c r="S92" s="196" t="str">
        <f t="shared" si="6"/>
        <v/>
      </c>
      <c r="T92" s="193"/>
      <c r="U92" s="198"/>
      <c r="V92" s="301" t="str">
        <f>IF(AND(OR(P92="KO",S92&lt;&gt;""),OR(Q92="",R92="",S92="")),Listes!$A$68,IF(AND(S92="",Q92&lt;&gt;""),Listes!$A$69,IF(AND(O92&lt;S92,U92=""),Listes!$A$70,IF(AND(Q92&gt;R92),Listes!$A$71,IF(AND(O92&lt;&gt;"",O92&gt;S92,T92=""),Listes!$A$72,IF(AND(W92="",OR(P92&lt;&gt;"",Q92&lt;&gt;"",R92&lt;&gt;"")),Listes!$A$73,""))))))</f>
        <v/>
      </c>
      <c r="W92" s="199"/>
      <c r="X92" s="331">
        <f t="shared" si="7"/>
        <v>0</v>
      </c>
    </row>
    <row r="93" spans="1:24" ht="20.149999999999999" customHeight="1" x14ac:dyDescent="0.35">
      <c r="A93" s="126">
        <v>87</v>
      </c>
      <c r="B93" s="123" t="str">
        <f>IF('Dépenses forfaitaires'!B93="","",'Dépenses forfaitaires'!B93)</f>
        <v/>
      </c>
      <c r="C93" s="123" t="str">
        <f>IF('Dépenses forfaitaires'!C93="","",'Dépenses forfaitaires'!C93)</f>
        <v/>
      </c>
      <c r="D93" s="123" t="str">
        <f>IF('Dépenses forfaitaires'!D93="","",'Dépenses forfaitaires'!D93)</f>
        <v/>
      </c>
      <c r="E93" s="123" t="str">
        <f>IF('Dépenses forfaitaires'!E93="","",'Dépenses forfaitaires'!E93)</f>
        <v/>
      </c>
      <c r="F93" s="123" t="str">
        <f>IF('Dépenses forfaitaires'!F93="","",'Dépenses forfaitaires'!F93)</f>
        <v/>
      </c>
      <c r="G93" s="197" t="str">
        <f>IF('Dépenses forfaitaires'!G93="","",'Dépenses forfaitaires'!G93)</f>
        <v/>
      </c>
      <c r="H93" s="123" t="str">
        <f>IF('Dépenses forfaitaires'!H93="","",'Dépenses forfaitaires'!H93)</f>
        <v/>
      </c>
      <c r="I93" s="123" t="str">
        <f>IF('Dépenses forfaitaires'!I93="","",'Dépenses forfaitaires'!I93)</f>
        <v/>
      </c>
      <c r="J93" s="361" t="str">
        <f>IF('Dépenses forfaitaires'!J93="","",'Dépenses forfaitaires'!J93)</f>
        <v/>
      </c>
      <c r="K93" s="361" t="str">
        <f>IF('Dépenses forfaitaires'!K93="","",'Dépenses forfaitaires'!K93)</f>
        <v/>
      </c>
      <c r="L93" s="123" t="str">
        <f>IF($H93="","",IF($C93=Listes!$B$32,IF('DP_Instruction Forfaitaires'!$E93&lt;Listes!$B$53,('DP_Instruction Forfaitaires'!$E93*(VLOOKUP('DP_Instruction Forfaitaires'!$D93,Listes!$A$54:$E$60,2,FALSE))),IF('DP_Instruction Forfaitaires'!$E93&gt;Listes!$E$53,('DP_Instruction Forfaitaires'!$E93*(VLOOKUP('DP_Instruction Forfaitaires'!$D93,Listes!$A$54:$E$60,5,FALSE))),('DP_Instruction Forfaitaires'!$E93*(VLOOKUP('DP_Instruction Forfaitaires'!$D93,Listes!$A$54:$E$60,3,FALSE))+(VLOOKUP('DP_Instruction Forfaitaires'!$D93,Listes!$A$54:$E$60,4,FALSE)))))))</f>
        <v/>
      </c>
      <c r="M93" s="123" t="str">
        <f>IF($H93="","",IF($C93=Listes!$B$31,IF('DP_Instruction Forfaitaires'!$E93&lt;Listes!$B$42,('DP_Instruction Forfaitaires'!$E93*(VLOOKUP('DP_Instruction Forfaitaires'!$D93,Listes!$A$43:$E$49,2,FALSE))),IF('DP_Instruction Forfaitaires'!$E93&gt;Listes!$D$42,('DP_Instruction Forfaitaires'!$E93*(VLOOKUP('DP_Instruction Forfaitaires'!$D93,Listes!$A$43:$E$49,5,FALSE))),('DP_Instruction Forfaitaires'!$E93*(VLOOKUP('DP_Instruction Forfaitaires'!$D93,Listes!$A$43:$E$49,3,FALSE))+(VLOOKUP('DP_Instruction Forfaitaires'!$D93,Listes!$A$43:$E$49,4,FALSE)))))))</f>
        <v/>
      </c>
      <c r="N93" s="186" t="str">
        <f>IF($H93="","",IF($C93=Listes!$B$34,Listes!$I$31,IF($C93=Listes!$B$35,(VLOOKUP('DP_Instruction Forfaitaires'!$F93,Listes!$E$31:$F$36,2,FALSE)),IF($C93=Listes!$B$33,IF('DP_Instruction Forfaitaires'!$E93&lt;Listes!$A$64,'DP_Instruction Forfaitaires'!$E93*Listes!$A$65,IF('DP_Instruction Forfaitaires'!$E93&gt;Listes!$D$64,'DP_Instruction Forfaitaires'!$E93*Listes!$D$65,(('DP_Instruction Forfaitaires'!$E93*Listes!$B$65)+Listes!$C$65)))))))</f>
        <v/>
      </c>
      <c r="O93" s="140" t="str">
        <f>IF('Dépenses forfaitaires'!P93="","",'Dépenses forfaitaires'!P93)</f>
        <v/>
      </c>
      <c r="P93" s="196"/>
      <c r="Q93" s="367" t="str">
        <f t="shared" si="4"/>
        <v/>
      </c>
      <c r="R93" s="367" t="str">
        <f t="shared" si="5"/>
        <v/>
      </c>
      <c r="S93" s="196" t="str">
        <f t="shared" si="6"/>
        <v/>
      </c>
      <c r="T93" s="193"/>
      <c r="U93" s="198"/>
      <c r="V93" s="301" t="str">
        <f>IF(AND(OR(P93="KO",S93&lt;&gt;""),OR(Q93="",R93="",S93="")),Listes!$A$68,IF(AND(S93="",Q93&lt;&gt;""),Listes!$A$69,IF(AND(O93&lt;S93,U93=""),Listes!$A$70,IF(AND(Q93&gt;R93),Listes!$A$71,IF(AND(O93&lt;&gt;"",O93&gt;S93,T93=""),Listes!$A$72,IF(AND(W93="",OR(P93&lt;&gt;"",Q93&lt;&gt;"",R93&lt;&gt;"")),Listes!$A$73,""))))))</f>
        <v/>
      </c>
      <c r="W93" s="199"/>
      <c r="X93" s="331">
        <f t="shared" si="7"/>
        <v>0</v>
      </c>
    </row>
    <row r="94" spans="1:24" ht="20.149999999999999" customHeight="1" x14ac:dyDescent="0.35">
      <c r="A94" s="126">
        <v>88</v>
      </c>
      <c r="B94" s="123" t="str">
        <f>IF('Dépenses forfaitaires'!B94="","",'Dépenses forfaitaires'!B94)</f>
        <v/>
      </c>
      <c r="C94" s="123" t="str">
        <f>IF('Dépenses forfaitaires'!C94="","",'Dépenses forfaitaires'!C94)</f>
        <v/>
      </c>
      <c r="D94" s="123" t="str">
        <f>IF('Dépenses forfaitaires'!D94="","",'Dépenses forfaitaires'!D94)</f>
        <v/>
      </c>
      <c r="E94" s="123" t="str">
        <f>IF('Dépenses forfaitaires'!E94="","",'Dépenses forfaitaires'!E94)</f>
        <v/>
      </c>
      <c r="F94" s="123" t="str">
        <f>IF('Dépenses forfaitaires'!F94="","",'Dépenses forfaitaires'!F94)</f>
        <v/>
      </c>
      <c r="G94" s="197" t="str">
        <f>IF('Dépenses forfaitaires'!G94="","",'Dépenses forfaitaires'!G94)</f>
        <v/>
      </c>
      <c r="H94" s="123" t="str">
        <f>IF('Dépenses forfaitaires'!H94="","",'Dépenses forfaitaires'!H94)</f>
        <v/>
      </c>
      <c r="I94" s="123" t="str">
        <f>IF('Dépenses forfaitaires'!I94="","",'Dépenses forfaitaires'!I94)</f>
        <v/>
      </c>
      <c r="J94" s="361" t="str">
        <f>IF('Dépenses forfaitaires'!J94="","",'Dépenses forfaitaires'!J94)</f>
        <v/>
      </c>
      <c r="K94" s="361" t="str">
        <f>IF('Dépenses forfaitaires'!K94="","",'Dépenses forfaitaires'!K94)</f>
        <v/>
      </c>
      <c r="L94" s="123" t="str">
        <f>IF($H94="","",IF($C94=Listes!$B$32,IF('DP_Instruction Forfaitaires'!$E94&lt;Listes!$B$53,('DP_Instruction Forfaitaires'!$E94*(VLOOKUP('DP_Instruction Forfaitaires'!$D94,Listes!$A$54:$E$60,2,FALSE))),IF('DP_Instruction Forfaitaires'!$E94&gt;Listes!$E$53,('DP_Instruction Forfaitaires'!$E94*(VLOOKUP('DP_Instruction Forfaitaires'!$D94,Listes!$A$54:$E$60,5,FALSE))),('DP_Instruction Forfaitaires'!$E94*(VLOOKUP('DP_Instruction Forfaitaires'!$D94,Listes!$A$54:$E$60,3,FALSE))+(VLOOKUP('DP_Instruction Forfaitaires'!$D94,Listes!$A$54:$E$60,4,FALSE)))))))</f>
        <v/>
      </c>
      <c r="M94" s="123" t="str">
        <f>IF($H94="","",IF($C94=Listes!$B$31,IF('DP_Instruction Forfaitaires'!$E94&lt;Listes!$B$42,('DP_Instruction Forfaitaires'!$E94*(VLOOKUP('DP_Instruction Forfaitaires'!$D94,Listes!$A$43:$E$49,2,FALSE))),IF('DP_Instruction Forfaitaires'!$E94&gt;Listes!$D$42,('DP_Instruction Forfaitaires'!$E94*(VLOOKUP('DP_Instruction Forfaitaires'!$D94,Listes!$A$43:$E$49,5,FALSE))),('DP_Instruction Forfaitaires'!$E94*(VLOOKUP('DP_Instruction Forfaitaires'!$D94,Listes!$A$43:$E$49,3,FALSE))+(VLOOKUP('DP_Instruction Forfaitaires'!$D94,Listes!$A$43:$E$49,4,FALSE)))))))</f>
        <v/>
      </c>
      <c r="N94" s="186" t="str">
        <f>IF($H94="","",IF($C94=Listes!$B$34,Listes!$I$31,IF($C94=Listes!$B$35,(VLOOKUP('DP_Instruction Forfaitaires'!$F94,Listes!$E$31:$F$36,2,FALSE)),IF($C94=Listes!$B$33,IF('DP_Instruction Forfaitaires'!$E94&lt;Listes!$A$64,'DP_Instruction Forfaitaires'!$E94*Listes!$A$65,IF('DP_Instruction Forfaitaires'!$E94&gt;Listes!$D$64,'DP_Instruction Forfaitaires'!$E94*Listes!$D$65,(('DP_Instruction Forfaitaires'!$E94*Listes!$B$65)+Listes!$C$65)))))))</f>
        <v/>
      </c>
      <c r="O94" s="140" t="str">
        <f>IF('Dépenses forfaitaires'!P94="","",'Dépenses forfaitaires'!P94)</f>
        <v/>
      </c>
      <c r="P94" s="196"/>
      <c r="Q94" s="367" t="str">
        <f t="shared" si="4"/>
        <v/>
      </c>
      <c r="R94" s="367" t="str">
        <f t="shared" si="5"/>
        <v/>
      </c>
      <c r="S94" s="196" t="str">
        <f t="shared" si="6"/>
        <v/>
      </c>
      <c r="T94" s="193"/>
      <c r="U94" s="198"/>
      <c r="V94" s="301" t="str">
        <f>IF(AND(OR(P94="KO",S94&lt;&gt;""),OR(Q94="",R94="",S94="")),Listes!$A$68,IF(AND(S94="",Q94&lt;&gt;""),Listes!$A$69,IF(AND(O94&lt;S94,U94=""),Listes!$A$70,IF(AND(Q94&gt;R94),Listes!$A$71,IF(AND(O94&lt;&gt;"",O94&gt;S94,T94=""),Listes!$A$72,IF(AND(W94="",OR(P94&lt;&gt;"",Q94&lt;&gt;"",R94&lt;&gt;"")),Listes!$A$73,""))))))</f>
        <v/>
      </c>
      <c r="W94" s="199"/>
      <c r="X94" s="331">
        <f t="shared" si="7"/>
        <v>0</v>
      </c>
    </row>
    <row r="95" spans="1:24" ht="20.149999999999999" customHeight="1" x14ac:dyDescent="0.35">
      <c r="A95" s="126">
        <v>89</v>
      </c>
      <c r="B95" s="123" t="str">
        <f>IF('Dépenses forfaitaires'!B95="","",'Dépenses forfaitaires'!B95)</f>
        <v/>
      </c>
      <c r="C95" s="123" t="str">
        <f>IF('Dépenses forfaitaires'!C95="","",'Dépenses forfaitaires'!C95)</f>
        <v/>
      </c>
      <c r="D95" s="123" t="str">
        <f>IF('Dépenses forfaitaires'!D95="","",'Dépenses forfaitaires'!D95)</f>
        <v/>
      </c>
      <c r="E95" s="123" t="str">
        <f>IF('Dépenses forfaitaires'!E95="","",'Dépenses forfaitaires'!E95)</f>
        <v/>
      </c>
      <c r="F95" s="123" t="str">
        <f>IF('Dépenses forfaitaires'!F95="","",'Dépenses forfaitaires'!F95)</f>
        <v/>
      </c>
      <c r="G95" s="197" t="str">
        <f>IF('Dépenses forfaitaires'!G95="","",'Dépenses forfaitaires'!G95)</f>
        <v/>
      </c>
      <c r="H95" s="123" t="str">
        <f>IF('Dépenses forfaitaires'!H95="","",'Dépenses forfaitaires'!H95)</f>
        <v/>
      </c>
      <c r="I95" s="123" t="str">
        <f>IF('Dépenses forfaitaires'!I95="","",'Dépenses forfaitaires'!I95)</f>
        <v/>
      </c>
      <c r="J95" s="361" t="str">
        <f>IF('Dépenses forfaitaires'!J95="","",'Dépenses forfaitaires'!J95)</f>
        <v/>
      </c>
      <c r="K95" s="361" t="str">
        <f>IF('Dépenses forfaitaires'!K95="","",'Dépenses forfaitaires'!K95)</f>
        <v/>
      </c>
      <c r="L95" s="123" t="str">
        <f>IF($H95="","",IF($C95=Listes!$B$32,IF('DP_Instruction Forfaitaires'!$E95&lt;Listes!$B$53,('DP_Instruction Forfaitaires'!$E95*(VLOOKUP('DP_Instruction Forfaitaires'!$D95,Listes!$A$54:$E$60,2,FALSE))),IF('DP_Instruction Forfaitaires'!$E95&gt;Listes!$E$53,('DP_Instruction Forfaitaires'!$E95*(VLOOKUP('DP_Instruction Forfaitaires'!$D95,Listes!$A$54:$E$60,5,FALSE))),('DP_Instruction Forfaitaires'!$E95*(VLOOKUP('DP_Instruction Forfaitaires'!$D95,Listes!$A$54:$E$60,3,FALSE))+(VLOOKUP('DP_Instruction Forfaitaires'!$D95,Listes!$A$54:$E$60,4,FALSE)))))))</f>
        <v/>
      </c>
      <c r="M95" s="123" t="str">
        <f>IF($H95="","",IF($C95=Listes!$B$31,IF('DP_Instruction Forfaitaires'!$E95&lt;Listes!$B$42,('DP_Instruction Forfaitaires'!$E95*(VLOOKUP('DP_Instruction Forfaitaires'!$D95,Listes!$A$43:$E$49,2,FALSE))),IF('DP_Instruction Forfaitaires'!$E95&gt;Listes!$D$42,('DP_Instruction Forfaitaires'!$E95*(VLOOKUP('DP_Instruction Forfaitaires'!$D95,Listes!$A$43:$E$49,5,FALSE))),('DP_Instruction Forfaitaires'!$E95*(VLOOKUP('DP_Instruction Forfaitaires'!$D95,Listes!$A$43:$E$49,3,FALSE))+(VLOOKUP('DP_Instruction Forfaitaires'!$D95,Listes!$A$43:$E$49,4,FALSE)))))))</f>
        <v/>
      </c>
      <c r="N95" s="186" t="str">
        <f>IF($H95="","",IF($C95=Listes!$B$34,Listes!$I$31,IF($C95=Listes!$B$35,(VLOOKUP('DP_Instruction Forfaitaires'!$F95,Listes!$E$31:$F$36,2,FALSE)),IF($C95=Listes!$B$33,IF('DP_Instruction Forfaitaires'!$E95&lt;Listes!$A$64,'DP_Instruction Forfaitaires'!$E95*Listes!$A$65,IF('DP_Instruction Forfaitaires'!$E95&gt;Listes!$D$64,'DP_Instruction Forfaitaires'!$E95*Listes!$D$65,(('DP_Instruction Forfaitaires'!$E95*Listes!$B$65)+Listes!$C$65)))))))</f>
        <v/>
      </c>
      <c r="O95" s="140" t="str">
        <f>IF('Dépenses forfaitaires'!P95="","",'Dépenses forfaitaires'!P95)</f>
        <v/>
      </c>
      <c r="P95" s="196"/>
      <c r="Q95" s="367" t="str">
        <f t="shared" si="4"/>
        <v/>
      </c>
      <c r="R95" s="367" t="str">
        <f t="shared" si="5"/>
        <v/>
      </c>
      <c r="S95" s="196" t="str">
        <f t="shared" si="6"/>
        <v/>
      </c>
      <c r="T95" s="193"/>
      <c r="U95" s="198"/>
      <c r="V95" s="301" t="str">
        <f>IF(AND(OR(P95="KO",S95&lt;&gt;""),OR(Q95="",R95="",S95="")),Listes!$A$68,IF(AND(S95="",Q95&lt;&gt;""),Listes!$A$69,IF(AND(O95&lt;S95,U95=""),Listes!$A$70,IF(AND(Q95&gt;R95),Listes!$A$71,IF(AND(O95&lt;&gt;"",O95&gt;S95,T95=""),Listes!$A$72,IF(AND(W95="",OR(P95&lt;&gt;"",Q95&lt;&gt;"",R95&lt;&gt;"")),Listes!$A$73,""))))))</f>
        <v/>
      </c>
      <c r="W95" s="199"/>
      <c r="X95" s="331">
        <f t="shared" si="7"/>
        <v>0</v>
      </c>
    </row>
    <row r="96" spans="1:24" ht="20.149999999999999" customHeight="1" x14ac:dyDescent="0.35">
      <c r="A96" s="126">
        <v>90</v>
      </c>
      <c r="B96" s="123" t="str">
        <f>IF('Dépenses forfaitaires'!B96="","",'Dépenses forfaitaires'!B96)</f>
        <v/>
      </c>
      <c r="C96" s="123" t="str">
        <f>IF('Dépenses forfaitaires'!C96="","",'Dépenses forfaitaires'!C96)</f>
        <v/>
      </c>
      <c r="D96" s="123" t="str">
        <f>IF('Dépenses forfaitaires'!D96="","",'Dépenses forfaitaires'!D96)</f>
        <v/>
      </c>
      <c r="E96" s="123" t="str">
        <f>IF('Dépenses forfaitaires'!E96="","",'Dépenses forfaitaires'!E96)</f>
        <v/>
      </c>
      <c r="F96" s="123" t="str">
        <f>IF('Dépenses forfaitaires'!F96="","",'Dépenses forfaitaires'!F96)</f>
        <v/>
      </c>
      <c r="G96" s="197" t="str">
        <f>IF('Dépenses forfaitaires'!G96="","",'Dépenses forfaitaires'!G96)</f>
        <v/>
      </c>
      <c r="H96" s="123" t="str">
        <f>IF('Dépenses forfaitaires'!H96="","",'Dépenses forfaitaires'!H96)</f>
        <v/>
      </c>
      <c r="I96" s="123" t="str">
        <f>IF('Dépenses forfaitaires'!I96="","",'Dépenses forfaitaires'!I96)</f>
        <v/>
      </c>
      <c r="J96" s="361" t="str">
        <f>IF('Dépenses forfaitaires'!J96="","",'Dépenses forfaitaires'!J96)</f>
        <v/>
      </c>
      <c r="K96" s="361" t="str">
        <f>IF('Dépenses forfaitaires'!K96="","",'Dépenses forfaitaires'!K96)</f>
        <v/>
      </c>
      <c r="L96" s="123" t="str">
        <f>IF($H96="","",IF($C96=Listes!$B$32,IF('DP_Instruction Forfaitaires'!$E96&lt;Listes!$B$53,('DP_Instruction Forfaitaires'!$E96*(VLOOKUP('DP_Instruction Forfaitaires'!$D96,Listes!$A$54:$E$60,2,FALSE))),IF('DP_Instruction Forfaitaires'!$E96&gt;Listes!$E$53,('DP_Instruction Forfaitaires'!$E96*(VLOOKUP('DP_Instruction Forfaitaires'!$D96,Listes!$A$54:$E$60,5,FALSE))),('DP_Instruction Forfaitaires'!$E96*(VLOOKUP('DP_Instruction Forfaitaires'!$D96,Listes!$A$54:$E$60,3,FALSE))+(VLOOKUP('DP_Instruction Forfaitaires'!$D96,Listes!$A$54:$E$60,4,FALSE)))))))</f>
        <v/>
      </c>
      <c r="M96" s="123" t="str">
        <f>IF($H96="","",IF($C96=Listes!$B$31,IF('DP_Instruction Forfaitaires'!$E96&lt;Listes!$B$42,('DP_Instruction Forfaitaires'!$E96*(VLOOKUP('DP_Instruction Forfaitaires'!$D96,Listes!$A$43:$E$49,2,FALSE))),IF('DP_Instruction Forfaitaires'!$E96&gt;Listes!$D$42,('DP_Instruction Forfaitaires'!$E96*(VLOOKUP('DP_Instruction Forfaitaires'!$D96,Listes!$A$43:$E$49,5,FALSE))),('DP_Instruction Forfaitaires'!$E96*(VLOOKUP('DP_Instruction Forfaitaires'!$D96,Listes!$A$43:$E$49,3,FALSE))+(VLOOKUP('DP_Instruction Forfaitaires'!$D96,Listes!$A$43:$E$49,4,FALSE)))))))</f>
        <v/>
      </c>
      <c r="N96" s="186" t="str">
        <f>IF($H96="","",IF($C96=Listes!$B$34,Listes!$I$31,IF($C96=Listes!$B$35,(VLOOKUP('DP_Instruction Forfaitaires'!$F96,Listes!$E$31:$F$36,2,FALSE)),IF($C96=Listes!$B$33,IF('DP_Instruction Forfaitaires'!$E96&lt;Listes!$A$64,'DP_Instruction Forfaitaires'!$E96*Listes!$A$65,IF('DP_Instruction Forfaitaires'!$E96&gt;Listes!$D$64,'DP_Instruction Forfaitaires'!$E96*Listes!$D$65,(('DP_Instruction Forfaitaires'!$E96*Listes!$B$65)+Listes!$C$65)))))))</f>
        <v/>
      </c>
      <c r="O96" s="140" t="str">
        <f>IF('Dépenses forfaitaires'!P96="","",'Dépenses forfaitaires'!P96)</f>
        <v/>
      </c>
      <c r="P96" s="196"/>
      <c r="Q96" s="367" t="str">
        <f t="shared" si="4"/>
        <v/>
      </c>
      <c r="R96" s="367" t="str">
        <f t="shared" si="5"/>
        <v/>
      </c>
      <c r="S96" s="196" t="str">
        <f t="shared" si="6"/>
        <v/>
      </c>
      <c r="T96" s="193"/>
      <c r="U96" s="198"/>
      <c r="V96" s="301" t="str">
        <f>IF(AND(OR(P96="KO",S96&lt;&gt;""),OR(Q96="",R96="",S96="")),Listes!$A$68,IF(AND(S96="",Q96&lt;&gt;""),Listes!$A$69,IF(AND(O96&lt;S96,U96=""),Listes!$A$70,IF(AND(Q96&gt;R96),Listes!$A$71,IF(AND(O96&lt;&gt;"",O96&gt;S96,T96=""),Listes!$A$72,IF(AND(W96="",OR(P96&lt;&gt;"",Q96&lt;&gt;"",R96&lt;&gt;"")),Listes!$A$73,""))))))</f>
        <v/>
      </c>
      <c r="W96" s="199"/>
      <c r="X96" s="331">
        <f t="shared" si="7"/>
        <v>0</v>
      </c>
    </row>
    <row r="97" spans="1:24" ht="20.149999999999999" customHeight="1" x14ac:dyDescent="0.35">
      <c r="A97" s="126">
        <v>91</v>
      </c>
      <c r="B97" s="123" t="str">
        <f>IF('Dépenses forfaitaires'!B97="","",'Dépenses forfaitaires'!B97)</f>
        <v/>
      </c>
      <c r="C97" s="123" t="str">
        <f>IF('Dépenses forfaitaires'!C97="","",'Dépenses forfaitaires'!C97)</f>
        <v/>
      </c>
      <c r="D97" s="123" t="str">
        <f>IF('Dépenses forfaitaires'!D97="","",'Dépenses forfaitaires'!D97)</f>
        <v/>
      </c>
      <c r="E97" s="123" t="str">
        <f>IF('Dépenses forfaitaires'!E97="","",'Dépenses forfaitaires'!E97)</f>
        <v/>
      </c>
      <c r="F97" s="123" t="str">
        <f>IF('Dépenses forfaitaires'!F97="","",'Dépenses forfaitaires'!F97)</f>
        <v/>
      </c>
      <c r="G97" s="197" t="str">
        <f>IF('Dépenses forfaitaires'!G97="","",'Dépenses forfaitaires'!G97)</f>
        <v/>
      </c>
      <c r="H97" s="123" t="str">
        <f>IF('Dépenses forfaitaires'!H97="","",'Dépenses forfaitaires'!H97)</f>
        <v/>
      </c>
      <c r="I97" s="123" t="str">
        <f>IF('Dépenses forfaitaires'!I97="","",'Dépenses forfaitaires'!I97)</f>
        <v/>
      </c>
      <c r="J97" s="361" t="str">
        <f>IF('Dépenses forfaitaires'!J97="","",'Dépenses forfaitaires'!J97)</f>
        <v/>
      </c>
      <c r="K97" s="361" t="str">
        <f>IF('Dépenses forfaitaires'!K97="","",'Dépenses forfaitaires'!K97)</f>
        <v/>
      </c>
      <c r="L97" s="123" t="str">
        <f>IF($H97="","",IF($C97=Listes!$B$32,IF('DP_Instruction Forfaitaires'!$E97&lt;Listes!$B$53,('DP_Instruction Forfaitaires'!$E97*(VLOOKUP('DP_Instruction Forfaitaires'!$D97,Listes!$A$54:$E$60,2,FALSE))),IF('DP_Instruction Forfaitaires'!$E97&gt;Listes!$E$53,('DP_Instruction Forfaitaires'!$E97*(VLOOKUP('DP_Instruction Forfaitaires'!$D97,Listes!$A$54:$E$60,5,FALSE))),('DP_Instruction Forfaitaires'!$E97*(VLOOKUP('DP_Instruction Forfaitaires'!$D97,Listes!$A$54:$E$60,3,FALSE))+(VLOOKUP('DP_Instruction Forfaitaires'!$D97,Listes!$A$54:$E$60,4,FALSE)))))))</f>
        <v/>
      </c>
      <c r="M97" s="123" t="str">
        <f>IF($H97="","",IF($C97=Listes!$B$31,IF('DP_Instruction Forfaitaires'!$E97&lt;Listes!$B$42,('DP_Instruction Forfaitaires'!$E97*(VLOOKUP('DP_Instruction Forfaitaires'!$D97,Listes!$A$43:$E$49,2,FALSE))),IF('DP_Instruction Forfaitaires'!$E97&gt;Listes!$D$42,('DP_Instruction Forfaitaires'!$E97*(VLOOKUP('DP_Instruction Forfaitaires'!$D97,Listes!$A$43:$E$49,5,FALSE))),('DP_Instruction Forfaitaires'!$E97*(VLOOKUP('DP_Instruction Forfaitaires'!$D97,Listes!$A$43:$E$49,3,FALSE))+(VLOOKUP('DP_Instruction Forfaitaires'!$D97,Listes!$A$43:$E$49,4,FALSE)))))))</f>
        <v/>
      </c>
      <c r="N97" s="186" t="str">
        <f>IF($H97="","",IF($C97=Listes!$B$34,Listes!$I$31,IF($C97=Listes!$B$35,(VLOOKUP('DP_Instruction Forfaitaires'!$F97,Listes!$E$31:$F$36,2,FALSE)),IF($C97=Listes!$B$33,IF('DP_Instruction Forfaitaires'!$E97&lt;Listes!$A$64,'DP_Instruction Forfaitaires'!$E97*Listes!$A$65,IF('DP_Instruction Forfaitaires'!$E97&gt;Listes!$D$64,'DP_Instruction Forfaitaires'!$E97*Listes!$D$65,(('DP_Instruction Forfaitaires'!$E97*Listes!$B$65)+Listes!$C$65)))))))</f>
        <v/>
      </c>
      <c r="O97" s="140" t="str">
        <f>IF('Dépenses forfaitaires'!P97="","",'Dépenses forfaitaires'!P97)</f>
        <v/>
      </c>
      <c r="P97" s="196"/>
      <c r="Q97" s="367" t="str">
        <f t="shared" si="4"/>
        <v/>
      </c>
      <c r="R97" s="367" t="str">
        <f t="shared" si="5"/>
        <v/>
      </c>
      <c r="S97" s="196" t="str">
        <f t="shared" si="6"/>
        <v/>
      </c>
      <c r="T97" s="193"/>
      <c r="U97" s="198"/>
      <c r="V97" s="301" t="str">
        <f>IF(AND(OR(P97="KO",S97&lt;&gt;""),OR(Q97="",R97="",S97="")),Listes!$A$68,IF(AND(S97="",Q97&lt;&gt;""),Listes!$A$69,IF(AND(O97&lt;S97,U97=""),Listes!$A$70,IF(AND(Q97&gt;R97),Listes!$A$71,IF(AND(O97&lt;&gt;"",O97&gt;S97,T97=""),Listes!$A$72,IF(AND(W97="",OR(P97&lt;&gt;"",Q97&lt;&gt;"",R97&lt;&gt;"")),Listes!$A$73,""))))))</f>
        <v/>
      </c>
      <c r="W97" s="199"/>
      <c r="X97" s="331">
        <f t="shared" si="7"/>
        <v>0</v>
      </c>
    </row>
    <row r="98" spans="1:24" ht="20.149999999999999" customHeight="1" x14ac:dyDescent="0.35">
      <c r="A98" s="126">
        <v>92</v>
      </c>
      <c r="B98" s="123" t="str">
        <f>IF('Dépenses forfaitaires'!B98="","",'Dépenses forfaitaires'!B98)</f>
        <v/>
      </c>
      <c r="C98" s="123" t="str">
        <f>IF('Dépenses forfaitaires'!C98="","",'Dépenses forfaitaires'!C98)</f>
        <v/>
      </c>
      <c r="D98" s="123" t="str">
        <f>IF('Dépenses forfaitaires'!D98="","",'Dépenses forfaitaires'!D98)</f>
        <v/>
      </c>
      <c r="E98" s="123" t="str">
        <f>IF('Dépenses forfaitaires'!E98="","",'Dépenses forfaitaires'!E98)</f>
        <v/>
      </c>
      <c r="F98" s="123" t="str">
        <f>IF('Dépenses forfaitaires'!F98="","",'Dépenses forfaitaires'!F98)</f>
        <v/>
      </c>
      <c r="G98" s="197" t="str">
        <f>IF('Dépenses forfaitaires'!G98="","",'Dépenses forfaitaires'!G98)</f>
        <v/>
      </c>
      <c r="H98" s="123" t="str">
        <f>IF('Dépenses forfaitaires'!H98="","",'Dépenses forfaitaires'!H98)</f>
        <v/>
      </c>
      <c r="I98" s="123" t="str">
        <f>IF('Dépenses forfaitaires'!I98="","",'Dépenses forfaitaires'!I98)</f>
        <v/>
      </c>
      <c r="J98" s="361" t="str">
        <f>IF('Dépenses forfaitaires'!J98="","",'Dépenses forfaitaires'!J98)</f>
        <v/>
      </c>
      <c r="K98" s="361" t="str">
        <f>IF('Dépenses forfaitaires'!K98="","",'Dépenses forfaitaires'!K98)</f>
        <v/>
      </c>
      <c r="L98" s="123" t="str">
        <f>IF($H98="","",IF($C98=Listes!$B$32,IF('DP_Instruction Forfaitaires'!$E98&lt;Listes!$B$53,('DP_Instruction Forfaitaires'!$E98*(VLOOKUP('DP_Instruction Forfaitaires'!$D98,Listes!$A$54:$E$60,2,FALSE))),IF('DP_Instruction Forfaitaires'!$E98&gt;Listes!$E$53,('DP_Instruction Forfaitaires'!$E98*(VLOOKUP('DP_Instruction Forfaitaires'!$D98,Listes!$A$54:$E$60,5,FALSE))),('DP_Instruction Forfaitaires'!$E98*(VLOOKUP('DP_Instruction Forfaitaires'!$D98,Listes!$A$54:$E$60,3,FALSE))+(VLOOKUP('DP_Instruction Forfaitaires'!$D98,Listes!$A$54:$E$60,4,FALSE)))))))</f>
        <v/>
      </c>
      <c r="M98" s="123" t="str">
        <f>IF($H98="","",IF($C98=Listes!$B$31,IF('DP_Instruction Forfaitaires'!$E98&lt;Listes!$B$42,('DP_Instruction Forfaitaires'!$E98*(VLOOKUP('DP_Instruction Forfaitaires'!$D98,Listes!$A$43:$E$49,2,FALSE))),IF('DP_Instruction Forfaitaires'!$E98&gt;Listes!$D$42,('DP_Instruction Forfaitaires'!$E98*(VLOOKUP('DP_Instruction Forfaitaires'!$D98,Listes!$A$43:$E$49,5,FALSE))),('DP_Instruction Forfaitaires'!$E98*(VLOOKUP('DP_Instruction Forfaitaires'!$D98,Listes!$A$43:$E$49,3,FALSE))+(VLOOKUP('DP_Instruction Forfaitaires'!$D98,Listes!$A$43:$E$49,4,FALSE)))))))</f>
        <v/>
      </c>
      <c r="N98" s="186" t="str">
        <f>IF($H98="","",IF($C98=Listes!$B$34,Listes!$I$31,IF($C98=Listes!$B$35,(VLOOKUP('DP_Instruction Forfaitaires'!$F98,Listes!$E$31:$F$36,2,FALSE)),IF($C98=Listes!$B$33,IF('DP_Instruction Forfaitaires'!$E98&lt;Listes!$A$64,'DP_Instruction Forfaitaires'!$E98*Listes!$A$65,IF('DP_Instruction Forfaitaires'!$E98&gt;Listes!$D$64,'DP_Instruction Forfaitaires'!$E98*Listes!$D$65,(('DP_Instruction Forfaitaires'!$E98*Listes!$B$65)+Listes!$C$65)))))))</f>
        <v/>
      </c>
      <c r="O98" s="140" t="str">
        <f>IF('Dépenses forfaitaires'!P98="","",'Dépenses forfaitaires'!P98)</f>
        <v/>
      </c>
      <c r="P98" s="196"/>
      <c r="Q98" s="367" t="str">
        <f t="shared" si="4"/>
        <v/>
      </c>
      <c r="R98" s="367" t="str">
        <f t="shared" si="5"/>
        <v/>
      </c>
      <c r="S98" s="196" t="str">
        <f t="shared" si="6"/>
        <v/>
      </c>
      <c r="T98" s="193"/>
      <c r="U98" s="198"/>
      <c r="V98" s="301" t="str">
        <f>IF(AND(OR(P98="KO",S98&lt;&gt;""),OR(Q98="",R98="",S98="")),Listes!$A$68,IF(AND(S98="",Q98&lt;&gt;""),Listes!$A$69,IF(AND(O98&lt;S98,U98=""),Listes!$A$70,IF(AND(Q98&gt;R98),Listes!$A$71,IF(AND(O98&lt;&gt;"",O98&gt;S98,T98=""),Listes!$A$72,IF(AND(W98="",OR(P98&lt;&gt;"",Q98&lt;&gt;"",R98&lt;&gt;"")),Listes!$A$73,""))))))</f>
        <v/>
      </c>
      <c r="W98" s="199"/>
      <c r="X98" s="331">
        <f t="shared" si="7"/>
        <v>0</v>
      </c>
    </row>
    <row r="99" spans="1:24" ht="20.149999999999999" customHeight="1" x14ac:dyDescent="0.35">
      <c r="A99" s="126">
        <v>93</v>
      </c>
      <c r="B99" s="123" t="str">
        <f>IF('Dépenses forfaitaires'!B99="","",'Dépenses forfaitaires'!B99)</f>
        <v/>
      </c>
      <c r="C99" s="123" t="str">
        <f>IF('Dépenses forfaitaires'!C99="","",'Dépenses forfaitaires'!C99)</f>
        <v/>
      </c>
      <c r="D99" s="123" t="str">
        <f>IF('Dépenses forfaitaires'!D99="","",'Dépenses forfaitaires'!D99)</f>
        <v/>
      </c>
      <c r="E99" s="123" t="str">
        <f>IF('Dépenses forfaitaires'!E99="","",'Dépenses forfaitaires'!E99)</f>
        <v/>
      </c>
      <c r="F99" s="123" t="str">
        <f>IF('Dépenses forfaitaires'!F99="","",'Dépenses forfaitaires'!F99)</f>
        <v/>
      </c>
      <c r="G99" s="197" t="str">
        <f>IF('Dépenses forfaitaires'!G99="","",'Dépenses forfaitaires'!G99)</f>
        <v/>
      </c>
      <c r="H99" s="123" t="str">
        <f>IF('Dépenses forfaitaires'!H99="","",'Dépenses forfaitaires'!H99)</f>
        <v/>
      </c>
      <c r="I99" s="123" t="str">
        <f>IF('Dépenses forfaitaires'!I99="","",'Dépenses forfaitaires'!I99)</f>
        <v/>
      </c>
      <c r="J99" s="361" t="str">
        <f>IF('Dépenses forfaitaires'!J99="","",'Dépenses forfaitaires'!J99)</f>
        <v/>
      </c>
      <c r="K99" s="361" t="str">
        <f>IF('Dépenses forfaitaires'!K99="","",'Dépenses forfaitaires'!K99)</f>
        <v/>
      </c>
      <c r="L99" s="123" t="str">
        <f>IF($H99="","",IF($C99=Listes!$B$32,IF('DP_Instruction Forfaitaires'!$E99&lt;Listes!$B$53,('DP_Instruction Forfaitaires'!$E99*(VLOOKUP('DP_Instruction Forfaitaires'!$D99,Listes!$A$54:$E$60,2,FALSE))),IF('DP_Instruction Forfaitaires'!$E99&gt;Listes!$E$53,('DP_Instruction Forfaitaires'!$E99*(VLOOKUP('DP_Instruction Forfaitaires'!$D99,Listes!$A$54:$E$60,5,FALSE))),('DP_Instruction Forfaitaires'!$E99*(VLOOKUP('DP_Instruction Forfaitaires'!$D99,Listes!$A$54:$E$60,3,FALSE))+(VLOOKUP('DP_Instruction Forfaitaires'!$D99,Listes!$A$54:$E$60,4,FALSE)))))))</f>
        <v/>
      </c>
      <c r="M99" s="123" t="str">
        <f>IF($H99="","",IF($C99=Listes!$B$31,IF('DP_Instruction Forfaitaires'!$E99&lt;Listes!$B$42,('DP_Instruction Forfaitaires'!$E99*(VLOOKUP('DP_Instruction Forfaitaires'!$D99,Listes!$A$43:$E$49,2,FALSE))),IF('DP_Instruction Forfaitaires'!$E99&gt;Listes!$D$42,('DP_Instruction Forfaitaires'!$E99*(VLOOKUP('DP_Instruction Forfaitaires'!$D99,Listes!$A$43:$E$49,5,FALSE))),('DP_Instruction Forfaitaires'!$E99*(VLOOKUP('DP_Instruction Forfaitaires'!$D99,Listes!$A$43:$E$49,3,FALSE))+(VLOOKUP('DP_Instruction Forfaitaires'!$D99,Listes!$A$43:$E$49,4,FALSE)))))))</f>
        <v/>
      </c>
      <c r="N99" s="186" t="str">
        <f>IF($H99="","",IF($C99=Listes!$B$34,Listes!$I$31,IF($C99=Listes!$B$35,(VLOOKUP('DP_Instruction Forfaitaires'!$F99,Listes!$E$31:$F$36,2,FALSE)),IF($C99=Listes!$B$33,IF('DP_Instruction Forfaitaires'!$E99&lt;Listes!$A$64,'DP_Instruction Forfaitaires'!$E99*Listes!$A$65,IF('DP_Instruction Forfaitaires'!$E99&gt;Listes!$D$64,'DP_Instruction Forfaitaires'!$E99*Listes!$D$65,(('DP_Instruction Forfaitaires'!$E99*Listes!$B$65)+Listes!$C$65)))))))</f>
        <v/>
      </c>
      <c r="O99" s="140" t="str">
        <f>IF('Dépenses forfaitaires'!P99="","",'Dépenses forfaitaires'!P99)</f>
        <v/>
      </c>
      <c r="P99" s="196"/>
      <c r="Q99" s="367" t="str">
        <f t="shared" si="4"/>
        <v/>
      </c>
      <c r="R99" s="367" t="str">
        <f t="shared" si="5"/>
        <v/>
      </c>
      <c r="S99" s="196" t="str">
        <f t="shared" si="6"/>
        <v/>
      </c>
      <c r="T99" s="193"/>
      <c r="U99" s="198"/>
      <c r="V99" s="301" t="str">
        <f>IF(AND(OR(P99="KO",S99&lt;&gt;""),OR(Q99="",R99="",S99="")),Listes!$A$68,IF(AND(S99="",Q99&lt;&gt;""),Listes!$A$69,IF(AND(O99&lt;S99,U99=""),Listes!$A$70,IF(AND(Q99&gt;R99),Listes!$A$71,IF(AND(O99&lt;&gt;"",O99&gt;S99,T99=""),Listes!$A$72,IF(AND(W99="",OR(P99&lt;&gt;"",Q99&lt;&gt;"",R99&lt;&gt;"")),Listes!$A$73,""))))))</f>
        <v/>
      </c>
      <c r="W99" s="199"/>
      <c r="X99" s="331">
        <f t="shared" si="7"/>
        <v>0</v>
      </c>
    </row>
    <row r="100" spans="1:24" ht="20.149999999999999" customHeight="1" x14ac:dyDescent="0.35">
      <c r="A100" s="126">
        <v>94</v>
      </c>
      <c r="B100" s="123" t="str">
        <f>IF('Dépenses forfaitaires'!B100="","",'Dépenses forfaitaires'!B100)</f>
        <v/>
      </c>
      <c r="C100" s="123" t="str">
        <f>IF('Dépenses forfaitaires'!C100="","",'Dépenses forfaitaires'!C100)</f>
        <v/>
      </c>
      <c r="D100" s="123" t="str">
        <f>IF('Dépenses forfaitaires'!D100="","",'Dépenses forfaitaires'!D100)</f>
        <v/>
      </c>
      <c r="E100" s="123" t="str">
        <f>IF('Dépenses forfaitaires'!E100="","",'Dépenses forfaitaires'!E100)</f>
        <v/>
      </c>
      <c r="F100" s="123" t="str">
        <f>IF('Dépenses forfaitaires'!F100="","",'Dépenses forfaitaires'!F100)</f>
        <v/>
      </c>
      <c r="G100" s="197" t="str">
        <f>IF('Dépenses forfaitaires'!G100="","",'Dépenses forfaitaires'!G100)</f>
        <v/>
      </c>
      <c r="H100" s="123" t="str">
        <f>IF('Dépenses forfaitaires'!H100="","",'Dépenses forfaitaires'!H100)</f>
        <v/>
      </c>
      <c r="I100" s="123" t="str">
        <f>IF('Dépenses forfaitaires'!I100="","",'Dépenses forfaitaires'!I100)</f>
        <v/>
      </c>
      <c r="J100" s="361" t="str">
        <f>IF('Dépenses forfaitaires'!J100="","",'Dépenses forfaitaires'!J100)</f>
        <v/>
      </c>
      <c r="K100" s="361" t="str">
        <f>IF('Dépenses forfaitaires'!K100="","",'Dépenses forfaitaires'!K100)</f>
        <v/>
      </c>
      <c r="L100" s="123" t="str">
        <f>IF($H100="","",IF($C100=Listes!$B$32,IF('DP_Instruction Forfaitaires'!$E100&lt;Listes!$B$53,('DP_Instruction Forfaitaires'!$E100*(VLOOKUP('DP_Instruction Forfaitaires'!$D100,Listes!$A$54:$E$60,2,FALSE))),IF('DP_Instruction Forfaitaires'!$E100&gt;Listes!$E$53,('DP_Instruction Forfaitaires'!$E100*(VLOOKUP('DP_Instruction Forfaitaires'!$D100,Listes!$A$54:$E$60,5,FALSE))),('DP_Instruction Forfaitaires'!$E100*(VLOOKUP('DP_Instruction Forfaitaires'!$D100,Listes!$A$54:$E$60,3,FALSE))+(VLOOKUP('DP_Instruction Forfaitaires'!$D100,Listes!$A$54:$E$60,4,FALSE)))))))</f>
        <v/>
      </c>
      <c r="M100" s="123" t="str">
        <f>IF($H100="","",IF($C100=Listes!$B$31,IF('DP_Instruction Forfaitaires'!$E100&lt;Listes!$B$42,('DP_Instruction Forfaitaires'!$E100*(VLOOKUP('DP_Instruction Forfaitaires'!$D100,Listes!$A$43:$E$49,2,FALSE))),IF('DP_Instruction Forfaitaires'!$E100&gt;Listes!$D$42,('DP_Instruction Forfaitaires'!$E100*(VLOOKUP('DP_Instruction Forfaitaires'!$D100,Listes!$A$43:$E$49,5,FALSE))),('DP_Instruction Forfaitaires'!$E100*(VLOOKUP('DP_Instruction Forfaitaires'!$D100,Listes!$A$43:$E$49,3,FALSE))+(VLOOKUP('DP_Instruction Forfaitaires'!$D100,Listes!$A$43:$E$49,4,FALSE)))))))</f>
        <v/>
      </c>
      <c r="N100" s="186" t="str">
        <f>IF($H100="","",IF($C100=Listes!$B$34,Listes!$I$31,IF($C100=Listes!$B$35,(VLOOKUP('DP_Instruction Forfaitaires'!$F100,Listes!$E$31:$F$36,2,FALSE)),IF($C100=Listes!$B$33,IF('DP_Instruction Forfaitaires'!$E100&lt;Listes!$A$64,'DP_Instruction Forfaitaires'!$E100*Listes!$A$65,IF('DP_Instruction Forfaitaires'!$E100&gt;Listes!$D$64,'DP_Instruction Forfaitaires'!$E100*Listes!$D$65,(('DP_Instruction Forfaitaires'!$E100*Listes!$B$65)+Listes!$C$65)))))))</f>
        <v/>
      </c>
      <c r="O100" s="140" t="str">
        <f>IF('Dépenses forfaitaires'!P100="","",'Dépenses forfaitaires'!P100)</f>
        <v/>
      </c>
      <c r="P100" s="196"/>
      <c r="Q100" s="367" t="str">
        <f t="shared" si="4"/>
        <v/>
      </c>
      <c r="R100" s="367" t="str">
        <f t="shared" si="5"/>
        <v/>
      </c>
      <c r="S100" s="196" t="str">
        <f t="shared" si="6"/>
        <v/>
      </c>
      <c r="T100" s="193"/>
      <c r="U100" s="198"/>
      <c r="V100" s="301" t="str">
        <f>IF(AND(OR(P100="KO",S100&lt;&gt;""),OR(Q100="",R100="",S100="")),Listes!$A$68,IF(AND(S100="",Q100&lt;&gt;""),Listes!$A$69,IF(AND(O100&lt;S100,U100=""),Listes!$A$70,IF(AND(Q100&gt;R100),Listes!$A$71,IF(AND(O100&lt;&gt;"",O100&gt;S100,T100=""),Listes!$A$72,IF(AND(W100="",OR(P100&lt;&gt;"",Q100&lt;&gt;"",R100&lt;&gt;"")),Listes!$A$73,""))))))</f>
        <v/>
      </c>
      <c r="W100" s="199"/>
      <c r="X100" s="331">
        <f t="shared" si="7"/>
        <v>0</v>
      </c>
    </row>
    <row r="101" spans="1:24" ht="20.149999999999999" customHeight="1" x14ac:dyDescent="0.35">
      <c r="A101" s="126">
        <v>95</v>
      </c>
      <c r="B101" s="123" t="str">
        <f>IF('Dépenses forfaitaires'!B101="","",'Dépenses forfaitaires'!B101)</f>
        <v/>
      </c>
      <c r="C101" s="123" t="str">
        <f>IF('Dépenses forfaitaires'!C101="","",'Dépenses forfaitaires'!C101)</f>
        <v/>
      </c>
      <c r="D101" s="123" t="str">
        <f>IF('Dépenses forfaitaires'!D101="","",'Dépenses forfaitaires'!D101)</f>
        <v/>
      </c>
      <c r="E101" s="123" t="str">
        <f>IF('Dépenses forfaitaires'!E101="","",'Dépenses forfaitaires'!E101)</f>
        <v/>
      </c>
      <c r="F101" s="123" t="str">
        <f>IF('Dépenses forfaitaires'!F101="","",'Dépenses forfaitaires'!F101)</f>
        <v/>
      </c>
      <c r="G101" s="197" t="str">
        <f>IF('Dépenses forfaitaires'!G101="","",'Dépenses forfaitaires'!G101)</f>
        <v/>
      </c>
      <c r="H101" s="123" t="str">
        <f>IF('Dépenses forfaitaires'!H101="","",'Dépenses forfaitaires'!H101)</f>
        <v/>
      </c>
      <c r="I101" s="123" t="str">
        <f>IF('Dépenses forfaitaires'!I101="","",'Dépenses forfaitaires'!I101)</f>
        <v/>
      </c>
      <c r="J101" s="361" t="str">
        <f>IF('Dépenses forfaitaires'!J101="","",'Dépenses forfaitaires'!J101)</f>
        <v/>
      </c>
      <c r="K101" s="361" t="str">
        <f>IF('Dépenses forfaitaires'!K101="","",'Dépenses forfaitaires'!K101)</f>
        <v/>
      </c>
      <c r="L101" s="123" t="str">
        <f>IF($H101="","",IF($C101=Listes!$B$32,IF('DP_Instruction Forfaitaires'!$E101&lt;Listes!$B$53,('DP_Instruction Forfaitaires'!$E101*(VLOOKUP('DP_Instruction Forfaitaires'!$D101,Listes!$A$54:$E$60,2,FALSE))),IF('DP_Instruction Forfaitaires'!$E101&gt;Listes!$E$53,('DP_Instruction Forfaitaires'!$E101*(VLOOKUP('DP_Instruction Forfaitaires'!$D101,Listes!$A$54:$E$60,5,FALSE))),('DP_Instruction Forfaitaires'!$E101*(VLOOKUP('DP_Instruction Forfaitaires'!$D101,Listes!$A$54:$E$60,3,FALSE))+(VLOOKUP('DP_Instruction Forfaitaires'!$D101,Listes!$A$54:$E$60,4,FALSE)))))))</f>
        <v/>
      </c>
      <c r="M101" s="123" t="str">
        <f>IF($H101="","",IF($C101=Listes!$B$31,IF('DP_Instruction Forfaitaires'!$E101&lt;Listes!$B$42,('DP_Instruction Forfaitaires'!$E101*(VLOOKUP('DP_Instruction Forfaitaires'!$D101,Listes!$A$43:$E$49,2,FALSE))),IF('DP_Instruction Forfaitaires'!$E101&gt;Listes!$D$42,('DP_Instruction Forfaitaires'!$E101*(VLOOKUP('DP_Instruction Forfaitaires'!$D101,Listes!$A$43:$E$49,5,FALSE))),('DP_Instruction Forfaitaires'!$E101*(VLOOKUP('DP_Instruction Forfaitaires'!$D101,Listes!$A$43:$E$49,3,FALSE))+(VLOOKUP('DP_Instruction Forfaitaires'!$D101,Listes!$A$43:$E$49,4,FALSE)))))))</f>
        <v/>
      </c>
      <c r="N101" s="186" t="str">
        <f>IF($H101="","",IF($C101=Listes!$B$34,Listes!$I$31,IF($C101=Listes!$B$35,(VLOOKUP('DP_Instruction Forfaitaires'!$F101,Listes!$E$31:$F$36,2,FALSE)),IF($C101=Listes!$B$33,IF('DP_Instruction Forfaitaires'!$E101&lt;Listes!$A$64,'DP_Instruction Forfaitaires'!$E101*Listes!$A$65,IF('DP_Instruction Forfaitaires'!$E101&gt;Listes!$D$64,'DP_Instruction Forfaitaires'!$E101*Listes!$D$65,(('DP_Instruction Forfaitaires'!$E101*Listes!$B$65)+Listes!$C$65)))))))</f>
        <v/>
      </c>
      <c r="O101" s="140" t="str">
        <f>IF('Dépenses forfaitaires'!P101="","",'Dépenses forfaitaires'!P101)</f>
        <v/>
      </c>
      <c r="P101" s="196"/>
      <c r="Q101" s="367" t="str">
        <f t="shared" si="4"/>
        <v/>
      </c>
      <c r="R101" s="367" t="str">
        <f t="shared" si="5"/>
        <v/>
      </c>
      <c r="S101" s="196" t="str">
        <f t="shared" si="6"/>
        <v/>
      </c>
      <c r="T101" s="193"/>
      <c r="U101" s="198"/>
      <c r="V101" s="301" t="str">
        <f>IF(AND(OR(P101="KO",S101&lt;&gt;""),OR(Q101="",R101="",S101="")),Listes!$A$68,IF(AND(S101="",Q101&lt;&gt;""),Listes!$A$69,IF(AND(O101&lt;S101,U101=""),Listes!$A$70,IF(AND(Q101&gt;R101),Listes!$A$71,IF(AND(O101&lt;&gt;"",O101&gt;S101,T101=""),Listes!$A$72,IF(AND(W101="",OR(P101&lt;&gt;"",Q101&lt;&gt;"",R101&lt;&gt;"")),Listes!$A$73,""))))))</f>
        <v/>
      </c>
      <c r="W101" s="199"/>
      <c r="X101" s="331">
        <f t="shared" si="7"/>
        <v>0</v>
      </c>
    </row>
    <row r="102" spans="1:24" ht="20.149999999999999" customHeight="1" x14ac:dyDescent="0.35">
      <c r="A102" s="126">
        <v>96</v>
      </c>
      <c r="B102" s="123" t="str">
        <f>IF('Dépenses forfaitaires'!B102="","",'Dépenses forfaitaires'!B102)</f>
        <v/>
      </c>
      <c r="C102" s="123" t="str">
        <f>IF('Dépenses forfaitaires'!C102="","",'Dépenses forfaitaires'!C102)</f>
        <v/>
      </c>
      <c r="D102" s="123" t="str">
        <f>IF('Dépenses forfaitaires'!D102="","",'Dépenses forfaitaires'!D102)</f>
        <v/>
      </c>
      <c r="E102" s="123" t="str">
        <f>IF('Dépenses forfaitaires'!E102="","",'Dépenses forfaitaires'!E102)</f>
        <v/>
      </c>
      <c r="F102" s="123" t="str">
        <f>IF('Dépenses forfaitaires'!F102="","",'Dépenses forfaitaires'!F102)</f>
        <v/>
      </c>
      <c r="G102" s="197" t="str">
        <f>IF('Dépenses forfaitaires'!G102="","",'Dépenses forfaitaires'!G102)</f>
        <v/>
      </c>
      <c r="H102" s="123" t="str">
        <f>IF('Dépenses forfaitaires'!H102="","",'Dépenses forfaitaires'!H102)</f>
        <v/>
      </c>
      <c r="I102" s="123" t="str">
        <f>IF('Dépenses forfaitaires'!I102="","",'Dépenses forfaitaires'!I102)</f>
        <v/>
      </c>
      <c r="J102" s="361" t="str">
        <f>IF('Dépenses forfaitaires'!J102="","",'Dépenses forfaitaires'!J102)</f>
        <v/>
      </c>
      <c r="K102" s="361" t="str">
        <f>IF('Dépenses forfaitaires'!K102="","",'Dépenses forfaitaires'!K102)</f>
        <v/>
      </c>
      <c r="L102" s="123" t="str">
        <f>IF($H102="","",IF($C102=Listes!$B$32,IF('DP_Instruction Forfaitaires'!$E102&lt;Listes!$B$53,('DP_Instruction Forfaitaires'!$E102*(VLOOKUP('DP_Instruction Forfaitaires'!$D102,Listes!$A$54:$E$60,2,FALSE))),IF('DP_Instruction Forfaitaires'!$E102&gt;Listes!$E$53,('DP_Instruction Forfaitaires'!$E102*(VLOOKUP('DP_Instruction Forfaitaires'!$D102,Listes!$A$54:$E$60,5,FALSE))),('DP_Instruction Forfaitaires'!$E102*(VLOOKUP('DP_Instruction Forfaitaires'!$D102,Listes!$A$54:$E$60,3,FALSE))+(VLOOKUP('DP_Instruction Forfaitaires'!$D102,Listes!$A$54:$E$60,4,FALSE)))))))</f>
        <v/>
      </c>
      <c r="M102" s="123" t="str">
        <f>IF($H102="","",IF($C102=Listes!$B$31,IF('DP_Instruction Forfaitaires'!$E102&lt;Listes!$B$42,('DP_Instruction Forfaitaires'!$E102*(VLOOKUP('DP_Instruction Forfaitaires'!$D102,Listes!$A$43:$E$49,2,FALSE))),IF('DP_Instruction Forfaitaires'!$E102&gt;Listes!$D$42,('DP_Instruction Forfaitaires'!$E102*(VLOOKUP('DP_Instruction Forfaitaires'!$D102,Listes!$A$43:$E$49,5,FALSE))),('DP_Instruction Forfaitaires'!$E102*(VLOOKUP('DP_Instruction Forfaitaires'!$D102,Listes!$A$43:$E$49,3,FALSE))+(VLOOKUP('DP_Instruction Forfaitaires'!$D102,Listes!$A$43:$E$49,4,FALSE)))))))</f>
        <v/>
      </c>
      <c r="N102" s="186" t="str">
        <f>IF($H102="","",IF($C102=Listes!$B$34,Listes!$I$31,IF($C102=Listes!$B$35,(VLOOKUP('DP_Instruction Forfaitaires'!$F102,Listes!$E$31:$F$36,2,FALSE)),IF($C102=Listes!$B$33,IF('DP_Instruction Forfaitaires'!$E102&lt;Listes!$A$64,'DP_Instruction Forfaitaires'!$E102*Listes!$A$65,IF('DP_Instruction Forfaitaires'!$E102&gt;Listes!$D$64,'DP_Instruction Forfaitaires'!$E102*Listes!$D$65,(('DP_Instruction Forfaitaires'!$E102*Listes!$B$65)+Listes!$C$65)))))))</f>
        <v/>
      </c>
      <c r="O102" s="140" t="str">
        <f>IF('Dépenses forfaitaires'!P102="","",'Dépenses forfaitaires'!P102)</f>
        <v/>
      </c>
      <c r="P102" s="196"/>
      <c r="Q102" s="367" t="str">
        <f t="shared" si="4"/>
        <v/>
      </c>
      <c r="R102" s="367" t="str">
        <f t="shared" si="5"/>
        <v/>
      </c>
      <c r="S102" s="196" t="str">
        <f t="shared" si="6"/>
        <v/>
      </c>
      <c r="T102" s="193"/>
      <c r="U102" s="198"/>
      <c r="V102" s="301" t="str">
        <f>IF(AND(OR(P102="KO",S102&lt;&gt;""),OR(Q102="",R102="",S102="")),Listes!$A$68,IF(AND(S102="",Q102&lt;&gt;""),Listes!$A$69,IF(AND(O102&lt;S102,U102=""),Listes!$A$70,IF(AND(Q102&gt;R102),Listes!$A$71,IF(AND(O102&lt;&gt;"",O102&gt;S102,T102=""),Listes!$A$72,IF(AND(W102="",OR(P102&lt;&gt;"",Q102&lt;&gt;"",R102&lt;&gt;"")),Listes!$A$73,""))))))</f>
        <v/>
      </c>
      <c r="W102" s="199"/>
      <c r="X102" s="331">
        <f t="shared" si="7"/>
        <v>0</v>
      </c>
    </row>
    <row r="103" spans="1:24" ht="20.149999999999999" customHeight="1" x14ac:dyDescent="0.35">
      <c r="A103" s="126">
        <v>97</v>
      </c>
      <c r="B103" s="123" t="str">
        <f>IF('Dépenses forfaitaires'!B103="","",'Dépenses forfaitaires'!B103)</f>
        <v/>
      </c>
      <c r="C103" s="123" t="str">
        <f>IF('Dépenses forfaitaires'!C103="","",'Dépenses forfaitaires'!C103)</f>
        <v/>
      </c>
      <c r="D103" s="123" t="str">
        <f>IF('Dépenses forfaitaires'!D103="","",'Dépenses forfaitaires'!D103)</f>
        <v/>
      </c>
      <c r="E103" s="123" t="str">
        <f>IF('Dépenses forfaitaires'!E103="","",'Dépenses forfaitaires'!E103)</f>
        <v/>
      </c>
      <c r="F103" s="123" t="str">
        <f>IF('Dépenses forfaitaires'!F103="","",'Dépenses forfaitaires'!F103)</f>
        <v/>
      </c>
      <c r="G103" s="197" t="str">
        <f>IF('Dépenses forfaitaires'!G103="","",'Dépenses forfaitaires'!G103)</f>
        <v/>
      </c>
      <c r="H103" s="123" t="str">
        <f>IF('Dépenses forfaitaires'!H103="","",'Dépenses forfaitaires'!H103)</f>
        <v/>
      </c>
      <c r="I103" s="123" t="str">
        <f>IF('Dépenses forfaitaires'!I103="","",'Dépenses forfaitaires'!I103)</f>
        <v/>
      </c>
      <c r="J103" s="361" t="str">
        <f>IF('Dépenses forfaitaires'!J103="","",'Dépenses forfaitaires'!J103)</f>
        <v/>
      </c>
      <c r="K103" s="361" t="str">
        <f>IF('Dépenses forfaitaires'!K103="","",'Dépenses forfaitaires'!K103)</f>
        <v/>
      </c>
      <c r="L103" s="123" t="str">
        <f>IF($H103="","",IF($C103=Listes!$B$32,IF('DP_Instruction Forfaitaires'!$E103&lt;Listes!$B$53,('DP_Instruction Forfaitaires'!$E103*(VLOOKUP('DP_Instruction Forfaitaires'!$D103,Listes!$A$54:$E$60,2,FALSE))),IF('DP_Instruction Forfaitaires'!$E103&gt;Listes!$E$53,('DP_Instruction Forfaitaires'!$E103*(VLOOKUP('DP_Instruction Forfaitaires'!$D103,Listes!$A$54:$E$60,5,FALSE))),('DP_Instruction Forfaitaires'!$E103*(VLOOKUP('DP_Instruction Forfaitaires'!$D103,Listes!$A$54:$E$60,3,FALSE))+(VLOOKUP('DP_Instruction Forfaitaires'!$D103,Listes!$A$54:$E$60,4,FALSE)))))))</f>
        <v/>
      </c>
      <c r="M103" s="123" t="str">
        <f>IF($H103="","",IF($C103=Listes!$B$31,IF('DP_Instruction Forfaitaires'!$E103&lt;Listes!$B$42,('DP_Instruction Forfaitaires'!$E103*(VLOOKUP('DP_Instruction Forfaitaires'!$D103,Listes!$A$43:$E$49,2,FALSE))),IF('DP_Instruction Forfaitaires'!$E103&gt;Listes!$D$42,('DP_Instruction Forfaitaires'!$E103*(VLOOKUP('DP_Instruction Forfaitaires'!$D103,Listes!$A$43:$E$49,5,FALSE))),('DP_Instruction Forfaitaires'!$E103*(VLOOKUP('DP_Instruction Forfaitaires'!$D103,Listes!$A$43:$E$49,3,FALSE))+(VLOOKUP('DP_Instruction Forfaitaires'!$D103,Listes!$A$43:$E$49,4,FALSE)))))))</f>
        <v/>
      </c>
      <c r="N103" s="186" t="str">
        <f>IF($H103="","",IF($C103=Listes!$B$34,Listes!$I$31,IF($C103=Listes!$B$35,(VLOOKUP('DP_Instruction Forfaitaires'!$F103,Listes!$E$31:$F$36,2,FALSE)),IF($C103=Listes!$B$33,IF('DP_Instruction Forfaitaires'!$E103&lt;Listes!$A$64,'DP_Instruction Forfaitaires'!$E103*Listes!$A$65,IF('DP_Instruction Forfaitaires'!$E103&gt;Listes!$D$64,'DP_Instruction Forfaitaires'!$E103*Listes!$D$65,(('DP_Instruction Forfaitaires'!$E103*Listes!$B$65)+Listes!$C$65)))))))</f>
        <v/>
      </c>
      <c r="O103" s="140" t="str">
        <f>IF('Dépenses forfaitaires'!P103="","",'Dépenses forfaitaires'!P103)</f>
        <v/>
      </c>
      <c r="P103" s="196"/>
      <c r="Q103" s="367" t="str">
        <f t="shared" si="4"/>
        <v/>
      </c>
      <c r="R103" s="367" t="str">
        <f t="shared" si="5"/>
        <v/>
      </c>
      <c r="S103" s="196" t="str">
        <f t="shared" si="6"/>
        <v/>
      </c>
      <c r="T103" s="193"/>
      <c r="U103" s="198"/>
      <c r="V103" s="301" t="str">
        <f>IF(AND(OR(P103="KO",S103&lt;&gt;""),OR(Q103="",R103="",S103="")),Listes!$A$68,IF(AND(S103="",Q103&lt;&gt;""),Listes!$A$69,IF(AND(O103&lt;S103,U103=""),Listes!$A$70,IF(AND(Q103&gt;R103),Listes!$A$71,IF(AND(O103&lt;&gt;"",O103&gt;S103,T103=""),Listes!$A$72,IF(AND(W103="",OR(P103&lt;&gt;"",Q103&lt;&gt;"",R103&lt;&gt;"")),Listes!$A$73,""))))))</f>
        <v/>
      </c>
      <c r="W103" s="199"/>
      <c r="X103" s="331">
        <f t="shared" si="7"/>
        <v>0</v>
      </c>
    </row>
    <row r="104" spans="1:24" ht="20.149999999999999" customHeight="1" x14ac:dyDescent="0.35">
      <c r="A104" s="126">
        <v>98</v>
      </c>
      <c r="B104" s="123" t="str">
        <f>IF('Dépenses forfaitaires'!B104="","",'Dépenses forfaitaires'!B104)</f>
        <v/>
      </c>
      <c r="C104" s="123" t="str">
        <f>IF('Dépenses forfaitaires'!C104="","",'Dépenses forfaitaires'!C104)</f>
        <v/>
      </c>
      <c r="D104" s="123" t="str">
        <f>IF('Dépenses forfaitaires'!D104="","",'Dépenses forfaitaires'!D104)</f>
        <v/>
      </c>
      <c r="E104" s="123" t="str">
        <f>IF('Dépenses forfaitaires'!E104="","",'Dépenses forfaitaires'!E104)</f>
        <v/>
      </c>
      <c r="F104" s="123" t="str">
        <f>IF('Dépenses forfaitaires'!F104="","",'Dépenses forfaitaires'!F104)</f>
        <v/>
      </c>
      <c r="G104" s="197" t="str">
        <f>IF('Dépenses forfaitaires'!G104="","",'Dépenses forfaitaires'!G104)</f>
        <v/>
      </c>
      <c r="H104" s="123" t="str">
        <f>IF('Dépenses forfaitaires'!H104="","",'Dépenses forfaitaires'!H104)</f>
        <v/>
      </c>
      <c r="I104" s="123" t="str">
        <f>IF('Dépenses forfaitaires'!I104="","",'Dépenses forfaitaires'!I104)</f>
        <v/>
      </c>
      <c r="J104" s="361" t="str">
        <f>IF('Dépenses forfaitaires'!J104="","",'Dépenses forfaitaires'!J104)</f>
        <v/>
      </c>
      <c r="K104" s="361" t="str">
        <f>IF('Dépenses forfaitaires'!K104="","",'Dépenses forfaitaires'!K104)</f>
        <v/>
      </c>
      <c r="L104" s="123" t="str">
        <f>IF($H104="","",IF($C104=Listes!$B$32,IF('DP_Instruction Forfaitaires'!$E104&lt;Listes!$B$53,('DP_Instruction Forfaitaires'!$E104*(VLOOKUP('DP_Instruction Forfaitaires'!$D104,Listes!$A$54:$E$60,2,FALSE))),IF('DP_Instruction Forfaitaires'!$E104&gt;Listes!$E$53,('DP_Instruction Forfaitaires'!$E104*(VLOOKUP('DP_Instruction Forfaitaires'!$D104,Listes!$A$54:$E$60,5,FALSE))),('DP_Instruction Forfaitaires'!$E104*(VLOOKUP('DP_Instruction Forfaitaires'!$D104,Listes!$A$54:$E$60,3,FALSE))+(VLOOKUP('DP_Instruction Forfaitaires'!$D104,Listes!$A$54:$E$60,4,FALSE)))))))</f>
        <v/>
      </c>
      <c r="M104" s="123" t="str">
        <f>IF($H104="","",IF($C104=Listes!$B$31,IF('DP_Instruction Forfaitaires'!$E104&lt;Listes!$B$42,('DP_Instruction Forfaitaires'!$E104*(VLOOKUP('DP_Instruction Forfaitaires'!$D104,Listes!$A$43:$E$49,2,FALSE))),IF('DP_Instruction Forfaitaires'!$E104&gt;Listes!$D$42,('DP_Instruction Forfaitaires'!$E104*(VLOOKUP('DP_Instruction Forfaitaires'!$D104,Listes!$A$43:$E$49,5,FALSE))),('DP_Instruction Forfaitaires'!$E104*(VLOOKUP('DP_Instruction Forfaitaires'!$D104,Listes!$A$43:$E$49,3,FALSE))+(VLOOKUP('DP_Instruction Forfaitaires'!$D104,Listes!$A$43:$E$49,4,FALSE)))))))</f>
        <v/>
      </c>
      <c r="N104" s="186" t="str">
        <f>IF($H104="","",IF($C104=Listes!$B$34,Listes!$I$31,IF($C104=Listes!$B$35,(VLOOKUP('DP_Instruction Forfaitaires'!$F104,Listes!$E$31:$F$36,2,FALSE)),IF($C104=Listes!$B$33,IF('DP_Instruction Forfaitaires'!$E104&lt;Listes!$A$64,'DP_Instruction Forfaitaires'!$E104*Listes!$A$65,IF('DP_Instruction Forfaitaires'!$E104&gt;Listes!$D$64,'DP_Instruction Forfaitaires'!$E104*Listes!$D$65,(('DP_Instruction Forfaitaires'!$E104*Listes!$B$65)+Listes!$C$65)))))))</f>
        <v/>
      </c>
      <c r="O104" s="140" t="str">
        <f>IF('Dépenses forfaitaires'!P104="","",'Dépenses forfaitaires'!P104)</f>
        <v/>
      </c>
      <c r="P104" s="196"/>
      <c r="Q104" s="367" t="str">
        <f t="shared" si="4"/>
        <v/>
      </c>
      <c r="R104" s="367" t="str">
        <f t="shared" si="5"/>
        <v/>
      </c>
      <c r="S104" s="196" t="str">
        <f t="shared" si="6"/>
        <v/>
      </c>
      <c r="T104" s="193"/>
      <c r="U104" s="198"/>
      <c r="V104" s="301" t="str">
        <f>IF(AND(OR(P104="KO",S104&lt;&gt;""),OR(Q104="",R104="",S104="")),Listes!$A$68,IF(AND(S104="",Q104&lt;&gt;""),Listes!$A$69,IF(AND(O104&lt;S104,U104=""),Listes!$A$70,IF(AND(Q104&gt;R104),Listes!$A$71,IF(AND(O104&lt;&gt;"",O104&gt;S104,T104=""),Listes!$A$72,IF(AND(W104="",OR(P104&lt;&gt;"",Q104&lt;&gt;"",R104&lt;&gt;"")),Listes!$A$73,""))))))</f>
        <v/>
      </c>
      <c r="W104" s="199"/>
      <c r="X104" s="331">
        <f t="shared" si="7"/>
        <v>0</v>
      </c>
    </row>
    <row r="105" spans="1:24" ht="20.149999999999999" customHeight="1" x14ac:dyDescent="0.35">
      <c r="A105" s="126">
        <v>99</v>
      </c>
      <c r="B105" s="123" t="str">
        <f>IF('Dépenses forfaitaires'!B105="","",'Dépenses forfaitaires'!B105)</f>
        <v/>
      </c>
      <c r="C105" s="123" t="str">
        <f>IF('Dépenses forfaitaires'!C105="","",'Dépenses forfaitaires'!C105)</f>
        <v/>
      </c>
      <c r="D105" s="123" t="str">
        <f>IF('Dépenses forfaitaires'!D105="","",'Dépenses forfaitaires'!D105)</f>
        <v/>
      </c>
      <c r="E105" s="123" t="str">
        <f>IF('Dépenses forfaitaires'!E105="","",'Dépenses forfaitaires'!E105)</f>
        <v/>
      </c>
      <c r="F105" s="123" t="str">
        <f>IF('Dépenses forfaitaires'!F105="","",'Dépenses forfaitaires'!F105)</f>
        <v/>
      </c>
      <c r="G105" s="197" t="str">
        <f>IF('Dépenses forfaitaires'!G105="","",'Dépenses forfaitaires'!G105)</f>
        <v/>
      </c>
      <c r="H105" s="123" t="str">
        <f>IF('Dépenses forfaitaires'!H105="","",'Dépenses forfaitaires'!H105)</f>
        <v/>
      </c>
      <c r="I105" s="123" t="str">
        <f>IF('Dépenses forfaitaires'!I105="","",'Dépenses forfaitaires'!I105)</f>
        <v/>
      </c>
      <c r="J105" s="361" t="str">
        <f>IF('Dépenses forfaitaires'!J105="","",'Dépenses forfaitaires'!J105)</f>
        <v/>
      </c>
      <c r="K105" s="361" t="str">
        <f>IF('Dépenses forfaitaires'!K105="","",'Dépenses forfaitaires'!K105)</f>
        <v/>
      </c>
      <c r="L105" s="123" t="str">
        <f>IF($H105="","",IF($C105=Listes!$B$32,IF('DP_Instruction Forfaitaires'!$E105&lt;Listes!$B$53,('DP_Instruction Forfaitaires'!$E105*(VLOOKUP('DP_Instruction Forfaitaires'!$D105,Listes!$A$54:$E$60,2,FALSE))),IF('DP_Instruction Forfaitaires'!$E105&gt;Listes!$E$53,('DP_Instruction Forfaitaires'!$E105*(VLOOKUP('DP_Instruction Forfaitaires'!$D105,Listes!$A$54:$E$60,5,FALSE))),('DP_Instruction Forfaitaires'!$E105*(VLOOKUP('DP_Instruction Forfaitaires'!$D105,Listes!$A$54:$E$60,3,FALSE))+(VLOOKUP('DP_Instruction Forfaitaires'!$D105,Listes!$A$54:$E$60,4,FALSE)))))))</f>
        <v/>
      </c>
      <c r="M105" s="123" t="str">
        <f>IF($H105="","",IF($C105=Listes!$B$31,IF('DP_Instruction Forfaitaires'!$E105&lt;Listes!$B$42,('DP_Instruction Forfaitaires'!$E105*(VLOOKUP('DP_Instruction Forfaitaires'!$D105,Listes!$A$43:$E$49,2,FALSE))),IF('DP_Instruction Forfaitaires'!$E105&gt;Listes!$D$42,('DP_Instruction Forfaitaires'!$E105*(VLOOKUP('DP_Instruction Forfaitaires'!$D105,Listes!$A$43:$E$49,5,FALSE))),('DP_Instruction Forfaitaires'!$E105*(VLOOKUP('DP_Instruction Forfaitaires'!$D105,Listes!$A$43:$E$49,3,FALSE))+(VLOOKUP('DP_Instruction Forfaitaires'!$D105,Listes!$A$43:$E$49,4,FALSE)))))))</f>
        <v/>
      </c>
      <c r="N105" s="186" t="str">
        <f>IF($H105="","",IF($C105=Listes!$B$34,Listes!$I$31,IF($C105=Listes!$B$35,(VLOOKUP('DP_Instruction Forfaitaires'!$F105,Listes!$E$31:$F$36,2,FALSE)),IF($C105=Listes!$B$33,IF('DP_Instruction Forfaitaires'!$E105&lt;Listes!$A$64,'DP_Instruction Forfaitaires'!$E105*Listes!$A$65,IF('DP_Instruction Forfaitaires'!$E105&gt;Listes!$D$64,'DP_Instruction Forfaitaires'!$E105*Listes!$D$65,(('DP_Instruction Forfaitaires'!$E105*Listes!$B$65)+Listes!$C$65)))))))</f>
        <v/>
      </c>
      <c r="O105" s="140" t="str">
        <f>IF('Dépenses forfaitaires'!P105="","",'Dépenses forfaitaires'!P105)</f>
        <v/>
      </c>
      <c r="P105" s="196"/>
      <c r="Q105" s="367" t="str">
        <f t="shared" si="4"/>
        <v/>
      </c>
      <c r="R105" s="367" t="str">
        <f t="shared" si="5"/>
        <v/>
      </c>
      <c r="S105" s="196" t="str">
        <f t="shared" si="6"/>
        <v/>
      </c>
      <c r="T105" s="193"/>
      <c r="U105" s="198"/>
      <c r="V105" s="301" t="str">
        <f>IF(AND(OR(P105="KO",S105&lt;&gt;""),OR(Q105="",R105="",S105="")),Listes!$A$68,IF(AND(S105="",Q105&lt;&gt;""),Listes!$A$69,IF(AND(O105&lt;S105,U105=""),Listes!$A$70,IF(AND(Q105&gt;R105),Listes!$A$71,IF(AND(O105&lt;&gt;"",O105&gt;S105,T105=""),Listes!$A$72,IF(AND(W105="",OR(P105&lt;&gt;"",Q105&lt;&gt;"",R105&lt;&gt;"")),Listes!$A$73,""))))))</f>
        <v/>
      </c>
      <c r="W105" s="199"/>
      <c r="X105" s="331">
        <f t="shared" si="7"/>
        <v>0</v>
      </c>
    </row>
    <row r="106" spans="1:24" ht="20.149999999999999" customHeight="1" x14ac:dyDescent="0.35">
      <c r="A106" s="126">
        <v>100</v>
      </c>
      <c r="B106" s="123" t="str">
        <f>IF('Dépenses forfaitaires'!B106="","",'Dépenses forfaitaires'!B106)</f>
        <v/>
      </c>
      <c r="C106" s="123" t="str">
        <f>IF('Dépenses forfaitaires'!C106="","",'Dépenses forfaitaires'!C106)</f>
        <v/>
      </c>
      <c r="D106" s="123" t="str">
        <f>IF('Dépenses forfaitaires'!D106="","",'Dépenses forfaitaires'!D106)</f>
        <v/>
      </c>
      <c r="E106" s="123" t="str">
        <f>IF('Dépenses forfaitaires'!E106="","",'Dépenses forfaitaires'!E106)</f>
        <v/>
      </c>
      <c r="F106" s="123" t="str">
        <f>IF('Dépenses forfaitaires'!F106="","",'Dépenses forfaitaires'!F106)</f>
        <v/>
      </c>
      <c r="G106" s="197" t="str">
        <f>IF('Dépenses forfaitaires'!G106="","",'Dépenses forfaitaires'!G106)</f>
        <v/>
      </c>
      <c r="H106" s="123" t="str">
        <f>IF('Dépenses forfaitaires'!H106="","",'Dépenses forfaitaires'!H106)</f>
        <v/>
      </c>
      <c r="I106" s="123" t="str">
        <f>IF('Dépenses forfaitaires'!I106="","",'Dépenses forfaitaires'!I106)</f>
        <v/>
      </c>
      <c r="J106" s="361" t="str">
        <f>IF('Dépenses forfaitaires'!J106="","",'Dépenses forfaitaires'!J106)</f>
        <v/>
      </c>
      <c r="K106" s="361" t="str">
        <f>IF('Dépenses forfaitaires'!K106="","",'Dépenses forfaitaires'!K106)</f>
        <v/>
      </c>
      <c r="L106" s="123" t="str">
        <f>IF($H106="","",IF($C106=Listes!$B$32,IF('DP_Instruction Forfaitaires'!$E106&lt;Listes!$B$53,('DP_Instruction Forfaitaires'!$E106*(VLOOKUP('DP_Instruction Forfaitaires'!$D106,Listes!$A$54:$E$60,2,FALSE))),IF('DP_Instruction Forfaitaires'!$E106&gt;Listes!$E$53,('DP_Instruction Forfaitaires'!$E106*(VLOOKUP('DP_Instruction Forfaitaires'!$D106,Listes!$A$54:$E$60,5,FALSE))),('DP_Instruction Forfaitaires'!$E106*(VLOOKUP('DP_Instruction Forfaitaires'!$D106,Listes!$A$54:$E$60,3,FALSE))+(VLOOKUP('DP_Instruction Forfaitaires'!$D106,Listes!$A$54:$E$60,4,FALSE)))))))</f>
        <v/>
      </c>
      <c r="M106" s="123" t="str">
        <f>IF($H106="","",IF($C106=Listes!$B$31,IF('DP_Instruction Forfaitaires'!$E106&lt;Listes!$B$42,('DP_Instruction Forfaitaires'!$E106*(VLOOKUP('DP_Instruction Forfaitaires'!$D106,Listes!$A$43:$E$49,2,FALSE))),IF('DP_Instruction Forfaitaires'!$E106&gt;Listes!$D$42,('DP_Instruction Forfaitaires'!$E106*(VLOOKUP('DP_Instruction Forfaitaires'!$D106,Listes!$A$43:$E$49,5,FALSE))),('DP_Instruction Forfaitaires'!$E106*(VLOOKUP('DP_Instruction Forfaitaires'!$D106,Listes!$A$43:$E$49,3,FALSE))+(VLOOKUP('DP_Instruction Forfaitaires'!$D106,Listes!$A$43:$E$49,4,FALSE)))))))</f>
        <v/>
      </c>
      <c r="N106" s="186" t="str">
        <f>IF($H106="","",IF($C106=Listes!$B$34,Listes!$I$31,IF($C106=Listes!$B$35,(VLOOKUP('DP_Instruction Forfaitaires'!$F106,Listes!$E$31:$F$36,2,FALSE)),IF($C106=Listes!$B$33,IF('DP_Instruction Forfaitaires'!$E106&lt;Listes!$A$64,'DP_Instruction Forfaitaires'!$E106*Listes!$A$65,IF('DP_Instruction Forfaitaires'!$E106&gt;Listes!$D$64,'DP_Instruction Forfaitaires'!$E106*Listes!$D$65,(('DP_Instruction Forfaitaires'!$E106*Listes!$B$65)+Listes!$C$65)))))))</f>
        <v/>
      </c>
      <c r="O106" s="140" t="str">
        <f>IF('Dépenses forfaitaires'!P106="","",'Dépenses forfaitaires'!P106)</f>
        <v/>
      </c>
      <c r="P106" s="196"/>
      <c r="Q106" s="367" t="str">
        <f t="shared" si="4"/>
        <v/>
      </c>
      <c r="R106" s="367" t="str">
        <f t="shared" si="5"/>
        <v/>
      </c>
      <c r="S106" s="196" t="str">
        <f t="shared" si="6"/>
        <v/>
      </c>
      <c r="T106" s="193"/>
      <c r="U106" s="198"/>
      <c r="V106" s="301" t="str">
        <f>IF(AND(OR(P106="KO",S106&lt;&gt;""),OR(Q106="",R106="",S106="")),Listes!$A$68,IF(AND(S106="",Q106&lt;&gt;""),Listes!$A$69,IF(AND(O106&lt;S106,U106=""),Listes!$A$70,IF(AND(Q106&gt;R106),Listes!$A$71,IF(AND(O106&lt;&gt;"",O106&gt;S106,T106=""),Listes!$A$72,IF(AND(W106="",OR(P106&lt;&gt;"",Q106&lt;&gt;"",R106&lt;&gt;"")),Listes!$A$73,""))))))</f>
        <v/>
      </c>
      <c r="W106" s="199"/>
      <c r="X106" s="331">
        <f t="shared" si="7"/>
        <v>0</v>
      </c>
    </row>
    <row r="107" spans="1:24" ht="20.149999999999999" customHeight="1" x14ac:dyDescent="0.35">
      <c r="A107" s="126">
        <v>101</v>
      </c>
      <c r="B107" s="123" t="str">
        <f>IF('Dépenses forfaitaires'!B107="","",'Dépenses forfaitaires'!B107)</f>
        <v/>
      </c>
      <c r="C107" s="123" t="str">
        <f>IF('Dépenses forfaitaires'!C107="","",'Dépenses forfaitaires'!C107)</f>
        <v/>
      </c>
      <c r="D107" s="123" t="str">
        <f>IF('Dépenses forfaitaires'!D107="","",'Dépenses forfaitaires'!D107)</f>
        <v/>
      </c>
      <c r="E107" s="123" t="str">
        <f>IF('Dépenses forfaitaires'!E107="","",'Dépenses forfaitaires'!E107)</f>
        <v/>
      </c>
      <c r="F107" s="123" t="str">
        <f>IF('Dépenses forfaitaires'!F107="","",'Dépenses forfaitaires'!F107)</f>
        <v/>
      </c>
      <c r="G107" s="197" t="str">
        <f>IF('Dépenses forfaitaires'!G107="","",'Dépenses forfaitaires'!G107)</f>
        <v/>
      </c>
      <c r="H107" s="123" t="str">
        <f>IF('Dépenses forfaitaires'!H107="","",'Dépenses forfaitaires'!H107)</f>
        <v/>
      </c>
      <c r="I107" s="123" t="str">
        <f>IF('Dépenses forfaitaires'!I107="","",'Dépenses forfaitaires'!I107)</f>
        <v/>
      </c>
      <c r="J107" s="361" t="str">
        <f>IF('Dépenses forfaitaires'!J107="","",'Dépenses forfaitaires'!J107)</f>
        <v/>
      </c>
      <c r="K107" s="361" t="str">
        <f>IF('Dépenses forfaitaires'!K107="","",'Dépenses forfaitaires'!K107)</f>
        <v/>
      </c>
      <c r="L107" s="123" t="str">
        <f>IF($H107="","",IF($C107=Listes!$B$32,IF('DP_Instruction Forfaitaires'!$E107&lt;Listes!$B$53,('DP_Instruction Forfaitaires'!$E107*(VLOOKUP('DP_Instruction Forfaitaires'!$D107,Listes!$A$54:$E$60,2,FALSE))),IF('DP_Instruction Forfaitaires'!$E107&gt;Listes!$E$53,('DP_Instruction Forfaitaires'!$E107*(VLOOKUP('DP_Instruction Forfaitaires'!$D107,Listes!$A$54:$E$60,5,FALSE))),('DP_Instruction Forfaitaires'!$E107*(VLOOKUP('DP_Instruction Forfaitaires'!$D107,Listes!$A$54:$E$60,3,FALSE))+(VLOOKUP('DP_Instruction Forfaitaires'!$D107,Listes!$A$54:$E$60,4,FALSE)))))))</f>
        <v/>
      </c>
      <c r="M107" s="123" t="str">
        <f>IF($H107="","",IF($C107=Listes!$B$31,IF('DP_Instruction Forfaitaires'!$E107&lt;Listes!$B$42,('DP_Instruction Forfaitaires'!$E107*(VLOOKUP('DP_Instruction Forfaitaires'!$D107,Listes!$A$43:$E$49,2,FALSE))),IF('DP_Instruction Forfaitaires'!$E107&gt;Listes!$D$42,('DP_Instruction Forfaitaires'!$E107*(VLOOKUP('DP_Instruction Forfaitaires'!$D107,Listes!$A$43:$E$49,5,FALSE))),('DP_Instruction Forfaitaires'!$E107*(VLOOKUP('DP_Instruction Forfaitaires'!$D107,Listes!$A$43:$E$49,3,FALSE))+(VLOOKUP('DP_Instruction Forfaitaires'!$D107,Listes!$A$43:$E$49,4,FALSE)))))))</f>
        <v/>
      </c>
      <c r="N107" s="186" t="str">
        <f>IF($H107="","",IF($C107=Listes!$B$34,Listes!$I$31,IF($C107=Listes!$B$35,(VLOOKUP('DP_Instruction Forfaitaires'!$F107,Listes!$E$31:$F$36,2,FALSE)),IF($C107=Listes!$B$33,IF('DP_Instruction Forfaitaires'!$E107&lt;Listes!$A$64,'DP_Instruction Forfaitaires'!$E107*Listes!$A$65,IF('DP_Instruction Forfaitaires'!$E107&gt;Listes!$D$64,'DP_Instruction Forfaitaires'!$E107*Listes!$D$65,(('DP_Instruction Forfaitaires'!$E107*Listes!$B$65)+Listes!$C$65)))))))</f>
        <v/>
      </c>
      <c r="O107" s="140" t="str">
        <f>IF('Dépenses forfaitaires'!P107="","",'Dépenses forfaitaires'!P107)</f>
        <v/>
      </c>
      <c r="P107" s="196"/>
      <c r="Q107" s="367" t="str">
        <f t="shared" si="4"/>
        <v/>
      </c>
      <c r="R107" s="367" t="str">
        <f t="shared" si="5"/>
        <v/>
      </c>
      <c r="S107" s="196" t="str">
        <f t="shared" si="6"/>
        <v/>
      </c>
      <c r="T107" s="193"/>
      <c r="U107" s="198"/>
      <c r="V107" s="301" t="str">
        <f>IF(AND(OR(P107="KO",S107&lt;&gt;""),OR(Q107="",R107="",S107="")),Listes!$A$68,IF(AND(S107="",Q107&lt;&gt;""),Listes!$A$69,IF(AND(O107&lt;S107,U107=""),Listes!$A$70,IF(AND(Q107&gt;R107),Listes!$A$71,IF(AND(O107&lt;&gt;"",O107&gt;S107,T107=""),Listes!$A$72,IF(AND(W107="",OR(P107&lt;&gt;"",Q107&lt;&gt;"",R107&lt;&gt;"")),Listes!$A$73,""))))))</f>
        <v/>
      </c>
      <c r="W107" s="199"/>
      <c r="X107" s="331">
        <f t="shared" si="7"/>
        <v>0</v>
      </c>
    </row>
    <row r="108" spans="1:24" ht="20.149999999999999" customHeight="1" x14ac:dyDescent="0.35">
      <c r="A108" s="126">
        <v>102</v>
      </c>
      <c r="B108" s="123" t="str">
        <f>IF('Dépenses forfaitaires'!B108="","",'Dépenses forfaitaires'!B108)</f>
        <v/>
      </c>
      <c r="C108" s="123" t="str">
        <f>IF('Dépenses forfaitaires'!C108="","",'Dépenses forfaitaires'!C108)</f>
        <v/>
      </c>
      <c r="D108" s="123" t="str">
        <f>IF('Dépenses forfaitaires'!D108="","",'Dépenses forfaitaires'!D108)</f>
        <v/>
      </c>
      <c r="E108" s="123" t="str">
        <f>IF('Dépenses forfaitaires'!E108="","",'Dépenses forfaitaires'!E108)</f>
        <v/>
      </c>
      <c r="F108" s="123" t="str">
        <f>IF('Dépenses forfaitaires'!F108="","",'Dépenses forfaitaires'!F108)</f>
        <v/>
      </c>
      <c r="G108" s="197" t="str">
        <f>IF('Dépenses forfaitaires'!G108="","",'Dépenses forfaitaires'!G108)</f>
        <v/>
      </c>
      <c r="H108" s="123" t="str">
        <f>IF('Dépenses forfaitaires'!H108="","",'Dépenses forfaitaires'!H108)</f>
        <v/>
      </c>
      <c r="I108" s="123" t="str">
        <f>IF('Dépenses forfaitaires'!I108="","",'Dépenses forfaitaires'!I108)</f>
        <v/>
      </c>
      <c r="J108" s="361" t="str">
        <f>IF('Dépenses forfaitaires'!J108="","",'Dépenses forfaitaires'!J108)</f>
        <v/>
      </c>
      <c r="K108" s="361" t="str">
        <f>IF('Dépenses forfaitaires'!K108="","",'Dépenses forfaitaires'!K108)</f>
        <v/>
      </c>
      <c r="L108" s="123" t="str">
        <f>IF($H108="","",IF($C108=Listes!$B$32,IF('DP_Instruction Forfaitaires'!$E108&lt;Listes!$B$53,('DP_Instruction Forfaitaires'!$E108*(VLOOKUP('DP_Instruction Forfaitaires'!$D108,Listes!$A$54:$E$60,2,FALSE))),IF('DP_Instruction Forfaitaires'!$E108&gt;Listes!$E$53,('DP_Instruction Forfaitaires'!$E108*(VLOOKUP('DP_Instruction Forfaitaires'!$D108,Listes!$A$54:$E$60,5,FALSE))),('DP_Instruction Forfaitaires'!$E108*(VLOOKUP('DP_Instruction Forfaitaires'!$D108,Listes!$A$54:$E$60,3,FALSE))+(VLOOKUP('DP_Instruction Forfaitaires'!$D108,Listes!$A$54:$E$60,4,FALSE)))))))</f>
        <v/>
      </c>
      <c r="M108" s="123" t="str">
        <f>IF($H108="","",IF($C108=Listes!$B$31,IF('DP_Instruction Forfaitaires'!$E108&lt;Listes!$B$42,('DP_Instruction Forfaitaires'!$E108*(VLOOKUP('DP_Instruction Forfaitaires'!$D108,Listes!$A$43:$E$49,2,FALSE))),IF('DP_Instruction Forfaitaires'!$E108&gt;Listes!$D$42,('DP_Instruction Forfaitaires'!$E108*(VLOOKUP('DP_Instruction Forfaitaires'!$D108,Listes!$A$43:$E$49,5,FALSE))),('DP_Instruction Forfaitaires'!$E108*(VLOOKUP('DP_Instruction Forfaitaires'!$D108,Listes!$A$43:$E$49,3,FALSE))+(VLOOKUP('DP_Instruction Forfaitaires'!$D108,Listes!$A$43:$E$49,4,FALSE)))))))</f>
        <v/>
      </c>
      <c r="N108" s="186" t="str">
        <f>IF($H108="","",IF($C108=Listes!$B$34,Listes!$I$31,IF($C108=Listes!$B$35,(VLOOKUP('DP_Instruction Forfaitaires'!$F108,Listes!$E$31:$F$36,2,FALSE)),IF($C108=Listes!$B$33,IF('DP_Instruction Forfaitaires'!$E108&lt;Listes!$A$64,'DP_Instruction Forfaitaires'!$E108*Listes!$A$65,IF('DP_Instruction Forfaitaires'!$E108&gt;Listes!$D$64,'DP_Instruction Forfaitaires'!$E108*Listes!$D$65,(('DP_Instruction Forfaitaires'!$E108*Listes!$B$65)+Listes!$C$65)))))))</f>
        <v/>
      </c>
      <c r="O108" s="140" t="str">
        <f>IF('Dépenses forfaitaires'!P108="","",'Dépenses forfaitaires'!P108)</f>
        <v/>
      </c>
      <c r="P108" s="196"/>
      <c r="Q108" s="367" t="str">
        <f t="shared" si="4"/>
        <v/>
      </c>
      <c r="R108" s="367" t="str">
        <f t="shared" si="5"/>
        <v/>
      </c>
      <c r="S108" s="196" t="str">
        <f t="shared" si="6"/>
        <v/>
      </c>
      <c r="T108" s="193"/>
      <c r="U108" s="198"/>
      <c r="V108" s="301" t="str">
        <f>IF(AND(OR(P108="KO",S108&lt;&gt;""),OR(Q108="",R108="",S108="")),Listes!$A$68,IF(AND(S108="",Q108&lt;&gt;""),Listes!$A$69,IF(AND(O108&lt;S108,U108=""),Listes!$A$70,IF(AND(Q108&gt;R108),Listes!$A$71,IF(AND(O108&lt;&gt;"",O108&gt;S108,T108=""),Listes!$A$72,IF(AND(W108="",OR(P108&lt;&gt;"",Q108&lt;&gt;"",R108&lt;&gt;"")),Listes!$A$73,""))))))</f>
        <v/>
      </c>
      <c r="W108" s="199"/>
      <c r="X108" s="331">
        <f t="shared" si="7"/>
        <v>0</v>
      </c>
    </row>
    <row r="109" spans="1:24" ht="20.149999999999999" customHeight="1" x14ac:dyDescent="0.35">
      <c r="A109" s="126">
        <v>103</v>
      </c>
      <c r="B109" s="123" t="str">
        <f>IF('Dépenses forfaitaires'!B109="","",'Dépenses forfaitaires'!B109)</f>
        <v/>
      </c>
      <c r="C109" s="123" t="str">
        <f>IF('Dépenses forfaitaires'!C109="","",'Dépenses forfaitaires'!C109)</f>
        <v/>
      </c>
      <c r="D109" s="123" t="str">
        <f>IF('Dépenses forfaitaires'!D109="","",'Dépenses forfaitaires'!D109)</f>
        <v/>
      </c>
      <c r="E109" s="123" t="str">
        <f>IF('Dépenses forfaitaires'!E109="","",'Dépenses forfaitaires'!E109)</f>
        <v/>
      </c>
      <c r="F109" s="123" t="str">
        <f>IF('Dépenses forfaitaires'!F109="","",'Dépenses forfaitaires'!F109)</f>
        <v/>
      </c>
      <c r="G109" s="197" t="str">
        <f>IF('Dépenses forfaitaires'!G109="","",'Dépenses forfaitaires'!G109)</f>
        <v/>
      </c>
      <c r="H109" s="123" t="str">
        <f>IF('Dépenses forfaitaires'!H109="","",'Dépenses forfaitaires'!H109)</f>
        <v/>
      </c>
      <c r="I109" s="123" t="str">
        <f>IF('Dépenses forfaitaires'!I109="","",'Dépenses forfaitaires'!I109)</f>
        <v/>
      </c>
      <c r="J109" s="361" t="str">
        <f>IF('Dépenses forfaitaires'!J109="","",'Dépenses forfaitaires'!J109)</f>
        <v/>
      </c>
      <c r="K109" s="361" t="str">
        <f>IF('Dépenses forfaitaires'!K109="","",'Dépenses forfaitaires'!K109)</f>
        <v/>
      </c>
      <c r="L109" s="123" t="str">
        <f>IF($H109="","",IF($C109=Listes!$B$32,IF('DP_Instruction Forfaitaires'!$E109&lt;Listes!$B$53,('DP_Instruction Forfaitaires'!$E109*(VLOOKUP('DP_Instruction Forfaitaires'!$D109,Listes!$A$54:$E$60,2,FALSE))),IF('DP_Instruction Forfaitaires'!$E109&gt;Listes!$E$53,('DP_Instruction Forfaitaires'!$E109*(VLOOKUP('DP_Instruction Forfaitaires'!$D109,Listes!$A$54:$E$60,5,FALSE))),('DP_Instruction Forfaitaires'!$E109*(VLOOKUP('DP_Instruction Forfaitaires'!$D109,Listes!$A$54:$E$60,3,FALSE))+(VLOOKUP('DP_Instruction Forfaitaires'!$D109,Listes!$A$54:$E$60,4,FALSE)))))))</f>
        <v/>
      </c>
      <c r="M109" s="123" t="str">
        <f>IF($H109="","",IF($C109=Listes!$B$31,IF('DP_Instruction Forfaitaires'!$E109&lt;Listes!$B$42,('DP_Instruction Forfaitaires'!$E109*(VLOOKUP('DP_Instruction Forfaitaires'!$D109,Listes!$A$43:$E$49,2,FALSE))),IF('DP_Instruction Forfaitaires'!$E109&gt;Listes!$D$42,('DP_Instruction Forfaitaires'!$E109*(VLOOKUP('DP_Instruction Forfaitaires'!$D109,Listes!$A$43:$E$49,5,FALSE))),('DP_Instruction Forfaitaires'!$E109*(VLOOKUP('DP_Instruction Forfaitaires'!$D109,Listes!$A$43:$E$49,3,FALSE))+(VLOOKUP('DP_Instruction Forfaitaires'!$D109,Listes!$A$43:$E$49,4,FALSE)))))))</f>
        <v/>
      </c>
      <c r="N109" s="186" t="str">
        <f>IF($H109="","",IF($C109=Listes!$B$34,Listes!$I$31,IF($C109=Listes!$B$35,(VLOOKUP('DP_Instruction Forfaitaires'!$F109,Listes!$E$31:$F$36,2,FALSE)),IF($C109=Listes!$B$33,IF('DP_Instruction Forfaitaires'!$E109&lt;Listes!$A$64,'DP_Instruction Forfaitaires'!$E109*Listes!$A$65,IF('DP_Instruction Forfaitaires'!$E109&gt;Listes!$D$64,'DP_Instruction Forfaitaires'!$E109*Listes!$D$65,(('DP_Instruction Forfaitaires'!$E109*Listes!$B$65)+Listes!$C$65)))))))</f>
        <v/>
      </c>
      <c r="O109" s="140" t="str">
        <f>IF('Dépenses forfaitaires'!P109="","",'Dépenses forfaitaires'!P109)</f>
        <v/>
      </c>
      <c r="P109" s="196"/>
      <c r="Q109" s="367" t="str">
        <f t="shared" si="4"/>
        <v/>
      </c>
      <c r="R109" s="367" t="str">
        <f t="shared" si="5"/>
        <v/>
      </c>
      <c r="S109" s="196" t="str">
        <f t="shared" si="6"/>
        <v/>
      </c>
      <c r="T109" s="193"/>
      <c r="U109" s="198"/>
      <c r="V109" s="301" t="str">
        <f>IF(AND(OR(P109="KO",S109&lt;&gt;""),OR(Q109="",R109="",S109="")),Listes!$A$68,IF(AND(S109="",Q109&lt;&gt;""),Listes!$A$69,IF(AND(O109&lt;S109,U109=""),Listes!$A$70,IF(AND(Q109&gt;R109),Listes!$A$71,IF(AND(O109&lt;&gt;"",O109&gt;S109,T109=""),Listes!$A$72,IF(AND(W109="",OR(P109&lt;&gt;"",Q109&lt;&gt;"",R109&lt;&gt;"")),Listes!$A$73,""))))))</f>
        <v/>
      </c>
      <c r="W109" s="199"/>
      <c r="X109" s="331">
        <f t="shared" si="7"/>
        <v>0</v>
      </c>
    </row>
    <row r="110" spans="1:24" ht="20.149999999999999" customHeight="1" x14ac:dyDescent="0.35">
      <c r="A110" s="126">
        <v>104</v>
      </c>
      <c r="B110" s="123" t="str">
        <f>IF('Dépenses forfaitaires'!B110="","",'Dépenses forfaitaires'!B110)</f>
        <v/>
      </c>
      <c r="C110" s="123" t="str">
        <f>IF('Dépenses forfaitaires'!C110="","",'Dépenses forfaitaires'!C110)</f>
        <v/>
      </c>
      <c r="D110" s="123" t="str">
        <f>IF('Dépenses forfaitaires'!D110="","",'Dépenses forfaitaires'!D110)</f>
        <v/>
      </c>
      <c r="E110" s="123" t="str">
        <f>IF('Dépenses forfaitaires'!E110="","",'Dépenses forfaitaires'!E110)</f>
        <v/>
      </c>
      <c r="F110" s="123" t="str">
        <f>IF('Dépenses forfaitaires'!F110="","",'Dépenses forfaitaires'!F110)</f>
        <v/>
      </c>
      <c r="G110" s="197" t="str">
        <f>IF('Dépenses forfaitaires'!G110="","",'Dépenses forfaitaires'!G110)</f>
        <v/>
      </c>
      <c r="H110" s="123" t="str">
        <f>IF('Dépenses forfaitaires'!H110="","",'Dépenses forfaitaires'!H110)</f>
        <v/>
      </c>
      <c r="I110" s="123" t="str">
        <f>IF('Dépenses forfaitaires'!I110="","",'Dépenses forfaitaires'!I110)</f>
        <v/>
      </c>
      <c r="J110" s="361" t="str">
        <f>IF('Dépenses forfaitaires'!J110="","",'Dépenses forfaitaires'!J110)</f>
        <v/>
      </c>
      <c r="K110" s="361" t="str">
        <f>IF('Dépenses forfaitaires'!K110="","",'Dépenses forfaitaires'!K110)</f>
        <v/>
      </c>
      <c r="L110" s="123" t="str">
        <f>IF($H110="","",IF($C110=Listes!$B$32,IF('DP_Instruction Forfaitaires'!$E110&lt;Listes!$B$53,('DP_Instruction Forfaitaires'!$E110*(VLOOKUP('DP_Instruction Forfaitaires'!$D110,Listes!$A$54:$E$60,2,FALSE))),IF('DP_Instruction Forfaitaires'!$E110&gt;Listes!$E$53,('DP_Instruction Forfaitaires'!$E110*(VLOOKUP('DP_Instruction Forfaitaires'!$D110,Listes!$A$54:$E$60,5,FALSE))),('DP_Instruction Forfaitaires'!$E110*(VLOOKUP('DP_Instruction Forfaitaires'!$D110,Listes!$A$54:$E$60,3,FALSE))+(VLOOKUP('DP_Instruction Forfaitaires'!$D110,Listes!$A$54:$E$60,4,FALSE)))))))</f>
        <v/>
      </c>
      <c r="M110" s="123" t="str">
        <f>IF($H110="","",IF($C110=Listes!$B$31,IF('DP_Instruction Forfaitaires'!$E110&lt;Listes!$B$42,('DP_Instruction Forfaitaires'!$E110*(VLOOKUP('DP_Instruction Forfaitaires'!$D110,Listes!$A$43:$E$49,2,FALSE))),IF('DP_Instruction Forfaitaires'!$E110&gt;Listes!$D$42,('DP_Instruction Forfaitaires'!$E110*(VLOOKUP('DP_Instruction Forfaitaires'!$D110,Listes!$A$43:$E$49,5,FALSE))),('DP_Instruction Forfaitaires'!$E110*(VLOOKUP('DP_Instruction Forfaitaires'!$D110,Listes!$A$43:$E$49,3,FALSE))+(VLOOKUP('DP_Instruction Forfaitaires'!$D110,Listes!$A$43:$E$49,4,FALSE)))))))</f>
        <v/>
      </c>
      <c r="N110" s="186" t="str">
        <f>IF($H110="","",IF($C110=Listes!$B$34,Listes!$I$31,IF($C110=Listes!$B$35,(VLOOKUP('DP_Instruction Forfaitaires'!$F110,Listes!$E$31:$F$36,2,FALSE)),IF($C110=Listes!$B$33,IF('DP_Instruction Forfaitaires'!$E110&lt;Listes!$A$64,'DP_Instruction Forfaitaires'!$E110*Listes!$A$65,IF('DP_Instruction Forfaitaires'!$E110&gt;Listes!$D$64,'DP_Instruction Forfaitaires'!$E110*Listes!$D$65,(('DP_Instruction Forfaitaires'!$E110*Listes!$B$65)+Listes!$C$65)))))))</f>
        <v/>
      </c>
      <c r="O110" s="140" t="str">
        <f>IF('Dépenses forfaitaires'!P110="","",'Dépenses forfaitaires'!P110)</f>
        <v/>
      </c>
      <c r="P110" s="196"/>
      <c r="Q110" s="367" t="str">
        <f t="shared" si="4"/>
        <v/>
      </c>
      <c r="R110" s="367" t="str">
        <f t="shared" si="5"/>
        <v/>
      </c>
      <c r="S110" s="196" t="str">
        <f t="shared" si="6"/>
        <v/>
      </c>
      <c r="T110" s="193"/>
      <c r="U110" s="198"/>
      <c r="V110" s="301" t="str">
        <f>IF(AND(OR(P110="KO",S110&lt;&gt;""),OR(Q110="",R110="",S110="")),Listes!$A$68,IF(AND(S110="",Q110&lt;&gt;""),Listes!$A$69,IF(AND(O110&lt;S110,U110=""),Listes!$A$70,IF(AND(Q110&gt;R110),Listes!$A$71,IF(AND(O110&lt;&gt;"",O110&gt;S110,T110=""),Listes!$A$72,IF(AND(W110="",OR(P110&lt;&gt;"",Q110&lt;&gt;"",R110&lt;&gt;"")),Listes!$A$73,""))))))</f>
        <v/>
      </c>
      <c r="W110" s="199"/>
      <c r="X110" s="331">
        <f t="shared" si="7"/>
        <v>0</v>
      </c>
    </row>
    <row r="111" spans="1:24" ht="20.149999999999999" customHeight="1" x14ac:dyDescent="0.35">
      <c r="A111" s="126">
        <v>105</v>
      </c>
      <c r="B111" s="123" t="str">
        <f>IF('Dépenses forfaitaires'!B111="","",'Dépenses forfaitaires'!B111)</f>
        <v/>
      </c>
      <c r="C111" s="123" t="str">
        <f>IF('Dépenses forfaitaires'!C111="","",'Dépenses forfaitaires'!C111)</f>
        <v/>
      </c>
      <c r="D111" s="123" t="str">
        <f>IF('Dépenses forfaitaires'!D111="","",'Dépenses forfaitaires'!D111)</f>
        <v/>
      </c>
      <c r="E111" s="123" t="str">
        <f>IF('Dépenses forfaitaires'!E111="","",'Dépenses forfaitaires'!E111)</f>
        <v/>
      </c>
      <c r="F111" s="123" t="str">
        <f>IF('Dépenses forfaitaires'!F111="","",'Dépenses forfaitaires'!F111)</f>
        <v/>
      </c>
      <c r="G111" s="197" t="str">
        <f>IF('Dépenses forfaitaires'!G111="","",'Dépenses forfaitaires'!G111)</f>
        <v/>
      </c>
      <c r="H111" s="123" t="str">
        <f>IF('Dépenses forfaitaires'!H111="","",'Dépenses forfaitaires'!H111)</f>
        <v/>
      </c>
      <c r="I111" s="123" t="str">
        <f>IF('Dépenses forfaitaires'!I111="","",'Dépenses forfaitaires'!I111)</f>
        <v/>
      </c>
      <c r="J111" s="361" t="str">
        <f>IF('Dépenses forfaitaires'!J111="","",'Dépenses forfaitaires'!J111)</f>
        <v/>
      </c>
      <c r="K111" s="361" t="str">
        <f>IF('Dépenses forfaitaires'!K111="","",'Dépenses forfaitaires'!K111)</f>
        <v/>
      </c>
      <c r="L111" s="123" t="str">
        <f>IF($H111="","",IF($C111=Listes!$B$32,IF('DP_Instruction Forfaitaires'!$E111&lt;Listes!$B$53,('DP_Instruction Forfaitaires'!$E111*(VLOOKUP('DP_Instruction Forfaitaires'!$D111,Listes!$A$54:$E$60,2,FALSE))),IF('DP_Instruction Forfaitaires'!$E111&gt;Listes!$E$53,('DP_Instruction Forfaitaires'!$E111*(VLOOKUP('DP_Instruction Forfaitaires'!$D111,Listes!$A$54:$E$60,5,FALSE))),('DP_Instruction Forfaitaires'!$E111*(VLOOKUP('DP_Instruction Forfaitaires'!$D111,Listes!$A$54:$E$60,3,FALSE))+(VLOOKUP('DP_Instruction Forfaitaires'!$D111,Listes!$A$54:$E$60,4,FALSE)))))))</f>
        <v/>
      </c>
      <c r="M111" s="123" t="str">
        <f>IF($H111="","",IF($C111=Listes!$B$31,IF('DP_Instruction Forfaitaires'!$E111&lt;Listes!$B$42,('DP_Instruction Forfaitaires'!$E111*(VLOOKUP('DP_Instruction Forfaitaires'!$D111,Listes!$A$43:$E$49,2,FALSE))),IF('DP_Instruction Forfaitaires'!$E111&gt;Listes!$D$42,('DP_Instruction Forfaitaires'!$E111*(VLOOKUP('DP_Instruction Forfaitaires'!$D111,Listes!$A$43:$E$49,5,FALSE))),('DP_Instruction Forfaitaires'!$E111*(VLOOKUP('DP_Instruction Forfaitaires'!$D111,Listes!$A$43:$E$49,3,FALSE))+(VLOOKUP('DP_Instruction Forfaitaires'!$D111,Listes!$A$43:$E$49,4,FALSE)))))))</f>
        <v/>
      </c>
      <c r="N111" s="186" t="str">
        <f>IF($H111="","",IF($C111=Listes!$B$34,Listes!$I$31,IF($C111=Listes!$B$35,(VLOOKUP('DP_Instruction Forfaitaires'!$F111,Listes!$E$31:$F$36,2,FALSE)),IF($C111=Listes!$B$33,IF('DP_Instruction Forfaitaires'!$E111&lt;Listes!$A$64,'DP_Instruction Forfaitaires'!$E111*Listes!$A$65,IF('DP_Instruction Forfaitaires'!$E111&gt;Listes!$D$64,'DP_Instruction Forfaitaires'!$E111*Listes!$D$65,(('DP_Instruction Forfaitaires'!$E111*Listes!$B$65)+Listes!$C$65)))))))</f>
        <v/>
      </c>
      <c r="O111" s="140" t="str">
        <f>IF('Dépenses forfaitaires'!P111="","",'Dépenses forfaitaires'!P111)</f>
        <v/>
      </c>
      <c r="P111" s="196"/>
      <c r="Q111" s="367" t="str">
        <f t="shared" si="4"/>
        <v/>
      </c>
      <c r="R111" s="367" t="str">
        <f t="shared" si="5"/>
        <v/>
      </c>
      <c r="S111" s="196" t="str">
        <f t="shared" si="6"/>
        <v/>
      </c>
      <c r="T111" s="193"/>
      <c r="U111" s="198"/>
      <c r="V111" s="301" t="str">
        <f>IF(AND(OR(P111="KO",S111&lt;&gt;""),OR(Q111="",R111="",S111="")),Listes!$A$68,IF(AND(S111="",Q111&lt;&gt;""),Listes!$A$69,IF(AND(O111&lt;S111,U111=""),Listes!$A$70,IF(AND(Q111&gt;R111),Listes!$A$71,IF(AND(O111&lt;&gt;"",O111&gt;S111,T111=""),Listes!$A$72,IF(AND(W111="",OR(P111&lt;&gt;"",Q111&lt;&gt;"",R111&lt;&gt;"")),Listes!$A$73,""))))))</f>
        <v/>
      </c>
      <c r="W111" s="199"/>
      <c r="X111" s="331">
        <f t="shared" si="7"/>
        <v>0</v>
      </c>
    </row>
    <row r="112" spans="1:24" ht="20.149999999999999" customHeight="1" x14ac:dyDescent="0.35">
      <c r="A112" s="126">
        <v>106</v>
      </c>
      <c r="B112" s="123" t="str">
        <f>IF('Dépenses forfaitaires'!B112="","",'Dépenses forfaitaires'!B112)</f>
        <v/>
      </c>
      <c r="C112" s="123" t="str">
        <f>IF('Dépenses forfaitaires'!C112="","",'Dépenses forfaitaires'!C112)</f>
        <v/>
      </c>
      <c r="D112" s="123" t="str">
        <f>IF('Dépenses forfaitaires'!D112="","",'Dépenses forfaitaires'!D112)</f>
        <v/>
      </c>
      <c r="E112" s="123" t="str">
        <f>IF('Dépenses forfaitaires'!E112="","",'Dépenses forfaitaires'!E112)</f>
        <v/>
      </c>
      <c r="F112" s="123" t="str">
        <f>IF('Dépenses forfaitaires'!F112="","",'Dépenses forfaitaires'!F112)</f>
        <v/>
      </c>
      <c r="G112" s="197" t="str">
        <f>IF('Dépenses forfaitaires'!G112="","",'Dépenses forfaitaires'!G112)</f>
        <v/>
      </c>
      <c r="H112" s="123" t="str">
        <f>IF('Dépenses forfaitaires'!H112="","",'Dépenses forfaitaires'!H112)</f>
        <v/>
      </c>
      <c r="I112" s="123" t="str">
        <f>IF('Dépenses forfaitaires'!I112="","",'Dépenses forfaitaires'!I112)</f>
        <v/>
      </c>
      <c r="J112" s="361" t="str">
        <f>IF('Dépenses forfaitaires'!J112="","",'Dépenses forfaitaires'!J112)</f>
        <v/>
      </c>
      <c r="K112" s="361" t="str">
        <f>IF('Dépenses forfaitaires'!K112="","",'Dépenses forfaitaires'!K112)</f>
        <v/>
      </c>
      <c r="L112" s="123" t="str">
        <f>IF($H112="","",IF($C112=Listes!$B$32,IF('DP_Instruction Forfaitaires'!$E112&lt;Listes!$B$53,('DP_Instruction Forfaitaires'!$E112*(VLOOKUP('DP_Instruction Forfaitaires'!$D112,Listes!$A$54:$E$60,2,FALSE))),IF('DP_Instruction Forfaitaires'!$E112&gt;Listes!$E$53,('DP_Instruction Forfaitaires'!$E112*(VLOOKUP('DP_Instruction Forfaitaires'!$D112,Listes!$A$54:$E$60,5,FALSE))),('DP_Instruction Forfaitaires'!$E112*(VLOOKUP('DP_Instruction Forfaitaires'!$D112,Listes!$A$54:$E$60,3,FALSE))+(VLOOKUP('DP_Instruction Forfaitaires'!$D112,Listes!$A$54:$E$60,4,FALSE)))))))</f>
        <v/>
      </c>
      <c r="M112" s="123" t="str">
        <f>IF($H112="","",IF($C112=Listes!$B$31,IF('DP_Instruction Forfaitaires'!$E112&lt;Listes!$B$42,('DP_Instruction Forfaitaires'!$E112*(VLOOKUP('DP_Instruction Forfaitaires'!$D112,Listes!$A$43:$E$49,2,FALSE))),IF('DP_Instruction Forfaitaires'!$E112&gt;Listes!$D$42,('DP_Instruction Forfaitaires'!$E112*(VLOOKUP('DP_Instruction Forfaitaires'!$D112,Listes!$A$43:$E$49,5,FALSE))),('DP_Instruction Forfaitaires'!$E112*(VLOOKUP('DP_Instruction Forfaitaires'!$D112,Listes!$A$43:$E$49,3,FALSE))+(VLOOKUP('DP_Instruction Forfaitaires'!$D112,Listes!$A$43:$E$49,4,FALSE)))))))</f>
        <v/>
      </c>
      <c r="N112" s="186" t="str">
        <f>IF($H112="","",IF($C112=Listes!$B$34,Listes!$I$31,IF($C112=Listes!$B$35,(VLOOKUP('DP_Instruction Forfaitaires'!$F112,Listes!$E$31:$F$36,2,FALSE)),IF($C112=Listes!$B$33,IF('DP_Instruction Forfaitaires'!$E112&lt;Listes!$A$64,'DP_Instruction Forfaitaires'!$E112*Listes!$A$65,IF('DP_Instruction Forfaitaires'!$E112&gt;Listes!$D$64,'DP_Instruction Forfaitaires'!$E112*Listes!$D$65,(('DP_Instruction Forfaitaires'!$E112*Listes!$B$65)+Listes!$C$65)))))))</f>
        <v/>
      </c>
      <c r="O112" s="140" t="str">
        <f>IF('Dépenses forfaitaires'!P112="","",'Dépenses forfaitaires'!P112)</f>
        <v/>
      </c>
      <c r="P112" s="196"/>
      <c r="Q112" s="367" t="str">
        <f t="shared" si="4"/>
        <v/>
      </c>
      <c r="R112" s="367" t="str">
        <f t="shared" si="5"/>
        <v/>
      </c>
      <c r="S112" s="196" t="str">
        <f t="shared" si="6"/>
        <v/>
      </c>
      <c r="T112" s="193"/>
      <c r="U112" s="198"/>
      <c r="V112" s="301" t="str">
        <f>IF(AND(OR(P112="KO",S112&lt;&gt;""),OR(Q112="",R112="",S112="")),Listes!$A$68,IF(AND(S112="",Q112&lt;&gt;""),Listes!$A$69,IF(AND(O112&lt;S112,U112=""),Listes!$A$70,IF(AND(Q112&gt;R112),Listes!$A$71,IF(AND(O112&lt;&gt;"",O112&gt;S112,T112=""),Listes!$A$72,IF(AND(W112="",OR(P112&lt;&gt;"",Q112&lt;&gt;"",R112&lt;&gt;"")),Listes!$A$73,""))))))</f>
        <v/>
      </c>
      <c r="W112" s="199"/>
      <c r="X112" s="331">
        <f t="shared" si="7"/>
        <v>0</v>
      </c>
    </row>
    <row r="113" spans="1:24" ht="20.149999999999999" customHeight="1" x14ac:dyDescent="0.35">
      <c r="A113" s="126">
        <v>107</v>
      </c>
      <c r="B113" s="123" t="str">
        <f>IF('Dépenses forfaitaires'!B113="","",'Dépenses forfaitaires'!B113)</f>
        <v/>
      </c>
      <c r="C113" s="123" t="str">
        <f>IF('Dépenses forfaitaires'!C113="","",'Dépenses forfaitaires'!C113)</f>
        <v/>
      </c>
      <c r="D113" s="123" t="str">
        <f>IF('Dépenses forfaitaires'!D113="","",'Dépenses forfaitaires'!D113)</f>
        <v/>
      </c>
      <c r="E113" s="123" t="str">
        <f>IF('Dépenses forfaitaires'!E113="","",'Dépenses forfaitaires'!E113)</f>
        <v/>
      </c>
      <c r="F113" s="123" t="str">
        <f>IF('Dépenses forfaitaires'!F113="","",'Dépenses forfaitaires'!F113)</f>
        <v/>
      </c>
      <c r="G113" s="197" t="str">
        <f>IF('Dépenses forfaitaires'!G113="","",'Dépenses forfaitaires'!G113)</f>
        <v/>
      </c>
      <c r="H113" s="123" t="str">
        <f>IF('Dépenses forfaitaires'!H113="","",'Dépenses forfaitaires'!H113)</f>
        <v/>
      </c>
      <c r="I113" s="123" t="str">
        <f>IF('Dépenses forfaitaires'!I113="","",'Dépenses forfaitaires'!I113)</f>
        <v/>
      </c>
      <c r="J113" s="361" t="str">
        <f>IF('Dépenses forfaitaires'!J113="","",'Dépenses forfaitaires'!J113)</f>
        <v/>
      </c>
      <c r="K113" s="361" t="str">
        <f>IF('Dépenses forfaitaires'!K113="","",'Dépenses forfaitaires'!K113)</f>
        <v/>
      </c>
      <c r="L113" s="123" t="str">
        <f>IF($H113="","",IF($C113=Listes!$B$32,IF('DP_Instruction Forfaitaires'!$E113&lt;Listes!$B$53,('DP_Instruction Forfaitaires'!$E113*(VLOOKUP('DP_Instruction Forfaitaires'!$D113,Listes!$A$54:$E$60,2,FALSE))),IF('DP_Instruction Forfaitaires'!$E113&gt;Listes!$E$53,('DP_Instruction Forfaitaires'!$E113*(VLOOKUP('DP_Instruction Forfaitaires'!$D113,Listes!$A$54:$E$60,5,FALSE))),('DP_Instruction Forfaitaires'!$E113*(VLOOKUP('DP_Instruction Forfaitaires'!$D113,Listes!$A$54:$E$60,3,FALSE))+(VLOOKUP('DP_Instruction Forfaitaires'!$D113,Listes!$A$54:$E$60,4,FALSE)))))))</f>
        <v/>
      </c>
      <c r="M113" s="123" t="str">
        <f>IF($H113="","",IF($C113=Listes!$B$31,IF('DP_Instruction Forfaitaires'!$E113&lt;Listes!$B$42,('DP_Instruction Forfaitaires'!$E113*(VLOOKUP('DP_Instruction Forfaitaires'!$D113,Listes!$A$43:$E$49,2,FALSE))),IF('DP_Instruction Forfaitaires'!$E113&gt;Listes!$D$42,('DP_Instruction Forfaitaires'!$E113*(VLOOKUP('DP_Instruction Forfaitaires'!$D113,Listes!$A$43:$E$49,5,FALSE))),('DP_Instruction Forfaitaires'!$E113*(VLOOKUP('DP_Instruction Forfaitaires'!$D113,Listes!$A$43:$E$49,3,FALSE))+(VLOOKUP('DP_Instruction Forfaitaires'!$D113,Listes!$A$43:$E$49,4,FALSE)))))))</f>
        <v/>
      </c>
      <c r="N113" s="186" t="str">
        <f>IF($H113="","",IF($C113=Listes!$B$34,Listes!$I$31,IF($C113=Listes!$B$35,(VLOOKUP('DP_Instruction Forfaitaires'!$F113,Listes!$E$31:$F$36,2,FALSE)),IF($C113=Listes!$B$33,IF('DP_Instruction Forfaitaires'!$E113&lt;Listes!$A$64,'DP_Instruction Forfaitaires'!$E113*Listes!$A$65,IF('DP_Instruction Forfaitaires'!$E113&gt;Listes!$D$64,'DP_Instruction Forfaitaires'!$E113*Listes!$D$65,(('DP_Instruction Forfaitaires'!$E113*Listes!$B$65)+Listes!$C$65)))))))</f>
        <v/>
      </c>
      <c r="O113" s="140" t="str">
        <f>IF('Dépenses forfaitaires'!P113="","",'Dépenses forfaitaires'!P113)</f>
        <v/>
      </c>
      <c r="P113" s="196"/>
      <c r="Q113" s="367" t="str">
        <f t="shared" si="4"/>
        <v/>
      </c>
      <c r="R113" s="367" t="str">
        <f t="shared" si="5"/>
        <v/>
      </c>
      <c r="S113" s="196" t="str">
        <f t="shared" si="6"/>
        <v/>
      </c>
      <c r="T113" s="193"/>
      <c r="U113" s="198"/>
      <c r="V113" s="301" t="str">
        <f>IF(AND(OR(P113="KO",S113&lt;&gt;""),OR(Q113="",R113="",S113="")),Listes!$A$68,IF(AND(S113="",Q113&lt;&gt;""),Listes!$A$69,IF(AND(O113&lt;S113,U113=""),Listes!$A$70,IF(AND(Q113&gt;R113),Listes!$A$71,IF(AND(O113&lt;&gt;"",O113&gt;S113,T113=""),Listes!$A$72,IF(AND(W113="",OR(P113&lt;&gt;"",Q113&lt;&gt;"",R113&lt;&gt;"")),Listes!$A$73,""))))))</f>
        <v/>
      </c>
      <c r="W113" s="199"/>
      <c r="X113" s="331">
        <f t="shared" si="7"/>
        <v>0</v>
      </c>
    </row>
    <row r="114" spans="1:24" ht="20.149999999999999" customHeight="1" x14ac:dyDescent="0.35">
      <c r="A114" s="126">
        <v>108</v>
      </c>
      <c r="B114" s="123" t="str">
        <f>IF('Dépenses forfaitaires'!B114="","",'Dépenses forfaitaires'!B114)</f>
        <v/>
      </c>
      <c r="C114" s="123" t="str">
        <f>IF('Dépenses forfaitaires'!C114="","",'Dépenses forfaitaires'!C114)</f>
        <v/>
      </c>
      <c r="D114" s="123" t="str">
        <f>IF('Dépenses forfaitaires'!D114="","",'Dépenses forfaitaires'!D114)</f>
        <v/>
      </c>
      <c r="E114" s="123" t="str">
        <f>IF('Dépenses forfaitaires'!E114="","",'Dépenses forfaitaires'!E114)</f>
        <v/>
      </c>
      <c r="F114" s="123" t="str">
        <f>IF('Dépenses forfaitaires'!F114="","",'Dépenses forfaitaires'!F114)</f>
        <v/>
      </c>
      <c r="G114" s="197" t="str">
        <f>IF('Dépenses forfaitaires'!G114="","",'Dépenses forfaitaires'!G114)</f>
        <v/>
      </c>
      <c r="H114" s="123" t="str">
        <f>IF('Dépenses forfaitaires'!H114="","",'Dépenses forfaitaires'!H114)</f>
        <v/>
      </c>
      <c r="I114" s="123" t="str">
        <f>IF('Dépenses forfaitaires'!I114="","",'Dépenses forfaitaires'!I114)</f>
        <v/>
      </c>
      <c r="J114" s="361" t="str">
        <f>IF('Dépenses forfaitaires'!J114="","",'Dépenses forfaitaires'!J114)</f>
        <v/>
      </c>
      <c r="K114" s="361" t="str">
        <f>IF('Dépenses forfaitaires'!K114="","",'Dépenses forfaitaires'!K114)</f>
        <v/>
      </c>
      <c r="L114" s="123" t="str">
        <f>IF($H114="","",IF($C114=Listes!$B$32,IF('DP_Instruction Forfaitaires'!$E114&lt;Listes!$B$53,('DP_Instruction Forfaitaires'!$E114*(VLOOKUP('DP_Instruction Forfaitaires'!$D114,Listes!$A$54:$E$60,2,FALSE))),IF('DP_Instruction Forfaitaires'!$E114&gt;Listes!$E$53,('DP_Instruction Forfaitaires'!$E114*(VLOOKUP('DP_Instruction Forfaitaires'!$D114,Listes!$A$54:$E$60,5,FALSE))),('DP_Instruction Forfaitaires'!$E114*(VLOOKUP('DP_Instruction Forfaitaires'!$D114,Listes!$A$54:$E$60,3,FALSE))+(VLOOKUP('DP_Instruction Forfaitaires'!$D114,Listes!$A$54:$E$60,4,FALSE)))))))</f>
        <v/>
      </c>
      <c r="M114" s="123" t="str">
        <f>IF($H114="","",IF($C114=Listes!$B$31,IF('DP_Instruction Forfaitaires'!$E114&lt;Listes!$B$42,('DP_Instruction Forfaitaires'!$E114*(VLOOKUP('DP_Instruction Forfaitaires'!$D114,Listes!$A$43:$E$49,2,FALSE))),IF('DP_Instruction Forfaitaires'!$E114&gt;Listes!$D$42,('DP_Instruction Forfaitaires'!$E114*(VLOOKUP('DP_Instruction Forfaitaires'!$D114,Listes!$A$43:$E$49,5,FALSE))),('DP_Instruction Forfaitaires'!$E114*(VLOOKUP('DP_Instruction Forfaitaires'!$D114,Listes!$A$43:$E$49,3,FALSE))+(VLOOKUP('DP_Instruction Forfaitaires'!$D114,Listes!$A$43:$E$49,4,FALSE)))))))</f>
        <v/>
      </c>
      <c r="N114" s="186" t="str">
        <f>IF($H114="","",IF($C114=Listes!$B$34,Listes!$I$31,IF($C114=Listes!$B$35,(VLOOKUP('DP_Instruction Forfaitaires'!$F114,Listes!$E$31:$F$36,2,FALSE)),IF($C114=Listes!$B$33,IF('DP_Instruction Forfaitaires'!$E114&lt;Listes!$A$64,'DP_Instruction Forfaitaires'!$E114*Listes!$A$65,IF('DP_Instruction Forfaitaires'!$E114&gt;Listes!$D$64,'DP_Instruction Forfaitaires'!$E114*Listes!$D$65,(('DP_Instruction Forfaitaires'!$E114*Listes!$B$65)+Listes!$C$65)))))))</f>
        <v/>
      </c>
      <c r="O114" s="140" t="str">
        <f>IF('Dépenses forfaitaires'!P114="","",'Dépenses forfaitaires'!P114)</f>
        <v/>
      </c>
      <c r="P114" s="196"/>
      <c r="Q114" s="367" t="str">
        <f t="shared" si="4"/>
        <v/>
      </c>
      <c r="R114" s="367" t="str">
        <f t="shared" si="5"/>
        <v/>
      </c>
      <c r="S114" s="196" t="str">
        <f t="shared" si="6"/>
        <v/>
      </c>
      <c r="T114" s="193"/>
      <c r="U114" s="198"/>
      <c r="V114" s="301" t="str">
        <f>IF(AND(OR(P114="KO",S114&lt;&gt;""),OR(Q114="",R114="",S114="")),Listes!$A$68,IF(AND(S114="",Q114&lt;&gt;""),Listes!$A$69,IF(AND(O114&lt;S114,U114=""),Listes!$A$70,IF(AND(Q114&gt;R114),Listes!$A$71,IF(AND(O114&lt;&gt;"",O114&gt;S114,T114=""),Listes!$A$72,IF(AND(W114="",OR(P114&lt;&gt;"",Q114&lt;&gt;"",R114&lt;&gt;"")),Listes!$A$73,""))))))</f>
        <v/>
      </c>
      <c r="W114" s="199"/>
      <c r="X114" s="331">
        <f t="shared" si="7"/>
        <v>0</v>
      </c>
    </row>
    <row r="115" spans="1:24" ht="20.149999999999999" customHeight="1" x14ac:dyDescent="0.35">
      <c r="A115" s="126">
        <v>109</v>
      </c>
      <c r="B115" s="123" t="str">
        <f>IF('Dépenses forfaitaires'!B115="","",'Dépenses forfaitaires'!B115)</f>
        <v/>
      </c>
      <c r="C115" s="123" t="str">
        <f>IF('Dépenses forfaitaires'!C115="","",'Dépenses forfaitaires'!C115)</f>
        <v/>
      </c>
      <c r="D115" s="123" t="str">
        <f>IF('Dépenses forfaitaires'!D115="","",'Dépenses forfaitaires'!D115)</f>
        <v/>
      </c>
      <c r="E115" s="123" t="str">
        <f>IF('Dépenses forfaitaires'!E115="","",'Dépenses forfaitaires'!E115)</f>
        <v/>
      </c>
      <c r="F115" s="123" t="str">
        <f>IF('Dépenses forfaitaires'!F115="","",'Dépenses forfaitaires'!F115)</f>
        <v/>
      </c>
      <c r="G115" s="197" t="str">
        <f>IF('Dépenses forfaitaires'!G115="","",'Dépenses forfaitaires'!G115)</f>
        <v/>
      </c>
      <c r="H115" s="123" t="str">
        <f>IF('Dépenses forfaitaires'!H115="","",'Dépenses forfaitaires'!H115)</f>
        <v/>
      </c>
      <c r="I115" s="123" t="str">
        <f>IF('Dépenses forfaitaires'!I115="","",'Dépenses forfaitaires'!I115)</f>
        <v/>
      </c>
      <c r="J115" s="361" t="str">
        <f>IF('Dépenses forfaitaires'!J115="","",'Dépenses forfaitaires'!J115)</f>
        <v/>
      </c>
      <c r="K115" s="361" t="str">
        <f>IF('Dépenses forfaitaires'!K115="","",'Dépenses forfaitaires'!K115)</f>
        <v/>
      </c>
      <c r="L115" s="123" t="str">
        <f>IF($H115="","",IF($C115=Listes!$B$32,IF('DP_Instruction Forfaitaires'!$E115&lt;Listes!$B$53,('DP_Instruction Forfaitaires'!$E115*(VLOOKUP('DP_Instruction Forfaitaires'!$D115,Listes!$A$54:$E$60,2,FALSE))),IF('DP_Instruction Forfaitaires'!$E115&gt;Listes!$E$53,('DP_Instruction Forfaitaires'!$E115*(VLOOKUP('DP_Instruction Forfaitaires'!$D115,Listes!$A$54:$E$60,5,FALSE))),('DP_Instruction Forfaitaires'!$E115*(VLOOKUP('DP_Instruction Forfaitaires'!$D115,Listes!$A$54:$E$60,3,FALSE))+(VLOOKUP('DP_Instruction Forfaitaires'!$D115,Listes!$A$54:$E$60,4,FALSE)))))))</f>
        <v/>
      </c>
      <c r="M115" s="123" t="str">
        <f>IF($H115="","",IF($C115=Listes!$B$31,IF('DP_Instruction Forfaitaires'!$E115&lt;Listes!$B$42,('DP_Instruction Forfaitaires'!$E115*(VLOOKUP('DP_Instruction Forfaitaires'!$D115,Listes!$A$43:$E$49,2,FALSE))),IF('DP_Instruction Forfaitaires'!$E115&gt;Listes!$D$42,('DP_Instruction Forfaitaires'!$E115*(VLOOKUP('DP_Instruction Forfaitaires'!$D115,Listes!$A$43:$E$49,5,FALSE))),('DP_Instruction Forfaitaires'!$E115*(VLOOKUP('DP_Instruction Forfaitaires'!$D115,Listes!$A$43:$E$49,3,FALSE))+(VLOOKUP('DP_Instruction Forfaitaires'!$D115,Listes!$A$43:$E$49,4,FALSE)))))))</f>
        <v/>
      </c>
      <c r="N115" s="186" t="str">
        <f>IF($H115="","",IF($C115=Listes!$B$34,Listes!$I$31,IF($C115=Listes!$B$35,(VLOOKUP('DP_Instruction Forfaitaires'!$F115,Listes!$E$31:$F$36,2,FALSE)),IF($C115=Listes!$B$33,IF('DP_Instruction Forfaitaires'!$E115&lt;Listes!$A$64,'DP_Instruction Forfaitaires'!$E115*Listes!$A$65,IF('DP_Instruction Forfaitaires'!$E115&gt;Listes!$D$64,'DP_Instruction Forfaitaires'!$E115*Listes!$D$65,(('DP_Instruction Forfaitaires'!$E115*Listes!$B$65)+Listes!$C$65)))))))</f>
        <v/>
      </c>
      <c r="O115" s="140" t="str">
        <f>IF('Dépenses forfaitaires'!P115="","",'Dépenses forfaitaires'!P115)</f>
        <v/>
      </c>
      <c r="P115" s="196"/>
      <c r="Q115" s="367" t="str">
        <f t="shared" si="4"/>
        <v/>
      </c>
      <c r="R115" s="367" t="str">
        <f t="shared" si="5"/>
        <v/>
      </c>
      <c r="S115" s="196" t="str">
        <f t="shared" si="6"/>
        <v/>
      </c>
      <c r="T115" s="193"/>
      <c r="U115" s="198"/>
      <c r="V115" s="301" t="str">
        <f>IF(AND(OR(P115="KO",S115&lt;&gt;""),OR(Q115="",R115="",S115="")),Listes!$A$68,IF(AND(S115="",Q115&lt;&gt;""),Listes!$A$69,IF(AND(O115&lt;S115,U115=""),Listes!$A$70,IF(AND(Q115&gt;R115),Listes!$A$71,IF(AND(O115&lt;&gt;"",O115&gt;S115,T115=""),Listes!$A$72,IF(AND(W115="",OR(P115&lt;&gt;"",Q115&lt;&gt;"",R115&lt;&gt;"")),Listes!$A$73,""))))))</f>
        <v/>
      </c>
      <c r="W115" s="199"/>
      <c r="X115" s="331">
        <f t="shared" si="7"/>
        <v>0</v>
      </c>
    </row>
    <row r="116" spans="1:24" ht="20.149999999999999" customHeight="1" x14ac:dyDescent="0.35">
      <c r="A116" s="126">
        <v>110</v>
      </c>
      <c r="B116" s="123" t="str">
        <f>IF('Dépenses forfaitaires'!B116="","",'Dépenses forfaitaires'!B116)</f>
        <v/>
      </c>
      <c r="C116" s="123" t="str">
        <f>IF('Dépenses forfaitaires'!C116="","",'Dépenses forfaitaires'!C116)</f>
        <v/>
      </c>
      <c r="D116" s="123" t="str">
        <f>IF('Dépenses forfaitaires'!D116="","",'Dépenses forfaitaires'!D116)</f>
        <v/>
      </c>
      <c r="E116" s="123" t="str">
        <f>IF('Dépenses forfaitaires'!E116="","",'Dépenses forfaitaires'!E116)</f>
        <v/>
      </c>
      <c r="F116" s="123" t="str">
        <f>IF('Dépenses forfaitaires'!F116="","",'Dépenses forfaitaires'!F116)</f>
        <v/>
      </c>
      <c r="G116" s="197" t="str">
        <f>IF('Dépenses forfaitaires'!G116="","",'Dépenses forfaitaires'!G116)</f>
        <v/>
      </c>
      <c r="H116" s="123" t="str">
        <f>IF('Dépenses forfaitaires'!H116="","",'Dépenses forfaitaires'!H116)</f>
        <v/>
      </c>
      <c r="I116" s="123" t="str">
        <f>IF('Dépenses forfaitaires'!I116="","",'Dépenses forfaitaires'!I116)</f>
        <v/>
      </c>
      <c r="J116" s="361" t="str">
        <f>IF('Dépenses forfaitaires'!J116="","",'Dépenses forfaitaires'!J116)</f>
        <v/>
      </c>
      <c r="K116" s="361" t="str">
        <f>IF('Dépenses forfaitaires'!K116="","",'Dépenses forfaitaires'!K116)</f>
        <v/>
      </c>
      <c r="L116" s="123" t="str">
        <f>IF($H116="","",IF($C116=Listes!$B$32,IF('DP_Instruction Forfaitaires'!$E116&lt;Listes!$B$53,('DP_Instruction Forfaitaires'!$E116*(VLOOKUP('DP_Instruction Forfaitaires'!$D116,Listes!$A$54:$E$60,2,FALSE))),IF('DP_Instruction Forfaitaires'!$E116&gt;Listes!$E$53,('DP_Instruction Forfaitaires'!$E116*(VLOOKUP('DP_Instruction Forfaitaires'!$D116,Listes!$A$54:$E$60,5,FALSE))),('DP_Instruction Forfaitaires'!$E116*(VLOOKUP('DP_Instruction Forfaitaires'!$D116,Listes!$A$54:$E$60,3,FALSE))+(VLOOKUP('DP_Instruction Forfaitaires'!$D116,Listes!$A$54:$E$60,4,FALSE)))))))</f>
        <v/>
      </c>
      <c r="M116" s="123" t="str">
        <f>IF($H116="","",IF($C116=Listes!$B$31,IF('DP_Instruction Forfaitaires'!$E116&lt;Listes!$B$42,('DP_Instruction Forfaitaires'!$E116*(VLOOKUP('DP_Instruction Forfaitaires'!$D116,Listes!$A$43:$E$49,2,FALSE))),IF('DP_Instruction Forfaitaires'!$E116&gt;Listes!$D$42,('DP_Instruction Forfaitaires'!$E116*(VLOOKUP('DP_Instruction Forfaitaires'!$D116,Listes!$A$43:$E$49,5,FALSE))),('DP_Instruction Forfaitaires'!$E116*(VLOOKUP('DP_Instruction Forfaitaires'!$D116,Listes!$A$43:$E$49,3,FALSE))+(VLOOKUP('DP_Instruction Forfaitaires'!$D116,Listes!$A$43:$E$49,4,FALSE)))))))</f>
        <v/>
      </c>
      <c r="N116" s="186" t="str">
        <f>IF($H116="","",IF($C116=Listes!$B$34,Listes!$I$31,IF($C116=Listes!$B$35,(VLOOKUP('DP_Instruction Forfaitaires'!$F116,Listes!$E$31:$F$36,2,FALSE)),IF($C116=Listes!$B$33,IF('DP_Instruction Forfaitaires'!$E116&lt;Listes!$A$64,'DP_Instruction Forfaitaires'!$E116*Listes!$A$65,IF('DP_Instruction Forfaitaires'!$E116&gt;Listes!$D$64,'DP_Instruction Forfaitaires'!$E116*Listes!$D$65,(('DP_Instruction Forfaitaires'!$E116*Listes!$B$65)+Listes!$C$65)))))))</f>
        <v/>
      </c>
      <c r="O116" s="140" t="str">
        <f>IF('Dépenses forfaitaires'!P116="","",'Dépenses forfaitaires'!P116)</f>
        <v/>
      </c>
      <c r="P116" s="196"/>
      <c r="Q116" s="367" t="str">
        <f t="shared" si="4"/>
        <v/>
      </c>
      <c r="R116" s="367" t="str">
        <f t="shared" si="5"/>
        <v/>
      </c>
      <c r="S116" s="196" t="str">
        <f t="shared" si="6"/>
        <v/>
      </c>
      <c r="T116" s="193"/>
      <c r="U116" s="198"/>
      <c r="V116" s="301" t="str">
        <f>IF(AND(OR(P116="KO",S116&lt;&gt;""),OR(Q116="",R116="",S116="")),Listes!$A$68,IF(AND(S116="",Q116&lt;&gt;""),Listes!$A$69,IF(AND(O116&lt;S116,U116=""),Listes!$A$70,IF(AND(Q116&gt;R116),Listes!$A$71,IF(AND(O116&lt;&gt;"",O116&gt;S116,T116=""),Listes!$A$72,IF(AND(W116="",OR(P116&lt;&gt;"",Q116&lt;&gt;"",R116&lt;&gt;"")),Listes!$A$73,""))))))</f>
        <v/>
      </c>
      <c r="W116" s="199"/>
      <c r="X116" s="331">
        <f t="shared" si="7"/>
        <v>0</v>
      </c>
    </row>
    <row r="117" spans="1:24" ht="20.149999999999999" customHeight="1" x14ac:dyDescent="0.35">
      <c r="A117" s="126">
        <v>111</v>
      </c>
      <c r="B117" s="123" t="str">
        <f>IF('Dépenses forfaitaires'!B117="","",'Dépenses forfaitaires'!B117)</f>
        <v/>
      </c>
      <c r="C117" s="123" t="str">
        <f>IF('Dépenses forfaitaires'!C117="","",'Dépenses forfaitaires'!C117)</f>
        <v/>
      </c>
      <c r="D117" s="123" t="str">
        <f>IF('Dépenses forfaitaires'!D117="","",'Dépenses forfaitaires'!D117)</f>
        <v/>
      </c>
      <c r="E117" s="123" t="str">
        <f>IF('Dépenses forfaitaires'!E117="","",'Dépenses forfaitaires'!E117)</f>
        <v/>
      </c>
      <c r="F117" s="123" t="str">
        <f>IF('Dépenses forfaitaires'!F117="","",'Dépenses forfaitaires'!F117)</f>
        <v/>
      </c>
      <c r="G117" s="197" t="str">
        <f>IF('Dépenses forfaitaires'!G117="","",'Dépenses forfaitaires'!G117)</f>
        <v/>
      </c>
      <c r="H117" s="123" t="str">
        <f>IF('Dépenses forfaitaires'!H117="","",'Dépenses forfaitaires'!H117)</f>
        <v/>
      </c>
      <c r="I117" s="123" t="str">
        <f>IF('Dépenses forfaitaires'!I117="","",'Dépenses forfaitaires'!I117)</f>
        <v/>
      </c>
      <c r="J117" s="361" t="str">
        <f>IF('Dépenses forfaitaires'!J117="","",'Dépenses forfaitaires'!J117)</f>
        <v/>
      </c>
      <c r="K117" s="361" t="str">
        <f>IF('Dépenses forfaitaires'!K117="","",'Dépenses forfaitaires'!K117)</f>
        <v/>
      </c>
      <c r="L117" s="123" t="str">
        <f>IF($H117="","",IF($C117=Listes!$B$32,IF('DP_Instruction Forfaitaires'!$E117&lt;Listes!$B$53,('DP_Instruction Forfaitaires'!$E117*(VLOOKUP('DP_Instruction Forfaitaires'!$D117,Listes!$A$54:$E$60,2,FALSE))),IF('DP_Instruction Forfaitaires'!$E117&gt;Listes!$E$53,('DP_Instruction Forfaitaires'!$E117*(VLOOKUP('DP_Instruction Forfaitaires'!$D117,Listes!$A$54:$E$60,5,FALSE))),('DP_Instruction Forfaitaires'!$E117*(VLOOKUP('DP_Instruction Forfaitaires'!$D117,Listes!$A$54:$E$60,3,FALSE))+(VLOOKUP('DP_Instruction Forfaitaires'!$D117,Listes!$A$54:$E$60,4,FALSE)))))))</f>
        <v/>
      </c>
      <c r="M117" s="123" t="str">
        <f>IF($H117="","",IF($C117=Listes!$B$31,IF('DP_Instruction Forfaitaires'!$E117&lt;Listes!$B$42,('DP_Instruction Forfaitaires'!$E117*(VLOOKUP('DP_Instruction Forfaitaires'!$D117,Listes!$A$43:$E$49,2,FALSE))),IF('DP_Instruction Forfaitaires'!$E117&gt;Listes!$D$42,('DP_Instruction Forfaitaires'!$E117*(VLOOKUP('DP_Instruction Forfaitaires'!$D117,Listes!$A$43:$E$49,5,FALSE))),('DP_Instruction Forfaitaires'!$E117*(VLOOKUP('DP_Instruction Forfaitaires'!$D117,Listes!$A$43:$E$49,3,FALSE))+(VLOOKUP('DP_Instruction Forfaitaires'!$D117,Listes!$A$43:$E$49,4,FALSE)))))))</f>
        <v/>
      </c>
      <c r="N117" s="186" t="str">
        <f>IF($H117="","",IF($C117=Listes!$B$34,Listes!$I$31,IF($C117=Listes!$B$35,(VLOOKUP('DP_Instruction Forfaitaires'!$F117,Listes!$E$31:$F$36,2,FALSE)),IF($C117=Listes!$B$33,IF('DP_Instruction Forfaitaires'!$E117&lt;Listes!$A$64,'DP_Instruction Forfaitaires'!$E117*Listes!$A$65,IF('DP_Instruction Forfaitaires'!$E117&gt;Listes!$D$64,'DP_Instruction Forfaitaires'!$E117*Listes!$D$65,(('DP_Instruction Forfaitaires'!$E117*Listes!$B$65)+Listes!$C$65)))))))</f>
        <v/>
      </c>
      <c r="O117" s="140" t="str">
        <f>IF('Dépenses forfaitaires'!P117="","",'Dépenses forfaitaires'!P117)</f>
        <v/>
      </c>
      <c r="P117" s="196"/>
      <c r="Q117" s="367" t="str">
        <f t="shared" si="4"/>
        <v/>
      </c>
      <c r="R117" s="367" t="str">
        <f t="shared" si="5"/>
        <v/>
      </c>
      <c r="S117" s="196" t="str">
        <f t="shared" si="6"/>
        <v/>
      </c>
      <c r="T117" s="193"/>
      <c r="U117" s="198"/>
      <c r="V117" s="301" t="str">
        <f>IF(AND(OR(P117="KO",S117&lt;&gt;""),OR(Q117="",R117="",S117="")),Listes!$A$68,IF(AND(S117="",Q117&lt;&gt;""),Listes!$A$69,IF(AND(O117&lt;S117,U117=""),Listes!$A$70,IF(AND(Q117&gt;R117),Listes!$A$71,IF(AND(O117&lt;&gt;"",O117&gt;S117,T117=""),Listes!$A$72,IF(AND(W117="",OR(P117&lt;&gt;"",Q117&lt;&gt;"",R117&lt;&gt;"")),Listes!$A$73,""))))))</f>
        <v/>
      </c>
      <c r="W117" s="199"/>
      <c r="X117" s="331">
        <f t="shared" si="7"/>
        <v>0</v>
      </c>
    </row>
    <row r="118" spans="1:24" ht="20.149999999999999" customHeight="1" x14ac:dyDescent="0.35">
      <c r="A118" s="126">
        <v>112</v>
      </c>
      <c r="B118" s="123" t="str">
        <f>IF('Dépenses forfaitaires'!B118="","",'Dépenses forfaitaires'!B118)</f>
        <v/>
      </c>
      <c r="C118" s="123" t="str">
        <f>IF('Dépenses forfaitaires'!C118="","",'Dépenses forfaitaires'!C118)</f>
        <v/>
      </c>
      <c r="D118" s="123" t="str">
        <f>IF('Dépenses forfaitaires'!D118="","",'Dépenses forfaitaires'!D118)</f>
        <v/>
      </c>
      <c r="E118" s="123" t="str">
        <f>IF('Dépenses forfaitaires'!E118="","",'Dépenses forfaitaires'!E118)</f>
        <v/>
      </c>
      <c r="F118" s="123" t="str">
        <f>IF('Dépenses forfaitaires'!F118="","",'Dépenses forfaitaires'!F118)</f>
        <v/>
      </c>
      <c r="G118" s="197" t="str">
        <f>IF('Dépenses forfaitaires'!G118="","",'Dépenses forfaitaires'!G118)</f>
        <v/>
      </c>
      <c r="H118" s="123" t="str">
        <f>IF('Dépenses forfaitaires'!H118="","",'Dépenses forfaitaires'!H118)</f>
        <v/>
      </c>
      <c r="I118" s="123" t="str">
        <f>IF('Dépenses forfaitaires'!I118="","",'Dépenses forfaitaires'!I118)</f>
        <v/>
      </c>
      <c r="J118" s="361" t="str">
        <f>IF('Dépenses forfaitaires'!J118="","",'Dépenses forfaitaires'!J118)</f>
        <v/>
      </c>
      <c r="K118" s="361" t="str">
        <f>IF('Dépenses forfaitaires'!K118="","",'Dépenses forfaitaires'!K118)</f>
        <v/>
      </c>
      <c r="L118" s="123" t="str">
        <f>IF($H118="","",IF($C118=Listes!$B$32,IF('DP_Instruction Forfaitaires'!$E118&lt;Listes!$B$53,('DP_Instruction Forfaitaires'!$E118*(VLOOKUP('DP_Instruction Forfaitaires'!$D118,Listes!$A$54:$E$60,2,FALSE))),IF('DP_Instruction Forfaitaires'!$E118&gt;Listes!$E$53,('DP_Instruction Forfaitaires'!$E118*(VLOOKUP('DP_Instruction Forfaitaires'!$D118,Listes!$A$54:$E$60,5,FALSE))),('DP_Instruction Forfaitaires'!$E118*(VLOOKUP('DP_Instruction Forfaitaires'!$D118,Listes!$A$54:$E$60,3,FALSE))+(VLOOKUP('DP_Instruction Forfaitaires'!$D118,Listes!$A$54:$E$60,4,FALSE)))))))</f>
        <v/>
      </c>
      <c r="M118" s="123" t="str">
        <f>IF($H118="","",IF($C118=Listes!$B$31,IF('DP_Instruction Forfaitaires'!$E118&lt;Listes!$B$42,('DP_Instruction Forfaitaires'!$E118*(VLOOKUP('DP_Instruction Forfaitaires'!$D118,Listes!$A$43:$E$49,2,FALSE))),IF('DP_Instruction Forfaitaires'!$E118&gt;Listes!$D$42,('DP_Instruction Forfaitaires'!$E118*(VLOOKUP('DP_Instruction Forfaitaires'!$D118,Listes!$A$43:$E$49,5,FALSE))),('DP_Instruction Forfaitaires'!$E118*(VLOOKUP('DP_Instruction Forfaitaires'!$D118,Listes!$A$43:$E$49,3,FALSE))+(VLOOKUP('DP_Instruction Forfaitaires'!$D118,Listes!$A$43:$E$49,4,FALSE)))))))</f>
        <v/>
      </c>
      <c r="N118" s="186" t="str">
        <f>IF($H118="","",IF($C118=Listes!$B$34,Listes!$I$31,IF($C118=Listes!$B$35,(VLOOKUP('DP_Instruction Forfaitaires'!$F118,Listes!$E$31:$F$36,2,FALSE)),IF($C118=Listes!$B$33,IF('DP_Instruction Forfaitaires'!$E118&lt;Listes!$A$64,'DP_Instruction Forfaitaires'!$E118*Listes!$A$65,IF('DP_Instruction Forfaitaires'!$E118&gt;Listes!$D$64,'DP_Instruction Forfaitaires'!$E118*Listes!$D$65,(('DP_Instruction Forfaitaires'!$E118*Listes!$B$65)+Listes!$C$65)))))))</f>
        <v/>
      </c>
      <c r="O118" s="140" t="str">
        <f>IF('Dépenses forfaitaires'!P118="","",'Dépenses forfaitaires'!P118)</f>
        <v/>
      </c>
      <c r="P118" s="196"/>
      <c r="Q118" s="367" t="str">
        <f t="shared" si="4"/>
        <v/>
      </c>
      <c r="R118" s="367" t="str">
        <f t="shared" si="5"/>
        <v/>
      </c>
      <c r="S118" s="196" t="str">
        <f t="shared" si="6"/>
        <v/>
      </c>
      <c r="T118" s="193"/>
      <c r="U118" s="198"/>
      <c r="V118" s="301" t="str">
        <f>IF(AND(OR(P118="KO",S118&lt;&gt;""),OR(Q118="",R118="",S118="")),Listes!$A$68,IF(AND(S118="",Q118&lt;&gt;""),Listes!$A$69,IF(AND(O118&lt;S118,U118=""),Listes!$A$70,IF(AND(Q118&gt;R118),Listes!$A$71,IF(AND(O118&lt;&gt;"",O118&gt;S118,T118=""),Listes!$A$72,IF(AND(W118="",OR(P118&lt;&gt;"",Q118&lt;&gt;"",R118&lt;&gt;"")),Listes!$A$73,""))))))</f>
        <v/>
      </c>
      <c r="W118" s="199"/>
      <c r="X118" s="331">
        <f t="shared" si="7"/>
        <v>0</v>
      </c>
    </row>
    <row r="119" spans="1:24" ht="20.149999999999999" customHeight="1" x14ac:dyDescent="0.35">
      <c r="A119" s="126">
        <v>113</v>
      </c>
      <c r="B119" s="123" t="str">
        <f>IF('Dépenses forfaitaires'!B119="","",'Dépenses forfaitaires'!B119)</f>
        <v/>
      </c>
      <c r="C119" s="123" t="str">
        <f>IF('Dépenses forfaitaires'!C119="","",'Dépenses forfaitaires'!C119)</f>
        <v/>
      </c>
      <c r="D119" s="123" t="str">
        <f>IF('Dépenses forfaitaires'!D119="","",'Dépenses forfaitaires'!D119)</f>
        <v/>
      </c>
      <c r="E119" s="123" t="str">
        <f>IF('Dépenses forfaitaires'!E119="","",'Dépenses forfaitaires'!E119)</f>
        <v/>
      </c>
      <c r="F119" s="123" t="str">
        <f>IF('Dépenses forfaitaires'!F119="","",'Dépenses forfaitaires'!F119)</f>
        <v/>
      </c>
      <c r="G119" s="197" t="str">
        <f>IF('Dépenses forfaitaires'!G119="","",'Dépenses forfaitaires'!G119)</f>
        <v/>
      </c>
      <c r="H119" s="123" t="str">
        <f>IF('Dépenses forfaitaires'!H119="","",'Dépenses forfaitaires'!H119)</f>
        <v/>
      </c>
      <c r="I119" s="123" t="str">
        <f>IF('Dépenses forfaitaires'!I119="","",'Dépenses forfaitaires'!I119)</f>
        <v/>
      </c>
      <c r="J119" s="361" t="str">
        <f>IF('Dépenses forfaitaires'!J119="","",'Dépenses forfaitaires'!J119)</f>
        <v/>
      </c>
      <c r="K119" s="361" t="str">
        <f>IF('Dépenses forfaitaires'!K119="","",'Dépenses forfaitaires'!K119)</f>
        <v/>
      </c>
      <c r="L119" s="123" t="str">
        <f>IF($H119="","",IF($C119=Listes!$B$32,IF('DP_Instruction Forfaitaires'!$E119&lt;Listes!$B$53,('DP_Instruction Forfaitaires'!$E119*(VLOOKUP('DP_Instruction Forfaitaires'!$D119,Listes!$A$54:$E$60,2,FALSE))),IF('DP_Instruction Forfaitaires'!$E119&gt;Listes!$E$53,('DP_Instruction Forfaitaires'!$E119*(VLOOKUP('DP_Instruction Forfaitaires'!$D119,Listes!$A$54:$E$60,5,FALSE))),('DP_Instruction Forfaitaires'!$E119*(VLOOKUP('DP_Instruction Forfaitaires'!$D119,Listes!$A$54:$E$60,3,FALSE))+(VLOOKUP('DP_Instruction Forfaitaires'!$D119,Listes!$A$54:$E$60,4,FALSE)))))))</f>
        <v/>
      </c>
      <c r="M119" s="123" t="str">
        <f>IF($H119="","",IF($C119=Listes!$B$31,IF('DP_Instruction Forfaitaires'!$E119&lt;Listes!$B$42,('DP_Instruction Forfaitaires'!$E119*(VLOOKUP('DP_Instruction Forfaitaires'!$D119,Listes!$A$43:$E$49,2,FALSE))),IF('DP_Instruction Forfaitaires'!$E119&gt;Listes!$D$42,('DP_Instruction Forfaitaires'!$E119*(VLOOKUP('DP_Instruction Forfaitaires'!$D119,Listes!$A$43:$E$49,5,FALSE))),('DP_Instruction Forfaitaires'!$E119*(VLOOKUP('DP_Instruction Forfaitaires'!$D119,Listes!$A$43:$E$49,3,FALSE))+(VLOOKUP('DP_Instruction Forfaitaires'!$D119,Listes!$A$43:$E$49,4,FALSE)))))))</f>
        <v/>
      </c>
      <c r="N119" s="186" t="str">
        <f>IF($H119="","",IF($C119=Listes!$B$34,Listes!$I$31,IF($C119=Listes!$B$35,(VLOOKUP('DP_Instruction Forfaitaires'!$F119,Listes!$E$31:$F$36,2,FALSE)),IF($C119=Listes!$B$33,IF('DP_Instruction Forfaitaires'!$E119&lt;Listes!$A$64,'DP_Instruction Forfaitaires'!$E119*Listes!$A$65,IF('DP_Instruction Forfaitaires'!$E119&gt;Listes!$D$64,'DP_Instruction Forfaitaires'!$E119*Listes!$D$65,(('DP_Instruction Forfaitaires'!$E119*Listes!$B$65)+Listes!$C$65)))))))</f>
        <v/>
      </c>
      <c r="O119" s="140" t="str">
        <f>IF('Dépenses forfaitaires'!P119="","",'Dépenses forfaitaires'!P119)</f>
        <v/>
      </c>
      <c r="P119" s="196"/>
      <c r="Q119" s="367" t="str">
        <f t="shared" si="4"/>
        <v/>
      </c>
      <c r="R119" s="367" t="str">
        <f t="shared" si="5"/>
        <v/>
      </c>
      <c r="S119" s="196" t="str">
        <f t="shared" si="6"/>
        <v/>
      </c>
      <c r="T119" s="193"/>
      <c r="U119" s="198"/>
      <c r="V119" s="301" t="str">
        <f>IF(AND(OR(P119="KO",S119&lt;&gt;""),OR(Q119="",R119="",S119="")),Listes!$A$68,IF(AND(S119="",Q119&lt;&gt;""),Listes!$A$69,IF(AND(O119&lt;S119,U119=""),Listes!$A$70,IF(AND(Q119&gt;R119),Listes!$A$71,IF(AND(O119&lt;&gt;"",O119&gt;S119,T119=""),Listes!$A$72,IF(AND(W119="",OR(P119&lt;&gt;"",Q119&lt;&gt;"",R119&lt;&gt;"")),Listes!$A$73,""))))))</f>
        <v/>
      </c>
      <c r="W119" s="199"/>
      <c r="X119" s="331">
        <f t="shared" si="7"/>
        <v>0</v>
      </c>
    </row>
    <row r="120" spans="1:24" ht="20.149999999999999" customHeight="1" x14ac:dyDescent="0.35">
      <c r="A120" s="126">
        <v>114</v>
      </c>
      <c r="B120" s="123" t="str">
        <f>IF('Dépenses forfaitaires'!B120="","",'Dépenses forfaitaires'!B120)</f>
        <v/>
      </c>
      <c r="C120" s="123" t="str">
        <f>IF('Dépenses forfaitaires'!C120="","",'Dépenses forfaitaires'!C120)</f>
        <v/>
      </c>
      <c r="D120" s="123" t="str">
        <f>IF('Dépenses forfaitaires'!D120="","",'Dépenses forfaitaires'!D120)</f>
        <v/>
      </c>
      <c r="E120" s="123" t="str">
        <f>IF('Dépenses forfaitaires'!E120="","",'Dépenses forfaitaires'!E120)</f>
        <v/>
      </c>
      <c r="F120" s="123" t="str">
        <f>IF('Dépenses forfaitaires'!F120="","",'Dépenses forfaitaires'!F120)</f>
        <v/>
      </c>
      <c r="G120" s="197" t="str">
        <f>IF('Dépenses forfaitaires'!G120="","",'Dépenses forfaitaires'!G120)</f>
        <v/>
      </c>
      <c r="H120" s="123" t="str">
        <f>IF('Dépenses forfaitaires'!H120="","",'Dépenses forfaitaires'!H120)</f>
        <v/>
      </c>
      <c r="I120" s="123" t="str">
        <f>IF('Dépenses forfaitaires'!I120="","",'Dépenses forfaitaires'!I120)</f>
        <v/>
      </c>
      <c r="J120" s="361" t="str">
        <f>IF('Dépenses forfaitaires'!J120="","",'Dépenses forfaitaires'!J120)</f>
        <v/>
      </c>
      <c r="K120" s="361" t="str">
        <f>IF('Dépenses forfaitaires'!K120="","",'Dépenses forfaitaires'!K120)</f>
        <v/>
      </c>
      <c r="L120" s="123" t="str">
        <f>IF($H120="","",IF($C120=Listes!$B$32,IF('DP_Instruction Forfaitaires'!$E120&lt;Listes!$B$53,('DP_Instruction Forfaitaires'!$E120*(VLOOKUP('DP_Instruction Forfaitaires'!$D120,Listes!$A$54:$E$60,2,FALSE))),IF('DP_Instruction Forfaitaires'!$E120&gt;Listes!$E$53,('DP_Instruction Forfaitaires'!$E120*(VLOOKUP('DP_Instruction Forfaitaires'!$D120,Listes!$A$54:$E$60,5,FALSE))),('DP_Instruction Forfaitaires'!$E120*(VLOOKUP('DP_Instruction Forfaitaires'!$D120,Listes!$A$54:$E$60,3,FALSE))+(VLOOKUP('DP_Instruction Forfaitaires'!$D120,Listes!$A$54:$E$60,4,FALSE)))))))</f>
        <v/>
      </c>
      <c r="M120" s="123" t="str">
        <f>IF($H120="","",IF($C120=Listes!$B$31,IF('DP_Instruction Forfaitaires'!$E120&lt;Listes!$B$42,('DP_Instruction Forfaitaires'!$E120*(VLOOKUP('DP_Instruction Forfaitaires'!$D120,Listes!$A$43:$E$49,2,FALSE))),IF('DP_Instruction Forfaitaires'!$E120&gt;Listes!$D$42,('DP_Instruction Forfaitaires'!$E120*(VLOOKUP('DP_Instruction Forfaitaires'!$D120,Listes!$A$43:$E$49,5,FALSE))),('DP_Instruction Forfaitaires'!$E120*(VLOOKUP('DP_Instruction Forfaitaires'!$D120,Listes!$A$43:$E$49,3,FALSE))+(VLOOKUP('DP_Instruction Forfaitaires'!$D120,Listes!$A$43:$E$49,4,FALSE)))))))</f>
        <v/>
      </c>
      <c r="N120" s="186" t="str">
        <f>IF($H120="","",IF($C120=Listes!$B$34,Listes!$I$31,IF($C120=Listes!$B$35,(VLOOKUP('DP_Instruction Forfaitaires'!$F120,Listes!$E$31:$F$36,2,FALSE)),IF($C120=Listes!$B$33,IF('DP_Instruction Forfaitaires'!$E120&lt;Listes!$A$64,'DP_Instruction Forfaitaires'!$E120*Listes!$A$65,IF('DP_Instruction Forfaitaires'!$E120&gt;Listes!$D$64,'DP_Instruction Forfaitaires'!$E120*Listes!$D$65,(('DP_Instruction Forfaitaires'!$E120*Listes!$B$65)+Listes!$C$65)))))))</f>
        <v/>
      </c>
      <c r="O120" s="140" t="str">
        <f>IF('Dépenses forfaitaires'!P120="","",'Dépenses forfaitaires'!P120)</f>
        <v/>
      </c>
      <c r="P120" s="196"/>
      <c r="Q120" s="367" t="str">
        <f t="shared" si="4"/>
        <v/>
      </c>
      <c r="R120" s="367" t="str">
        <f t="shared" si="5"/>
        <v/>
      </c>
      <c r="S120" s="196" t="str">
        <f t="shared" si="6"/>
        <v/>
      </c>
      <c r="T120" s="193"/>
      <c r="U120" s="198"/>
      <c r="V120" s="301" t="str">
        <f>IF(AND(OR(P120="KO",S120&lt;&gt;""),OR(Q120="",R120="",S120="")),Listes!$A$68,IF(AND(S120="",Q120&lt;&gt;""),Listes!$A$69,IF(AND(O120&lt;S120,U120=""),Listes!$A$70,IF(AND(Q120&gt;R120),Listes!$A$71,IF(AND(O120&lt;&gt;"",O120&gt;S120,T120=""),Listes!$A$72,IF(AND(W120="",OR(P120&lt;&gt;"",Q120&lt;&gt;"",R120&lt;&gt;"")),Listes!$A$73,""))))))</f>
        <v/>
      </c>
      <c r="W120" s="199"/>
      <c r="X120" s="331">
        <f t="shared" si="7"/>
        <v>0</v>
      </c>
    </row>
    <row r="121" spans="1:24" ht="20.149999999999999" customHeight="1" x14ac:dyDescent="0.35">
      <c r="A121" s="126">
        <v>115</v>
      </c>
      <c r="B121" s="123" t="str">
        <f>IF('Dépenses forfaitaires'!B121="","",'Dépenses forfaitaires'!B121)</f>
        <v/>
      </c>
      <c r="C121" s="123" t="str">
        <f>IF('Dépenses forfaitaires'!C121="","",'Dépenses forfaitaires'!C121)</f>
        <v/>
      </c>
      <c r="D121" s="123" t="str">
        <f>IF('Dépenses forfaitaires'!D121="","",'Dépenses forfaitaires'!D121)</f>
        <v/>
      </c>
      <c r="E121" s="123" t="str">
        <f>IF('Dépenses forfaitaires'!E121="","",'Dépenses forfaitaires'!E121)</f>
        <v/>
      </c>
      <c r="F121" s="123" t="str">
        <f>IF('Dépenses forfaitaires'!F121="","",'Dépenses forfaitaires'!F121)</f>
        <v/>
      </c>
      <c r="G121" s="197" t="str">
        <f>IF('Dépenses forfaitaires'!G121="","",'Dépenses forfaitaires'!G121)</f>
        <v/>
      </c>
      <c r="H121" s="123" t="str">
        <f>IF('Dépenses forfaitaires'!H121="","",'Dépenses forfaitaires'!H121)</f>
        <v/>
      </c>
      <c r="I121" s="123" t="str">
        <f>IF('Dépenses forfaitaires'!I121="","",'Dépenses forfaitaires'!I121)</f>
        <v/>
      </c>
      <c r="J121" s="361" t="str">
        <f>IF('Dépenses forfaitaires'!J121="","",'Dépenses forfaitaires'!J121)</f>
        <v/>
      </c>
      <c r="K121" s="361" t="str">
        <f>IF('Dépenses forfaitaires'!K121="","",'Dépenses forfaitaires'!K121)</f>
        <v/>
      </c>
      <c r="L121" s="123" t="str">
        <f>IF($H121="","",IF($C121=Listes!$B$32,IF('DP_Instruction Forfaitaires'!$E121&lt;Listes!$B$53,('DP_Instruction Forfaitaires'!$E121*(VLOOKUP('DP_Instruction Forfaitaires'!$D121,Listes!$A$54:$E$60,2,FALSE))),IF('DP_Instruction Forfaitaires'!$E121&gt;Listes!$E$53,('DP_Instruction Forfaitaires'!$E121*(VLOOKUP('DP_Instruction Forfaitaires'!$D121,Listes!$A$54:$E$60,5,FALSE))),('DP_Instruction Forfaitaires'!$E121*(VLOOKUP('DP_Instruction Forfaitaires'!$D121,Listes!$A$54:$E$60,3,FALSE))+(VLOOKUP('DP_Instruction Forfaitaires'!$D121,Listes!$A$54:$E$60,4,FALSE)))))))</f>
        <v/>
      </c>
      <c r="M121" s="123" t="str">
        <f>IF($H121="","",IF($C121=Listes!$B$31,IF('DP_Instruction Forfaitaires'!$E121&lt;Listes!$B$42,('DP_Instruction Forfaitaires'!$E121*(VLOOKUP('DP_Instruction Forfaitaires'!$D121,Listes!$A$43:$E$49,2,FALSE))),IF('DP_Instruction Forfaitaires'!$E121&gt;Listes!$D$42,('DP_Instruction Forfaitaires'!$E121*(VLOOKUP('DP_Instruction Forfaitaires'!$D121,Listes!$A$43:$E$49,5,FALSE))),('DP_Instruction Forfaitaires'!$E121*(VLOOKUP('DP_Instruction Forfaitaires'!$D121,Listes!$A$43:$E$49,3,FALSE))+(VLOOKUP('DP_Instruction Forfaitaires'!$D121,Listes!$A$43:$E$49,4,FALSE)))))))</f>
        <v/>
      </c>
      <c r="N121" s="186" t="str">
        <f>IF($H121="","",IF($C121=Listes!$B$34,Listes!$I$31,IF($C121=Listes!$B$35,(VLOOKUP('DP_Instruction Forfaitaires'!$F121,Listes!$E$31:$F$36,2,FALSE)),IF($C121=Listes!$B$33,IF('DP_Instruction Forfaitaires'!$E121&lt;Listes!$A$64,'DP_Instruction Forfaitaires'!$E121*Listes!$A$65,IF('DP_Instruction Forfaitaires'!$E121&gt;Listes!$D$64,'DP_Instruction Forfaitaires'!$E121*Listes!$D$65,(('DP_Instruction Forfaitaires'!$E121*Listes!$B$65)+Listes!$C$65)))))))</f>
        <v/>
      </c>
      <c r="O121" s="140" t="str">
        <f>IF('Dépenses forfaitaires'!P121="","",'Dépenses forfaitaires'!P121)</f>
        <v/>
      </c>
      <c r="P121" s="196"/>
      <c r="Q121" s="367" t="str">
        <f t="shared" si="4"/>
        <v/>
      </c>
      <c r="R121" s="367" t="str">
        <f t="shared" si="5"/>
        <v/>
      </c>
      <c r="S121" s="196" t="str">
        <f t="shared" si="6"/>
        <v/>
      </c>
      <c r="T121" s="193"/>
      <c r="U121" s="198"/>
      <c r="V121" s="301" t="str">
        <f>IF(AND(OR(P121="KO",S121&lt;&gt;""),OR(Q121="",R121="",S121="")),Listes!$A$68,IF(AND(S121="",Q121&lt;&gt;""),Listes!$A$69,IF(AND(O121&lt;S121,U121=""),Listes!$A$70,IF(AND(Q121&gt;R121),Listes!$A$71,IF(AND(O121&lt;&gt;"",O121&gt;S121,T121=""),Listes!$A$72,IF(AND(W121="",OR(P121&lt;&gt;"",Q121&lt;&gt;"",R121&lt;&gt;"")),Listes!$A$73,""))))))</f>
        <v/>
      </c>
      <c r="W121" s="199"/>
      <c r="X121" s="331">
        <f t="shared" si="7"/>
        <v>0</v>
      </c>
    </row>
    <row r="122" spans="1:24" ht="20.149999999999999" customHeight="1" x14ac:dyDescent="0.35">
      <c r="A122" s="126">
        <v>116</v>
      </c>
      <c r="B122" s="123" t="str">
        <f>IF('Dépenses forfaitaires'!B122="","",'Dépenses forfaitaires'!B122)</f>
        <v/>
      </c>
      <c r="C122" s="123" t="str">
        <f>IF('Dépenses forfaitaires'!C122="","",'Dépenses forfaitaires'!C122)</f>
        <v/>
      </c>
      <c r="D122" s="123" t="str">
        <f>IF('Dépenses forfaitaires'!D122="","",'Dépenses forfaitaires'!D122)</f>
        <v/>
      </c>
      <c r="E122" s="123" t="str">
        <f>IF('Dépenses forfaitaires'!E122="","",'Dépenses forfaitaires'!E122)</f>
        <v/>
      </c>
      <c r="F122" s="123" t="str">
        <f>IF('Dépenses forfaitaires'!F122="","",'Dépenses forfaitaires'!F122)</f>
        <v/>
      </c>
      <c r="G122" s="197" t="str">
        <f>IF('Dépenses forfaitaires'!G122="","",'Dépenses forfaitaires'!G122)</f>
        <v/>
      </c>
      <c r="H122" s="123" t="str">
        <f>IF('Dépenses forfaitaires'!H122="","",'Dépenses forfaitaires'!H122)</f>
        <v/>
      </c>
      <c r="I122" s="123" t="str">
        <f>IF('Dépenses forfaitaires'!I122="","",'Dépenses forfaitaires'!I122)</f>
        <v/>
      </c>
      <c r="J122" s="361" t="str">
        <f>IF('Dépenses forfaitaires'!J122="","",'Dépenses forfaitaires'!J122)</f>
        <v/>
      </c>
      <c r="K122" s="361" t="str">
        <f>IF('Dépenses forfaitaires'!K122="","",'Dépenses forfaitaires'!K122)</f>
        <v/>
      </c>
      <c r="L122" s="123" t="str">
        <f>IF($H122="","",IF($C122=Listes!$B$32,IF('DP_Instruction Forfaitaires'!$E122&lt;Listes!$B$53,('DP_Instruction Forfaitaires'!$E122*(VLOOKUP('DP_Instruction Forfaitaires'!$D122,Listes!$A$54:$E$60,2,FALSE))),IF('DP_Instruction Forfaitaires'!$E122&gt;Listes!$E$53,('DP_Instruction Forfaitaires'!$E122*(VLOOKUP('DP_Instruction Forfaitaires'!$D122,Listes!$A$54:$E$60,5,FALSE))),('DP_Instruction Forfaitaires'!$E122*(VLOOKUP('DP_Instruction Forfaitaires'!$D122,Listes!$A$54:$E$60,3,FALSE))+(VLOOKUP('DP_Instruction Forfaitaires'!$D122,Listes!$A$54:$E$60,4,FALSE)))))))</f>
        <v/>
      </c>
      <c r="M122" s="123" t="str">
        <f>IF($H122="","",IF($C122=Listes!$B$31,IF('DP_Instruction Forfaitaires'!$E122&lt;Listes!$B$42,('DP_Instruction Forfaitaires'!$E122*(VLOOKUP('DP_Instruction Forfaitaires'!$D122,Listes!$A$43:$E$49,2,FALSE))),IF('DP_Instruction Forfaitaires'!$E122&gt;Listes!$D$42,('DP_Instruction Forfaitaires'!$E122*(VLOOKUP('DP_Instruction Forfaitaires'!$D122,Listes!$A$43:$E$49,5,FALSE))),('DP_Instruction Forfaitaires'!$E122*(VLOOKUP('DP_Instruction Forfaitaires'!$D122,Listes!$A$43:$E$49,3,FALSE))+(VLOOKUP('DP_Instruction Forfaitaires'!$D122,Listes!$A$43:$E$49,4,FALSE)))))))</f>
        <v/>
      </c>
      <c r="N122" s="186" t="str">
        <f>IF($H122="","",IF($C122=Listes!$B$34,Listes!$I$31,IF($C122=Listes!$B$35,(VLOOKUP('DP_Instruction Forfaitaires'!$F122,Listes!$E$31:$F$36,2,FALSE)),IF($C122=Listes!$B$33,IF('DP_Instruction Forfaitaires'!$E122&lt;Listes!$A$64,'DP_Instruction Forfaitaires'!$E122*Listes!$A$65,IF('DP_Instruction Forfaitaires'!$E122&gt;Listes!$D$64,'DP_Instruction Forfaitaires'!$E122*Listes!$D$65,(('DP_Instruction Forfaitaires'!$E122*Listes!$B$65)+Listes!$C$65)))))))</f>
        <v/>
      </c>
      <c r="O122" s="140" t="str">
        <f>IF('Dépenses forfaitaires'!P122="","",'Dépenses forfaitaires'!P122)</f>
        <v/>
      </c>
      <c r="P122" s="196"/>
      <c r="Q122" s="367" t="str">
        <f t="shared" si="4"/>
        <v/>
      </c>
      <c r="R122" s="367" t="str">
        <f t="shared" si="5"/>
        <v/>
      </c>
      <c r="S122" s="196" t="str">
        <f t="shared" si="6"/>
        <v/>
      </c>
      <c r="T122" s="193"/>
      <c r="U122" s="198"/>
      <c r="V122" s="301" t="str">
        <f>IF(AND(OR(P122="KO",S122&lt;&gt;""),OR(Q122="",R122="",S122="")),Listes!$A$68,IF(AND(S122="",Q122&lt;&gt;""),Listes!$A$69,IF(AND(O122&lt;S122,U122=""),Listes!$A$70,IF(AND(Q122&gt;R122),Listes!$A$71,IF(AND(O122&lt;&gt;"",O122&gt;S122,T122=""),Listes!$A$72,IF(AND(W122="",OR(P122&lt;&gt;"",Q122&lt;&gt;"",R122&lt;&gt;"")),Listes!$A$73,""))))))</f>
        <v/>
      </c>
      <c r="W122" s="199"/>
      <c r="X122" s="331">
        <f t="shared" si="7"/>
        <v>0</v>
      </c>
    </row>
    <row r="123" spans="1:24" ht="20.149999999999999" customHeight="1" x14ac:dyDescent="0.35">
      <c r="A123" s="126">
        <v>117</v>
      </c>
      <c r="B123" s="123" t="str">
        <f>IF('Dépenses forfaitaires'!B123="","",'Dépenses forfaitaires'!B123)</f>
        <v/>
      </c>
      <c r="C123" s="123" t="str">
        <f>IF('Dépenses forfaitaires'!C123="","",'Dépenses forfaitaires'!C123)</f>
        <v/>
      </c>
      <c r="D123" s="123" t="str">
        <f>IF('Dépenses forfaitaires'!D123="","",'Dépenses forfaitaires'!D123)</f>
        <v/>
      </c>
      <c r="E123" s="123" t="str">
        <f>IF('Dépenses forfaitaires'!E123="","",'Dépenses forfaitaires'!E123)</f>
        <v/>
      </c>
      <c r="F123" s="123" t="str">
        <f>IF('Dépenses forfaitaires'!F123="","",'Dépenses forfaitaires'!F123)</f>
        <v/>
      </c>
      <c r="G123" s="197" t="str">
        <f>IF('Dépenses forfaitaires'!G123="","",'Dépenses forfaitaires'!G123)</f>
        <v/>
      </c>
      <c r="H123" s="123" t="str">
        <f>IF('Dépenses forfaitaires'!H123="","",'Dépenses forfaitaires'!H123)</f>
        <v/>
      </c>
      <c r="I123" s="123" t="str">
        <f>IF('Dépenses forfaitaires'!I123="","",'Dépenses forfaitaires'!I123)</f>
        <v/>
      </c>
      <c r="J123" s="361" t="str">
        <f>IF('Dépenses forfaitaires'!J123="","",'Dépenses forfaitaires'!J123)</f>
        <v/>
      </c>
      <c r="K123" s="361" t="str">
        <f>IF('Dépenses forfaitaires'!K123="","",'Dépenses forfaitaires'!K123)</f>
        <v/>
      </c>
      <c r="L123" s="123" t="str">
        <f>IF($H123="","",IF($C123=Listes!$B$32,IF('DP_Instruction Forfaitaires'!$E123&lt;Listes!$B$53,('DP_Instruction Forfaitaires'!$E123*(VLOOKUP('DP_Instruction Forfaitaires'!$D123,Listes!$A$54:$E$60,2,FALSE))),IF('DP_Instruction Forfaitaires'!$E123&gt;Listes!$E$53,('DP_Instruction Forfaitaires'!$E123*(VLOOKUP('DP_Instruction Forfaitaires'!$D123,Listes!$A$54:$E$60,5,FALSE))),('DP_Instruction Forfaitaires'!$E123*(VLOOKUP('DP_Instruction Forfaitaires'!$D123,Listes!$A$54:$E$60,3,FALSE))+(VLOOKUP('DP_Instruction Forfaitaires'!$D123,Listes!$A$54:$E$60,4,FALSE)))))))</f>
        <v/>
      </c>
      <c r="M123" s="123" t="str">
        <f>IF($H123="","",IF($C123=Listes!$B$31,IF('DP_Instruction Forfaitaires'!$E123&lt;Listes!$B$42,('DP_Instruction Forfaitaires'!$E123*(VLOOKUP('DP_Instruction Forfaitaires'!$D123,Listes!$A$43:$E$49,2,FALSE))),IF('DP_Instruction Forfaitaires'!$E123&gt;Listes!$D$42,('DP_Instruction Forfaitaires'!$E123*(VLOOKUP('DP_Instruction Forfaitaires'!$D123,Listes!$A$43:$E$49,5,FALSE))),('DP_Instruction Forfaitaires'!$E123*(VLOOKUP('DP_Instruction Forfaitaires'!$D123,Listes!$A$43:$E$49,3,FALSE))+(VLOOKUP('DP_Instruction Forfaitaires'!$D123,Listes!$A$43:$E$49,4,FALSE)))))))</f>
        <v/>
      </c>
      <c r="N123" s="186" t="str">
        <f>IF($H123="","",IF($C123=Listes!$B$34,Listes!$I$31,IF($C123=Listes!$B$35,(VLOOKUP('DP_Instruction Forfaitaires'!$F123,Listes!$E$31:$F$36,2,FALSE)),IF($C123=Listes!$B$33,IF('DP_Instruction Forfaitaires'!$E123&lt;Listes!$A$64,'DP_Instruction Forfaitaires'!$E123*Listes!$A$65,IF('DP_Instruction Forfaitaires'!$E123&gt;Listes!$D$64,'DP_Instruction Forfaitaires'!$E123*Listes!$D$65,(('DP_Instruction Forfaitaires'!$E123*Listes!$B$65)+Listes!$C$65)))))))</f>
        <v/>
      </c>
      <c r="O123" s="140" t="str">
        <f>IF('Dépenses forfaitaires'!P123="","",'Dépenses forfaitaires'!P123)</f>
        <v/>
      </c>
      <c r="P123" s="196"/>
      <c r="Q123" s="367" t="str">
        <f t="shared" si="4"/>
        <v/>
      </c>
      <c r="R123" s="367" t="str">
        <f t="shared" si="5"/>
        <v/>
      </c>
      <c r="S123" s="196" t="str">
        <f t="shared" si="6"/>
        <v/>
      </c>
      <c r="T123" s="193"/>
      <c r="U123" s="198"/>
      <c r="V123" s="301" t="str">
        <f>IF(AND(OR(P123="KO",S123&lt;&gt;""),OR(Q123="",R123="",S123="")),Listes!$A$68,IF(AND(S123="",Q123&lt;&gt;""),Listes!$A$69,IF(AND(O123&lt;S123,U123=""),Listes!$A$70,IF(AND(Q123&gt;R123),Listes!$A$71,IF(AND(O123&lt;&gt;"",O123&gt;S123,T123=""),Listes!$A$72,IF(AND(W123="",OR(P123&lt;&gt;"",Q123&lt;&gt;"",R123&lt;&gt;"")),Listes!$A$73,""))))))</f>
        <v/>
      </c>
      <c r="W123" s="199"/>
      <c r="X123" s="331">
        <f t="shared" si="7"/>
        <v>0</v>
      </c>
    </row>
    <row r="124" spans="1:24" ht="20.149999999999999" customHeight="1" x14ac:dyDescent="0.35">
      <c r="A124" s="126">
        <v>118</v>
      </c>
      <c r="B124" s="123" t="str">
        <f>IF('Dépenses forfaitaires'!B124="","",'Dépenses forfaitaires'!B124)</f>
        <v/>
      </c>
      <c r="C124" s="123" t="str">
        <f>IF('Dépenses forfaitaires'!C124="","",'Dépenses forfaitaires'!C124)</f>
        <v/>
      </c>
      <c r="D124" s="123" t="str">
        <f>IF('Dépenses forfaitaires'!D124="","",'Dépenses forfaitaires'!D124)</f>
        <v/>
      </c>
      <c r="E124" s="123" t="str">
        <f>IF('Dépenses forfaitaires'!E124="","",'Dépenses forfaitaires'!E124)</f>
        <v/>
      </c>
      <c r="F124" s="123" t="str">
        <f>IF('Dépenses forfaitaires'!F124="","",'Dépenses forfaitaires'!F124)</f>
        <v/>
      </c>
      <c r="G124" s="197" t="str">
        <f>IF('Dépenses forfaitaires'!G124="","",'Dépenses forfaitaires'!G124)</f>
        <v/>
      </c>
      <c r="H124" s="123" t="str">
        <f>IF('Dépenses forfaitaires'!H124="","",'Dépenses forfaitaires'!H124)</f>
        <v/>
      </c>
      <c r="I124" s="123" t="str">
        <f>IF('Dépenses forfaitaires'!I124="","",'Dépenses forfaitaires'!I124)</f>
        <v/>
      </c>
      <c r="J124" s="361" t="str">
        <f>IF('Dépenses forfaitaires'!J124="","",'Dépenses forfaitaires'!J124)</f>
        <v/>
      </c>
      <c r="K124" s="361" t="str">
        <f>IF('Dépenses forfaitaires'!K124="","",'Dépenses forfaitaires'!K124)</f>
        <v/>
      </c>
      <c r="L124" s="123" t="str">
        <f>IF($H124="","",IF($C124=Listes!$B$32,IF('DP_Instruction Forfaitaires'!$E124&lt;Listes!$B$53,('DP_Instruction Forfaitaires'!$E124*(VLOOKUP('DP_Instruction Forfaitaires'!$D124,Listes!$A$54:$E$60,2,FALSE))),IF('DP_Instruction Forfaitaires'!$E124&gt;Listes!$E$53,('DP_Instruction Forfaitaires'!$E124*(VLOOKUP('DP_Instruction Forfaitaires'!$D124,Listes!$A$54:$E$60,5,FALSE))),('DP_Instruction Forfaitaires'!$E124*(VLOOKUP('DP_Instruction Forfaitaires'!$D124,Listes!$A$54:$E$60,3,FALSE))+(VLOOKUP('DP_Instruction Forfaitaires'!$D124,Listes!$A$54:$E$60,4,FALSE)))))))</f>
        <v/>
      </c>
      <c r="M124" s="123" t="str">
        <f>IF($H124="","",IF($C124=Listes!$B$31,IF('DP_Instruction Forfaitaires'!$E124&lt;Listes!$B$42,('DP_Instruction Forfaitaires'!$E124*(VLOOKUP('DP_Instruction Forfaitaires'!$D124,Listes!$A$43:$E$49,2,FALSE))),IF('DP_Instruction Forfaitaires'!$E124&gt;Listes!$D$42,('DP_Instruction Forfaitaires'!$E124*(VLOOKUP('DP_Instruction Forfaitaires'!$D124,Listes!$A$43:$E$49,5,FALSE))),('DP_Instruction Forfaitaires'!$E124*(VLOOKUP('DP_Instruction Forfaitaires'!$D124,Listes!$A$43:$E$49,3,FALSE))+(VLOOKUP('DP_Instruction Forfaitaires'!$D124,Listes!$A$43:$E$49,4,FALSE)))))))</f>
        <v/>
      </c>
      <c r="N124" s="186" t="str">
        <f>IF($H124="","",IF($C124=Listes!$B$34,Listes!$I$31,IF($C124=Listes!$B$35,(VLOOKUP('DP_Instruction Forfaitaires'!$F124,Listes!$E$31:$F$36,2,FALSE)),IF($C124=Listes!$B$33,IF('DP_Instruction Forfaitaires'!$E124&lt;Listes!$A$64,'DP_Instruction Forfaitaires'!$E124*Listes!$A$65,IF('DP_Instruction Forfaitaires'!$E124&gt;Listes!$D$64,'DP_Instruction Forfaitaires'!$E124*Listes!$D$65,(('DP_Instruction Forfaitaires'!$E124*Listes!$B$65)+Listes!$C$65)))))))</f>
        <v/>
      </c>
      <c r="O124" s="140" t="str">
        <f>IF('Dépenses forfaitaires'!P124="","",'Dépenses forfaitaires'!P124)</f>
        <v/>
      </c>
      <c r="P124" s="196"/>
      <c r="Q124" s="367" t="str">
        <f t="shared" si="4"/>
        <v/>
      </c>
      <c r="R124" s="367" t="str">
        <f t="shared" si="5"/>
        <v/>
      </c>
      <c r="S124" s="196" t="str">
        <f t="shared" si="6"/>
        <v/>
      </c>
      <c r="T124" s="193"/>
      <c r="U124" s="198"/>
      <c r="V124" s="301" t="str">
        <f>IF(AND(OR(P124="KO",S124&lt;&gt;""),OR(Q124="",R124="",S124="")),Listes!$A$68,IF(AND(S124="",Q124&lt;&gt;""),Listes!$A$69,IF(AND(O124&lt;S124,U124=""),Listes!$A$70,IF(AND(Q124&gt;R124),Listes!$A$71,IF(AND(O124&lt;&gt;"",O124&gt;S124,T124=""),Listes!$A$72,IF(AND(W124="",OR(P124&lt;&gt;"",Q124&lt;&gt;"",R124&lt;&gt;"")),Listes!$A$73,""))))))</f>
        <v/>
      </c>
      <c r="W124" s="199"/>
      <c r="X124" s="331">
        <f t="shared" si="7"/>
        <v>0</v>
      </c>
    </row>
    <row r="125" spans="1:24" ht="20.149999999999999" customHeight="1" x14ac:dyDescent="0.35">
      <c r="A125" s="126">
        <v>119</v>
      </c>
      <c r="B125" s="123" t="str">
        <f>IF('Dépenses forfaitaires'!B125="","",'Dépenses forfaitaires'!B125)</f>
        <v/>
      </c>
      <c r="C125" s="123" t="str">
        <f>IF('Dépenses forfaitaires'!C125="","",'Dépenses forfaitaires'!C125)</f>
        <v/>
      </c>
      <c r="D125" s="123" t="str">
        <f>IF('Dépenses forfaitaires'!D125="","",'Dépenses forfaitaires'!D125)</f>
        <v/>
      </c>
      <c r="E125" s="123" t="str">
        <f>IF('Dépenses forfaitaires'!E125="","",'Dépenses forfaitaires'!E125)</f>
        <v/>
      </c>
      <c r="F125" s="123" t="str">
        <f>IF('Dépenses forfaitaires'!F125="","",'Dépenses forfaitaires'!F125)</f>
        <v/>
      </c>
      <c r="G125" s="197" t="str">
        <f>IF('Dépenses forfaitaires'!G125="","",'Dépenses forfaitaires'!G125)</f>
        <v/>
      </c>
      <c r="H125" s="123" t="str">
        <f>IF('Dépenses forfaitaires'!H125="","",'Dépenses forfaitaires'!H125)</f>
        <v/>
      </c>
      <c r="I125" s="123" t="str">
        <f>IF('Dépenses forfaitaires'!I125="","",'Dépenses forfaitaires'!I125)</f>
        <v/>
      </c>
      <c r="J125" s="361" t="str">
        <f>IF('Dépenses forfaitaires'!J125="","",'Dépenses forfaitaires'!J125)</f>
        <v/>
      </c>
      <c r="K125" s="361" t="str">
        <f>IF('Dépenses forfaitaires'!K125="","",'Dépenses forfaitaires'!K125)</f>
        <v/>
      </c>
      <c r="L125" s="123" t="str">
        <f>IF($H125="","",IF($C125=Listes!$B$32,IF('DP_Instruction Forfaitaires'!$E125&lt;Listes!$B$53,('DP_Instruction Forfaitaires'!$E125*(VLOOKUP('DP_Instruction Forfaitaires'!$D125,Listes!$A$54:$E$60,2,FALSE))),IF('DP_Instruction Forfaitaires'!$E125&gt;Listes!$E$53,('DP_Instruction Forfaitaires'!$E125*(VLOOKUP('DP_Instruction Forfaitaires'!$D125,Listes!$A$54:$E$60,5,FALSE))),('DP_Instruction Forfaitaires'!$E125*(VLOOKUP('DP_Instruction Forfaitaires'!$D125,Listes!$A$54:$E$60,3,FALSE))+(VLOOKUP('DP_Instruction Forfaitaires'!$D125,Listes!$A$54:$E$60,4,FALSE)))))))</f>
        <v/>
      </c>
      <c r="M125" s="123" t="str">
        <f>IF($H125="","",IF($C125=Listes!$B$31,IF('DP_Instruction Forfaitaires'!$E125&lt;Listes!$B$42,('DP_Instruction Forfaitaires'!$E125*(VLOOKUP('DP_Instruction Forfaitaires'!$D125,Listes!$A$43:$E$49,2,FALSE))),IF('DP_Instruction Forfaitaires'!$E125&gt;Listes!$D$42,('DP_Instruction Forfaitaires'!$E125*(VLOOKUP('DP_Instruction Forfaitaires'!$D125,Listes!$A$43:$E$49,5,FALSE))),('DP_Instruction Forfaitaires'!$E125*(VLOOKUP('DP_Instruction Forfaitaires'!$D125,Listes!$A$43:$E$49,3,FALSE))+(VLOOKUP('DP_Instruction Forfaitaires'!$D125,Listes!$A$43:$E$49,4,FALSE)))))))</f>
        <v/>
      </c>
      <c r="N125" s="186" t="str">
        <f>IF($H125="","",IF($C125=Listes!$B$34,Listes!$I$31,IF($C125=Listes!$B$35,(VLOOKUP('DP_Instruction Forfaitaires'!$F125,Listes!$E$31:$F$36,2,FALSE)),IF($C125=Listes!$B$33,IF('DP_Instruction Forfaitaires'!$E125&lt;Listes!$A$64,'DP_Instruction Forfaitaires'!$E125*Listes!$A$65,IF('DP_Instruction Forfaitaires'!$E125&gt;Listes!$D$64,'DP_Instruction Forfaitaires'!$E125*Listes!$D$65,(('DP_Instruction Forfaitaires'!$E125*Listes!$B$65)+Listes!$C$65)))))))</f>
        <v/>
      </c>
      <c r="O125" s="140" t="str">
        <f>IF('Dépenses forfaitaires'!P125="","",'Dépenses forfaitaires'!P125)</f>
        <v/>
      </c>
      <c r="P125" s="196"/>
      <c r="Q125" s="367" t="str">
        <f t="shared" si="4"/>
        <v/>
      </c>
      <c r="R125" s="367" t="str">
        <f t="shared" si="5"/>
        <v/>
      </c>
      <c r="S125" s="196" t="str">
        <f t="shared" si="6"/>
        <v/>
      </c>
      <c r="T125" s="193"/>
      <c r="U125" s="198"/>
      <c r="V125" s="301" t="str">
        <f>IF(AND(OR(P125="KO",S125&lt;&gt;""),OR(Q125="",R125="",S125="")),Listes!$A$68,IF(AND(S125="",Q125&lt;&gt;""),Listes!$A$69,IF(AND(O125&lt;S125,U125=""),Listes!$A$70,IF(AND(Q125&gt;R125),Listes!$A$71,IF(AND(O125&lt;&gt;"",O125&gt;S125,T125=""),Listes!$A$72,IF(AND(W125="",OR(P125&lt;&gt;"",Q125&lt;&gt;"",R125&lt;&gt;"")),Listes!$A$73,""))))))</f>
        <v/>
      </c>
      <c r="W125" s="199"/>
      <c r="X125" s="331">
        <f t="shared" si="7"/>
        <v>0</v>
      </c>
    </row>
    <row r="126" spans="1:24" ht="20.149999999999999" customHeight="1" x14ac:dyDescent="0.35">
      <c r="A126" s="126">
        <v>120</v>
      </c>
      <c r="B126" s="123" t="str">
        <f>IF('Dépenses forfaitaires'!B126="","",'Dépenses forfaitaires'!B126)</f>
        <v/>
      </c>
      <c r="C126" s="123" t="str">
        <f>IF('Dépenses forfaitaires'!C126="","",'Dépenses forfaitaires'!C126)</f>
        <v/>
      </c>
      <c r="D126" s="123" t="str">
        <f>IF('Dépenses forfaitaires'!D126="","",'Dépenses forfaitaires'!D126)</f>
        <v/>
      </c>
      <c r="E126" s="123" t="str">
        <f>IF('Dépenses forfaitaires'!E126="","",'Dépenses forfaitaires'!E126)</f>
        <v/>
      </c>
      <c r="F126" s="123" t="str">
        <f>IF('Dépenses forfaitaires'!F126="","",'Dépenses forfaitaires'!F126)</f>
        <v/>
      </c>
      <c r="G126" s="197" t="str">
        <f>IF('Dépenses forfaitaires'!G126="","",'Dépenses forfaitaires'!G126)</f>
        <v/>
      </c>
      <c r="H126" s="123" t="str">
        <f>IF('Dépenses forfaitaires'!H126="","",'Dépenses forfaitaires'!H126)</f>
        <v/>
      </c>
      <c r="I126" s="123" t="str">
        <f>IF('Dépenses forfaitaires'!I126="","",'Dépenses forfaitaires'!I126)</f>
        <v/>
      </c>
      <c r="J126" s="361" t="str">
        <f>IF('Dépenses forfaitaires'!J126="","",'Dépenses forfaitaires'!J126)</f>
        <v/>
      </c>
      <c r="K126" s="361" t="str">
        <f>IF('Dépenses forfaitaires'!K126="","",'Dépenses forfaitaires'!K126)</f>
        <v/>
      </c>
      <c r="L126" s="123" t="str">
        <f>IF($H126="","",IF($C126=Listes!$B$32,IF('DP_Instruction Forfaitaires'!$E126&lt;Listes!$B$53,('DP_Instruction Forfaitaires'!$E126*(VLOOKUP('DP_Instruction Forfaitaires'!$D126,Listes!$A$54:$E$60,2,FALSE))),IF('DP_Instruction Forfaitaires'!$E126&gt;Listes!$E$53,('DP_Instruction Forfaitaires'!$E126*(VLOOKUP('DP_Instruction Forfaitaires'!$D126,Listes!$A$54:$E$60,5,FALSE))),('DP_Instruction Forfaitaires'!$E126*(VLOOKUP('DP_Instruction Forfaitaires'!$D126,Listes!$A$54:$E$60,3,FALSE))+(VLOOKUP('DP_Instruction Forfaitaires'!$D126,Listes!$A$54:$E$60,4,FALSE)))))))</f>
        <v/>
      </c>
      <c r="M126" s="123" t="str">
        <f>IF($H126="","",IF($C126=Listes!$B$31,IF('DP_Instruction Forfaitaires'!$E126&lt;Listes!$B$42,('DP_Instruction Forfaitaires'!$E126*(VLOOKUP('DP_Instruction Forfaitaires'!$D126,Listes!$A$43:$E$49,2,FALSE))),IF('DP_Instruction Forfaitaires'!$E126&gt;Listes!$D$42,('DP_Instruction Forfaitaires'!$E126*(VLOOKUP('DP_Instruction Forfaitaires'!$D126,Listes!$A$43:$E$49,5,FALSE))),('DP_Instruction Forfaitaires'!$E126*(VLOOKUP('DP_Instruction Forfaitaires'!$D126,Listes!$A$43:$E$49,3,FALSE))+(VLOOKUP('DP_Instruction Forfaitaires'!$D126,Listes!$A$43:$E$49,4,FALSE)))))))</f>
        <v/>
      </c>
      <c r="N126" s="186" t="str">
        <f>IF($H126="","",IF($C126=Listes!$B$34,Listes!$I$31,IF($C126=Listes!$B$35,(VLOOKUP('DP_Instruction Forfaitaires'!$F126,Listes!$E$31:$F$36,2,FALSE)),IF($C126=Listes!$B$33,IF('DP_Instruction Forfaitaires'!$E126&lt;Listes!$A$64,'DP_Instruction Forfaitaires'!$E126*Listes!$A$65,IF('DP_Instruction Forfaitaires'!$E126&gt;Listes!$D$64,'DP_Instruction Forfaitaires'!$E126*Listes!$D$65,(('DP_Instruction Forfaitaires'!$E126*Listes!$B$65)+Listes!$C$65)))))))</f>
        <v/>
      </c>
      <c r="O126" s="140" t="str">
        <f>IF('Dépenses forfaitaires'!P126="","",'Dépenses forfaitaires'!P126)</f>
        <v/>
      </c>
      <c r="P126" s="196"/>
      <c r="Q126" s="367" t="str">
        <f t="shared" si="4"/>
        <v/>
      </c>
      <c r="R126" s="367" t="str">
        <f t="shared" si="5"/>
        <v/>
      </c>
      <c r="S126" s="196" t="str">
        <f t="shared" si="6"/>
        <v/>
      </c>
      <c r="T126" s="193"/>
      <c r="U126" s="198"/>
      <c r="V126" s="301" t="str">
        <f>IF(AND(OR(P126="KO",S126&lt;&gt;""),OR(Q126="",R126="",S126="")),Listes!$A$68,IF(AND(S126="",Q126&lt;&gt;""),Listes!$A$69,IF(AND(O126&lt;S126,U126=""),Listes!$A$70,IF(AND(Q126&gt;R126),Listes!$A$71,IF(AND(O126&lt;&gt;"",O126&gt;S126,T126=""),Listes!$A$72,IF(AND(W126="",OR(P126&lt;&gt;"",Q126&lt;&gt;"",R126&lt;&gt;"")),Listes!$A$73,""))))))</f>
        <v/>
      </c>
      <c r="W126" s="199"/>
      <c r="X126" s="331">
        <f t="shared" si="7"/>
        <v>0</v>
      </c>
    </row>
    <row r="127" spans="1:24" ht="20.149999999999999" customHeight="1" x14ac:dyDescent="0.35">
      <c r="A127" s="126">
        <v>121</v>
      </c>
      <c r="B127" s="123" t="str">
        <f>IF('Dépenses forfaitaires'!B127="","",'Dépenses forfaitaires'!B127)</f>
        <v/>
      </c>
      <c r="C127" s="123" t="str">
        <f>IF('Dépenses forfaitaires'!C127="","",'Dépenses forfaitaires'!C127)</f>
        <v/>
      </c>
      <c r="D127" s="123" t="str">
        <f>IF('Dépenses forfaitaires'!D127="","",'Dépenses forfaitaires'!D127)</f>
        <v/>
      </c>
      <c r="E127" s="123" t="str">
        <f>IF('Dépenses forfaitaires'!E127="","",'Dépenses forfaitaires'!E127)</f>
        <v/>
      </c>
      <c r="F127" s="123" t="str">
        <f>IF('Dépenses forfaitaires'!F127="","",'Dépenses forfaitaires'!F127)</f>
        <v/>
      </c>
      <c r="G127" s="197" t="str">
        <f>IF('Dépenses forfaitaires'!G127="","",'Dépenses forfaitaires'!G127)</f>
        <v/>
      </c>
      <c r="H127" s="123" t="str">
        <f>IF('Dépenses forfaitaires'!H127="","",'Dépenses forfaitaires'!H127)</f>
        <v/>
      </c>
      <c r="I127" s="123" t="str">
        <f>IF('Dépenses forfaitaires'!I127="","",'Dépenses forfaitaires'!I127)</f>
        <v/>
      </c>
      <c r="J127" s="361" t="str">
        <f>IF('Dépenses forfaitaires'!J127="","",'Dépenses forfaitaires'!J127)</f>
        <v/>
      </c>
      <c r="K127" s="361" t="str">
        <f>IF('Dépenses forfaitaires'!K127="","",'Dépenses forfaitaires'!K127)</f>
        <v/>
      </c>
      <c r="L127" s="123" t="str">
        <f>IF($H127="","",IF($C127=Listes!$B$32,IF('DP_Instruction Forfaitaires'!$E127&lt;Listes!$B$53,('DP_Instruction Forfaitaires'!$E127*(VLOOKUP('DP_Instruction Forfaitaires'!$D127,Listes!$A$54:$E$60,2,FALSE))),IF('DP_Instruction Forfaitaires'!$E127&gt;Listes!$E$53,('DP_Instruction Forfaitaires'!$E127*(VLOOKUP('DP_Instruction Forfaitaires'!$D127,Listes!$A$54:$E$60,5,FALSE))),('DP_Instruction Forfaitaires'!$E127*(VLOOKUP('DP_Instruction Forfaitaires'!$D127,Listes!$A$54:$E$60,3,FALSE))+(VLOOKUP('DP_Instruction Forfaitaires'!$D127,Listes!$A$54:$E$60,4,FALSE)))))))</f>
        <v/>
      </c>
      <c r="M127" s="123" t="str">
        <f>IF($H127="","",IF($C127=Listes!$B$31,IF('DP_Instruction Forfaitaires'!$E127&lt;Listes!$B$42,('DP_Instruction Forfaitaires'!$E127*(VLOOKUP('DP_Instruction Forfaitaires'!$D127,Listes!$A$43:$E$49,2,FALSE))),IF('DP_Instruction Forfaitaires'!$E127&gt;Listes!$D$42,('DP_Instruction Forfaitaires'!$E127*(VLOOKUP('DP_Instruction Forfaitaires'!$D127,Listes!$A$43:$E$49,5,FALSE))),('DP_Instruction Forfaitaires'!$E127*(VLOOKUP('DP_Instruction Forfaitaires'!$D127,Listes!$A$43:$E$49,3,FALSE))+(VLOOKUP('DP_Instruction Forfaitaires'!$D127,Listes!$A$43:$E$49,4,FALSE)))))))</f>
        <v/>
      </c>
      <c r="N127" s="186" t="str">
        <f>IF($H127="","",IF($C127=Listes!$B$34,Listes!$I$31,IF($C127=Listes!$B$35,(VLOOKUP('DP_Instruction Forfaitaires'!$F127,Listes!$E$31:$F$36,2,FALSE)),IF($C127=Listes!$B$33,IF('DP_Instruction Forfaitaires'!$E127&lt;Listes!$A$64,'DP_Instruction Forfaitaires'!$E127*Listes!$A$65,IF('DP_Instruction Forfaitaires'!$E127&gt;Listes!$D$64,'DP_Instruction Forfaitaires'!$E127*Listes!$D$65,(('DP_Instruction Forfaitaires'!$E127*Listes!$B$65)+Listes!$C$65)))))))</f>
        <v/>
      </c>
      <c r="O127" s="140" t="str">
        <f>IF('Dépenses forfaitaires'!P127="","",'Dépenses forfaitaires'!P127)</f>
        <v/>
      </c>
      <c r="P127" s="196"/>
      <c r="Q127" s="367" t="str">
        <f t="shared" si="4"/>
        <v/>
      </c>
      <c r="R127" s="367" t="str">
        <f t="shared" si="5"/>
        <v/>
      </c>
      <c r="S127" s="196" t="str">
        <f t="shared" si="6"/>
        <v/>
      </c>
      <c r="T127" s="193"/>
      <c r="U127" s="198"/>
      <c r="V127" s="301" t="str">
        <f>IF(AND(OR(P127="KO",S127&lt;&gt;""),OR(Q127="",R127="",S127="")),Listes!$A$68,IF(AND(S127="",Q127&lt;&gt;""),Listes!$A$69,IF(AND(O127&lt;S127,U127=""),Listes!$A$70,IF(AND(Q127&gt;R127),Listes!$A$71,IF(AND(O127&lt;&gt;"",O127&gt;S127,T127=""),Listes!$A$72,IF(AND(W127="",OR(P127&lt;&gt;"",Q127&lt;&gt;"",R127&lt;&gt;"")),Listes!$A$73,""))))))</f>
        <v/>
      </c>
      <c r="W127" s="199"/>
      <c r="X127" s="331">
        <f t="shared" si="7"/>
        <v>0</v>
      </c>
    </row>
    <row r="128" spans="1:24" ht="20.149999999999999" customHeight="1" x14ac:dyDescent="0.35">
      <c r="A128" s="126">
        <v>122</v>
      </c>
      <c r="B128" s="123" t="str">
        <f>IF('Dépenses forfaitaires'!B128="","",'Dépenses forfaitaires'!B128)</f>
        <v/>
      </c>
      <c r="C128" s="123" t="str">
        <f>IF('Dépenses forfaitaires'!C128="","",'Dépenses forfaitaires'!C128)</f>
        <v/>
      </c>
      <c r="D128" s="123" t="str">
        <f>IF('Dépenses forfaitaires'!D128="","",'Dépenses forfaitaires'!D128)</f>
        <v/>
      </c>
      <c r="E128" s="123" t="str">
        <f>IF('Dépenses forfaitaires'!E128="","",'Dépenses forfaitaires'!E128)</f>
        <v/>
      </c>
      <c r="F128" s="123" t="str">
        <f>IF('Dépenses forfaitaires'!F128="","",'Dépenses forfaitaires'!F128)</f>
        <v/>
      </c>
      <c r="G128" s="197" t="str">
        <f>IF('Dépenses forfaitaires'!G128="","",'Dépenses forfaitaires'!G128)</f>
        <v/>
      </c>
      <c r="H128" s="123" t="str">
        <f>IF('Dépenses forfaitaires'!H128="","",'Dépenses forfaitaires'!H128)</f>
        <v/>
      </c>
      <c r="I128" s="123" t="str">
        <f>IF('Dépenses forfaitaires'!I128="","",'Dépenses forfaitaires'!I128)</f>
        <v/>
      </c>
      <c r="J128" s="361" t="str">
        <f>IF('Dépenses forfaitaires'!J128="","",'Dépenses forfaitaires'!J128)</f>
        <v/>
      </c>
      <c r="K128" s="361" t="str">
        <f>IF('Dépenses forfaitaires'!K128="","",'Dépenses forfaitaires'!K128)</f>
        <v/>
      </c>
      <c r="L128" s="123" t="str">
        <f>IF($H128="","",IF($C128=Listes!$B$32,IF('DP_Instruction Forfaitaires'!$E128&lt;Listes!$B$53,('DP_Instruction Forfaitaires'!$E128*(VLOOKUP('DP_Instruction Forfaitaires'!$D128,Listes!$A$54:$E$60,2,FALSE))),IF('DP_Instruction Forfaitaires'!$E128&gt;Listes!$E$53,('DP_Instruction Forfaitaires'!$E128*(VLOOKUP('DP_Instruction Forfaitaires'!$D128,Listes!$A$54:$E$60,5,FALSE))),('DP_Instruction Forfaitaires'!$E128*(VLOOKUP('DP_Instruction Forfaitaires'!$D128,Listes!$A$54:$E$60,3,FALSE))+(VLOOKUP('DP_Instruction Forfaitaires'!$D128,Listes!$A$54:$E$60,4,FALSE)))))))</f>
        <v/>
      </c>
      <c r="M128" s="123" t="str">
        <f>IF($H128="","",IF($C128=Listes!$B$31,IF('DP_Instruction Forfaitaires'!$E128&lt;Listes!$B$42,('DP_Instruction Forfaitaires'!$E128*(VLOOKUP('DP_Instruction Forfaitaires'!$D128,Listes!$A$43:$E$49,2,FALSE))),IF('DP_Instruction Forfaitaires'!$E128&gt;Listes!$D$42,('DP_Instruction Forfaitaires'!$E128*(VLOOKUP('DP_Instruction Forfaitaires'!$D128,Listes!$A$43:$E$49,5,FALSE))),('DP_Instruction Forfaitaires'!$E128*(VLOOKUP('DP_Instruction Forfaitaires'!$D128,Listes!$A$43:$E$49,3,FALSE))+(VLOOKUP('DP_Instruction Forfaitaires'!$D128,Listes!$A$43:$E$49,4,FALSE)))))))</f>
        <v/>
      </c>
      <c r="N128" s="186" t="str">
        <f>IF($H128="","",IF($C128=Listes!$B$34,Listes!$I$31,IF($C128=Listes!$B$35,(VLOOKUP('DP_Instruction Forfaitaires'!$F128,Listes!$E$31:$F$36,2,FALSE)),IF($C128=Listes!$B$33,IF('DP_Instruction Forfaitaires'!$E128&lt;Listes!$A$64,'DP_Instruction Forfaitaires'!$E128*Listes!$A$65,IF('DP_Instruction Forfaitaires'!$E128&gt;Listes!$D$64,'DP_Instruction Forfaitaires'!$E128*Listes!$D$65,(('DP_Instruction Forfaitaires'!$E128*Listes!$B$65)+Listes!$C$65)))))))</f>
        <v/>
      </c>
      <c r="O128" s="140" t="str">
        <f>IF('Dépenses forfaitaires'!P128="","",'Dépenses forfaitaires'!P128)</f>
        <v/>
      </c>
      <c r="P128" s="196"/>
      <c r="Q128" s="367" t="str">
        <f t="shared" si="4"/>
        <v/>
      </c>
      <c r="R128" s="367" t="str">
        <f t="shared" si="5"/>
        <v/>
      </c>
      <c r="S128" s="196" t="str">
        <f t="shared" si="6"/>
        <v/>
      </c>
      <c r="T128" s="193"/>
      <c r="U128" s="198"/>
      <c r="V128" s="301" t="str">
        <f>IF(AND(OR(P128="KO",S128&lt;&gt;""),OR(Q128="",R128="",S128="")),Listes!$A$68,IF(AND(S128="",Q128&lt;&gt;""),Listes!$A$69,IF(AND(O128&lt;S128,U128=""),Listes!$A$70,IF(AND(Q128&gt;R128),Listes!$A$71,IF(AND(O128&lt;&gt;"",O128&gt;S128,T128=""),Listes!$A$72,IF(AND(W128="",OR(P128&lt;&gt;"",Q128&lt;&gt;"",R128&lt;&gt;"")),Listes!$A$73,""))))))</f>
        <v/>
      </c>
      <c r="W128" s="199"/>
      <c r="X128" s="331">
        <f t="shared" si="7"/>
        <v>0</v>
      </c>
    </row>
    <row r="129" spans="1:24" ht="20.149999999999999" customHeight="1" x14ac:dyDescent="0.35">
      <c r="A129" s="126">
        <v>123</v>
      </c>
      <c r="B129" s="123" t="str">
        <f>IF('Dépenses forfaitaires'!B129="","",'Dépenses forfaitaires'!B129)</f>
        <v/>
      </c>
      <c r="C129" s="123" t="str">
        <f>IF('Dépenses forfaitaires'!C129="","",'Dépenses forfaitaires'!C129)</f>
        <v/>
      </c>
      <c r="D129" s="123" t="str">
        <f>IF('Dépenses forfaitaires'!D129="","",'Dépenses forfaitaires'!D129)</f>
        <v/>
      </c>
      <c r="E129" s="123" t="str">
        <f>IF('Dépenses forfaitaires'!E129="","",'Dépenses forfaitaires'!E129)</f>
        <v/>
      </c>
      <c r="F129" s="123" t="str">
        <f>IF('Dépenses forfaitaires'!F129="","",'Dépenses forfaitaires'!F129)</f>
        <v/>
      </c>
      <c r="G129" s="197" t="str">
        <f>IF('Dépenses forfaitaires'!G129="","",'Dépenses forfaitaires'!G129)</f>
        <v/>
      </c>
      <c r="H129" s="123" t="str">
        <f>IF('Dépenses forfaitaires'!H129="","",'Dépenses forfaitaires'!H129)</f>
        <v/>
      </c>
      <c r="I129" s="123" t="str">
        <f>IF('Dépenses forfaitaires'!I129="","",'Dépenses forfaitaires'!I129)</f>
        <v/>
      </c>
      <c r="J129" s="361" t="str">
        <f>IF('Dépenses forfaitaires'!J129="","",'Dépenses forfaitaires'!J129)</f>
        <v/>
      </c>
      <c r="K129" s="361" t="str">
        <f>IF('Dépenses forfaitaires'!K129="","",'Dépenses forfaitaires'!K129)</f>
        <v/>
      </c>
      <c r="L129" s="123" t="str">
        <f>IF($H129="","",IF($C129=Listes!$B$32,IF('DP_Instruction Forfaitaires'!$E129&lt;Listes!$B$53,('DP_Instruction Forfaitaires'!$E129*(VLOOKUP('DP_Instruction Forfaitaires'!$D129,Listes!$A$54:$E$60,2,FALSE))),IF('DP_Instruction Forfaitaires'!$E129&gt;Listes!$E$53,('DP_Instruction Forfaitaires'!$E129*(VLOOKUP('DP_Instruction Forfaitaires'!$D129,Listes!$A$54:$E$60,5,FALSE))),('DP_Instruction Forfaitaires'!$E129*(VLOOKUP('DP_Instruction Forfaitaires'!$D129,Listes!$A$54:$E$60,3,FALSE))+(VLOOKUP('DP_Instruction Forfaitaires'!$D129,Listes!$A$54:$E$60,4,FALSE)))))))</f>
        <v/>
      </c>
      <c r="M129" s="123" t="str">
        <f>IF($H129="","",IF($C129=Listes!$B$31,IF('DP_Instruction Forfaitaires'!$E129&lt;Listes!$B$42,('DP_Instruction Forfaitaires'!$E129*(VLOOKUP('DP_Instruction Forfaitaires'!$D129,Listes!$A$43:$E$49,2,FALSE))),IF('DP_Instruction Forfaitaires'!$E129&gt;Listes!$D$42,('DP_Instruction Forfaitaires'!$E129*(VLOOKUP('DP_Instruction Forfaitaires'!$D129,Listes!$A$43:$E$49,5,FALSE))),('DP_Instruction Forfaitaires'!$E129*(VLOOKUP('DP_Instruction Forfaitaires'!$D129,Listes!$A$43:$E$49,3,FALSE))+(VLOOKUP('DP_Instruction Forfaitaires'!$D129,Listes!$A$43:$E$49,4,FALSE)))))))</f>
        <v/>
      </c>
      <c r="N129" s="186" t="str">
        <f>IF($H129="","",IF($C129=Listes!$B$34,Listes!$I$31,IF($C129=Listes!$B$35,(VLOOKUP('DP_Instruction Forfaitaires'!$F129,Listes!$E$31:$F$36,2,FALSE)),IF($C129=Listes!$B$33,IF('DP_Instruction Forfaitaires'!$E129&lt;Listes!$A$64,'DP_Instruction Forfaitaires'!$E129*Listes!$A$65,IF('DP_Instruction Forfaitaires'!$E129&gt;Listes!$D$64,'DP_Instruction Forfaitaires'!$E129*Listes!$D$65,(('DP_Instruction Forfaitaires'!$E129*Listes!$B$65)+Listes!$C$65)))))))</f>
        <v/>
      </c>
      <c r="O129" s="140" t="str">
        <f>IF('Dépenses forfaitaires'!P129="","",'Dépenses forfaitaires'!P129)</f>
        <v/>
      </c>
      <c r="P129" s="196"/>
      <c r="Q129" s="367" t="str">
        <f t="shared" si="4"/>
        <v/>
      </c>
      <c r="R129" s="367" t="str">
        <f t="shared" si="5"/>
        <v/>
      </c>
      <c r="S129" s="196" t="str">
        <f t="shared" si="6"/>
        <v/>
      </c>
      <c r="T129" s="193"/>
      <c r="U129" s="198"/>
      <c r="V129" s="301" t="str">
        <f>IF(AND(OR(P129="KO",S129&lt;&gt;""),OR(Q129="",R129="",S129="")),Listes!$A$68,IF(AND(S129="",Q129&lt;&gt;""),Listes!$A$69,IF(AND(O129&lt;S129,U129=""),Listes!$A$70,IF(AND(Q129&gt;R129),Listes!$A$71,IF(AND(O129&lt;&gt;"",O129&gt;S129,T129=""),Listes!$A$72,IF(AND(W129="",OR(P129&lt;&gt;"",Q129&lt;&gt;"",R129&lt;&gt;"")),Listes!$A$73,""))))))</f>
        <v/>
      </c>
      <c r="W129" s="199"/>
      <c r="X129" s="331">
        <f t="shared" si="7"/>
        <v>0</v>
      </c>
    </row>
    <row r="130" spans="1:24" ht="20.149999999999999" customHeight="1" x14ac:dyDescent="0.35">
      <c r="A130" s="126">
        <v>124</v>
      </c>
      <c r="B130" s="123" t="str">
        <f>IF('Dépenses forfaitaires'!B130="","",'Dépenses forfaitaires'!B130)</f>
        <v/>
      </c>
      <c r="C130" s="123" t="str">
        <f>IF('Dépenses forfaitaires'!C130="","",'Dépenses forfaitaires'!C130)</f>
        <v/>
      </c>
      <c r="D130" s="123" t="str">
        <f>IF('Dépenses forfaitaires'!D130="","",'Dépenses forfaitaires'!D130)</f>
        <v/>
      </c>
      <c r="E130" s="123" t="str">
        <f>IF('Dépenses forfaitaires'!E130="","",'Dépenses forfaitaires'!E130)</f>
        <v/>
      </c>
      <c r="F130" s="123" t="str">
        <f>IF('Dépenses forfaitaires'!F130="","",'Dépenses forfaitaires'!F130)</f>
        <v/>
      </c>
      <c r="G130" s="197" t="str">
        <f>IF('Dépenses forfaitaires'!G130="","",'Dépenses forfaitaires'!G130)</f>
        <v/>
      </c>
      <c r="H130" s="123" t="str">
        <f>IF('Dépenses forfaitaires'!H130="","",'Dépenses forfaitaires'!H130)</f>
        <v/>
      </c>
      <c r="I130" s="123" t="str">
        <f>IF('Dépenses forfaitaires'!I130="","",'Dépenses forfaitaires'!I130)</f>
        <v/>
      </c>
      <c r="J130" s="361" t="str">
        <f>IF('Dépenses forfaitaires'!J130="","",'Dépenses forfaitaires'!J130)</f>
        <v/>
      </c>
      <c r="K130" s="361" t="str">
        <f>IF('Dépenses forfaitaires'!K130="","",'Dépenses forfaitaires'!K130)</f>
        <v/>
      </c>
      <c r="L130" s="123" t="str">
        <f>IF($H130="","",IF($C130=Listes!$B$32,IF('DP_Instruction Forfaitaires'!$E130&lt;Listes!$B$53,('DP_Instruction Forfaitaires'!$E130*(VLOOKUP('DP_Instruction Forfaitaires'!$D130,Listes!$A$54:$E$60,2,FALSE))),IF('DP_Instruction Forfaitaires'!$E130&gt;Listes!$E$53,('DP_Instruction Forfaitaires'!$E130*(VLOOKUP('DP_Instruction Forfaitaires'!$D130,Listes!$A$54:$E$60,5,FALSE))),('DP_Instruction Forfaitaires'!$E130*(VLOOKUP('DP_Instruction Forfaitaires'!$D130,Listes!$A$54:$E$60,3,FALSE))+(VLOOKUP('DP_Instruction Forfaitaires'!$D130,Listes!$A$54:$E$60,4,FALSE)))))))</f>
        <v/>
      </c>
      <c r="M130" s="123" t="str">
        <f>IF($H130="","",IF($C130=Listes!$B$31,IF('DP_Instruction Forfaitaires'!$E130&lt;Listes!$B$42,('DP_Instruction Forfaitaires'!$E130*(VLOOKUP('DP_Instruction Forfaitaires'!$D130,Listes!$A$43:$E$49,2,FALSE))),IF('DP_Instruction Forfaitaires'!$E130&gt;Listes!$D$42,('DP_Instruction Forfaitaires'!$E130*(VLOOKUP('DP_Instruction Forfaitaires'!$D130,Listes!$A$43:$E$49,5,FALSE))),('DP_Instruction Forfaitaires'!$E130*(VLOOKUP('DP_Instruction Forfaitaires'!$D130,Listes!$A$43:$E$49,3,FALSE))+(VLOOKUP('DP_Instruction Forfaitaires'!$D130,Listes!$A$43:$E$49,4,FALSE)))))))</f>
        <v/>
      </c>
      <c r="N130" s="186" t="str">
        <f>IF($H130="","",IF($C130=Listes!$B$34,Listes!$I$31,IF($C130=Listes!$B$35,(VLOOKUP('DP_Instruction Forfaitaires'!$F130,Listes!$E$31:$F$36,2,FALSE)),IF($C130=Listes!$B$33,IF('DP_Instruction Forfaitaires'!$E130&lt;Listes!$A$64,'DP_Instruction Forfaitaires'!$E130*Listes!$A$65,IF('DP_Instruction Forfaitaires'!$E130&gt;Listes!$D$64,'DP_Instruction Forfaitaires'!$E130*Listes!$D$65,(('DP_Instruction Forfaitaires'!$E130*Listes!$B$65)+Listes!$C$65)))))))</f>
        <v/>
      </c>
      <c r="O130" s="140" t="str">
        <f>IF('Dépenses forfaitaires'!P130="","",'Dépenses forfaitaires'!P130)</f>
        <v/>
      </c>
      <c r="P130" s="196"/>
      <c r="Q130" s="367" t="str">
        <f t="shared" si="4"/>
        <v/>
      </c>
      <c r="R130" s="367" t="str">
        <f t="shared" si="5"/>
        <v/>
      </c>
      <c r="S130" s="196" t="str">
        <f t="shared" si="6"/>
        <v/>
      </c>
      <c r="T130" s="193"/>
      <c r="U130" s="198"/>
      <c r="V130" s="301" t="str">
        <f>IF(AND(OR(P130="KO",S130&lt;&gt;""),OR(Q130="",R130="",S130="")),Listes!$A$68,IF(AND(S130="",Q130&lt;&gt;""),Listes!$A$69,IF(AND(O130&lt;S130,U130=""),Listes!$A$70,IF(AND(Q130&gt;R130),Listes!$A$71,IF(AND(O130&lt;&gt;"",O130&gt;S130,T130=""),Listes!$A$72,IF(AND(W130="",OR(P130&lt;&gt;"",Q130&lt;&gt;"",R130&lt;&gt;"")),Listes!$A$73,""))))))</f>
        <v/>
      </c>
      <c r="W130" s="199"/>
      <c r="X130" s="331">
        <f t="shared" si="7"/>
        <v>0</v>
      </c>
    </row>
    <row r="131" spans="1:24" ht="20.149999999999999" customHeight="1" x14ac:dyDescent="0.35">
      <c r="A131" s="126">
        <v>125</v>
      </c>
      <c r="B131" s="123" t="str">
        <f>IF('Dépenses forfaitaires'!B131="","",'Dépenses forfaitaires'!B131)</f>
        <v/>
      </c>
      <c r="C131" s="123" t="str">
        <f>IF('Dépenses forfaitaires'!C131="","",'Dépenses forfaitaires'!C131)</f>
        <v/>
      </c>
      <c r="D131" s="123" t="str">
        <f>IF('Dépenses forfaitaires'!D131="","",'Dépenses forfaitaires'!D131)</f>
        <v/>
      </c>
      <c r="E131" s="123" t="str">
        <f>IF('Dépenses forfaitaires'!E131="","",'Dépenses forfaitaires'!E131)</f>
        <v/>
      </c>
      <c r="F131" s="123" t="str">
        <f>IF('Dépenses forfaitaires'!F131="","",'Dépenses forfaitaires'!F131)</f>
        <v/>
      </c>
      <c r="G131" s="197" t="str">
        <f>IF('Dépenses forfaitaires'!G131="","",'Dépenses forfaitaires'!G131)</f>
        <v/>
      </c>
      <c r="H131" s="123" t="str">
        <f>IF('Dépenses forfaitaires'!H131="","",'Dépenses forfaitaires'!H131)</f>
        <v/>
      </c>
      <c r="I131" s="123" t="str">
        <f>IF('Dépenses forfaitaires'!I131="","",'Dépenses forfaitaires'!I131)</f>
        <v/>
      </c>
      <c r="J131" s="361" t="str">
        <f>IF('Dépenses forfaitaires'!J131="","",'Dépenses forfaitaires'!J131)</f>
        <v/>
      </c>
      <c r="K131" s="361" t="str">
        <f>IF('Dépenses forfaitaires'!K131="","",'Dépenses forfaitaires'!K131)</f>
        <v/>
      </c>
      <c r="L131" s="123" t="str">
        <f>IF($H131="","",IF($C131=Listes!$B$32,IF('DP_Instruction Forfaitaires'!$E131&lt;Listes!$B$53,('DP_Instruction Forfaitaires'!$E131*(VLOOKUP('DP_Instruction Forfaitaires'!$D131,Listes!$A$54:$E$60,2,FALSE))),IF('DP_Instruction Forfaitaires'!$E131&gt;Listes!$E$53,('DP_Instruction Forfaitaires'!$E131*(VLOOKUP('DP_Instruction Forfaitaires'!$D131,Listes!$A$54:$E$60,5,FALSE))),('DP_Instruction Forfaitaires'!$E131*(VLOOKUP('DP_Instruction Forfaitaires'!$D131,Listes!$A$54:$E$60,3,FALSE))+(VLOOKUP('DP_Instruction Forfaitaires'!$D131,Listes!$A$54:$E$60,4,FALSE)))))))</f>
        <v/>
      </c>
      <c r="M131" s="123" t="str">
        <f>IF($H131="","",IF($C131=Listes!$B$31,IF('DP_Instruction Forfaitaires'!$E131&lt;Listes!$B$42,('DP_Instruction Forfaitaires'!$E131*(VLOOKUP('DP_Instruction Forfaitaires'!$D131,Listes!$A$43:$E$49,2,FALSE))),IF('DP_Instruction Forfaitaires'!$E131&gt;Listes!$D$42,('DP_Instruction Forfaitaires'!$E131*(VLOOKUP('DP_Instruction Forfaitaires'!$D131,Listes!$A$43:$E$49,5,FALSE))),('DP_Instruction Forfaitaires'!$E131*(VLOOKUP('DP_Instruction Forfaitaires'!$D131,Listes!$A$43:$E$49,3,FALSE))+(VLOOKUP('DP_Instruction Forfaitaires'!$D131,Listes!$A$43:$E$49,4,FALSE)))))))</f>
        <v/>
      </c>
      <c r="N131" s="186" t="str">
        <f>IF($H131="","",IF($C131=Listes!$B$34,Listes!$I$31,IF($C131=Listes!$B$35,(VLOOKUP('DP_Instruction Forfaitaires'!$F131,Listes!$E$31:$F$36,2,FALSE)),IF($C131=Listes!$B$33,IF('DP_Instruction Forfaitaires'!$E131&lt;Listes!$A$64,'DP_Instruction Forfaitaires'!$E131*Listes!$A$65,IF('DP_Instruction Forfaitaires'!$E131&gt;Listes!$D$64,'DP_Instruction Forfaitaires'!$E131*Listes!$D$65,(('DP_Instruction Forfaitaires'!$E131*Listes!$B$65)+Listes!$C$65)))))))</f>
        <v/>
      </c>
      <c r="O131" s="140" t="str">
        <f>IF('Dépenses forfaitaires'!P131="","",'Dépenses forfaitaires'!P131)</f>
        <v/>
      </c>
      <c r="P131" s="196"/>
      <c r="Q131" s="367" t="str">
        <f t="shared" si="4"/>
        <v/>
      </c>
      <c r="R131" s="367" t="str">
        <f t="shared" si="5"/>
        <v/>
      </c>
      <c r="S131" s="196" t="str">
        <f t="shared" si="6"/>
        <v/>
      </c>
      <c r="T131" s="193"/>
      <c r="U131" s="198"/>
      <c r="V131" s="301" t="str">
        <f>IF(AND(OR(P131="KO",S131&lt;&gt;""),OR(Q131="",R131="",S131="")),Listes!$A$68,IF(AND(S131="",Q131&lt;&gt;""),Listes!$A$69,IF(AND(O131&lt;S131,U131=""),Listes!$A$70,IF(AND(Q131&gt;R131),Listes!$A$71,IF(AND(O131&lt;&gt;"",O131&gt;S131,T131=""),Listes!$A$72,IF(AND(W131="",OR(P131&lt;&gt;"",Q131&lt;&gt;"",R131&lt;&gt;"")),Listes!$A$73,""))))))</f>
        <v/>
      </c>
      <c r="W131" s="199"/>
      <c r="X131" s="331">
        <f t="shared" si="7"/>
        <v>0</v>
      </c>
    </row>
    <row r="132" spans="1:24" ht="20.149999999999999" customHeight="1" x14ac:dyDescent="0.35">
      <c r="A132" s="126">
        <v>126</v>
      </c>
      <c r="B132" s="123" t="str">
        <f>IF('Dépenses forfaitaires'!B132="","",'Dépenses forfaitaires'!B132)</f>
        <v/>
      </c>
      <c r="C132" s="123" t="str">
        <f>IF('Dépenses forfaitaires'!C132="","",'Dépenses forfaitaires'!C132)</f>
        <v/>
      </c>
      <c r="D132" s="123" t="str">
        <f>IF('Dépenses forfaitaires'!D132="","",'Dépenses forfaitaires'!D132)</f>
        <v/>
      </c>
      <c r="E132" s="123" t="str">
        <f>IF('Dépenses forfaitaires'!E132="","",'Dépenses forfaitaires'!E132)</f>
        <v/>
      </c>
      <c r="F132" s="123" t="str">
        <f>IF('Dépenses forfaitaires'!F132="","",'Dépenses forfaitaires'!F132)</f>
        <v/>
      </c>
      <c r="G132" s="197" t="str">
        <f>IF('Dépenses forfaitaires'!G132="","",'Dépenses forfaitaires'!G132)</f>
        <v/>
      </c>
      <c r="H132" s="123" t="str">
        <f>IF('Dépenses forfaitaires'!H132="","",'Dépenses forfaitaires'!H132)</f>
        <v/>
      </c>
      <c r="I132" s="123" t="str">
        <f>IF('Dépenses forfaitaires'!I132="","",'Dépenses forfaitaires'!I132)</f>
        <v/>
      </c>
      <c r="J132" s="361" t="str">
        <f>IF('Dépenses forfaitaires'!J132="","",'Dépenses forfaitaires'!J132)</f>
        <v/>
      </c>
      <c r="K132" s="361" t="str">
        <f>IF('Dépenses forfaitaires'!K132="","",'Dépenses forfaitaires'!K132)</f>
        <v/>
      </c>
      <c r="L132" s="123" t="str">
        <f>IF($H132="","",IF($C132=Listes!$B$32,IF('DP_Instruction Forfaitaires'!$E132&lt;Listes!$B$53,('DP_Instruction Forfaitaires'!$E132*(VLOOKUP('DP_Instruction Forfaitaires'!$D132,Listes!$A$54:$E$60,2,FALSE))),IF('DP_Instruction Forfaitaires'!$E132&gt;Listes!$E$53,('DP_Instruction Forfaitaires'!$E132*(VLOOKUP('DP_Instruction Forfaitaires'!$D132,Listes!$A$54:$E$60,5,FALSE))),('DP_Instruction Forfaitaires'!$E132*(VLOOKUP('DP_Instruction Forfaitaires'!$D132,Listes!$A$54:$E$60,3,FALSE))+(VLOOKUP('DP_Instruction Forfaitaires'!$D132,Listes!$A$54:$E$60,4,FALSE)))))))</f>
        <v/>
      </c>
      <c r="M132" s="123" t="str">
        <f>IF($H132="","",IF($C132=Listes!$B$31,IF('DP_Instruction Forfaitaires'!$E132&lt;Listes!$B$42,('DP_Instruction Forfaitaires'!$E132*(VLOOKUP('DP_Instruction Forfaitaires'!$D132,Listes!$A$43:$E$49,2,FALSE))),IF('DP_Instruction Forfaitaires'!$E132&gt;Listes!$D$42,('DP_Instruction Forfaitaires'!$E132*(VLOOKUP('DP_Instruction Forfaitaires'!$D132,Listes!$A$43:$E$49,5,FALSE))),('DP_Instruction Forfaitaires'!$E132*(VLOOKUP('DP_Instruction Forfaitaires'!$D132,Listes!$A$43:$E$49,3,FALSE))+(VLOOKUP('DP_Instruction Forfaitaires'!$D132,Listes!$A$43:$E$49,4,FALSE)))))))</f>
        <v/>
      </c>
      <c r="N132" s="186" t="str">
        <f>IF($H132="","",IF($C132=Listes!$B$34,Listes!$I$31,IF($C132=Listes!$B$35,(VLOOKUP('DP_Instruction Forfaitaires'!$F132,Listes!$E$31:$F$36,2,FALSE)),IF($C132=Listes!$B$33,IF('DP_Instruction Forfaitaires'!$E132&lt;Listes!$A$64,'DP_Instruction Forfaitaires'!$E132*Listes!$A$65,IF('DP_Instruction Forfaitaires'!$E132&gt;Listes!$D$64,'DP_Instruction Forfaitaires'!$E132*Listes!$D$65,(('DP_Instruction Forfaitaires'!$E132*Listes!$B$65)+Listes!$C$65)))))))</f>
        <v/>
      </c>
      <c r="O132" s="140" t="str">
        <f>IF('Dépenses forfaitaires'!P132="","",'Dépenses forfaitaires'!P132)</f>
        <v/>
      </c>
      <c r="P132" s="196"/>
      <c r="Q132" s="367" t="str">
        <f t="shared" si="4"/>
        <v/>
      </c>
      <c r="R132" s="367" t="str">
        <f t="shared" si="5"/>
        <v/>
      </c>
      <c r="S132" s="196" t="str">
        <f t="shared" si="6"/>
        <v/>
      </c>
      <c r="T132" s="193"/>
      <c r="U132" s="198"/>
      <c r="V132" s="301" t="str">
        <f>IF(AND(OR(P132="KO",S132&lt;&gt;""),OR(Q132="",R132="",S132="")),Listes!$A$68,IF(AND(S132="",Q132&lt;&gt;""),Listes!$A$69,IF(AND(O132&lt;S132,U132=""),Listes!$A$70,IF(AND(Q132&gt;R132),Listes!$A$71,IF(AND(O132&lt;&gt;"",O132&gt;S132,T132=""),Listes!$A$72,IF(AND(W132="",OR(P132&lt;&gt;"",Q132&lt;&gt;"",R132&lt;&gt;"")),Listes!$A$73,""))))))</f>
        <v/>
      </c>
      <c r="W132" s="199"/>
      <c r="X132" s="331">
        <f t="shared" si="7"/>
        <v>0</v>
      </c>
    </row>
    <row r="133" spans="1:24" ht="20.149999999999999" customHeight="1" x14ac:dyDescent="0.35">
      <c r="A133" s="126">
        <v>127</v>
      </c>
      <c r="B133" s="123" t="str">
        <f>IF('Dépenses forfaitaires'!B133="","",'Dépenses forfaitaires'!B133)</f>
        <v/>
      </c>
      <c r="C133" s="123" t="str">
        <f>IF('Dépenses forfaitaires'!C133="","",'Dépenses forfaitaires'!C133)</f>
        <v/>
      </c>
      <c r="D133" s="123" t="str">
        <f>IF('Dépenses forfaitaires'!D133="","",'Dépenses forfaitaires'!D133)</f>
        <v/>
      </c>
      <c r="E133" s="123" t="str">
        <f>IF('Dépenses forfaitaires'!E133="","",'Dépenses forfaitaires'!E133)</f>
        <v/>
      </c>
      <c r="F133" s="123" t="str">
        <f>IF('Dépenses forfaitaires'!F133="","",'Dépenses forfaitaires'!F133)</f>
        <v/>
      </c>
      <c r="G133" s="197" t="str">
        <f>IF('Dépenses forfaitaires'!G133="","",'Dépenses forfaitaires'!G133)</f>
        <v/>
      </c>
      <c r="H133" s="123" t="str">
        <f>IF('Dépenses forfaitaires'!H133="","",'Dépenses forfaitaires'!H133)</f>
        <v/>
      </c>
      <c r="I133" s="123" t="str">
        <f>IF('Dépenses forfaitaires'!I133="","",'Dépenses forfaitaires'!I133)</f>
        <v/>
      </c>
      <c r="J133" s="361" t="str">
        <f>IF('Dépenses forfaitaires'!J133="","",'Dépenses forfaitaires'!J133)</f>
        <v/>
      </c>
      <c r="K133" s="361" t="str">
        <f>IF('Dépenses forfaitaires'!K133="","",'Dépenses forfaitaires'!K133)</f>
        <v/>
      </c>
      <c r="L133" s="123" t="str">
        <f>IF($H133="","",IF($C133=Listes!$B$32,IF('DP_Instruction Forfaitaires'!$E133&lt;Listes!$B$53,('DP_Instruction Forfaitaires'!$E133*(VLOOKUP('DP_Instruction Forfaitaires'!$D133,Listes!$A$54:$E$60,2,FALSE))),IF('DP_Instruction Forfaitaires'!$E133&gt;Listes!$E$53,('DP_Instruction Forfaitaires'!$E133*(VLOOKUP('DP_Instruction Forfaitaires'!$D133,Listes!$A$54:$E$60,5,FALSE))),('DP_Instruction Forfaitaires'!$E133*(VLOOKUP('DP_Instruction Forfaitaires'!$D133,Listes!$A$54:$E$60,3,FALSE))+(VLOOKUP('DP_Instruction Forfaitaires'!$D133,Listes!$A$54:$E$60,4,FALSE)))))))</f>
        <v/>
      </c>
      <c r="M133" s="123" t="str">
        <f>IF($H133="","",IF($C133=Listes!$B$31,IF('DP_Instruction Forfaitaires'!$E133&lt;Listes!$B$42,('DP_Instruction Forfaitaires'!$E133*(VLOOKUP('DP_Instruction Forfaitaires'!$D133,Listes!$A$43:$E$49,2,FALSE))),IF('DP_Instruction Forfaitaires'!$E133&gt;Listes!$D$42,('DP_Instruction Forfaitaires'!$E133*(VLOOKUP('DP_Instruction Forfaitaires'!$D133,Listes!$A$43:$E$49,5,FALSE))),('DP_Instruction Forfaitaires'!$E133*(VLOOKUP('DP_Instruction Forfaitaires'!$D133,Listes!$A$43:$E$49,3,FALSE))+(VLOOKUP('DP_Instruction Forfaitaires'!$D133,Listes!$A$43:$E$49,4,FALSE)))))))</f>
        <v/>
      </c>
      <c r="N133" s="186" t="str">
        <f>IF($H133="","",IF($C133=Listes!$B$34,Listes!$I$31,IF($C133=Listes!$B$35,(VLOOKUP('DP_Instruction Forfaitaires'!$F133,Listes!$E$31:$F$36,2,FALSE)),IF($C133=Listes!$B$33,IF('DP_Instruction Forfaitaires'!$E133&lt;Listes!$A$64,'DP_Instruction Forfaitaires'!$E133*Listes!$A$65,IF('DP_Instruction Forfaitaires'!$E133&gt;Listes!$D$64,'DP_Instruction Forfaitaires'!$E133*Listes!$D$65,(('DP_Instruction Forfaitaires'!$E133*Listes!$B$65)+Listes!$C$65)))))))</f>
        <v/>
      </c>
      <c r="O133" s="140" t="str">
        <f>IF('Dépenses forfaitaires'!P133="","",'Dépenses forfaitaires'!P133)</f>
        <v/>
      </c>
      <c r="P133" s="196"/>
      <c r="Q133" s="367" t="str">
        <f t="shared" si="4"/>
        <v/>
      </c>
      <c r="R133" s="367" t="str">
        <f t="shared" si="5"/>
        <v/>
      </c>
      <c r="S133" s="196" t="str">
        <f t="shared" si="6"/>
        <v/>
      </c>
      <c r="T133" s="193"/>
      <c r="U133" s="198"/>
      <c r="V133" s="301" t="str">
        <f>IF(AND(OR(P133="KO",S133&lt;&gt;""),OR(Q133="",R133="",S133="")),Listes!$A$68,IF(AND(S133="",Q133&lt;&gt;""),Listes!$A$69,IF(AND(O133&lt;S133,U133=""),Listes!$A$70,IF(AND(Q133&gt;R133),Listes!$A$71,IF(AND(O133&lt;&gt;"",O133&gt;S133,T133=""),Listes!$A$72,IF(AND(W133="",OR(P133&lt;&gt;"",Q133&lt;&gt;"",R133&lt;&gt;"")),Listes!$A$73,""))))))</f>
        <v/>
      </c>
      <c r="W133" s="199"/>
      <c r="X133" s="331">
        <f t="shared" si="7"/>
        <v>0</v>
      </c>
    </row>
    <row r="134" spans="1:24" ht="20.149999999999999" customHeight="1" x14ac:dyDescent="0.35">
      <c r="A134" s="126">
        <v>128</v>
      </c>
      <c r="B134" s="123" t="str">
        <f>IF('Dépenses forfaitaires'!B134="","",'Dépenses forfaitaires'!B134)</f>
        <v/>
      </c>
      <c r="C134" s="123" t="str">
        <f>IF('Dépenses forfaitaires'!C134="","",'Dépenses forfaitaires'!C134)</f>
        <v/>
      </c>
      <c r="D134" s="123" t="str">
        <f>IF('Dépenses forfaitaires'!D134="","",'Dépenses forfaitaires'!D134)</f>
        <v/>
      </c>
      <c r="E134" s="123" t="str">
        <f>IF('Dépenses forfaitaires'!E134="","",'Dépenses forfaitaires'!E134)</f>
        <v/>
      </c>
      <c r="F134" s="123" t="str">
        <f>IF('Dépenses forfaitaires'!F134="","",'Dépenses forfaitaires'!F134)</f>
        <v/>
      </c>
      <c r="G134" s="197" t="str">
        <f>IF('Dépenses forfaitaires'!G134="","",'Dépenses forfaitaires'!G134)</f>
        <v/>
      </c>
      <c r="H134" s="123" t="str">
        <f>IF('Dépenses forfaitaires'!H134="","",'Dépenses forfaitaires'!H134)</f>
        <v/>
      </c>
      <c r="I134" s="123" t="str">
        <f>IF('Dépenses forfaitaires'!I134="","",'Dépenses forfaitaires'!I134)</f>
        <v/>
      </c>
      <c r="J134" s="361" t="str">
        <f>IF('Dépenses forfaitaires'!J134="","",'Dépenses forfaitaires'!J134)</f>
        <v/>
      </c>
      <c r="K134" s="361" t="str">
        <f>IF('Dépenses forfaitaires'!K134="","",'Dépenses forfaitaires'!K134)</f>
        <v/>
      </c>
      <c r="L134" s="123" t="str">
        <f>IF($H134="","",IF($C134=Listes!$B$32,IF('DP_Instruction Forfaitaires'!$E134&lt;Listes!$B$53,('DP_Instruction Forfaitaires'!$E134*(VLOOKUP('DP_Instruction Forfaitaires'!$D134,Listes!$A$54:$E$60,2,FALSE))),IF('DP_Instruction Forfaitaires'!$E134&gt;Listes!$E$53,('DP_Instruction Forfaitaires'!$E134*(VLOOKUP('DP_Instruction Forfaitaires'!$D134,Listes!$A$54:$E$60,5,FALSE))),('DP_Instruction Forfaitaires'!$E134*(VLOOKUP('DP_Instruction Forfaitaires'!$D134,Listes!$A$54:$E$60,3,FALSE))+(VLOOKUP('DP_Instruction Forfaitaires'!$D134,Listes!$A$54:$E$60,4,FALSE)))))))</f>
        <v/>
      </c>
      <c r="M134" s="123" t="str">
        <f>IF($H134="","",IF($C134=Listes!$B$31,IF('DP_Instruction Forfaitaires'!$E134&lt;Listes!$B$42,('DP_Instruction Forfaitaires'!$E134*(VLOOKUP('DP_Instruction Forfaitaires'!$D134,Listes!$A$43:$E$49,2,FALSE))),IF('DP_Instruction Forfaitaires'!$E134&gt;Listes!$D$42,('DP_Instruction Forfaitaires'!$E134*(VLOOKUP('DP_Instruction Forfaitaires'!$D134,Listes!$A$43:$E$49,5,FALSE))),('DP_Instruction Forfaitaires'!$E134*(VLOOKUP('DP_Instruction Forfaitaires'!$D134,Listes!$A$43:$E$49,3,FALSE))+(VLOOKUP('DP_Instruction Forfaitaires'!$D134,Listes!$A$43:$E$49,4,FALSE)))))))</f>
        <v/>
      </c>
      <c r="N134" s="186" t="str">
        <f>IF($H134="","",IF($C134=Listes!$B$34,Listes!$I$31,IF($C134=Listes!$B$35,(VLOOKUP('DP_Instruction Forfaitaires'!$F134,Listes!$E$31:$F$36,2,FALSE)),IF($C134=Listes!$B$33,IF('DP_Instruction Forfaitaires'!$E134&lt;Listes!$A$64,'DP_Instruction Forfaitaires'!$E134*Listes!$A$65,IF('DP_Instruction Forfaitaires'!$E134&gt;Listes!$D$64,'DP_Instruction Forfaitaires'!$E134*Listes!$D$65,(('DP_Instruction Forfaitaires'!$E134*Listes!$B$65)+Listes!$C$65)))))))</f>
        <v/>
      </c>
      <c r="O134" s="140" t="str">
        <f>IF('Dépenses forfaitaires'!P134="","",'Dépenses forfaitaires'!P134)</f>
        <v/>
      </c>
      <c r="P134" s="196"/>
      <c r="Q134" s="367" t="str">
        <f t="shared" si="4"/>
        <v/>
      </c>
      <c r="R134" s="367" t="str">
        <f t="shared" si="5"/>
        <v/>
      </c>
      <c r="S134" s="196" t="str">
        <f t="shared" si="6"/>
        <v/>
      </c>
      <c r="T134" s="193"/>
      <c r="U134" s="198"/>
      <c r="V134" s="301" t="str">
        <f>IF(AND(OR(P134="KO",S134&lt;&gt;""),OR(Q134="",R134="",S134="")),Listes!$A$68,IF(AND(S134="",Q134&lt;&gt;""),Listes!$A$69,IF(AND(O134&lt;S134,U134=""),Listes!$A$70,IF(AND(Q134&gt;R134),Listes!$A$71,IF(AND(O134&lt;&gt;"",O134&gt;S134,T134=""),Listes!$A$72,IF(AND(W134="",OR(P134&lt;&gt;"",Q134&lt;&gt;"",R134&lt;&gt;"")),Listes!$A$73,""))))))</f>
        <v/>
      </c>
      <c r="W134" s="199"/>
      <c r="X134" s="331">
        <f t="shared" si="7"/>
        <v>0</v>
      </c>
    </row>
    <row r="135" spans="1:24" ht="20.149999999999999" customHeight="1" x14ac:dyDescent="0.35">
      <c r="A135" s="126">
        <v>129</v>
      </c>
      <c r="B135" s="123" t="str">
        <f>IF('Dépenses forfaitaires'!B135="","",'Dépenses forfaitaires'!B135)</f>
        <v/>
      </c>
      <c r="C135" s="123" t="str">
        <f>IF('Dépenses forfaitaires'!C135="","",'Dépenses forfaitaires'!C135)</f>
        <v/>
      </c>
      <c r="D135" s="123" t="str">
        <f>IF('Dépenses forfaitaires'!D135="","",'Dépenses forfaitaires'!D135)</f>
        <v/>
      </c>
      <c r="E135" s="123" t="str">
        <f>IF('Dépenses forfaitaires'!E135="","",'Dépenses forfaitaires'!E135)</f>
        <v/>
      </c>
      <c r="F135" s="123" t="str">
        <f>IF('Dépenses forfaitaires'!F135="","",'Dépenses forfaitaires'!F135)</f>
        <v/>
      </c>
      <c r="G135" s="197" t="str">
        <f>IF('Dépenses forfaitaires'!G135="","",'Dépenses forfaitaires'!G135)</f>
        <v/>
      </c>
      <c r="H135" s="123" t="str">
        <f>IF('Dépenses forfaitaires'!H135="","",'Dépenses forfaitaires'!H135)</f>
        <v/>
      </c>
      <c r="I135" s="123" t="str">
        <f>IF('Dépenses forfaitaires'!I135="","",'Dépenses forfaitaires'!I135)</f>
        <v/>
      </c>
      <c r="J135" s="361" t="str">
        <f>IF('Dépenses forfaitaires'!J135="","",'Dépenses forfaitaires'!J135)</f>
        <v/>
      </c>
      <c r="K135" s="361" t="str">
        <f>IF('Dépenses forfaitaires'!K135="","",'Dépenses forfaitaires'!K135)</f>
        <v/>
      </c>
      <c r="L135" s="123" t="str">
        <f>IF($H135="","",IF($C135=Listes!$B$32,IF('DP_Instruction Forfaitaires'!$E135&lt;Listes!$B$53,('DP_Instruction Forfaitaires'!$E135*(VLOOKUP('DP_Instruction Forfaitaires'!$D135,Listes!$A$54:$E$60,2,FALSE))),IF('DP_Instruction Forfaitaires'!$E135&gt;Listes!$E$53,('DP_Instruction Forfaitaires'!$E135*(VLOOKUP('DP_Instruction Forfaitaires'!$D135,Listes!$A$54:$E$60,5,FALSE))),('DP_Instruction Forfaitaires'!$E135*(VLOOKUP('DP_Instruction Forfaitaires'!$D135,Listes!$A$54:$E$60,3,FALSE))+(VLOOKUP('DP_Instruction Forfaitaires'!$D135,Listes!$A$54:$E$60,4,FALSE)))))))</f>
        <v/>
      </c>
      <c r="M135" s="123" t="str">
        <f>IF($H135="","",IF($C135=Listes!$B$31,IF('DP_Instruction Forfaitaires'!$E135&lt;Listes!$B$42,('DP_Instruction Forfaitaires'!$E135*(VLOOKUP('DP_Instruction Forfaitaires'!$D135,Listes!$A$43:$E$49,2,FALSE))),IF('DP_Instruction Forfaitaires'!$E135&gt;Listes!$D$42,('DP_Instruction Forfaitaires'!$E135*(VLOOKUP('DP_Instruction Forfaitaires'!$D135,Listes!$A$43:$E$49,5,FALSE))),('DP_Instruction Forfaitaires'!$E135*(VLOOKUP('DP_Instruction Forfaitaires'!$D135,Listes!$A$43:$E$49,3,FALSE))+(VLOOKUP('DP_Instruction Forfaitaires'!$D135,Listes!$A$43:$E$49,4,FALSE)))))))</f>
        <v/>
      </c>
      <c r="N135" s="186" t="str">
        <f>IF($H135="","",IF($C135=Listes!$B$34,Listes!$I$31,IF($C135=Listes!$B$35,(VLOOKUP('DP_Instruction Forfaitaires'!$F135,Listes!$E$31:$F$36,2,FALSE)),IF($C135=Listes!$B$33,IF('DP_Instruction Forfaitaires'!$E135&lt;Listes!$A$64,'DP_Instruction Forfaitaires'!$E135*Listes!$A$65,IF('DP_Instruction Forfaitaires'!$E135&gt;Listes!$D$64,'DP_Instruction Forfaitaires'!$E135*Listes!$D$65,(('DP_Instruction Forfaitaires'!$E135*Listes!$B$65)+Listes!$C$65)))))))</f>
        <v/>
      </c>
      <c r="O135" s="140" t="str">
        <f>IF('Dépenses forfaitaires'!P135="","",'Dépenses forfaitaires'!P135)</f>
        <v/>
      </c>
      <c r="P135" s="196"/>
      <c r="Q135" s="367" t="str">
        <f t="shared" si="4"/>
        <v/>
      </c>
      <c r="R135" s="367" t="str">
        <f t="shared" si="5"/>
        <v/>
      </c>
      <c r="S135" s="196" t="str">
        <f t="shared" si="6"/>
        <v/>
      </c>
      <c r="T135" s="193"/>
      <c r="U135" s="198"/>
      <c r="V135" s="301" t="str">
        <f>IF(AND(OR(P135="KO",S135&lt;&gt;""),OR(Q135="",R135="",S135="")),Listes!$A$68,IF(AND(S135="",Q135&lt;&gt;""),Listes!$A$69,IF(AND(O135&lt;S135,U135=""),Listes!$A$70,IF(AND(Q135&gt;R135),Listes!$A$71,IF(AND(O135&lt;&gt;"",O135&gt;S135,T135=""),Listes!$A$72,IF(AND(W135="",OR(P135&lt;&gt;"",Q135&lt;&gt;"",R135&lt;&gt;"")),Listes!$A$73,""))))))</f>
        <v/>
      </c>
      <c r="W135" s="199"/>
      <c r="X135" s="331">
        <f t="shared" si="7"/>
        <v>0</v>
      </c>
    </row>
    <row r="136" spans="1:24" ht="20.149999999999999" customHeight="1" x14ac:dyDescent="0.35">
      <c r="A136" s="126">
        <v>130</v>
      </c>
      <c r="B136" s="123" t="str">
        <f>IF('Dépenses forfaitaires'!B136="","",'Dépenses forfaitaires'!B136)</f>
        <v/>
      </c>
      <c r="C136" s="123" t="str">
        <f>IF('Dépenses forfaitaires'!C136="","",'Dépenses forfaitaires'!C136)</f>
        <v/>
      </c>
      <c r="D136" s="123" t="str">
        <f>IF('Dépenses forfaitaires'!D136="","",'Dépenses forfaitaires'!D136)</f>
        <v/>
      </c>
      <c r="E136" s="123" t="str">
        <f>IF('Dépenses forfaitaires'!E136="","",'Dépenses forfaitaires'!E136)</f>
        <v/>
      </c>
      <c r="F136" s="123" t="str">
        <f>IF('Dépenses forfaitaires'!F136="","",'Dépenses forfaitaires'!F136)</f>
        <v/>
      </c>
      <c r="G136" s="197" t="str">
        <f>IF('Dépenses forfaitaires'!G136="","",'Dépenses forfaitaires'!G136)</f>
        <v/>
      </c>
      <c r="H136" s="123" t="str">
        <f>IF('Dépenses forfaitaires'!H136="","",'Dépenses forfaitaires'!H136)</f>
        <v/>
      </c>
      <c r="I136" s="123" t="str">
        <f>IF('Dépenses forfaitaires'!I136="","",'Dépenses forfaitaires'!I136)</f>
        <v/>
      </c>
      <c r="J136" s="361" t="str">
        <f>IF('Dépenses forfaitaires'!J136="","",'Dépenses forfaitaires'!J136)</f>
        <v/>
      </c>
      <c r="K136" s="361" t="str">
        <f>IF('Dépenses forfaitaires'!K136="","",'Dépenses forfaitaires'!K136)</f>
        <v/>
      </c>
      <c r="L136" s="123" t="str">
        <f>IF($H136="","",IF($C136=Listes!$B$32,IF('DP_Instruction Forfaitaires'!$E136&lt;Listes!$B$53,('DP_Instruction Forfaitaires'!$E136*(VLOOKUP('DP_Instruction Forfaitaires'!$D136,Listes!$A$54:$E$60,2,FALSE))),IF('DP_Instruction Forfaitaires'!$E136&gt;Listes!$E$53,('DP_Instruction Forfaitaires'!$E136*(VLOOKUP('DP_Instruction Forfaitaires'!$D136,Listes!$A$54:$E$60,5,FALSE))),('DP_Instruction Forfaitaires'!$E136*(VLOOKUP('DP_Instruction Forfaitaires'!$D136,Listes!$A$54:$E$60,3,FALSE))+(VLOOKUP('DP_Instruction Forfaitaires'!$D136,Listes!$A$54:$E$60,4,FALSE)))))))</f>
        <v/>
      </c>
      <c r="M136" s="123" t="str">
        <f>IF($H136="","",IF($C136=Listes!$B$31,IF('DP_Instruction Forfaitaires'!$E136&lt;Listes!$B$42,('DP_Instruction Forfaitaires'!$E136*(VLOOKUP('DP_Instruction Forfaitaires'!$D136,Listes!$A$43:$E$49,2,FALSE))),IF('DP_Instruction Forfaitaires'!$E136&gt;Listes!$D$42,('DP_Instruction Forfaitaires'!$E136*(VLOOKUP('DP_Instruction Forfaitaires'!$D136,Listes!$A$43:$E$49,5,FALSE))),('DP_Instruction Forfaitaires'!$E136*(VLOOKUP('DP_Instruction Forfaitaires'!$D136,Listes!$A$43:$E$49,3,FALSE))+(VLOOKUP('DP_Instruction Forfaitaires'!$D136,Listes!$A$43:$E$49,4,FALSE)))))))</f>
        <v/>
      </c>
      <c r="N136" s="186" t="str">
        <f>IF($H136="","",IF($C136=Listes!$B$34,Listes!$I$31,IF($C136=Listes!$B$35,(VLOOKUP('DP_Instruction Forfaitaires'!$F136,Listes!$E$31:$F$36,2,FALSE)),IF($C136=Listes!$B$33,IF('DP_Instruction Forfaitaires'!$E136&lt;Listes!$A$64,'DP_Instruction Forfaitaires'!$E136*Listes!$A$65,IF('DP_Instruction Forfaitaires'!$E136&gt;Listes!$D$64,'DP_Instruction Forfaitaires'!$E136*Listes!$D$65,(('DP_Instruction Forfaitaires'!$E136*Listes!$B$65)+Listes!$C$65)))))))</f>
        <v/>
      </c>
      <c r="O136" s="140" t="str">
        <f>IF('Dépenses forfaitaires'!P136="","",'Dépenses forfaitaires'!P136)</f>
        <v/>
      </c>
      <c r="P136" s="196"/>
      <c r="Q136" s="367" t="str">
        <f t="shared" ref="Q136:Q199" si="8">IF(P136="","",IF(P136="KO","",J136))</f>
        <v/>
      </c>
      <c r="R136" s="367" t="str">
        <f t="shared" ref="R136:R199" si="9">IF(P136="","",IF(P136="KO","",K136))</f>
        <v/>
      </c>
      <c r="S136" s="196" t="str">
        <f t="shared" ref="S136:S199" si="10">IF($I136="","",($N136+$M136+$L136)*$I136)</f>
        <v/>
      </c>
      <c r="T136" s="193"/>
      <c r="U136" s="198"/>
      <c r="V136" s="301" t="str">
        <f>IF(AND(OR(P136="KO",S136&lt;&gt;""),OR(Q136="",R136="",S136="")),Listes!$A$68,IF(AND(S136="",Q136&lt;&gt;""),Listes!$A$69,IF(AND(O136&lt;S136,U136=""),Listes!$A$70,IF(AND(Q136&gt;R136),Listes!$A$71,IF(AND(O136&lt;&gt;"",O136&gt;S136,T136=""),Listes!$A$72,IF(AND(W136="",OR(P136&lt;&gt;"",Q136&lt;&gt;"",R136&lt;&gt;"")),Listes!$A$73,""))))))</f>
        <v/>
      </c>
      <c r="W136" s="199"/>
      <c r="X136" s="331">
        <f t="shared" ref="X136:X199" si="11">IF(AND(B136&lt;&gt;"",W136&lt;&gt;"Oui"),1,0)</f>
        <v>0</v>
      </c>
    </row>
    <row r="137" spans="1:24" ht="20.149999999999999" customHeight="1" x14ac:dyDescent="0.35">
      <c r="A137" s="126">
        <v>131</v>
      </c>
      <c r="B137" s="123" t="str">
        <f>IF('Dépenses forfaitaires'!B137="","",'Dépenses forfaitaires'!B137)</f>
        <v/>
      </c>
      <c r="C137" s="123" t="str">
        <f>IF('Dépenses forfaitaires'!C137="","",'Dépenses forfaitaires'!C137)</f>
        <v/>
      </c>
      <c r="D137" s="123" t="str">
        <f>IF('Dépenses forfaitaires'!D137="","",'Dépenses forfaitaires'!D137)</f>
        <v/>
      </c>
      <c r="E137" s="123" t="str">
        <f>IF('Dépenses forfaitaires'!E137="","",'Dépenses forfaitaires'!E137)</f>
        <v/>
      </c>
      <c r="F137" s="123" t="str">
        <f>IF('Dépenses forfaitaires'!F137="","",'Dépenses forfaitaires'!F137)</f>
        <v/>
      </c>
      <c r="G137" s="197" t="str">
        <f>IF('Dépenses forfaitaires'!G137="","",'Dépenses forfaitaires'!G137)</f>
        <v/>
      </c>
      <c r="H137" s="123" t="str">
        <f>IF('Dépenses forfaitaires'!H137="","",'Dépenses forfaitaires'!H137)</f>
        <v/>
      </c>
      <c r="I137" s="123" t="str">
        <f>IF('Dépenses forfaitaires'!I137="","",'Dépenses forfaitaires'!I137)</f>
        <v/>
      </c>
      <c r="J137" s="361" t="str">
        <f>IF('Dépenses forfaitaires'!J137="","",'Dépenses forfaitaires'!J137)</f>
        <v/>
      </c>
      <c r="K137" s="361" t="str">
        <f>IF('Dépenses forfaitaires'!K137="","",'Dépenses forfaitaires'!K137)</f>
        <v/>
      </c>
      <c r="L137" s="123" t="str">
        <f>IF($H137="","",IF($C137=Listes!$B$32,IF('DP_Instruction Forfaitaires'!$E137&lt;Listes!$B$53,('DP_Instruction Forfaitaires'!$E137*(VLOOKUP('DP_Instruction Forfaitaires'!$D137,Listes!$A$54:$E$60,2,FALSE))),IF('DP_Instruction Forfaitaires'!$E137&gt;Listes!$E$53,('DP_Instruction Forfaitaires'!$E137*(VLOOKUP('DP_Instruction Forfaitaires'!$D137,Listes!$A$54:$E$60,5,FALSE))),('DP_Instruction Forfaitaires'!$E137*(VLOOKUP('DP_Instruction Forfaitaires'!$D137,Listes!$A$54:$E$60,3,FALSE))+(VLOOKUP('DP_Instruction Forfaitaires'!$D137,Listes!$A$54:$E$60,4,FALSE)))))))</f>
        <v/>
      </c>
      <c r="M137" s="123" t="str">
        <f>IF($H137="","",IF($C137=Listes!$B$31,IF('DP_Instruction Forfaitaires'!$E137&lt;Listes!$B$42,('DP_Instruction Forfaitaires'!$E137*(VLOOKUP('DP_Instruction Forfaitaires'!$D137,Listes!$A$43:$E$49,2,FALSE))),IF('DP_Instruction Forfaitaires'!$E137&gt;Listes!$D$42,('DP_Instruction Forfaitaires'!$E137*(VLOOKUP('DP_Instruction Forfaitaires'!$D137,Listes!$A$43:$E$49,5,FALSE))),('DP_Instruction Forfaitaires'!$E137*(VLOOKUP('DP_Instruction Forfaitaires'!$D137,Listes!$A$43:$E$49,3,FALSE))+(VLOOKUP('DP_Instruction Forfaitaires'!$D137,Listes!$A$43:$E$49,4,FALSE)))))))</f>
        <v/>
      </c>
      <c r="N137" s="186" t="str">
        <f>IF($H137="","",IF($C137=Listes!$B$34,Listes!$I$31,IF($C137=Listes!$B$35,(VLOOKUP('DP_Instruction Forfaitaires'!$F137,Listes!$E$31:$F$36,2,FALSE)),IF($C137=Listes!$B$33,IF('DP_Instruction Forfaitaires'!$E137&lt;Listes!$A$64,'DP_Instruction Forfaitaires'!$E137*Listes!$A$65,IF('DP_Instruction Forfaitaires'!$E137&gt;Listes!$D$64,'DP_Instruction Forfaitaires'!$E137*Listes!$D$65,(('DP_Instruction Forfaitaires'!$E137*Listes!$B$65)+Listes!$C$65)))))))</f>
        <v/>
      </c>
      <c r="O137" s="140" t="str">
        <f>IF('Dépenses forfaitaires'!P137="","",'Dépenses forfaitaires'!P137)</f>
        <v/>
      </c>
      <c r="P137" s="196"/>
      <c r="Q137" s="367" t="str">
        <f t="shared" si="8"/>
        <v/>
      </c>
      <c r="R137" s="367" t="str">
        <f t="shared" si="9"/>
        <v/>
      </c>
      <c r="S137" s="196" t="str">
        <f t="shared" si="10"/>
        <v/>
      </c>
      <c r="T137" s="193"/>
      <c r="U137" s="198"/>
      <c r="V137" s="301" t="str">
        <f>IF(AND(OR(P137="KO",S137&lt;&gt;""),OR(Q137="",R137="",S137="")),Listes!$A$68,IF(AND(S137="",Q137&lt;&gt;""),Listes!$A$69,IF(AND(O137&lt;S137,U137=""),Listes!$A$70,IF(AND(Q137&gt;R137),Listes!$A$71,IF(AND(O137&lt;&gt;"",O137&gt;S137,T137=""),Listes!$A$72,IF(AND(W137="",OR(P137&lt;&gt;"",Q137&lt;&gt;"",R137&lt;&gt;"")),Listes!$A$73,""))))))</f>
        <v/>
      </c>
      <c r="W137" s="199"/>
      <c r="X137" s="331">
        <f t="shared" si="11"/>
        <v>0</v>
      </c>
    </row>
    <row r="138" spans="1:24" ht="20.149999999999999" customHeight="1" x14ac:dyDescent="0.35">
      <c r="A138" s="126">
        <v>132</v>
      </c>
      <c r="B138" s="123" t="str">
        <f>IF('Dépenses forfaitaires'!B138="","",'Dépenses forfaitaires'!B138)</f>
        <v/>
      </c>
      <c r="C138" s="123" t="str">
        <f>IF('Dépenses forfaitaires'!C138="","",'Dépenses forfaitaires'!C138)</f>
        <v/>
      </c>
      <c r="D138" s="123" t="str">
        <f>IF('Dépenses forfaitaires'!D138="","",'Dépenses forfaitaires'!D138)</f>
        <v/>
      </c>
      <c r="E138" s="123" t="str">
        <f>IF('Dépenses forfaitaires'!E138="","",'Dépenses forfaitaires'!E138)</f>
        <v/>
      </c>
      <c r="F138" s="123" t="str">
        <f>IF('Dépenses forfaitaires'!F138="","",'Dépenses forfaitaires'!F138)</f>
        <v/>
      </c>
      <c r="G138" s="197" t="str">
        <f>IF('Dépenses forfaitaires'!G138="","",'Dépenses forfaitaires'!G138)</f>
        <v/>
      </c>
      <c r="H138" s="123" t="str">
        <f>IF('Dépenses forfaitaires'!H138="","",'Dépenses forfaitaires'!H138)</f>
        <v/>
      </c>
      <c r="I138" s="123" t="str">
        <f>IF('Dépenses forfaitaires'!I138="","",'Dépenses forfaitaires'!I138)</f>
        <v/>
      </c>
      <c r="J138" s="361" t="str">
        <f>IF('Dépenses forfaitaires'!J138="","",'Dépenses forfaitaires'!J138)</f>
        <v/>
      </c>
      <c r="K138" s="361" t="str">
        <f>IF('Dépenses forfaitaires'!K138="","",'Dépenses forfaitaires'!K138)</f>
        <v/>
      </c>
      <c r="L138" s="123" t="str">
        <f>IF($H138="","",IF($C138=Listes!$B$32,IF('DP_Instruction Forfaitaires'!$E138&lt;Listes!$B$53,('DP_Instruction Forfaitaires'!$E138*(VLOOKUP('DP_Instruction Forfaitaires'!$D138,Listes!$A$54:$E$60,2,FALSE))),IF('DP_Instruction Forfaitaires'!$E138&gt;Listes!$E$53,('DP_Instruction Forfaitaires'!$E138*(VLOOKUP('DP_Instruction Forfaitaires'!$D138,Listes!$A$54:$E$60,5,FALSE))),('DP_Instruction Forfaitaires'!$E138*(VLOOKUP('DP_Instruction Forfaitaires'!$D138,Listes!$A$54:$E$60,3,FALSE))+(VLOOKUP('DP_Instruction Forfaitaires'!$D138,Listes!$A$54:$E$60,4,FALSE)))))))</f>
        <v/>
      </c>
      <c r="M138" s="123" t="str">
        <f>IF($H138="","",IF($C138=Listes!$B$31,IF('DP_Instruction Forfaitaires'!$E138&lt;Listes!$B$42,('DP_Instruction Forfaitaires'!$E138*(VLOOKUP('DP_Instruction Forfaitaires'!$D138,Listes!$A$43:$E$49,2,FALSE))),IF('DP_Instruction Forfaitaires'!$E138&gt;Listes!$D$42,('DP_Instruction Forfaitaires'!$E138*(VLOOKUP('DP_Instruction Forfaitaires'!$D138,Listes!$A$43:$E$49,5,FALSE))),('DP_Instruction Forfaitaires'!$E138*(VLOOKUP('DP_Instruction Forfaitaires'!$D138,Listes!$A$43:$E$49,3,FALSE))+(VLOOKUP('DP_Instruction Forfaitaires'!$D138,Listes!$A$43:$E$49,4,FALSE)))))))</f>
        <v/>
      </c>
      <c r="N138" s="186" t="str">
        <f>IF($H138="","",IF($C138=Listes!$B$34,Listes!$I$31,IF($C138=Listes!$B$35,(VLOOKUP('DP_Instruction Forfaitaires'!$F138,Listes!$E$31:$F$36,2,FALSE)),IF($C138=Listes!$B$33,IF('DP_Instruction Forfaitaires'!$E138&lt;Listes!$A$64,'DP_Instruction Forfaitaires'!$E138*Listes!$A$65,IF('DP_Instruction Forfaitaires'!$E138&gt;Listes!$D$64,'DP_Instruction Forfaitaires'!$E138*Listes!$D$65,(('DP_Instruction Forfaitaires'!$E138*Listes!$B$65)+Listes!$C$65)))))))</f>
        <v/>
      </c>
      <c r="O138" s="140" t="str">
        <f>IF('Dépenses forfaitaires'!P138="","",'Dépenses forfaitaires'!P138)</f>
        <v/>
      </c>
      <c r="P138" s="196"/>
      <c r="Q138" s="367" t="str">
        <f t="shared" si="8"/>
        <v/>
      </c>
      <c r="R138" s="367" t="str">
        <f t="shared" si="9"/>
        <v/>
      </c>
      <c r="S138" s="196" t="str">
        <f t="shared" si="10"/>
        <v/>
      </c>
      <c r="T138" s="193"/>
      <c r="U138" s="198"/>
      <c r="V138" s="301" t="str">
        <f>IF(AND(OR(P138="KO",S138&lt;&gt;""),OR(Q138="",R138="",S138="")),Listes!$A$68,IF(AND(S138="",Q138&lt;&gt;""),Listes!$A$69,IF(AND(O138&lt;S138,U138=""),Listes!$A$70,IF(AND(Q138&gt;R138),Listes!$A$71,IF(AND(O138&lt;&gt;"",O138&gt;S138,T138=""),Listes!$A$72,IF(AND(W138="",OR(P138&lt;&gt;"",Q138&lt;&gt;"",R138&lt;&gt;"")),Listes!$A$73,""))))))</f>
        <v/>
      </c>
      <c r="W138" s="199"/>
      <c r="X138" s="331">
        <f t="shared" si="11"/>
        <v>0</v>
      </c>
    </row>
    <row r="139" spans="1:24" ht="20.149999999999999" customHeight="1" x14ac:dyDescent="0.35">
      <c r="A139" s="126">
        <v>133</v>
      </c>
      <c r="B139" s="123" t="str">
        <f>IF('Dépenses forfaitaires'!B139="","",'Dépenses forfaitaires'!B139)</f>
        <v/>
      </c>
      <c r="C139" s="123" t="str">
        <f>IF('Dépenses forfaitaires'!C139="","",'Dépenses forfaitaires'!C139)</f>
        <v/>
      </c>
      <c r="D139" s="123" t="str">
        <f>IF('Dépenses forfaitaires'!D139="","",'Dépenses forfaitaires'!D139)</f>
        <v/>
      </c>
      <c r="E139" s="123" t="str">
        <f>IF('Dépenses forfaitaires'!E139="","",'Dépenses forfaitaires'!E139)</f>
        <v/>
      </c>
      <c r="F139" s="123" t="str">
        <f>IF('Dépenses forfaitaires'!F139="","",'Dépenses forfaitaires'!F139)</f>
        <v/>
      </c>
      <c r="G139" s="197" t="str">
        <f>IF('Dépenses forfaitaires'!G139="","",'Dépenses forfaitaires'!G139)</f>
        <v/>
      </c>
      <c r="H139" s="123" t="str">
        <f>IF('Dépenses forfaitaires'!H139="","",'Dépenses forfaitaires'!H139)</f>
        <v/>
      </c>
      <c r="I139" s="123" t="str">
        <f>IF('Dépenses forfaitaires'!I139="","",'Dépenses forfaitaires'!I139)</f>
        <v/>
      </c>
      <c r="J139" s="361" t="str">
        <f>IF('Dépenses forfaitaires'!J139="","",'Dépenses forfaitaires'!J139)</f>
        <v/>
      </c>
      <c r="K139" s="361" t="str">
        <f>IF('Dépenses forfaitaires'!K139="","",'Dépenses forfaitaires'!K139)</f>
        <v/>
      </c>
      <c r="L139" s="123" t="str">
        <f>IF($H139="","",IF($C139=Listes!$B$32,IF('DP_Instruction Forfaitaires'!$E139&lt;Listes!$B$53,('DP_Instruction Forfaitaires'!$E139*(VLOOKUP('DP_Instruction Forfaitaires'!$D139,Listes!$A$54:$E$60,2,FALSE))),IF('DP_Instruction Forfaitaires'!$E139&gt;Listes!$E$53,('DP_Instruction Forfaitaires'!$E139*(VLOOKUP('DP_Instruction Forfaitaires'!$D139,Listes!$A$54:$E$60,5,FALSE))),('DP_Instruction Forfaitaires'!$E139*(VLOOKUP('DP_Instruction Forfaitaires'!$D139,Listes!$A$54:$E$60,3,FALSE))+(VLOOKUP('DP_Instruction Forfaitaires'!$D139,Listes!$A$54:$E$60,4,FALSE)))))))</f>
        <v/>
      </c>
      <c r="M139" s="123" t="str">
        <f>IF($H139="","",IF($C139=Listes!$B$31,IF('DP_Instruction Forfaitaires'!$E139&lt;Listes!$B$42,('DP_Instruction Forfaitaires'!$E139*(VLOOKUP('DP_Instruction Forfaitaires'!$D139,Listes!$A$43:$E$49,2,FALSE))),IF('DP_Instruction Forfaitaires'!$E139&gt;Listes!$D$42,('DP_Instruction Forfaitaires'!$E139*(VLOOKUP('DP_Instruction Forfaitaires'!$D139,Listes!$A$43:$E$49,5,FALSE))),('DP_Instruction Forfaitaires'!$E139*(VLOOKUP('DP_Instruction Forfaitaires'!$D139,Listes!$A$43:$E$49,3,FALSE))+(VLOOKUP('DP_Instruction Forfaitaires'!$D139,Listes!$A$43:$E$49,4,FALSE)))))))</f>
        <v/>
      </c>
      <c r="N139" s="186" t="str">
        <f>IF($H139="","",IF($C139=Listes!$B$34,Listes!$I$31,IF($C139=Listes!$B$35,(VLOOKUP('DP_Instruction Forfaitaires'!$F139,Listes!$E$31:$F$36,2,FALSE)),IF($C139=Listes!$B$33,IF('DP_Instruction Forfaitaires'!$E139&lt;Listes!$A$64,'DP_Instruction Forfaitaires'!$E139*Listes!$A$65,IF('DP_Instruction Forfaitaires'!$E139&gt;Listes!$D$64,'DP_Instruction Forfaitaires'!$E139*Listes!$D$65,(('DP_Instruction Forfaitaires'!$E139*Listes!$B$65)+Listes!$C$65)))))))</f>
        <v/>
      </c>
      <c r="O139" s="140" t="str">
        <f>IF('Dépenses forfaitaires'!P139="","",'Dépenses forfaitaires'!P139)</f>
        <v/>
      </c>
      <c r="P139" s="196"/>
      <c r="Q139" s="367" t="str">
        <f t="shared" si="8"/>
        <v/>
      </c>
      <c r="R139" s="367" t="str">
        <f t="shared" si="9"/>
        <v/>
      </c>
      <c r="S139" s="196" t="str">
        <f t="shared" si="10"/>
        <v/>
      </c>
      <c r="T139" s="193"/>
      <c r="U139" s="198"/>
      <c r="V139" s="301" t="str">
        <f>IF(AND(OR(P139="KO",S139&lt;&gt;""),OR(Q139="",R139="",S139="")),Listes!$A$68,IF(AND(S139="",Q139&lt;&gt;""),Listes!$A$69,IF(AND(O139&lt;S139,U139=""),Listes!$A$70,IF(AND(Q139&gt;R139),Listes!$A$71,IF(AND(O139&lt;&gt;"",O139&gt;S139,T139=""),Listes!$A$72,IF(AND(W139="",OR(P139&lt;&gt;"",Q139&lt;&gt;"",R139&lt;&gt;"")),Listes!$A$73,""))))))</f>
        <v/>
      </c>
      <c r="W139" s="199"/>
      <c r="X139" s="331">
        <f t="shared" si="11"/>
        <v>0</v>
      </c>
    </row>
    <row r="140" spans="1:24" ht="20.149999999999999" customHeight="1" x14ac:dyDescent="0.35">
      <c r="A140" s="126">
        <v>134</v>
      </c>
      <c r="B140" s="123" t="str">
        <f>IF('Dépenses forfaitaires'!B140="","",'Dépenses forfaitaires'!B140)</f>
        <v/>
      </c>
      <c r="C140" s="123" t="str">
        <f>IF('Dépenses forfaitaires'!C140="","",'Dépenses forfaitaires'!C140)</f>
        <v/>
      </c>
      <c r="D140" s="123" t="str">
        <f>IF('Dépenses forfaitaires'!D140="","",'Dépenses forfaitaires'!D140)</f>
        <v/>
      </c>
      <c r="E140" s="123" t="str">
        <f>IF('Dépenses forfaitaires'!E140="","",'Dépenses forfaitaires'!E140)</f>
        <v/>
      </c>
      <c r="F140" s="123" t="str">
        <f>IF('Dépenses forfaitaires'!F140="","",'Dépenses forfaitaires'!F140)</f>
        <v/>
      </c>
      <c r="G140" s="197" t="str">
        <f>IF('Dépenses forfaitaires'!G140="","",'Dépenses forfaitaires'!G140)</f>
        <v/>
      </c>
      <c r="H140" s="123" t="str">
        <f>IF('Dépenses forfaitaires'!H140="","",'Dépenses forfaitaires'!H140)</f>
        <v/>
      </c>
      <c r="I140" s="123" t="str">
        <f>IF('Dépenses forfaitaires'!I140="","",'Dépenses forfaitaires'!I140)</f>
        <v/>
      </c>
      <c r="J140" s="361" t="str">
        <f>IF('Dépenses forfaitaires'!J140="","",'Dépenses forfaitaires'!J140)</f>
        <v/>
      </c>
      <c r="K140" s="361" t="str">
        <f>IF('Dépenses forfaitaires'!K140="","",'Dépenses forfaitaires'!K140)</f>
        <v/>
      </c>
      <c r="L140" s="123" t="str">
        <f>IF($H140="","",IF($C140=Listes!$B$32,IF('DP_Instruction Forfaitaires'!$E140&lt;Listes!$B$53,('DP_Instruction Forfaitaires'!$E140*(VLOOKUP('DP_Instruction Forfaitaires'!$D140,Listes!$A$54:$E$60,2,FALSE))),IF('DP_Instruction Forfaitaires'!$E140&gt;Listes!$E$53,('DP_Instruction Forfaitaires'!$E140*(VLOOKUP('DP_Instruction Forfaitaires'!$D140,Listes!$A$54:$E$60,5,FALSE))),('DP_Instruction Forfaitaires'!$E140*(VLOOKUP('DP_Instruction Forfaitaires'!$D140,Listes!$A$54:$E$60,3,FALSE))+(VLOOKUP('DP_Instruction Forfaitaires'!$D140,Listes!$A$54:$E$60,4,FALSE)))))))</f>
        <v/>
      </c>
      <c r="M140" s="123" t="str">
        <f>IF($H140="","",IF($C140=Listes!$B$31,IF('DP_Instruction Forfaitaires'!$E140&lt;Listes!$B$42,('DP_Instruction Forfaitaires'!$E140*(VLOOKUP('DP_Instruction Forfaitaires'!$D140,Listes!$A$43:$E$49,2,FALSE))),IF('DP_Instruction Forfaitaires'!$E140&gt;Listes!$D$42,('DP_Instruction Forfaitaires'!$E140*(VLOOKUP('DP_Instruction Forfaitaires'!$D140,Listes!$A$43:$E$49,5,FALSE))),('DP_Instruction Forfaitaires'!$E140*(VLOOKUP('DP_Instruction Forfaitaires'!$D140,Listes!$A$43:$E$49,3,FALSE))+(VLOOKUP('DP_Instruction Forfaitaires'!$D140,Listes!$A$43:$E$49,4,FALSE)))))))</f>
        <v/>
      </c>
      <c r="N140" s="186" t="str">
        <f>IF($H140="","",IF($C140=Listes!$B$34,Listes!$I$31,IF($C140=Listes!$B$35,(VLOOKUP('DP_Instruction Forfaitaires'!$F140,Listes!$E$31:$F$36,2,FALSE)),IF($C140=Listes!$B$33,IF('DP_Instruction Forfaitaires'!$E140&lt;Listes!$A$64,'DP_Instruction Forfaitaires'!$E140*Listes!$A$65,IF('DP_Instruction Forfaitaires'!$E140&gt;Listes!$D$64,'DP_Instruction Forfaitaires'!$E140*Listes!$D$65,(('DP_Instruction Forfaitaires'!$E140*Listes!$B$65)+Listes!$C$65)))))))</f>
        <v/>
      </c>
      <c r="O140" s="140" t="str">
        <f>IF('Dépenses forfaitaires'!P140="","",'Dépenses forfaitaires'!P140)</f>
        <v/>
      </c>
      <c r="P140" s="196"/>
      <c r="Q140" s="367" t="str">
        <f t="shared" si="8"/>
        <v/>
      </c>
      <c r="R140" s="367" t="str">
        <f t="shared" si="9"/>
        <v/>
      </c>
      <c r="S140" s="196" t="str">
        <f t="shared" si="10"/>
        <v/>
      </c>
      <c r="T140" s="193"/>
      <c r="U140" s="198"/>
      <c r="V140" s="301" t="str">
        <f>IF(AND(OR(P140="KO",S140&lt;&gt;""),OR(Q140="",R140="",S140="")),Listes!$A$68,IF(AND(S140="",Q140&lt;&gt;""),Listes!$A$69,IF(AND(O140&lt;S140,U140=""),Listes!$A$70,IF(AND(Q140&gt;R140),Listes!$A$71,IF(AND(O140&lt;&gt;"",O140&gt;S140,T140=""),Listes!$A$72,IF(AND(W140="",OR(P140&lt;&gt;"",Q140&lt;&gt;"",R140&lt;&gt;"")),Listes!$A$73,""))))))</f>
        <v/>
      </c>
      <c r="W140" s="199"/>
      <c r="X140" s="331">
        <f t="shared" si="11"/>
        <v>0</v>
      </c>
    </row>
    <row r="141" spans="1:24" ht="20.149999999999999" customHeight="1" x14ac:dyDescent="0.35">
      <c r="A141" s="126">
        <v>135</v>
      </c>
      <c r="B141" s="123" t="str">
        <f>IF('Dépenses forfaitaires'!B141="","",'Dépenses forfaitaires'!B141)</f>
        <v/>
      </c>
      <c r="C141" s="123" t="str">
        <f>IF('Dépenses forfaitaires'!C141="","",'Dépenses forfaitaires'!C141)</f>
        <v/>
      </c>
      <c r="D141" s="123" t="str">
        <f>IF('Dépenses forfaitaires'!D141="","",'Dépenses forfaitaires'!D141)</f>
        <v/>
      </c>
      <c r="E141" s="123" t="str">
        <f>IF('Dépenses forfaitaires'!E141="","",'Dépenses forfaitaires'!E141)</f>
        <v/>
      </c>
      <c r="F141" s="123" t="str">
        <f>IF('Dépenses forfaitaires'!F141="","",'Dépenses forfaitaires'!F141)</f>
        <v/>
      </c>
      <c r="G141" s="197" t="str">
        <f>IF('Dépenses forfaitaires'!G141="","",'Dépenses forfaitaires'!G141)</f>
        <v/>
      </c>
      <c r="H141" s="123" t="str">
        <f>IF('Dépenses forfaitaires'!H141="","",'Dépenses forfaitaires'!H141)</f>
        <v/>
      </c>
      <c r="I141" s="123" t="str">
        <f>IF('Dépenses forfaitaires'!I141="","",'Dépenses forfaitaires'!I141)</f>
        <v/>
      </c>
      <c r="J141" s="361" t="str">
        <f>IF('Dépenses forfaitaires'!J141="","",'Dépenses forfaitaires'!J141)</f>
        <v/>
      </c>
      <c r="K141" s="361" t="str">
        <f>IF('Dépenses forfaitaires'!K141="","",'Dépenses forfaitaires'!K141)</f>
        <v/>
      </c>
      <c r="L141" s="123" t="str">
        <f>IF($H141="","",IF($C141=Listes!$B$32,IF('DP_Instruction Forfaitaires'!$E141&lt;Listes!$B$53,('DP_Instruction Forfaitaires'!$E141*(VLOOKUP('DP_Instruction Forfaitaires'!$D141,Listes!$A$54:$E$60,2,FALSE))),IF('DP_Instruction Forfaitaires'!$E141&gt;Listes!$E$53,('DP_Instruction Forfaitaires'!$E141*(VLOOKUP('DP_Instruction Forfaitaires'!$D141,Listes!$A$54:$E$60,5,FALSE))),('DP_Instruction Forfaitaires'!$E141*(VLOOKUP('DP_Instruction Forfaitaires'!$D141,Listes!$A$54:$E$60,3,FALSE))+(VLOOKUP('DP_Instruction Forfaitaires'!$D141,Listes!$A$54:$E$60,4,FALSE)))))))</f>
        <v/>
      </c>
      <c r="M141" s="123" t="str">
        <f>IF($H141="","",IF($C141=Listes!$B$31,IF('DP_Instruction Forfaitaires'!$E141&lt;Listes!$B$42,('DP_Instruction Forfaitaires'!$E141*(VLOOKUP('DP_Instruction Forfaitaires'!$D141,Listes!$A$43:$E$49,2,FALSE))),IF('DP_Instruction Forfaitaires'!$E141&gt;Listes!$D$42,('DP_Instruction Forfaitaires'!$E141*(VLOOKUP('DP_Instruction Forfaitaires'!$D141,Listes!$A$43:$E$49,5,FALSE))),('DP_Instruction Forfaitaires'!$E141*(VLOOKUP('DP_Instruction Forfaitaires'!$D141,Listes!$A$43:$E$49,3,FALSE))+(VLOOKUP('DP_Instruction Forfaitaires'!$D141,Listes!$A$43:$E$49,4,FALSE)))))))</f>
        <v/>
      </c>
      <c r="N141" s="186" t="str">
        <f>IF($H141="","",IF($C141=Listes!$B$34,Listes!$I$31,IF($C141=Listes!$B$35,(VLOOKUP('DP_Instruction Forfaitaires'!$F141,Listes!$E$31:$F$36,2,FALSE)),IF($C141=Listes!$B$33,IF('DP_Instruction Forfaitaires'!$E141&lt;Listes!$A$64,'DP_Instruction Forfaitaires'!$E141*Listes!$A$65,IF('DP_Instruction Forfaitaires'!$E141&gt;Listes!$D$64,'DP_Instruction Forfaitaires'!$E141*Listes!$D$65,(('DP_Instruction Forfaitaires'!$E141*Listes!$B$65)+Listes!$C$65)))))))</f>
        <v/>
      </c>
      <c r="O141" s="140" t="str">
        <f>IF('Dépenses forfaitaires'!P141="","",'Dépenses forfaitaires'!P141)</f>
        <v/>
      </c>
      <c r="P141" s="196"/>
      <c r="Q141" s="367" t="str">
        <f t="shared" si="8"/>
        <v/>
      </c>
      <c r="R141" s="367" t="str">
        <f t="shared" si="9"/>
        <v/>
      </c>
      <c r="S141" s="196" t="str">
        <f t="shared" si="10"/>
        <v/>
      </c>
      <c r="T141" s="193"/>
      <c r="U141" s="198"/>
      <c r="V141" s="301" t="str">
        <f>IF(AND(OR(P141="KO",S141&lt;&gt;""),OR(Q141="",R141="",S141="")),Listes!$A$68,IF(AND(S141="",Q141&lt;&gt;""),Listes!$A$69,IF(AND(O141&lt;S141,U141=""),Listes!$A$70,IF(AND(Q141&gt;R141),Listes!$A$71,IF(AND(O141&lt;&gt;"",O141&gt;S141,T141=""),Listes!$A$72,IF(AND(W141="",OR(P141&lt;&gt;"",Q141&lt;&gt;"",R141&lt;&gt;"")),Listes!$A$73,""))))))</f>
        <v/>
      </c>
      <c r="W141" s="199"/>
      <c r="X141" s="331">
        <f t="shared" si="11"/>
        <v>0</v>
      </c>
    </row>
    <row r="142" spans="1:24" ht="20.149999999999999" customHeight="1" x14ac:dyDescent="0.35">
      <c r="A142" s="126">
        <v>136</v>
      </c>
      <c r="B142" s="123" t="str">
        <f>IF('Dépenses forfaitaires'!B142="","",'Dépenses forfaitaires'!B142)</f>
        <v/>
      </c>
      <c r="C142" s="123" t="str">
        <f>IF('Dépenses forfaitaires'!C142="","",'Dépenses forfaitaires'!C142)</f>
        <v/>
      </c>
      <c r="D142" s="123" t="str">
        <f>IF('Dépenses forfaitaires'!D142="","",'Dépenses forfaitaires'!D142)</f>
        <v/>
      </c>
      <c r="E142" s="123" t="str">
        <f>IF('Dépenses forfaitaires'!E142="","",'Dépenses forfaitaires'!E142)</f>
        <v/>
      </c>
      <c r="F142" s="123" t="str">
        <f>IF('Dépenses forfaitaires'!F142="","",'Dépenses forfaitaires'!F142)</f>
        <v/>
      </c>
      <c r="G142" s="197" t="str">
        <f>IF('Dépenses forfaitaires'!G142="","",'Dépenses forfaitaires'!G142)</f>
        <v/>
      </c>
      <c r="H142" s="123" t="str">
        <f>IF('Dépenses forfaitaires'!H142="","",'Dépenses forfaitaires'!H142)</f>
        <v/>
      </c>
      <c r="I142" s="123" t="str">
        <f>IF('Dépenses forfaitaires'!I142="","",'Dépenses forfaitaires'!I142)</f>
        <v/>
      </c>
      <c r="J142" s="361" t="str">
        <f>IF('Dépenses forfaitaires'!J142="","",'Dépenses forfaitaires'!J142)</f>
        <v/>
      </c>
      <c r="K142" s="361" t="str">
        <f>IF('Dépenses forfaitaires'!K142="","",'Dépenses forfaitaires'!K142)</f>
        <v/>
      </c>
      <c r="L142" s="123" t="str">
        <f>IF($H142="","",IF($C142=Listes!$B$32,IF('DP_Instruction Forfaitaires'!$E142&lt;Listes!$B$53,('DP_Instruction Forfaitaires'!$E142*(VLOOKUP('DP_Instruction Forfaitaires'!$D142,Listes!$A$54:$E$60,2,FALSE))),IF('DP_Instruction Forfaitaires'!$E142&gt;Listes!$E$53,('DP_Instruction Forfaitaires'!$E142*(VLOOKUP('DP_Instruction Forfaitaires'!$D142,Listes!$A$54:$E$60,5,FALSE))),('DP_Instruction Forfaitaires'!$E142*(VLOOKUP('DP_Instruction Forfaitaires'!$D142,Listes!$A$54:$E$60,3,FALSE))+(VLOOKUP('DP_Instruction Forfaitaires'!$D142,Listes!$A$54:$E$60,4,FALSE)))))))</f>
        <v/>
      </c>
      <c r="M142" s="123" t="str">
        <f>IF($H142="","",IF($C142=Listes!$B$31,IF('DP_Instruction Forfaitaires'!$E142&lt;Listes!$B$42,('DP_Instruction Forfaitaires'!$E142*(VLOOKUP('DP_Instruction Forfaitaires'!$D142,Listes!$A$43:$E$49,2,FALSE))),IF('DP_Instruction Forfaitaires'!$E142&gt;Listes!$D$42,('DP_Instruction Forfaitaires'!$E142*(VLOOKUP('DP_Instruction Forfaitaires'!$D142,Listes!$A$43:$E$49,5,FALSE))),('DP_Instruction Forfaitaires'!$E142*(VLOOKUP('DP_Instruction Forfaitaires'!$D142,Listes!$A$43:$E$49,3,FALSE))+(VLOOKUP('DP_Instruction Forfaitaires'!$D142,Listes!$A$43:$E$49,4,FALSE)))))))</f>
        <v/>
      </c>
      <c r="N142" s="186" t="str">
        <f>IF($H142="","",IF($C142=Listes!$B$34,Listes!$I$31,IF($C142=Listes!$B$35,(VLOOKUP('DP_Instruction Forfaitaires'!$F142,Listes!$E$31:$F$36,2,FALSE)),IF($C142=Listes!$B$33,IF('DP_Instruction Forfaitaires'!$E142&lt;Listes!$A$64,'DP_Instruction Forfaitaires'!$E142*Listes!$A$65,IF('DP_Instruction Forfaitaires'!$E142&gt;Listes!$D$64,'DP_Instruction Forfaitaires'!$E142*Listes!$D$65,(('DP_Instruction Forfaitaires'!$E142*Listes!$B$65)+Listes!$C$65)))))))</f>
        <v/>
      </c>
      <c r="O142" s="140" t="str">
        <f>IF('Dépenses forfaitaires'!P142="","",'Dépenses forfaitaires'!P142)</f>
        <v/>
      </c>
      <c r="P142" s="196"/>
      <c r="Q142" s="367" t="str">
        <f t="shared" si="8"/>
        <v/>
      </c>
      <c r="R142" s="367" t="str">
        <f t="shared" si="9"/>
        <v/>
      </c>
      <c r="S142" s="196" t="str">
        <f t="shared" si="10"/>
        <v/>
      </c>
      <c r="T142" s="193"/>
      <c r="U142" s="198"/>
      <c r="V142" s="301" t="str">
        <f>IF(AND(OR(P142="KO",S142&lt;&gt;""),OR(Q142="",R142="",S142="")),Listes!$A$68,IF(AND(S142="",Q142&lt;&gt;""),Listes!$A$69,IF(AND(O142&lt;S142,U142=""),Listes!$A$70,IF(AND(Q142&gt;R142),Listes!$A$71,IF(AND(O142&lt;&gt;"",O142&gt;S142,T142=""),Listes!$A$72,IF(AND(W142="",OR(P142&lt;&gt;"",Q142&lt;&gt;"",R142&lt;&gt;"")),Listes!$A$73,""))))))</f>
        <v/>
      </c>
      <c r="W142" s="199"/>
      <c r="X142" s="331">
        <f t="shared" si="11"/>
        <v>0</v>
      </c>
    </row>
    <row r="143" spans="1:24" ht="20.149999999999999" customHeight="1" x14ac:dyDescent="0.35">
      <c r="A143" s="126">
        <v>137</v>
      </c>
      <c r="B143" s="123" t="str">
        <f>IF('Dépenses forfaitaires'!B143="","",'Dépenses forfaitaires'!B143)</f>
        <v/>
      </c>
      <c r="C143" s="123" t="str">
        <f>IF('Dépenses forfaitaires'!C143="","",'Dépenses forfaitaires'!C143)</f>
        <v/>
      </c>
      <c r="D143" s="123" t="str">
        <f>IF('Dépenses forfaitaires'!D143="","",'Dépenses forfaitaires'!D143)</f>
        <v/>
      </c>
      <c r="E143" s="123" t="str">
        <f>IF('Dépenses forfaitaires'!E143="","",'Dépenses forfaitaires'!E143)</f>
        <v/>
      </c>
      <c r="F143" s="123" t="str">
        <f>IF('Dépenses forfaitaires'!F143="","",'Dépenses forfaitaires'!F143)</f>
        <v/>
      </c>
      <c r="G143" s="197" t="str">
        <f>IF('Dépenses forfaitaires'!G143="","",'Dépenses forfaitaires'!G143)</f>
        <v/>
      </c>
      <c r="H143" s="123" t="str">
        <f>IF('Dépenses forfaitaires'!H143="","",'Dépenses forfaitaires'!H143)</f>
        <v/>
      </c>
      <c r="I143" s="123" t="str">
        <f>IF('Dépenses forfaitaires'!I143="","",'Dépenses forfaitaires'!I143)</f>
        <v/>
      </c>
      <c r="J143" s="361" t="str">
        <f>IF('Dépenses forfaitaires'!J143="","",'Dépenses forfaitaires'!J143)</f>
        <v/>
      </c>
      <c r="K143" s="361" t="str">
        <f>IF('Dépenses forfaitaires'!K143="","",'Dépenses forfaitaires'!K143)</f>
        <v/>
      </c>
      <c r="L143" s="123" t="str">
        <f>IF($H143="","",IF($C143=Listes!$B$32,IF('DP_Instruction Forfaitaires'!$E143&lt;Listes!$B$53,('DP_Instruction Forfaitaires'!$E143*(VLOOKUP('DP_Instruction Forfaitaires'!$D143,Listes!$A$54:$E$60,2,FALSE))),IF('DP_Instruction Forfaitaires'!$E143&gt;Listes!$E$53,('DP_Instruction Forfaitaires'!$E143*(VLOOKUP('DP_Instruction Forfaitaires'!$D143,Listes!$A$54:$E$60,5,FALSE))),('DP_Instruction Forfaitaires'!$E143*(VLOOKUP('DP_Instruction Forfaitaires'!$D143,Listes!$A$54:$E$60,3,FALSE))+(VLOOKUP('DP_Instruction Forfaitaires'!$D143,Listes!$A$54:$E$60,4,FALSE)))))))</f>
        <v/>
      </c>
      <c r="M143" s="123" t="str">
        <f>IF($H143="","",IF($C143=Listes!$B$31,IF('DP_Instruction Forfaitaires'!$E143&lt;Listes!$B$42,('DP_Instruction Forfaitaires'!$E143*(VLOOKUP('DP_Instruction Forfaitaires'!$D143,Listes!$A$43:$E$49,2,FALSE))),IF('DP_Instruction Forfaitaires'!$E143&gt;Listes!$D$42,('DP_Instruction Forfaitaires'!$E143*(VLOOKUP('DP_Instruction Forfaitaires'!$D143,Listes!$A$43:$E$49,5,FALSE))),('DP_Instruction Forfaitaires'!$E143*(VLOOKUP('DP_Instruction Forfaitaires'!$D143,Listes!$A$43:$E$49,3,FALSE))+(VLOOKUP('DP_Instruction Forfaitaires'!$D143,Listes!$A$43:$E$49,4,FALSE)))))))</f>
        <v/>
      </c>
      <c r="N143" s="186" t="str">
        <f>IF($H143="","",IF($C143=Listes!$B$34,Listes!$I$31,IF($C143=Listes!$B$35,(VLOOKUP('DP_Instruction Forfaitaires'!$F143,Listes!$E$31:$F$36,2,FALSE)),IF($C143=Listes!$B$33,IF('DP_Instruction Forfaitaires'!$E143&lt;Listes!$A$64,'DP_Instruction Forfaitaires'!$E143*Listes!$A$65,IF('DP_Instruction Forfaitaires'!$E143&gt;Listes!$D$64,'DP_Instruction Forfaitaires'!$E143*Listes!$D$65,(('DP_Instruction Forfaitaires'!$E143*Listes!$B$65)+Listes!$C$65)))))))</f>
        <v/>
      </c>
      <c r="O143" s="140" t="str">
        <f>IF('Dépenses forfaitaires'!P143="","",'Dépenses forfaitaires'!P143)</f>
        <v/>
      </c>
      <c r="P143" s="196"/>
      <c r="Q143" s="367" t="str">
        <f t="shared" si="8"/>
        <v/>
      </c>
      <c r="R143" s="367" t="str">
        <f t="shared" si="9"/>
        <v/>
      </c>
      <c r="S143" s="196" t="str">
        <f t="shared" si="10"/>
        <v/>
      </c>
      <c r="T143" s="193"/>
      <c r="U143" s="198"/>
      <c r="V143" s="301" t="str">
        <f>IF(AND(OR(P143="KO",S143&lt;&gt;""),OR(Q143="",R143="",S143="")),Listes!$A$68,IF(AND(S143="",Q143&lt;&gt;""),Listes!$A$69,IF(AND(O143&lt;S143,U143=""),Listes!$A$70,IF(AND(Q143&gt;R143),Listes!$A$71,IF(AND(O143&lt;&gt;"",O143&gt;S143,T143=""),Listes!$A$72,IF(AND(W143="",OR(P143&lt;&gt;"",Q143&lt;&gt;"",R143&lt;&gt;"")),Listes!$A$73,""))))))</f>
        <v/>
      </c>
      <c r="W143" s="199"/>
      <c r="X143" s="331">
        <f t="shared" si="11"/>
        <v>0</v>
      </c>
    </row>
    <row r="144" spans="1:24" ht="20.149999999999999" customHeight="1" x14ac:dyDescent="0.35">
      <c r="A144" s="126">
        <v>138</v>
      </c>
      <c r="B144" s="123" t="str">
        <f>IF('Dépenses forfaitaires'!B144="","",'Dépenses forfaitaires'!B144)</f>
        <v/>
      </c>
      <c r="C144" s="123" t="str">
        <f>IF('Dépenses forfaitaires'!C144="","",'Dépenses forfaitaires'!C144)</f>
        <v/>
      </c>
      <c r="D144" s="123" t="str">
        <f>IF('Dépenses forfaitaires'!D144="","",'Dépenses forfaitaires'!D144)</f>
        <v/>
      </c>
      <c r="E144" s="123" t="str">
        <f>IF('Dépenses forfaitaires'!E144="","",'Dépenses forfaitaires'!E144)</f>
        <v/>
      </c>
      <c r="F144" s="123" t="str">
        <f>IF('Dépenses forfaitaires'!F144="","",'Dépenses forfaitaires'!F144)</f>
        <v/>
      </c>
      <c r="G144" s="197" t="str">
        <f>IF('Dépenses forfaitaires'!G144="","",'Dépenses forfaitaires'!G144)</f>
        <v/>
      </c>
      <c r="H144" s="123" t="str">
        <f>IF('Dépenses forfaitaires'!H144="","",'Dépenses forfaitaires'!H144)</f>
        <v/>
      </c>
      <c r="I144" s="123" t="str">
        <f>IF('Dépenses forfaitaires'!I144="","",'Dépenses forfaitaires'!I144)</f>
        <v/>
      </c>
      <c r="J144" s="361" t="str">
        <f>IF('Dépenses forfaitaires'!J144="","",'Dépenses forfaitaires'!J144)</f>
        <v/>
      </c>
      <c r="K144" s="361" t="str">
        <f>IF('Dépenses forfaitaires'!K144="","",'Dépenses forfaitaires'!K144)</f>
        <v/>
      </c>
      <c r="L144" s="123" t="str">
        <f>IF($H144="","",IF($C144=Listes!$B$32,IF('DP_Instruction Forfaitaires'!$E144&lt;Listes!$B$53,('DP_Instruction Forfaitaires'!$E144*(VLOOKUP('DP_Instruction Forfaitaires'!$D144,Listes!$A$54:$E$60,2,FALSE))),IF('DP_Instruction Forfaitaires'!$E144&gt;Listes!$E$53,('DP_Instruction Forfaitaires'!$E144*(VLOOKUP('DP_Instruction Forfaitaires'!$D144,Listes!$A$54:$E$60,5,FALSE))),('DP_Instruction Forfaitaires'!$E144*(VLOOKUP('DP_Instruction Forfaitaires'!$D144,Listes!$A$54:$E$60,3,FALSE))+(VLOOKUP('DP_Instruction Forfaitaires'!$D144,Listes!$A$54:$E$60,4,FALSE)))))))</f>
        <v/>
      </c>
      <c r="M144" s="123" t="str">
        <f>IF($H144="","",IF($C144=Listes!$B$31,IF('DP_Instruction Forfaitaires'!$E144&lt;Listes!$B$42,('DP_Instruction Forfaitaires'!$E144*(VLOOKUP('DP_Instruction Forfaitaires'!$D144,Listes!$A$43:$E$49,2,FALSE))),IF('DP_Instruction Forfaitaires'!$E144&gt;Listes!$D$42,('DP_Instruction Forfaitaires'!$E144*(VLOOKUP('DP_Instruction Forfaitaires'!$D144,Listes!$A$43:$E$49,5,FALSE))),('DP_Instruction Forfaitaires'!$E144*(VLOOKUP('DP_Instruction Forfaitaires'!$D144,Listes!$A$43:$E$49,3,FALSE))+(VLOOKUP('DP_Instruction Forfaitaires'!$D144,Listes!$A$43:$E$49,4,FALSE)))))))</f>
        <v/>
      </c>
      <c r="N144" s="186" t="str">
        <f>IF($H144="","",IF($C144=Listes!$B$34,Listes!$I$31,IF($C144=Listes!$B$35,(VLOOKUP('DP_Instruction Forfaitaires'!$F144,Listes!$E$31:$F$36,2,FALSE)),IF($C144=Listes!$B$33,IF('DP_Instruction Forfaitaires'!$E144&lt;Listes!$A$64,'DP_Instruction Forfaitaires'!$E144*Listes!$A$65,IF('DP_Instruction Forfaitaires'!$E144&gt;Listes!$D$64,'DP_Instruction Forfaitaires'!$E144*Listes!$D$65,(('DP_Instruction Forfaitaires'!$E144*Listes!$B$65)+Listes!$C$65)))))))</f>
        <v/>
      </c>
      <c r="O144" s="140" t="str">
        <f>IF('Dépenses forfaitaires'!P144="","",'Dépenses forfaitaires'!P144)</f>
        <v/>
      </c>
      <c r="P144" s="196"/>
      <c r="Q144" s="367" t="str">
        <f t="shared" si="8"/>
        <v/>
      </c>
      <c r="R144" s="367" t="str">
        <f t="shared" si="9"/>
        <v/>
      </c>
      <c r="S144" s="196" t="str">
        <f t="shared" si="10"/>
        <v/>
      </c>
      <c r="T144" s="193"/>
      <c r="U144" s="198"/>
      <c r="V144" s="301" t="str">
        <f>IF(AND(OR(P144="KO",S144&lt;&gt;""),OR(Q144="",R144="",S144="")),Listes!$A$68,IF(AND(S144="",Q144&lt;&gt;""),Listes!$A$69,IF(AND(O144&lt;S144,U144=""),Listes!$A$70,IF(AND(Q144&gt;R144),Listes!$A$71,IF(AND(O144&lt;&gt;"",O144&gt;S144,T144=""),Listes!$A$72,IF(AND(W144="",OR(P144&lt;&gt;"",Q144&lt;&gt;"",R144&lt;&gt;"")),Listes!$A$73,""))))))</f>
        <v/>
      </c>
      <c r="W144" s="199"/>
      <c r="X144" s="331">
        <f t="shared" si="11"/>
        <v>0</v>
      </c>
    </row>
    <row r="145" spans="1:24" ht="20.149999999999999" customHeight="1" x14ac:dyDescent="0.35">
      <c r="A145" s="126">
        <v>139</v>
      </c>
      <c r="B145" s="123" t="str">
        <f>IF('Dépenses forfaitaires'!B145="","",'Dépenses forfaitaires'!B145)</f>
        <v/>
      </c>
      <c r="C145" s="123" t="str">
        <f>IF('Dépenses forfaitaires'!C145="","",'Dépenses forfaitaires'!C145)</f>
        <v/>
      </c>
      <c r="D145" s="123" t="str">
        <f>IF('Dépenses forfaitaires'!D145="","",'Dépenses forfaitaires'!D145)</f>
        <v/>
      </c>
      <c r="E145" s="123" t="str">
        <f>IF('Dépenses forfaitaires'!E145="","",'Dépenses forfaitaires'!E145)</f>
        <v/>
      </c>
      <c r="F145" s="123" t="str">
        <f>IF('Dépenses forfaitaires'!F145="","",'Dépenses forfaitaires'!F145)</f>
        <v/>
      </c>
      <c r="G145" s="197" t="str">
        <f>IF('Dépenses forfaitaires'!G145="","",'Dépenses forfaitaires'!G145)</f>
        <v/>
      </c>
      <c r="H145" s="123" t="str">
        <f>IF('Dépenses forfaitaires'!H145="","",'Dépenses forfaitaires'!H145)</f>
        <v/>
      </c>
      <c r="I145" s="123" t="str">
        <f>IF('Dépenses forfaitaires'!I145="","",'Dépenses forfaitaires'!I145)</f>
        <v/>
      </c>
      <c r="J145" s="361" t="str">
        <f>IF('Dépenses forfaitaires'!J145="","",'Dépenses forfaitaires'!J145)</f>
        <v/>
      </c>
      <c r="K145" s="361" t="str">
        <f>IF('Dépenses forfaitaires'!K145="","",'Dépenses forfaitaires'!K145)</f>
        <v/>
      </c>
      <c r="L145" s="123" t="str">
        <f>IF($H145="","",IF($C145=Listes!$B$32,IF('DP_Instruction Forfaitaires'!$E145&lt;Listes!$B$53,('DP_Instruction Forfaitaires'!$E145*(VLOOKUP('DP_Instruction Forfaitaires'!$D145,Listes!$A$54:$E$60,2,FALSE))),IF('DP_Instruction Forfaitaires'!$E145&gt;Listes!$E$53,('DP_Instruction Forfaitaires'!$E145*(VLOOKUP('DP_Instruction Forfaitaires'!$D145,Listes!$A$54:$E$60,5,FALSE))),('DP_Instruction Forfaitaires'!$E145*(VLOOKUP('DP_Instruction Forfaitaires'!$D145,Listes!$A$54:$E$60,3,FALSE))+(VLOOKUP('DP_Instruction Forfaitaires'!$D145,Listes!$A$54:$E$60,4,FALSE)))))))</f>
        <v/>
      </c>
      <c r="M145" s="123" t="str">
        <f>IF($H145="","",IF($C145=Listes!$B$31,IF('DP_Instruction Forfaitaires'!$E145&lt;Listes!$B$42,('DP_Instruction Forfaitaires'!$E145*(VLOOKUP('DP_Instruction Forfaitaires'!$D145,Listes!$A$43:$E$49,2,FALSE))),IF('DP_Instruction Forfaitaires'!$E145&gt;Listes!$D$42,('DP_Instruction Forfaitaires'!$E145*(VLOOKUP('DP_Instruction Forfaitaires'!$D145,Listes!$A$43:$E$49,5,FALSE))),('DP_Instruction Forfaitaires'!$E145*(VLOOKUP('DP_Instruction Forfaitaires'!$D145,Listes!$A$43:$E$49,3,FALSE))+(VLOOKUP('DP_Instruction Forfaitaires'!$D145,Listes!$A$43:$E$49,4,FALSE)))))))</f>
        <v/>
      </c>
      <c r="N145" s="186" t="str">
        <f>IF($H145="","",IF($C145=Listes!$B$34,Listes!$I$31,IF($C145=Listes!$B$35,(VLOOKUP('DP_Instruction Forfaitaires'!$F145,Listes!$E$31:$F$36,2,FALSE)),IF($C145=Listes!$B$33,IF('DP_Instruction Forfaitaires'!$E145&lt;Listes!$A$64,'DP_Instruction Forfaitaires'!$E145*Listes!$A$65,IF('DP_Instruction Forfaitaires'!$E145&gt;Listes!$D$64,'DP_Instruction Forfaitaires'!$E145*Listes!$D$65,(('DP_Instruction Forfaitaires'!$E145*Listes!$B$65)+Listes!$C$65)))))))</f>
        <v/>
      </c>
      <c r="O145" s="140" t="str">
        <f>IF('Dépenses forfaitaires'!P145="","",'Dépenses forfaitaires'!P145)</f>
        <v/>
      </c>
      <c r="P145" s="196"/>
      <c r="Q145" s="367" t="str">
        <f t="shared" si="8"/>
        <v/>
      </c>
      <c r="R145" s="367" t="str">
        <f t="shared" si="9"/>
        <v/>
      </c>
      <c r="S145" s="196" t="str">
        <f t="shared" si="10"/>
        <v/>
      </c>
      <c r="T145" s="193"/>
      <c r="U145" s="198"/>
      <c r="V145" s="301" t="str">
        <f>IF(AND(OR(P145="KO",S145&lt;&gt;""),OR(Q145="",R145="",S145="")),Listes!$A$68,IF(AND(S145="",Q145&lt;&gt;""),Listes!$A$69,IF(AND(O145&lt;S145,U145=""),Listes!$A$70,IF(AND(Q145&gt;R145),Listes!$A$71,IF(AND(O145&lt;&gt;"",O145&gt;S145,T145=""),Listes!$A$72,IF(AND(W145="",OR(P145&lt;&gt;"",Q145&lt;&gt;"",R145&lt;&gt;"")),Listes!$A$73,""))))))</f>
        <v/>
      </c>
      <c r="W145" s="199"/>
      <c r="X145" s="331">
        <f t="shared" si="11"/>
        <v>0</v>
      </c>
    </row>
    <row r="146" spans="1:24" ht="20.149999999999999" customHeight="1" x14ac:dyDescent="0.35">
      <c r="A146" s="126">
        <v>140</v>
      </c>
      <c r="B146" s="123" t="str">
        <f>IF('Dépenses forfaitaires'!B146="","",'Dépenses forfaitaires'!B146)</f>
        <v/>
      </c>
      <c r="C146" s="123" t="str">
        <f>IF('Dépenses forfaitaires'!C146="","",'Dépenses forfaitaires'!C146)</f>
        <v/>
      </c>
      <c r="D146" s="123" t="str">
        <f>IF('Dépenses forfaitaires'!D146="","",'Dépenses forfaitaires'!D146)</f>
        <v/>
      </c>
      <c r="E146" s="123" t="str">
        <f>IF('Dépenses forfaitaires'!E146="","",'Dépenses forfaitaires'!E146)</f>
        <v/>
      </c>
      <c r="F146" s="123" t="str">
        <f>IF('Dépenses forfaitaires'!F146="","",'Dépenses forfaitaires'!F146)</f>
        <v/>
      </c>
      <c r="G146" s="197" t="str">
        <f>IF('Dépenses forfaitaires'!G146="","",'Dépenses forfaitaires'!G146)</f>
        <v/>
      </c>
      <c r="H146" s="123" t="str">
        <f>IF('Dépenses forfaitaires'!H146="","",'Dépenses forfaitaires'!H146)</f>
        <v/>
      </c>
      <c r="I146" s="123" t="str">
        <f>IF('Dépenses forfaitaires'!I146="","",'Dépenses forfaitaires'!I146)</f>
        <v/>
      </c>
      <c r="J146" s="361" t="str">
        <f>IF('Dépenses forfaitaires'!J146="","",'Dépenses forfaitaires'!J146)</f>
        <v/>
      </c>
      <c r="K146" s="361" t="str">
        <f>IF('Dépenses forfaitaires'!K146="","",'Dépenses forfaitaires'!K146)</f>
        <v/>
      </c>
      <c r="L146" s="123" t="str">
        <f>IF($H146="","",IF($C146=Listes!$B$32,IF('DP_Instruction Forfaitaires'!$E146&lt;Listes!$B$53,('DP_Instruction Forfaitaires'!$E146*(VLOOKUP('DP_Instruction Forfaitaires'!$D146,Listes!$A$54:$E$60,2,FALSE))),IF('DP_Instruction Forfaitaires'!$E146&gt;Listes!$E$53,('DP_Instruction Forfaitaires'!$E146*(VLOOKUP('DP_Instruction Forfaitaires'!$D146,Listes!$A$54:$E$60,5,FALSE))),('DP_Instruction Forfaitaires'!$E146*(VLOOKUP('DP_Instruction Forfaitaires'!$D146,Listes!$A$54:$E$60,3,FALSE))+(VLOOKUP('DP_Instruction Forfaitaires'!$D146,Listes!$A$54:$E$60,4,FALSE)))))))</f>
        <v/>
      </c>
      <c r="M146" s="123" t="str">
        <f>IF($H146="","",IF($C146=Listes!$B$31,IF('DP_Instruction Forfaitaires'!$E146&lt;Listes!$B$42,('DP_Instruction Forfaitaires'!$E146*(VLOOKUP('DP_Instruction Forfaitaires'!$D146,Listes!$A$43:$E$49,2,FALSE))),IF('DP_Instruction Forfaitaires'!$E146&gt;Listes!$D$42,('DP_Instruction Forfaitaires'!$E146*(VLOOKUP('DP_Instruction Forfaitaires'!$D146,Listes!$A$43:$E$49,5,FALSE))),('DP_Instruction Forfaitaires'!$E146*(VLOOKUP('DP_Instruction Forfaitaires'!$D146,Listes!$A$43:$E$49,3,FALSE))+(VLOOKUP('DP_Instruction Forfaitaires'!$D146,Listes!$A$43:$E$49,4,FALSE)))))))</f>
        <v/>
      </c>
      <c r="N146" s="186" t="str">
        <f>IF($H146="","",IF($C146=Listes!$B$34,Listes!$I$31,IF($C146=Listes!$B$35,(VLOOKUP('DP_Instruction Forfaitaires'!$F146,Listes!$E$31:$F$36,2,FALSE)),IF($C146=Listes!$B$33,IF('DP_Instruction Forfaitaires'!$E146&lt;Listes!$A$64,'DP_Instruction Forfaitaires'!$E146*Listes!$A$65,IF('DP_Instruction Forfaitaires'!$E146&gt;Listes!$D$64,'DP_Instruction Forfaitaires'!$E146*Listes!$D$65,(('DP_Instruction Forfaitaires'!$E146*Listes!$B$65)+Listes!$C$65)))))))</f>
        <v/>
      </c>
      <c r="O146" s="140" t="str">
        <f>IF('Dépenses forfaitaires'!P146="","",'Dépenses forfaitaires'!P146)</f>
        <v/>
      </c>
      <c r="P146" s="196"/>
      <c r="Q146" s="367" t="str">
        <f t="shared" si="8"/>
        <v/>
      </c>
      <c r="R146" s="367" t="str">
        <f t="shared" si="9"/>
        <v/>
      </c>
      <c r="S146" s="196" t="str">
        <f t="shared" si="10"/>
        <v/>
      </c>
      <c r="T146" s="193"/>
      <c r="U146" s="198"/>
      <c r="V146" s="301" t="str">
        <f>IF(AND(OR(P146="KO",S146&lt;&gt;""),OR(Q146="",R146="",S146="")),Listes!$A$68,IF(AND(S146="",Q146&lt;&gt;""),Listes!$A$69,IF(AND(O146&lt;S146,U146=""),Listes!$A$70,IF(AND(Q146&gt;R146),Listes!$A$71,IF(AND(O146&lt;&gt;"",O146&gt;S146,T146=""),Listes!$A$72,IF(AND(W146="",OR(P146&lt;&gt;"",Q146&lt;&gt;"",R146&lt;&gt;"")),Listes!$A$73,""))))))</f>
        <v/>
      </c>
      <c r="W146" s="199"/>
      <c r="X146" s="331">
        <f t="shared" si="11"/>
        <v>0</v>
      </c>
    </row>
    <row r="147" spans="1:24" ht="20.149999999999999" customHeight="1" x14ac:dyDescent="0.35">
      <c r="A147" s="126">
        <v>141</v>
      </c>
      <c r="B147" s="123" t="str">
        <f>IF('Dépenses forfaitaires'!B147="","",'Dépenses forfaitaires'!B147)</f>
        <v/>
      </c>
      <c r="C147" s="123" t="str">
        <f>IF('Dépenses forfaitaires'!C147="","",'Dépenses forfaitaires'!C147)</f>
        <v/>
      </c>
      <c r="D147" s="123" t="str">
        <f>IF('Dépenses forfaitaires'!D147="","",'Dépenses forfaitaires'!D147)</f>
        <v/>
      </c>
      <c r="E147" s="123" t="str">
        <f>IF('Dépenses forfaitaires'!E147="","",'Dépenses forfaitaires'!E147)</f>
        <v/>
      </c>
      <c r="F147" s="123" t="str">
        <f>IF('Dépenses forfaitaires'!F147="","",'Dépenses forfaitaires'!F147)</f>
        <v/>
      </c>
      <c r="G147" s="197" t="str">
        <f>IF('Dépenses forfaitaires'!G147="","",'Dépenses forfaitaires'!G147)</f>
        <v/>
      </c>
      <c r="H147" s="123" t="str">
        <f>IF('Dépenses forfaitaires'!H147="","",'Dépenses forfaitaires'!H147)</f>
        <v/>
      </c>
      <c r="I147" s="123" t="str">
        <f>IF('Dépenses forfaitaires'!I147="","",'Dépenses forfaitaires'!I147)</f>
        <v/>
      </c>
      <c r="J147" s="361" t="str">
        <f>IF('Dépenses forfaitaires'!J147="","",'Dépenses forfaitaires'!J147)</f>
        <v/>
      </c>
      <c r="K147" s="361" t="str">
        <f>IF('Dépenses forfaitaires'!K147="","",'Dépenses forfaitaires'!K147)</f>
        <v/>
      </c>
      <c r="L147" s="123" t="str">
        <f>IF($H147="","",IF($C147=Listes!$B$32,IF('DP_Instruction Forfaitaires'!$E147&lt;Listes!$B$53,('DP_Instruction Forfaitaires'!$E147*(VLOOKUP('DP_Instruction Forfaitaires'!$D147,Listes!$A$54:$E$60,2,FALSE))),IF('DP_Instruction Forfaitaires'!$E147&gt;Listes!$E$53,('DP_Instruction Forfaitaires'!$E147*(VLOOKUP('DP_Instruction Forfaitaires'!$D147,Listes!$A$54:$E$60,5,FALSE))),('DP_Instruction Forfaitaires'!$E147*(VLOOKUP('DP_Instruction Forfaitaires'!$D147,Listes!$A$54:$E$60,3,FALSE))+(VLOOKUP('DP_Instruction Forfaitaires'!$D147,Listes!$A$54:$E$60,4,FALSE)))))))</f>
        <v/>
      </c>
      <c r="M147" s="123" t="str">
        <f>IF($H147="","",IF($C147=Listes!$B$31,IF('DP_Instruction Forfaitaires'!$E147&lt;Listes!$B$42,('DP_Instruction Forfaitaires'!$E147*(VLOOKUP('DP_Instruction Forfaitaires'!$D147,Listes!$A$43:$E$49,2,FALSE))),IF('DP_Instruction Forfaitaires'!$E147&gt;Listes!$D$42,('DP_Instruction Forfaitaires'!$E147*(VLOOKUP('DP_Instruction Forfaitaires'!$D147,Listes!$A$43:$E$49,5,FALSE))),('DP_Instruction Forfaitaires'!$E147*(VLOOKUP('DP_Instruction Forfaitaires'!$D147,Listes!$A$43:$E$49,3,FALSE))+(VLOOKUP('DP_Instruction Forfaitaires'!$D147,Listes!$A$43:$E$49,4,FALSE)))))))</f>
        <v/>
      </c>
      <c r="N147" s="186" t="str">
        <f>IF($H147="","",IF($C147=Listes!$B$34,Listes!$I$31,IF($C147=Listes!$B$35,(VLOOKUP('DP_Instruction Forfaitaires'!$F147,Listes!$E$31:$F$36,2,FALSE)),IF($C147=Listes!$B$33,IF('DP_Instruction Forfaitaires'!$E147&lt;Listes!$A$64,'DP_Instruction Forfaitaires'!$E147*Listes!$A$65,IF('DP_Instruction Forfaitaires'!$E147&gt;Listes!$D$64,'DP_Instruction Forfaitaires'!$E147*Listes!$D$65,(('DP_Instruction Forfaitaires'!$E147*Listes!$B$65)+Listes!$C$65)))))))</f>
        <v/>
      </c>
      <c r="O147" s="140" t="str">
        <f>IF('Dépenses forfaitaires'!P147="","",'Dépenses forfaitaires'!P147)</f>
        <v/>
      </c>
      <c r="P147" s="196"/>
      <c r="Q147" s="367" t="str">
        <f t="shared" si="8"/>
        <v/>
      </c>
      <c r="R147" s="367" t="str">
        <f t="shared" si="9"/>
        <v/>
      </c>
      <c r="S147" s="196" t="str">
        <f t="shared" si="10"/>
        <v/>
      </c>
      <c r="T147" s="193"/>
      <c r="U147" s="198"/>
      <c r="V147" s="301" t="str">
        <f>IF(AND(OR(P147="KO",S147&lt;&gt;""),OR(Q147="",R147="",S147="")),Listes!$A$68,IF(AND(S147="",Q147&lt;&gt;""),Listes!$A$69,IF(AND(O147&lt;S147,U147=""),Listes!$A$70,IF(AND(Q147&gt;R147),Listes!$A$71,IF(AND(O147&lt;&gt;"",O147&gt;S147,T147=""),Listes!$A$72,IF(AND(W147="",OR(P147&lt;&gt;"",Q147&lt;&gt;"",R147&lt;&gt;"")),Listes!$A$73,""))))))</f>
        <v/>
      </c>
      <c r="W147" s="199"/>
      <c r="X147" s="331">
        <f t="shared" si="11"/>
        <v>0</v>
      </c>
    </row>
    <row r="148" spans="1:24" ht="20.149999999999999" customHeight="1" x14ac:dyDescent="0.35">
      <c r="A148" s="126">
        <v>142</v>
      </c>
      <c r="B148" s="123" t="str">
        <f>IF('Dépenses forfaitaires'!B148="","",'Dépenses forfaitaires'!B148)</f>
        <v/>
      </c>
      <c r="C148" s="123" t="str">
        <f>IF('Dépenses forfaitaires'!C148="","",'Dépenses forfaitaires'!C148)</f>
        <v/>
      </c>
      <c r="D148" s="123" t="str">
        <f>IF('Dépenses forfaitaires'!D148="","",'Dépenses forfaitaires'!D148)</f>
        <v/>
      </c>
      <c r="E148" s="123" t="str">
        <f>IF('Dépenses forfaitaires'!E148="","",'Dépenses forfaitaires'!E148)</f>
        <v/>
      </c>
      <c r="F148" s="123" t="str">
        <f>IF('Dépenses forfaitaires'!F148="","",'Dépenses forfaitaires'!F148)</f>
        <v/>
      </c>
      <c r="G148" s="197" t="str">
        <f>IF('Dépenses forfaitaires'!G148="","",'Dépenses forfaitaires'!G148)</f>
        <v/>
      </c>
      <c r="H148" s="123" t="str">
        <f>IF('Dépenses forfaitaires'!H148="","",'Dépenses forfaitaires'!H148)</f>
        <v/>
      </c>
      <c r="I148" s="123" t="str">
        <f>IF('Dépenses forfaitaires'!I148="","",'Dépenses forfaitaires'!I148)</f>
        <v/>
      </c>
      <c r="J148" s="361" t="str">
        <f>IF('Dépenses forfaitaires'!J148="","",'Dépenses forfaitaires'!J148)</f>
        <v/>
      </c>
      <c r="K148" s="361" t="str">
        <f>IF('Dépenses forfaitaires'!K148="","",'Dépenses forfaitaires'!K148)</f>
        <v/>
      </c>
      <c r="L148" s="123" t="str">
        <f>IF($H148="","",IF($C148=Listes!$B$32,IF('DP_Instruction Forfaitaires'!$E148&lt;Listes!$B$53,('DP_Instruction Forfaitaires'!$E148*(VLOOKUP('DP_Instruction Forfaitaires'!$D148,Listes!$A$54:$E$60,2,FALSE))),IF('DP_Instruction Forfaitaires'!$E148&gt;Listes!$E$53,('DP_Instruction Forfaitaires'!$E148*(VLOOKUP('DP_Instruction Forfaitaires'!$D148,Listes!$A$54:$E$60,5,FALSE))),('DP_Instruction Forfaitaires'!$E148*(VLOOKUP('DP_Instruction Forfaitaires'!$D148,Listes!$A$54:$E$60,3,FALSE))+(VLOOKUP('DP_Instruction Forfaitaires'!$D148,Listes!$A$54:$E$60,4,FALSE)))))))</f>
        <v/>
      </c>
      <c r="M148" s="123" t="str">
        <f>IF($H148="","",IF($C148=Listes!$B$31,IF('DP_Instruction Forfaitaires'!$E148&lt;Listes!$B$42,('DP_Instruction Forfaitaires'!$E148*(VLOOKUP('DP_Instruction Forfaitaires'!$D148,Listes!$A$43:$E$49,2,FALSE))),IF('DP_Instruction Forfaitaires'!$E148&gt;Listes!$D$42,('DP_Instruction Forfaitaires'!$E148*(VLOOKUP('DP_Instruction Forfaitaires'!$D148,Listes!$A$43:$E$49,5,FALSE))),('DP_Instruction Forfaitaires'!$E148*(VLOOKUP('DP_Instruction Forfaitaires'!$D148,Listes!$A$43:$E$49,3,FALSE))+(VLOOKUP('DP_Instruction Forfaitaires'!$D148,Listes!$A$43:$E$49,4,FALSE)))))))</f>
        <v/>
      </c>
      <c r="N148" s="186" t="str">
        <f>IF($H148="","",IF($C148=Listes!$B$34,Listes!$I$31,IF($C148=Listes!$B$35,(VLOOKUP('DP_Instruction Forfaitaires'!$F148,Listes!$E$31:$F$36,2,FALSE)),IF($C148=Listes!$B$33,IF('DP_Instruction Forfaitaires'!$E148&lt;Listes!$A$64,'DP_Instruction Forfaitaires'!$E148*Listes!$A$65,IF('DP_Instruction Forfaitaires'!$E148&gt;Listes!$D$64,'DP_Instruction Forfaitaires'!$E148*Listes!$D$65,(('DP_Instruction Forfaitaires'!$E148*Listes!$B$65)+Listes!$C$65)))))))</f>
        <v/>
      </c>
      <c r="O148" s="140" t="str">
        <f>IF('Dépenses forfaitaires'!P148="","",'Dépenses forfaitaires'!P148)</f>
        <v/>
      </c>
      <c r="P148" s="196"/>
      <c r="Q148" s="367" t="str">
        <f t="shared" si="8"/>
        <v/>
      </c>
      <c r="R148" s="367" t="str">
        <f t="shared" si="9"/>
        <v/>
      </c>
      <c r="S148" s="196" t="str">
        <f t="shared" si="10"/>
        <v/>
      </c>
      <c r="T148" s="193"/>
      <c r="U148" s="198"/>
      <c r="V148" s="301" t="str">
        <f>IF(AND(OR(P148="KO",S148&lt;&gt;""),OR(Q148="",R148="",S148="")),Listes!$A$68,IF(AND(S148="",Q148&lt;&gt;""),Listes!$A$69,IF(AND(O148&lt;S148,U148=""),Listes!$A$70,IF(AND(Q148&gt;R148),Listes!$A$71,IF(AND(O148&lt;&gt;"",O148&gt;S148,T148=""),Listes!$A$72,IF(AND(W148="",OR(P148&lt;&gt;"",Q148&lt;&gt;"",R148&lt;&gt;"")),Listes!$A$73,""))))))</f>
        <v/>
      </c>
      <c r="W148" s="199"/>
      <c r="X148" s="331">
        <f t="shared" si="11"/>
        <v>0</v>
      </c>
    </row>
    <row r="149" spans="1:24" ht="20.149999999999999" customHeight="1" x14ac:dyDescent="0.35">
      <c r="A149" s="126">
        <v>143</v>
      </c>
      <c r="B149" s="123" t="str">
        <f>IF('Dépenses forfaitaires'!B149="","",'Dépenses forfaitaires'!B149)</f>
        <v/>
      </c>
      <c r="C149" s="123" t="str">
        <f>IF('Dépenses forfaitaires'!C149="","",'Dépenses forfaitaires'!C149)</f>
        <v/>
      </c>
      <c r="D149" s="123" t="str">
        <f>IF('Dépenses forfaitaires'!D149="","",'Dépenses forfaitaires'!D149)</f>
        <v/>
      </c>
      <c r="E149" s="123" t="str">
        <f>IF('Dépenses forfaitaires'!E149="","",'Dépenses forfaitaires'!E149)</f>
        <v/>
      </c>
      <c r="F149" s="123" t="str">
        <f>IF('Dépenses forfaitaires'!F149="","",'Dépenses forfaitaires'!F149)</f>
        <v/>
      </c>
      <c r="G149" s="197" t="str">
        <f>IF('Dépenses forfaitaires'!G149="","",'Dépenses forfaitaires'!G149)</f>
        <v/>
      </c>
      <c r="H149" s="123" t="str">
        <f>IF('Dépenses forfaitaires'!H149="","",'Dépenses forfaitaires'!H149)</f>
        <v/>
      </c>
      <c r="I149" s="123" t="str">
        <f>IF('Dépenses forfaitaires'!I149="","",'Dépenses forfaitaires'!I149)</f>
        <v/>
      </c>
      <c r="J149" s="361" t="str">
        <f>IF('Dépenses forfaitaires'!J149="","",'Dépenses forfaitaires'!J149)</f>
        <v/>
      </c>
      <c r="K149" s="361" t="str">
        <f>IF('Dépenses forfaitaires'!K149="","",'Dépenses forfaitaires'!K149)</f>
        <v/>
      </c>
      <c r="L149" s="123" t="str">
        <f>IF($H149="","",IF($C149=Listes!$B$32,IF('DP_Instruction Forfaitaires'!$E149&lt;Listes!$B$53,('DP_Instruction Forfaitaires'!$E149*(VLOOKUP('DP_Instruction Forfaitaires'!$D149,Listes!$A$54:$E$60,2,FALSE))),IF('DP_Instruction Forfaitaires'!$E149&gt;Listes!$E$53,('DP_Instruction Forfaitaires'!$E149*(VLOOKUP('DP_Instruction Forfaitaires'!$D149,Listes!$A$54:$E$60,5,FALSE))),('DP_Instruction Forfaitaires'!$E149*(VLOOKUP('DP_Instruction Forfaitaires'!$D149,Listes!$A$54:$E$60,3,FALSE))+(VLOOKUP('DP_Instruction Forfaitaires'!$D149,Listes!$A$54:$E$60,4,FALSE)))))))</f>
        <v/>
      </c>
      <c r="M149" s="123" t="str">
        <f>IF($H149="","",IF($C149=Listes!$B$31,IF('DP_Instruction Forfaitaires'!$E149&lt;Listes!$B$42,('DP_Instruction Forfaitaires'!$E149*(VLOOKUP('DP_Instruction Forfaitaires'!$D149,Listes!$A$43:$E$49,2,FALSE))),IF('DP_Instruction Forfaitaires'!$E149&gt;Listes!$D$42,('DP_Instruction Forfaitaires'!$E149*(VLOOKUP('DP_Instruction Forfaitaires'!$D149,Listes!$A$43:$E$49,5,FALSE))),('DP_Instruction Forfaitaires'!$E149*(VLOOKUP('DP_Instruction Forfaitaires'!$D149,Listes!$A$43:$E$49,3,FALSE))+(VLOOKUP('DP_Instruction Forfaitaires'!$D149,Listes!$A$43:$E$49,4,FALSE)))))))</f>
        <v/>
      </c>
      <c r="N149" s="186" t="str">
        <f>IF($H149="","",IF($C149=Listes!$B$34,Listes!$I$31,IF($C149=Listes!$B$35,(VLOOKUP('DP_Instruction Forfaitaires'!$F149,Listes!$E$31:$F$36,2,FALSE)),IF($C149=Listes!$B$33,IF('DP_Instruction Forfaitaires'!$E149&lt;Listes!$A$64,'DP_Instruction Forfaitaires'!$E149*Listes!$A$65,IF('DP_Instruction Forfaitaires'!$E149&gt;Listes!$D$64,'DP_Instruction Forfaitaires'!$E149*Listes!$D$65,(('DP_Instruction Forfaitaires'!$E149*Listes!$B$65)+Listes!$C$65)))))))</f>
        <v/>
      </c>
      <c r="O149" s="140" t="str">
        <f>IF('Dépenses forfaitaires'!P149="","",'Dépenses forfaitaires'!P149)</f>
        <v/>
      </c>
      <c r="P149" s="196"/>
      <c r="Q149" s="367" t="str">
        <f t="shared" si="8"/>
        <v/>
      </c>
      <c r="R149" s="367" t="str">
        <f t="shared" si="9"/>
        <v/>
      </c>
      <c r="S149" s="196" t="str">
        <f t="shared" si="10"/>
        <v/>
      </c>
      <c r="T149" s="193"/>
      <c r="U149" s="198"/>
      <c r="V149" s="301" t="str">
        <f>IF(AND(OR(P149="KO",S149&lt;&gt;""),OR(Q149="",R149="",S149="")),Listes!$A$68,IF(AND(S149="",Q149&lt;&gt;""),Listes!$A$69,IF(AND(O149&lt;S149,U149=""),Listes!$A$70,IF(AND(Q149&gt;R149),Listes!$A$71,IF(AND(O149&lt;&gt;"",O149&gt;S149,T149=""),Listes!$A$72,IF(AND(W149="",OR(P149&lt;&gt;"",Q149&lt;&gt;"",R149&lt;&gt;"")),Listes!$A$73,""))))))</f>
        <v/>
      </c>
      <c r="W149" s="199"/>
      <c r="X149" s="331">
        <f t="shared" si="11"/>
        <v>0</v>
      </c>
    </row>
    <row r="150" spans="1:24" ht="20.149999999999999" customHeight="1" x14ac:dyDescent="0.35">
      <c r="A150" s="126">
        <v>144</v>
      </c>
      <c r="B150" s="123" t="str">
        <f>IF('Dépenses forfaitaires'!B150="","",'Dépenses forfaitaires'!B150)</f>
        <v/>
      </c>
      <c r="C150" s="123" t="str">
        <f>IF('Dépenses forfaitaires'!C150="","",'Dépenses forfaitaires'!C150)</f>
        <v/>
      </c>
      <c r="D150" s="123" t="str">
        <f>IF('Dépenses forfaitaires'!D150="","",'Dépenses forfaitaires'!D150)</f>
        <v/>
      </c>
      <c r="E150" s="123" t="str">
        <f>IF('Dépenses forfaitaires'!E150="","",'Dépenses forfaitaires'!E150)</f>
        <v/>
      </c>
      <c r="F150" s="123" t="str">
        <f>IF('Dépenses forfaitaires'!F150="","",'Dépenses forfaitaires'!F150)</f>
        <v/>
      </c>
      <c r="G150" s="197" t="str">
        <f>IF('Dépenses forfaitaires'!G150="","",'Dépenses forfaitaires'!G150)</f>
        <v/>
      </c>
      <c r="H150" s="123" t="str">
        <f>IF('Dépenses forfaitaires'!H150="","",'Dépenses forfaitaires'!H150)</f>
        <v/>
      </c>
      <c r="I150" s="123" t="str">
        <f>IF('Dépenses forfaitaires'!I150="","",'Dépenses forfaitaires'!I150)</f>
        <v/>
      </c>
      <c r="J150" s="361" t="str">
        <f>IF('Dépenses forfaitaires'!J150="","",'Dépenses forfaitaires'!J150)</f>
        <v/>
      </c>
      <c r="K150" s="361" t="str">
        <f>IF('Dépenses forfaitaires'!K150="","",'Dépenses forfaitaires'!K150)</f>
        <v/>
      </c>
      <c r="L150" s="123" t="str">
        <f>IF($H150="","",IF($C150=Listes!$B$32,IF('DP_Instruction Forfaitaires'!$E150&lt;Listes!$B$53,('DP_Instruction Forfaitaires'!$E150*(VLOOKUP('DP_Instruction Forfaitaires'!$D150,Listes!$A$54:$E$60,2,FALSE))),IF('DP_Instruction Forfaitaires'!$E150&gt;Listes!$E$53,('DP_Instruction Forfaitaires'!$E150*(VLOOKUP('DP_Instruction Forfaitaires'!$D150,Listes!$A$54:$E$60,5,FALSE))),('DP_Instruction Forfaitaires'!$E150*(VLOOKUP('DP_Instruction Forfaitaires'!$D150,Listes!$A$54:$E$60,3,FALSE))+(VLOOKUP('DP_Instruction Forfaitaires'!$D150,Listes!$A$54:$E$60,4,FALSE)))))))</f>
        <v/>
      </c>
      <c r="M150" s="123" t="str">
        <f>IF($H150="","",IF($C150=Listes!$B$31,IF('DP_Instruction Forfaitaires'!$E150&lt;Listes!$B$42,('DP_Instruction Forfaitaires'!$E150*(VLOOKUP('DP_Instruction Forfaitaires'!$D150,Listes!$A$43:$E$49,2,FALSE))),IF('DP_Instruction Forfaitaires'!$E150&gt;Listes!$D$42,('DP_Instruction Forfaitaires'!$E150*(VLOOKUP('DP_Instruction Forfaitaires'!$D150,Listes!$A$43:$E$49,5,FALSE))),('DP_Instruction Forfaitaires'!$E150*(VLOOKUP('DP_Instruction Forfaitaires'!$D150,Listes!$A$43:$E$49,3,FALSE))+(VLOOKUP('DP_Instruction Forfaitaires'!$D150,Listes!$A$43:$E$49,4,FALSE)))))))</f>
        <v/>
      </c>
      <c r="N150" s="186" t="str">
        <f>IF($H150="","",IF($C150=Listes!$B$34,Listes!$I$31,IF($C150=Listes!$B$35,(VLOOKUP('DP_Instruction Forfaitaires'!$F150,Listes!$E$31:$F$36,2,FALSE)),IF($C150=Listes!$B$33,IF('DP_Instruction Forfaitaires'!$E150&lt;Listes!$A$64,'DP_Instruction Forfaitaires'!$E150*Listes!$A$65,IF('DP_Instruction Forfaitaires'!$E150&gt;Listes!$D$64,'DP_Instruction Forfaitaires'!$E150*Listes!$D$65,(('DP_Instruction Forfaitaires'!$E150*Listes!$B$65)+Listes!$C$65)))))))</f>
        <v/>
      </c>
      <c r="O150" s="140" t="str">
        <f>IF('Dépenses forfaitaires'!P150="","",'Dépenses forfaitaires'!P150)</f>
        <v/>
      </c>
      <c r="P150" s="196"/>
      <c r="Q150" s="367" t="str">
        <f t="shared" si="8"/>
        <v/>
      </c>
      <c r="R150" s="367" t="str">
        <f t="shared" si="9"/>
        <v/>
      </c>
      <c r="S150" s="196" t="str">
        <f t="shared" si="10"/>
        <v/>
      </c>
      <c r="T150" s="193"/>
      <c r="U150" s="198"/>
      <c r="V150" s="301" t="str">
        <f>IF(AND(OR(P150="KO",S150&lt;&gt;""),OR(Q150="",R150="",S150="")),Listes!$A$68,IF(AND(S150="",Q150&lt;&gt;""),Listes!$A$69,IF(AND(O150&lt;S150,U150=""),Listes!$A$70,IF(AND(Q150&gt;R150),Listes!$A$71,IF(AND(O150&lt;&gt;"",O150&gt;S150,T150=""),Listes!$A$72,IF(AND(W150="",OR(P150&lt;&gt;"",Q150&lt;&gt;"",R150&lt;&gt;"")),Listes!$A$73,""))))))</f>
        <v/>
      </c>
      <c r="W150" s="199"/>
      <c r="X150" s="331">
        <f t="shared" si="11"/>
        <v>0</v>
      </c>
    </row>
    <row r="151" spans="1:24" ht="20.149999999999999" customHeight="1" x14ac:dyDescent="0.35">
      <c r="A151" s="126">
        <v>145</v>
      </c>
      <c r="B151" s="123" t="str">
        <f>IF('Dépenses forfaitaires'!B151="","",'Dépenses forfaitaires'!B151)</f>
        <v/>
      </c>
      <c r="C151" s="123" t="str">
        <f>IF('Dépenses forfaitaires'!C151="","",'Dépenses forfaitaires'!C151)</f>
        <v/>
      </c>
      <c r="D151" s="123" t="str">
        <f>IF('Dépenses forfaitaires'!D151="","",'Dépenses forfaitaires'!D151)</f>
        <v/>
      </c>
      <c r="E151" s="123" t="str">
        <f>IF('Dépenses forfaitaires'!E151="","",'Dépenses forfaitaires'!E151)</f>
        <v/>
      </c>
      <c r="F151" s="123" t="str">
        <f>IF('Dépenses forfaitaires'!F151="","",'Dépenses forfaitaires'!F151)</f>
        <v/>
      </c>
      <c r="G151" s="197" t="str">
        <f>IF('Dépenses forfaitaires'!G151="","",'Dépenses forfaitaires'!G151)</f>
        <v/>
      </c>
      <c r="H151" s="123" t="str">
        <f>IF('Dépenses forfaitaires'!H151="","",'Dépenses forfaitaires'!H151)</f>
        <v/>
      </c>
      <c r="I151" s="123" t="str">
        <f>IF('Dépenses forfaitaires'!I151="","",'Dépenses forfaitaires'!I151)</f>
        <v/>
      </c>
      <c r="J151" s="361" t="str">
        <f>IF('Dépenses forfaitaires'!J151="","",'Dépenses forfaitaires'!J151)</f>
        <v/>
      </c>
      <c r="K151" s="361" t="str">
        <f>IF('Dépenses forfaitaires'!K151="","",'Dépenses forfaitaires'!K151)</f>
        <v/>
      </c>
      <c r="L151" s="123" t="str">
        <f>IF($H151="","",IF($C151=Listes!$B$32,IF('DP_Instruction Forfaitaires'!$E151&lt;Listes!$B$53,('DP_Instruction Forfaitaires'!$E151*(VLOOKUP('DP_Instruction Forfaitaires'!$D151,Listes!$A$54:$E$60,2,FALSE))),IF('DP_Instruction Forfaitaires'!$E151&gt;Listes!$E$53,('DP_Instruction Forfaitaires'!$E151*(VLOOKUP('DP_Instruction Forfaitaires'!$D151,Listes!$A$54:$E$60,5,FALSE))),('DP_Instruction Forfaitaires'!$E151*(VLOOKUP('DP_Instruction Forfaitaires'!$D151,Listes!$A$54:$E$60,3,FALSE))+(VLOOKUP('DP_Instruction Forfaitaires'!$D151,Listes!$A$54:$E$60,4,FALSE)))))))</f>
        <v/>
      </c>
      <c r="M151" s="123" t="str">
        <f>IF($H151="","",IF($C151=Listes!$B$31,IF('DP_Instruction Forfaitaires'!$E151&lt;Listes!$B$42,('DP_Instruction Forfaitaires'!$E151*(VLOOKUP('DP_Instruction Forfaitaires'!$D151,Listes!$A$43:$E$49,2,FALSE))),IF('DP_Instruction Forfaitaires'!$E151&gt;Listes!$D$42,('DP_Instruction Forfaitaires'!$E151*(VLOOKUP('DP_Instruction Forfaitaires'!$D151,Listes!$A$43:$E$49,5,FALSE))),('DP_Instruction Forfaitaires'!$E151*(VLOOKUP('DP_Instruction Forfaitaires'!$D151,Listes!$A$43:$E$49,3,FALSE))+(VLOOKUP('DP_Instruction Forfaitaires'!$D151,Listes!$A$43:$E$49,4,FALSE)))))))</f>
        <v/>
      </c>
      <c r="N151" s="186" t="str">
        <f>IF($H151="","",IF($C151=Listes!$B$34,Listes!$I$31,IF($C151=Listes!$B$35,(VLOOKUP('DP_Instruction Forfaitaires'!$F151,Listes!$E$31:$F$36,2,FALSE)),IF($C151=Listes!$B$33,IF('DP_Instruction Forfaitaires'!$E151&lt;Listes!$A$64,'DP_Instruction Forfaitaires'!$E151*Listes!$A$65,IF('DP_Instruction Forfaitaires'!$E151&gt;Listes!$D$64,'DP_Instruction Forfaitaires'!$E151*Listes!$D$65,(('DP_Instruction Forfaitaires'!$E151*Listes!$B$65)+Listes!$C$65)))))))</f>
        <v/>
      </c>
      <c r="O151" s="140" t="str">
        <f>IF('Dépenses forfaitaires'!P151="","",'Dépenses forfaitaires'!P151)</f>
        <v/>
      </c>
      <c r="P151" s="196"/>
      <c r="Q151" s="367" t="str">
        <f t="shared" si="8"/>
        <v/>
      </c>
      <c r="R151" s="367" t="str">
        <f t="shared" si="9"/>
        <v/>
      </c>
      <c r="S151" s="196" t="str">
        <f t="shared" si="10"/>
        <v/>
      </c>
      <c r="T151" s="193"/>
      <c r="U151" s="198"/>
      <c r="V151" s="301" t="str">
        <f>IF(AND(OR(P151="KO",S151&lt;&gt;""),OR(Q151="",R151="",S151="")),Listes!$A$68,IF(AND(S151="",Q151&lt;&gt;""),Listes!$A$69,IF(AND(O151&lt;S151,U151=""),Listes!$A$70,IF(AND(Q151&gt;R151),Listes!$A$71,IF(AND(O151&lt;&gt;"",O151&gt;S151,T151=""),Listes!$A$72,IF(AND(W151="",OR(P151&lt;&gt;"",Q151&lt;&gt;"",R151&lt;&gt;"")),Listes!$A$73,""))))))</f>
        <v/>
      </c>
      <c r="W151" s="199"/>
      <c r="X151" s="331">
        <f t="shared" si="11"/>
        <v>0</v>
      </c>
    </row>
    <row r="152" spans="1:24" ht="20.149999999999999" customHeight="1" x14ac:dyDescent="0.35">
      <c r="A152" s="126">
        <v>146</v>
      </c>
      <c r="B152" s="123" t="str">
        <f>IF('Dépenses forfaitaires'!B152="","",'Dépenses forfaitaires'!B152)</f>
        <v/>
      </c>
      <c r="C152" s="123" t="str">
        <f>IF('Dépenses forfaitaires'!C152="","",'Dépenses forfaitaires'!C152)</f>
        <v/>
      </c>
      <c r="D152" s="123" t="str">
        <f>IF('Dépenses forfaitaires'!D152="","",'Dépenses forfaitaires'!D152)</f>
        <v/>
      </c>
      <c r="E152" s="123" t="str">
        <f>IF('Dépenses forfaitaires'!E152="","",'Dépenses forfaitaires'!E152)</f>
        <v/>
      </c>
      <c r="F152" s="123" t="str">
        <f>IF('Dépenses forfaitaires'!F152="","",'Dépenses forfaitaires'!F152)</f>
        <v/>
      </c>
      <c r="G152" s="197" t="str">
        <f>IF('Dépenses forfaitaires'!G152="","",'Dépenses forfaitaires'!G152)</f>
        <v/>
      </c>
      <c r="H152" s="123" t="str">
        <f>IF('Dépenses forfaitaires'!H152="","",'Dépenses forfaitaires'!H152)</f>
        <v/>
      </c>
      <c r="I152" s="123" t="str">
        <f>IF('Dépenses forfaitaires'!I152="","",'Dépenses forfaitaires'!I152)</f>
        <v/>
      </c>
      <c r="J152" s="361" t="str">
        <f>IF('Dépenses forfaitaires'!J152="","",'Dépenses forfaitaires'!J152)</f>
        <v/>
      </c>
      <c r="K152" s="361" t="str">
        <f>IF('Dépenses forfaitaires'!K152="","",'Dépenses forfaitaires'!K152)</f>
        <v/>
      </c>
      <c r="L152" s="123" t="str">
        <f>IF($H152="","",IF($C152=Listes!$B$32,IF('DP_Instruction Forfaitaires'!$E152&lt;Listes!$B$53,('DP_Instruction Forfaitaires'!$E152*(VLOOKUP('DP_Instruction Forfaitaires'!$D152,Listes!$A$54:$E$60,2,FALSE))),IF('DP_Instruction Forfaitaires'!$E152&gt;Listes!$E$53,('DP_Instruction Forfaitaires'!$E152*(VLOOKUP('DP_Instruction Forfaitaires'!$D152,Listes!$A$54:$E$60,5,FALSE))),('DP_Instruction Forfaitaires'!$E152*(VLOOKUP('DP_Instruction Forfaitaires'!$D152,Listes!$A$54:$E$60,3,FALSE))+(VLOOKUP('DP_Instruction Forfaitaires'!$D152,Listes!$A$54:$E$60,4,FALSE)))))))</f>
        <v/>
      </c>
      <c r="M152" s="123" t="str">
        <f>IF($H152="","",IF($C152=Listes!$B$31,IF('DP_Instruction Forfaitaires'!$E152&lt;Listes!$B$42,('DP_Instruction Forfaitaires'!$E152*(VLOOKUP('DP_Instruction Forfaitaires'!$D152,Listes!$A$43:$E$49,2,FALSE))),IF('DP_Instruction Forfaitaires'!$E152&gt;Listes!$D$42,('DP_Instruction Forfaitaires'!$E152*(VLOOKUP('DP_Instruction Forfaitaires'!$D152,Listes!$A$43:$E$49,5,FALSE))),('DP_Instruction Forfaitaires'!$E152*(VLOOKUP('DP_Instruction Forfaitaires'!$D152,Listes!$A$43:$E$49,3,FALSE))+(VLOOKUP('DP_Instruction Forfaitaires'!$D152,Listes!$A$43:$E$49,4,FALSE)))))))</f>
        <v/>
      </c>
      <c r="N152" s="186" t="str">
        <f>IF($H152="","",IF($C152=Listes!$B$34,Listes!$I$31,IF($C152=Listes!$B$35,(VLOOKUP('DP_Instruction Forfaitaires'!$F152,Listes!$E$31:$F$36,2,FALSE)),IF($C152=Listes!$B$33,IF('DP_Instruction Forfaitaires'!$E152&lt;Listes!$A$64,'DP_Instruction Forfaitaires'!$E152*Listes!$A$65,IF('DP_Instruction Forfaitaires'!$E152&gt;Listes!$D$64,'DP_Instruction Forfaitaires'!$E152*Listes!$D$65,(('DP_Instruction Forfaitaires'!$E152*Listes!$B$65)+Listes!$C$65)))))))</f>
        <v/>
      </c>
      <c r="O152" s="140" t="str">
        <f>IF('Dépenses forfaitaires'!P152="","",'Dépenses forfaitaires'!P152)</f>
        <v/>
      </c>
      <c r="P152" s="196"/>
      <c r="Q152" s="367" t="str">
        <f t="shared" si="8"/>
        <v/>
      </c>
      <c r="R152" s="367" t="str">
        <f t="shared" si="9"/>
        <v/>
      </c>
      <c r="S152" s="196" t="str">
        <f t="shared" si="10"/>
        <v/>
      </c>
      <c r="T152" s="193"/>
      <c r="U152" s="198"/>
      <c r="V152" s="301" t="str">
        <f>IF(AND(OR(P152="KO",S152&lt;&gt;""),OR(Q152="",R152="",S152="")),Listes!$A$68,IF(AND(S152="",Q152&lt;&gt;""),Listes!$A$69,IF(AND(O152&lt;S152,U152=""),Listes!$A$70,IF(AND(Q152&gt;R152),Listes!$A$71,IF(AND(O152&lt;&gt;"",O152&gt;S152,T152=""),Listes!$A$72,IF(AND(W152="",OR(P152&lt;&gt;"",Q152&lt;&gt;"",R152&lt;&gt;"")),Listes!$A$73,""))))))</f>
        <v/>
      </c>
      <c r="W152" s="199"/>
      <c r="X152" s="331">
        <f t="shared" si="11"/>
        <v>0</v>
      </c>
    </row>
    <row r="153" spans="1:24" ht="20.149999999999999" customHeight="1" x14ac:dyDescent="0.35">
      <c r="A153" s="126">
        <v>147</v>
      </c>
      <c r="B153" s="123" t="str">
        <f>IF('Dépenses forfaitaires'!B153="","",'Dépenses forfaitaires'!B153)</f>
        <v/>
      </c>
      <c r="C153" s="123" t="str">
        <f>IF('Dépenses forfaitaires'!C153="","",'Dépenses forfaitaires'!C153)</f>
        <v/>
      </c>
      <c r="D153" s="123" t="str">
        <f>IF('Dépenses forfaitaires'!D153="","",'Dépenses forfaitaires'!D153)</f>
        <v/>
      </c>
      <c r="E153" s="123" t="str">
        <f>IF('Dépenses forfaitaires'!E153="","",'Dépenses forfaitaires'!E153)</f>
        <v/>
      </c>
      <c r="F153" s="123" t="str">
        <f>IF('Dépenses forfaitaires'!F153="","",'Dépenses forfaitaires'!F153)</f>
        <v/>
      </c>
      <c r="G153" s="197" t="str">
        <f>IF('Dépenses forfaitaires'!G153="","",'Dépenses forfaitaires'!G153)</f>
        <v/>
      </c>
      <c r="H153" s="123" t="str">
        <f>IF('Dépenses forfaitaires'!H153="","",'Dépenses forfaitaires'!H153)</f>
        <v/>
      </c>
      <c r="I153" s="123" t="str">
        <f>IF('Dépenses forfaitaires'!I153="","",'Dépenses forfaitaires'!I153)</f>
        <v/>
      </c>
      <c r="J153" s="361" t="str">
        <f>IF('Dépenses forfaitaires'!J153="","",'Dépenses forfaitaires'!J153)</f>
        <v/>
      </c>
      <c r="K153" s="361" t="str">
        <f>IF('Dépenses forfaitaires'!K153="","",'Dépenses forfaitaires'!K153)</f>
        <v/>
      </c>
      <c r="L153" s="123" t="str">
        <f>IF($H153="","",IF($C153=Listes!$B$32,IF('DP_Instruction Forfaitaires'!$E153&lt;Listes!$B$53,('DP_Instruction Forfaitaires'!$E153*(VLOOKUP('DP_Instruction Forfaitaires'!$D153,Listes!$A$54:$E$60,2,FALSE))),IF('DP_Instruction Forfaitaires'!$E153&gt;Listes!$E$53,('DP_Instruction Forfaitaires'!$E153*(VLOOKUP('DP_Instruction Forfaitaires'!$D153,Listes!$A$54:$E$60,5,FALSE))),('DP_Instruction Forfaitaires'!$E153*(VLOOKUP('DP_Instruction Forfaitaires'!$D153,Listes!$A$54:$E$60,3,FALSE))+(VLOOKUP('DP_Instruction Forfaitaires'!$D153,Listes!$A$54:$E$60,4,FALSE)))))))</f>
        <v/>
      </c>
      <c r="M153" s="123" t="str">
        <f>IF($H153="","",IF($C153=Listes!$B$31,IF('DP_Instruction Forfaitaires'!$E153&lt;Listes!$B$42,('DP_Instruction Forfaitaires'!$E153*(VLOOKUP('DP_Instruction Forfaitaires'!$D153,Listes!$A$43:$E$49,2,FALSE))),IF('DP_Instruction Forfaitaires'!$E153&gt;Listes!$D$42,('DP_Instruction Forfaitaires'!$E153*(VLOOKUP('DP_Instruction Forfaitaires'!$D153,Listes!$A$43:$E$49,5,FALSE))),('DP_Instruction Forfaitaires'!$E153*(VLOOKUP('DP_Instruction Forfaitaires'!$D153,Listes!$A$43:$E$49,3,FALSE))+(VLOOKUP('DP_Instruction Forfaitaires'!$D153,Listes!$A$43:$E$49,4,FALSE)))))))</f>
        <v/>
      </c>
      <c r="N153" s="186" t="str">
        <f>IF($H153="","",IF($C153=Listes!$B$34,Listes!$I$31,IF($C153=Listes!$B$35,(VLOOKUP('DP_Instruction Forfaitaires'!$F153,Listes!$E$31:$F$36,2,FALSE)),IF($C153=Listes!$B$33,IF('DP_Instruction Forfaitaires'!$E153&lt;Listes!$A$64,'DP_Instruction Forfaitaires'!$E153*Listes!$A$65,IF('DP_Instruction Forfaitaires'!$E153&gt;Listes!$D$64,'DP_Instruction Forfaitaires'!$E153*Listes!$D$65,(('DP_Instruction Forfaitaires'!$E153*Listes!$B$65)+Listes!$C$65)))))))</f>
        <v/>
      </c>
      <c r="O153" s="140" t="str">
        <f>IF('Dépenses forfaitaires'!P153="","",'Dépenses forfaitaires'!P153)</f>
        <v/>
      </c>
      <c r="P153" s="196"/>
      <c r="Q153" s="367" t="str">
        <f t="shared" si="8"/>
        <v/>
      </c>
      <c r="R153" s="367" t="str">
        <f t="shared" si="9"/>
        <v/>
      </c>
      <c r="S153" s="196" t="str">
        <f t="shared" si="10"/>
        <v/>
      </c>
      <c r="T153" s="193"/>
      <c r="U153" s="198"/>
      <c r="V153" s="301" t="str">
        <f>IF(AND(OR(P153="KO",S153&lt;&gt;""),OR(Q153="",R153="",S153="")),Listes!$A$68,IF(AND(S153="",Q153&lt;&gt;""),Listes!$A$69,IF(AND(O153&lt;S153,U153=""),Listes!$A$70,IF(AND(Q153&gt;R153),Listes!$A$71,IF(AND(O153&lt;&gt;"",O153&gt;S153,T153=""),Listes!$A$72,IF(AND(W153="",OR(P153&lt;&gt;"",Q153&lt;&gt;"",R153&lt;&gt;"")),Listes!$A$73,""))))))</f>
        <v/>
      </c>
      <c r="W153" s="199"/>
      <c r="X153" s="331">
        <f t="shared" si="11"/>
        <v>0</v>
      </c>
    </row>
    <row r="154" spans="1:24" ht="20.149999999999999" customHeight="1" x14ac:dyDescent="0.35">
      <c r="A154" s="126">
        <v>148</v>
      </c>
      <c r="B154" s="123" t="str">
        <f>IF('Dépenses forfaitaires'!B154="","",'Dépenses forfaitaires'!B154)</f>
        <v/>
      </c>
      <c r="C154" s="123" t="str">
        <f>IF('Dépenses forfaitaires'!C154="","",'Dépenses forfaitaires'!C154)</f>
        <v/>
      </c>
      <c r="D154" s="123" t="str">
        <f>IF('Dépenses forfaitaires'!D154="","",'Dépenses forfaitaires'!D154)</f>
        <v/>
      </c>
      <c r="E154" s="123" t="str">
        <f>IF('Dépenses forfaitaires'!E154="","",'Dépenses forfaitaires'!E154)</f>
        <v/>
      </c>
      <c r="F154" s="123" t="str">
        <f>IF('Dépenses forfaitaires'!F154="","",'Dépenses forfaitaires'!F154)</f>
        <v/>
      </c>
      <c r="G154" s="197" t="str">
        <f>IF('Dépenses forfaitaires'!G154="","",'Dépenses forfaitaires'!G154)</f>
        <v/>
      </c>
      <c r="H154" s="123" t="str">
        <f>IF('Dépenses forfaitaires'!H154="","",'Dépenses forfaitaires'!H154)</f>
        <v/>
      </c>
      <c r="I154" s="123" t="str">
        <f>IF('Dépenses forfaitaires'!I154="","",'Dépenses forfaitaires'!I154)</f>
        <v/>
      </c>
      <c r="J154" s="361" t="str">
        <f>IF('Dépenses forfaitaires'!J154="","",'Dépenses forfaitaires'!J154)</f>
        <v/>
      </c>
      <c r="K154" s="361" t="str">
        <f>IF('Dépenses forfaitaires'!K154="","",'Dépenses forfaitaires'!K154)</f>
        <v/>
      </c>
      <c r="L154" s="123" t="str">
        <f>IF($H154="","",IF($C154=Listes!$B$32,IF('DP_Instruction Forfaitaires'!$E154&lt;Listes!$B$53,('DP_Instruction Forfaitaires'!$E154*(VLOOKUP('DP_Instruction Forfaitaires'!$D154,Listes!$A$54:$E$60,2,FALSE))),IF('DP_Instruction Forfaitaires'!$E154&gt;Listes!$E$53,('DP_Instruction Forfaitaires'!$E154*(VLOOKUP('DP_Instruction Forfaitaires'!$D154,Listes!$A$54:$E$60,5,FALSE))),('DP_Instruction Forfaitaires'!$E154*(VLOOKUP('DP_Instruction Forfaitaires'!$D154,Listes!$A$54:$E$60,3,FALSE))+(VLOOKUP('DP_Instruction Forfaitaires'!$D154,Listes!$A$54:$E$60,4,FALSE)))))))</f>
        <v/>
      </c>
      <c r="M154" s="123" t="str">
        <f>IF($H154="","",IF($C154=Listes!$B$31,IF('DP_Instruction Forfaitaires'!$E154&lt;Listes!$B$42,('DP_Instruction Forfaitaires'!$E154*(VLOOKUP('DP_Instruction Forfaitaires'!$D154,Listes!$A$43:$E$49,2,FALSE))),IF('DP_Instruction Forfaitaires'!$E154&gt;Listes!$D$42,('DP_Instruction Forfaitaires'!$E154*(VLOOKUP('DP_Instruction Forfaitaires'!$D154,Listes!$A$43:$E$49,5,FALSE))),('DP_Instruction Forfaitaires'!$E154*(VLOOKUP('DP_Instruction Forfaitaires'!$D154,Listes!$A$43:$E$49,3,FALSE))+(VLOOKUP('DP_Instruction Forfaitaires'!$D154,Listes!$A$43:$E$49,4,FALSE)))))))</f>
        <v/>
      </c>
      <c r="N154" s="186" t="str">
        <f>IF($H154="","",IF($C154=Listes!$B$34,Listes!$I$31,IF($C154=Listes!$B$35,(VLOOKUP('DP_Instruction Forfaitaires'!$F154,Listes!$E$31:$F$36,2,FALSE)),IF($C154=Listes!$B$33,IF('DP_Instruction Forfaitaires'!$E154&lt;Listes!$A$64,'DP_Instruction Forfaitaires'!$E154*Listes!$A$65,IF('DP_Instruction Forfaitaires'!$E154&gt;Listes!$D$64,'DP_Instruction Forfaitaires'!$E154*Listes!$D$65,(('DP_Instruction Forfaitaires'!$E154*Listes!$B$65)+Listes!$C$65)))))))</f>
        <v/>
      </c>
      <c r="O154" s="140" t="str">
        <f>IF('Dépenses forfaitaires'!P154="","",'Dépenses forfaitaires'!P154)</f>
        <v/>
      </c>
      <c r="P154" s="196"/>
      <c r="Q154" s="367" t="str">
        <f t="shared" si="8"/>
        <v/>
      </c>
      <c r="R154" s="367" t="str">
        <f t="shared" si="9"/>
        <v/>
      </c>
      <c r="S154" s="196" t="str">
        <f t="shared" si="10"/>
        <v/>
      </c>
      <c r="T154" s="193"/>
      <c r="U154" s="198"/>
      <c r="V154" s="301" t="str">
        <f>IF(AND(OR(P154="KO",S154&lt;&gt;""),OR(Q154="",R154="",S154="")),Listes!$A$68,IF(AND(S154="",Q154&lt;&gt;""),Listes!$A$69,IF(AND(O154&lt;S154,U154=""),Listes!$A$70,IF(AND(Q154&gt;R154),Listes!$A$71,IF(AND(O154&lt;&gt;"",O154&gt;S154,T154=""),Listes!$A$72,IF(AND(W154="",OR(P154&lt;&gt;"",Q154&lt;&gt;"",R154&lt;&gt;"")),Listes!$A$73,""))))))</f>
        <v/>
      </c>
      <c r="W154" s="199"/>
      <c r="X154" s="331">
        <f t="shared" si="11"/>
        <v>0</v>
      </c>
    </row>
    <row r="155" spans="1:24" ht="20.149999999999999" customHeight="1" x14ac:dyDescent="0.35">
      <c r="A155" s="126">
        <v>149</v>
      </c>
      <c r="B155" s="123" t="str">
        <f>IF('Dépenses forfaitaires'!B155="","",'Dépenses forfaitaires'!B155)</f>
        <v/>
      </c>
      <c r="C155" s="123" t="str">
        <f>IF('Dépenses forfaitaires'!C155="","",'Dépenses forfaitaires'!C155)</f>
        <v/>
      </c>
      <c r="D155" s="123" t="str">
        <f>IF('Dépenses forfaitaires'!D155="","",'Dépenses forfaitaires'!D155)</f>
        <v/>
      </c>
      <c r="E155" s="123" t="str">
        <f>IF('Dépenses forfaitaires'!E155="","",'Dépenses forfaitaires'!E155)</f>
        <v/>
      </c>
      <c r="F155" s="123" t="str">
        <f>IF('Dépenses forfaitaires'!F155="","",'Dépenses forfaitaires'!F155)</f>
        <v/>
      </c>
      <c r="G155" s="197" t="str">
        <f>IF('Dépenses forfaitaires'!G155="","",'Dépenses forfaitaires'!G155)</f>
        <v/>
      </c>
      <c r="H155" s="123" t="str">
        <f>IF('Dépenses forfaitaires'!H155="","",'Dépenses forfaitaires'!H155)</f>
        <v/>
      </c>
      <c r="I155" s="123" t="str">
        <f>IF('Dépenses forfaitaires'!I155="","",'Dépenses forfaitaires'!I155)</f>
        <v/>
      </c>
      <c r="J155" s="361" t="str">
        <f>IF('Dépenses forfaitaires'!J155="","",'Dépenses forfaitaires'!J155)</f>
        <v/>
      </c>
      <c r="K155" s="361" t="str">
        <f>IF('Dépenses forfaitaires'!K155="","",'Dépenses forfaitaires'!K155)</f>
        <v/>
      </c>
      <c r="L155" s="123" t="str">
        <f>IF($H155="","",IF($C155=Listes!$B$32,IF('DP_Instruction Forfaitaires'!$E155&lt;Listes!$B$53,('DP_Instruction Forfaitaires'!$E155*(VLOOKUP('DP_Instruction Forfaitaires'!$D155,Listes!$A$54:$E$60,2,FALSE))),IF('DP_Instruction Forfaitaires'!$E155&gt;Listes!$E$53,('DP_Instruction Forfaitaires'!$E155*(VLOOKUP('DP_Instruction Forfaitaires'!$D155,Listes!$A$54:$E$60,5,FALSE))),('DP_Instruction Forfaitaires'!$E155*(VLOOKUP('DP_Instruction Forfaitaires'!$D155,Listes!$A$54:$E$60,3,FALSE))+(VLOOKUP('DP_Instruction Forfaitaires'!$D155,Listes!$A$54:$E$60,4,FALSE)))))))</f>
        <v/>
      </c>
      <c r="M155" s="123" t="str">
        <f>IF($H155="","",IF($C155=Listes!$B$31,IF('DP_Instruction Forfaitaires'!$E155&lt;Listes!$B$42,('DP_Instruction Forfaitaires'!$E155*(VLOOKUP('DP_Instruction Forfaitaires'!$D155,Listes!$A$43:$E$49,2,FALSE))),IF('DP_Instruction Forfaitaires'!$E155&gt;Listes!$D$42,('DP_Instruction Forfaitaires'!$E155*(VLOOKUP('DP_Instruction Forfaitaires'!$D155,Listes!$A$43:$E$49,5,FALSE))),('DP_Instruction Forfaitaires'!$E155*(VLOOKUP('DP_Instruction Forfaitaires'!$D155,Listes!$A$43:$E$49,3,FALSE))+(VLOOKUP('DP_Instruction Forfaitaires'!$D155,Listes!$A$43:$E$49,4,FALSE)))))))</f>
        <v/>
      </c>
      <c r="N155" s="186" t="str">
        <f>IF($H155="","",IF($C155=Listes!$B$34,Listes!$I$31,IF($C155=Listes!$B$35,(VLOOKUP('DP_Instruction Forfaitaires'!$F155,Listes!$E$31:$F$36,2,FALSE)),IF($C155=Listes!$B$33,IF('DP_Instruction Forfaitaires'!$E155&lt;Listes!$A$64,'DP_Instruction Forfaitaires'!$E155*Listes!$A$65,IF('DP_Instruction Forfaitaires'!$E155&gt;Listes!$D$64,'DP_Instruction Forfaitaires'!$E155*Listes!$D$65,(('DP_Instruction Forfaitaires'!$E155*Listes!$B$65)+Listes!$C$65)))))))</f>
        <v/>
      </c>
      <c r="O155" s="140" t="str">
        <f>IF('Dépenses forfaitaires'!P155="","",'Dépenses forfaitaires'!P155)</f>
        <v/>
      </c>
      <c r="P155" s="196"/>
      <c r="Q155" s="367" t="str">
        <f t="shared" si="8"/>
        <v/>
      </c>
      <c r="R155" s="367" t="str">
        <f t="shared" si="9"/>
        <v/>
      </c>
      <c r="S155" s="196" t="str">
        <f t="shared" si="10"/>
        <v/>
      </c>
      <c r="T155" s="193"/>
      <c r="U155" s="198"/>
      <c r="V155" s="301" t="str">
        <f>IF(AND(OR(P155="KO",S155&lt;&gt;""),OR(Q155="",R155="",S155="")),Listes!$A$68,IF(AND(S155="",Q155&lt;&gt;""),Listes!$A$69,IF(AND(O155&lt;S155,U155=""),Listes!$A$70,IF(AND(Q155&gt;R155),Listes!$A$71,IF(AND(O155&lt;&gt;"",O155&gt;S155,T155=""),Listes!$A$72,IF(AND(W155="",OR(P155&lt;&gt;"",Q155&lt;&gt;"",R155&lt;&gt;"")),Listes!$A$73,""))))))</f>
        <v/>
      </c>
      <c r="W155" s="199"/>
      <c r="X155" s="331">
        <f t="shared" si="11"/>
        <v>0</v>
      </c>
    </row>
    <row r="156" spans="1:24" ht="20.149999999999999" customHeight="1" x14ac:dyDescent="0.35">
      <c r="A156" s="126">
        <v>150</v>
      </c>
      <c r="B156" s="123" t="str">
        <f>IF('Dépenses forfaitaires'!B156="","",'Dépenses forfaitaires'!B156)</f>
        <v/>
      </c>
      <c r="C156" s="123" t="str">
        <f>IF('Dépenses forfaitaires'!C156="","",'Dépenses forfaitaires'!C156)</f>
        <v/>
      </c>
      <c r="D156" s="123" t="str">
        <f>IF('Dépenses forfaitaires'!D156="","",'Dépenses forfaitaires'!D156)</f>
        <v/>
      </c>
      <c r="E156" s="123" t="str">
        <f>IF('Dépenses forfaitaires'!E156="","",'Dépenses forfaitaires'!E156)</f>
        <v/>
      </c>
      <c r="F156" s="123" t="str">
        <f>IF('Dépenses forfaitaires'!F156="","",'Dépenses forfaitaires'!F156)</f>
        <v/>
      </c>
      <c r="G156" s="197" t="str">
        <f>IF('Dépenses forfaitaires'!G156="","",'Dépenses forfaitaires'!G156)</f>
        <v/>
      </c>
      <c r="H156" s="123" t="str">
        <f>IF('Dépenses forfaitaires'!H156="","",'Dépenses forfaitaires'!H156)</f>
        <v/>
      </c>
      <c r="I156" s="123" t="str">
        <f>IF('Dépenses forfaitaires'!I156="","",'Dépenses forfaitaires'!I156)</f>
        <v/>
      </c>
      <c r="J156" s="361" t="str">
        <f>IF('Dépenses forfaitaires'!J156="","",'Dépenses forfaitaires'!J156)</f>
        <v/>
      </c>
      <c r="K156" s="361" t="str">
        <f>IF('Dépenses forfaitaires'!K156="","",'Dépenses forfaitaires'!K156)</f>
        <v/>
      </c>
      <c r="L156" s="123" t="str">
        <f>IF($H156="","",IF($C156=Listes!$B$32,IF('DP_Instruction Forfaitaires'!$E156&lt;Listes!$B$53,('DP_Instruction Forfaitaires'!$E156*(VLOOKUP('DP_Instruction Forfaitaires'!$D156,Listes!$A$54:$E$60,2,FALSE))),IF('DP_Instruction Forfaitaires'!$E156&gt;Listes!$E$53,('DP_Instruction Forfaitaires'!$E156*(VLOOKUP('DP_Instruction Forfaitaires'!$D156,Listes!$A$54:$E$60,5,FALSE))),('DP_Instruction Forfaitaires'!$E156*(VLOOKUP('DP_Instruction Forfaitaires'!$D156,Listes!$A$54:$E$60,3,FALSE))+(VLOOKUP('DP_Instruction Forfaitaires'!$D156,Listes!$A$54:$E$60,4,FALSE)))))))</f>
        <v/>
      </c>
      <c r="M156" s="123" t="str">
        <f>IF($H156="","",IF($C156=Listes!$B$31,IF('DP_Instruction Forfaitaires'!$E156&lt;Listes!$B$42,('DP_Instruction Forfaitaires'!$E156*(VLOOKUP('DP_Instruction Forfaitaires'!$D156,Listes!$A$43:$E$49,2,FALSE))),IF('DP_Instruction Forfaitaires'!$E156&gt;Listes!$D$42,('DP_Instruction Forfaitaires'!$E156*(VLOOKUP('DP_Instruction Forfaitaires'!$D156,Listes!$A$43:$E$49,5,FALSE))),('DP_Instruction Forfaitaires'!$E156*(VLOOKUP('DP_Instruction Forfaitaires'!$D156,Listes!$A$43:$E$49,3,FALSE))+(VLOOKUP('DP_Instruction Forfaitaires'!$D156,Listes!$A$43:$E$49,4,FALSE)))))))</f>
        <v/>
      </c>
      <c r="N156" s="186" t="str">
        <f>IF($H156="","",IF($C156=Listes!$B$34,Listes!$I$31,IF($C156=Listes!$B$35,(VLOOKUP('DP_Instruction Forfaitaires'!$F156,Listes!$E$31:$F$36,2,FALSE)),IF($C156=Listes!$B$33,IF('DP_Instruction Forfaitaires'!$E156&lt;Listes!$A$64,'DP_Instruction Forfaitaires'!$E156*Listes!$A$65,IF('DP_Instruction Forfaitaires'!$E156&gt;Listes!$D$64,'DP_Instruction Forfaitaires'!$E156*Listes!$D$65,(('DP_Instruction Forfaitaires'!$E156*Listes!$B$65)+Listes!$C$65)))))))</f>
        <v/>
      </c>
      <c r="O156" s="140" t="str">
        <f>IF('Dépenses forfaitaires'!P156="","",'Dépenses forfaitaires'!P156)</f>
        <v/>
      </c>
      <c r="P156" s="196"/>
      <c r="Q156" s="367" t="str">
        <f t="shared" si="8"/>
        <v/>
      </c>
      <c r="R156" s="367" t="str">
        <f t="shared" si="9"/>
        <v/>
      </c>
      <c r="S156" s="196" t="str">
        <f t="shared" si="10"/>
        <v/>
      </c>
      <c r="T156" s="193"/>
      <c r="U156" s="198"/>
      <c r="V156" s="301" t="str">
        <f>IF(AND(OR(P156="KO",S156&lt;&gt;""),OR(Q156="",R156="",S156="")),Listes!$A$68,IF(AND(S156="",Q156&lt;&gt;""),Listes!$A$69,IF(AND(O156&lt;S156,U156=""),Listes!$A$70,IF(AND(Q156&gt;R156),Listes!$A$71,IF(AND(O156&lt;&gt;"",O156&gt;S156,T156=""),Listes!$A$72,IF(AND(W156="",OR(P156&lt;&gt;"",Q156&lt;&gt;"",R156&lt;&gt;"")),Listes!$A$73,""))))))</f>
        <v/>
      </c>
      <c r="W156" s="199"/>
      <c r="X156" s="331">
        <f t="shared" si="11"/>
        <v>0</v>
      </c>
    </row>
    <row r="157" spans="1:24" ht="20.149999999999999" customHeight="1" x14ac:dyDescent="0.35">
      <c r="A157" s="126">
        <v>151</v>
      </c>
      <c r="B157" s="123" t="str">
        <f>IF('Dépenses forfaitaires'!B157="","",'Dépenses forfaitaires'!B157)</f>
        <v/>
      </c>
      <c r="C157" s="123" t="str">
        <f>IF('Dépenses forfaitaires'!C157="","",'Dépenses forfaitaires'!C157)</f>
        <v/>
      </c>
      <c r="D157" s="123" t="str">
        <f>IF('Dépenses forfaitaires'!D157="","",'Dépenses forfaitaires'!D157)</f>
        <v/>
      </c>
      <c r="E157" s="123" t="str">
        <f>IF('Dépenses forfaitaires'!E157="","",'Dépenses forfaitaires'!E157)</f>
        <v/>
      </c>
      <c r="F157" s="123" t="str">
        <f>IF('Dépenses forfaitaires'!F157="","",'Dépenses forfaitaires'!F157)</f>
        <v/>
      </c>
      <c r="G157" s="197" t="str">
        <f>IF('Dépenses forfaitaires'!G157="","",'Dépenses forfaitaires'!G157)</f>
        <v/>
      </c>
      <c r="H157" s="123" t="str">
        <f>IF('Dépenses forfaitaires'!H157="","",'Dépenses forfaitaires'!H157)</f>
        <v/>
      </c>
      <c r="I157" s="123" t="str">
        <f>IF('Dépenses forfaitaires'!I157="","",'Dépenses forfaitaires'!I157)</f>
        <v/>
      </c>
      <c r="J157" s="361" t="str">
        <f>IF('Dépenses forfaitaires'!J157="","",'Dépenses forfaitaires'!J157)</f>
        <v/>
      </c>
      <c r="K157" s="361" t="str">
        <f>IF('Dépenses forfaitaires'!K157="","",'Dépenses forfaitaires'!K157)</f>
        <v/>
      </c>
      <c r="L157" s="123" t="str">
        <f>IF($H157="","",IF($C157=Listes!$B$32,IF('DP_Instruction Forfaitaires'!$E157&lt;Listes!$B$53,('DP_Instruction Forfaitaires'!$E157*(VLOOKUP('DP_Instruction Forfaitaires'!$D157,Listes!$A$54:$E$60,2,FALSE))),IF('DP_Instruction Forfaitaires'!$E157&gt;Listes!$E$53,('DP_Instruction Forfaitaires'!$E157*(VLOOKUP('DP_Instruction Forfaitaires'!$D157,Listes!$A$54:$E$60,5,FALSE))),('DP_Instruction Forfaitaires'!$E157*(VLOOKUP('DP_Instruction Forfaitaires'!$D157,Listes!$A$54:$E$60,3,FALSE))+(VLOOKUP('DP_Instruction Forfaitaires'!$D157,Listes!$A$54:$E$60,4,FALSE)))))))</f>
        <v/>
      </c>
      <c r="M157" s="123" t="str">
        <f>IF($H157="","",IF($C157=Listes!$B$31,IF('DP_Instruction Forfaitaires'!$E157&lt;Listes!$B$42,('DP_Instruction Forfaitaires'!$E157*(VLOOKUP('DP_Instruction Forfaitaires'!$D157,Listes!$A$43:$E$49,2,FALSE))),IF('DP_Instruction Forfaitaires'!$E157&gt;Listes!$D$42,('DP_Instruction Forfaitaires'!$E157*(VLOOKUP('DP_Instruction Forfaitaires'!$D157,Listes!$A$43:$E$49,5,FALSE))),('DP_Instruction Forfaitaires'!$E157*(VLOOKUP('DP_Instruction Forfaitaires'!$D157,Listes!$A$43:$E$49,3,FALSE))+(VLOOKUP('DP_Instruction Forfaitaires'!$D157,Listes!$A$43:$E$49,4,FALSE)))))))</f>
        <v/>
      </c>
      <c r="N157" s="186" t="str">
        <f>IF($H157="","",IF($C157=Listes!$B$34,Listes!$I$31,IF($C157=Listes!$B$35,(VLOOKUP('DP_Instruction Forfaitaires'!$F157,Listes!$E$31:$F$36,2,FALSE)),IF($C157=Listes!$B$33,IF('DP_Instruction Forfaitaires'!$E157&lt;Listes!$A$64,'DP_Instruction Forfaitaires'!$E157*Listes!$A$65,IF('DP_Instruction Forfaitaires'!$E157&gt;Listes!$D$64,'DP_Instruction Forfaitaires'!$E157*Listes!$D$65,(('DP_Instruction Forfaitaires'!$E157*Listes!$B$65)+Listes!$C$65)))))))</f>
        <v/>
      </c>
      <c r="O157" s="140" t="str">
        <f>IF('Dépenses forfaitaires'!P157="","",'Dépenses forfaitaires'!P157)</f>
        <v/>
      </c>
      <c r="P157" s="196"/>
      <c r="Q157" s="367" t="str">
        <f t="shared" si="8"/>
        <v/>
      </c>
      <c r="R157" s="367" t="str">
        <f t="shared" si="9"/>
        <v/>
      </c>
      <c r="S157" s="196" t="str">
        <f t="shared" si="10"/>
        <v/>
      </c>
      <c r="T157" s="193"/>
      <c r="U157" s="198"/>
      <c r="V157" s="301" t="str">
        <f>IF(AND(OR(P157="KO",S157&lt;&gt;""),OR(Q157="",R157="",S157="")),Listes!$A$68,IF(AND(S157="",Q157&lt;&gt;""),Listes!$A$69,IF(AND(O157&lt;S157,U157=""),Listes!$A$70,IF(AND(Q157&gt;R157),Listes!$A$71,IF(AND(O157&lt;&gt;"",O157&gt;S157,T157=""),Listes!$A$72,IF(AND(W157="",OR(P157&lt;&gt;"",Q157&lt;&gt;"",R157&lt;&gt;"")),Listes!$A$73,""))))))</f>
        <v/>
      </c>
      <c r="W157" s="199"/>
      <c r="X157" s="331">
        <f t="shared" si="11"/>
        <v>0</v>
      </c>
    </row>
    <row r="158" spans="1:24" ht="20.149999999999999" customHeight="1" x14ac:dyDescent="0.35">
      <c r="A158" s="126">
        <v>152</v>
      </c>
      <c r="B158" s="123" t="str">
        <f>IF('Dépenses forfaitaires'!B158="","",'Dépenses forfaitaires'!B158)</f>
        <v/>
      </c>
      <c r="C158" s="123" t="str">
        <f>IF('Dépenses forfaitaires'!C158="","",'Dépenses forfaitaires'!C158)</f>
        <v/>
      </c>
      <c r="D158" s="123" t="str">
        <f>IF('Dépenses forfaitaires'!D158="","",'Dépenses forfaitaires'!D158)</f>
        <v/>
      </c>
      <c r="E158" s="123" t="str">
        <f>IF('Dépenses forfaitaires'!E158="","",'Dépenses forfaitaires'!E158)</f>
        <v/>
      </c>
      <c r="F158" s="123" t="str">
        <f>IF('Dépenses forfaitaires'!F158="","",'Dépenses forfaitaires'!F158)</f>
        <v/>
      </c>
      <c r="G158" s="197" t="str">
        <f>IF('Dépenses forfaitaires'!G158="","",'Dépenses forfaitaires'!G158)</f>
        <v/>
      </c>
      <c r="H158" s="123" t="str">
        <f>IF('Dépenses forfaitaires'!H158="","",'Dépenses forfaitaires'!H158)</f>
        <v/>
      </c>
      <c r="I158" s="123" t="str">
        <f>IF('Dépenses forfaitaires'!I158="","",'Dépenses forfaitaires'!I158)</f>
        <v/>
      </c>
      <c r="J158" s="361" t="str">
        <f>IF('Dépenses forfaitaires'!J158="","",'Dépenses forfaitaires'!J158)</f>
        <v/>
      </c>
      <c r="K158" s="361" t="str">
        <f>IF('Dépenses forfaitaires'!K158="","",'Dépenses forfaitaires'!K158)</f>
        <v/>
      </c>
      <c r="L158" s="123" t="str">
        <f>IF($H158="","",IF($C158=Listes!$B$32,IF('DP_Instruction Forfaitaires'!$E158&lt;Listes!$B$53,('DP_Instruction Forfaitaires'!$E158*(VLOOKUP('DP_Instruction Forfaitaires'!$D158,Listes!$A$54:$E$60,2,FALSE))),IF('DP_Instruction Forfaitaires'!$E158&gt;Listes!$E$53,('DP_Instruction Forfaitaires'!$E158*(VLOOKUP('DP_Instruction Forfaitaires'!$D158,Listes!$A$54:$E$60,5,FALSE))),('DP_Instruction Forfaitaires'!$E158*(VLOOKUP('DP_Instruction Forfaitaires'!$D158,Listes!$A$54:$E$60,3,FALSE))+(VLOOKUP('DP_Instruction Forfaitaires'!$D158,Listes!$A$54:$E$60,4,FALSE)))))))</f>
        <v/>
      </c>
      <c r="M158" s="123" t="str">
        <f>IF($H158="","",IF($C158=Listes!$B$31,IF('DP_Instruction Forfaitaires'!$E158&lt;Listes!$B$42,('DP_Instruction Forfaitaires'!$E158*(VLOOKUP('DP_Instruction Forfaitaires'!$D158,Listes!$A$43:$E$49,2,FALSE))),IF('DP_Instruction Forfaitaires'!$E158&gt;Listes!$D$42,('DP_Instruction Forfaitaires'!$E158*(VLOOKUP('DP_Instruction Forfaitaires'!$D158,Listes!$A$43:$E$49,5,FALSE))),('DP_Instruction Forfaitaires'!$E158*(VLOOKUP('DP_Instruction Forfaitaires'!$D158,Listes!$A$43:$E$49,3,FALSE))+(VLOOKUP('DP_Instruction Forfaitaires'!$D158,Listes!$A$43:$E$49,4,FALSE)))))))</f>
        <v/>
      </c>
      <c r="N158" s="186" t="str">
        <f>IF($H158="","",IF($C158=Listes!$B$34,Listes!$I$31,IF($C158=Listes!$B$35,(VLOOKUP('DP_Instruction Forfaitaires'!$F158,Listes!$E$31:$F$36,2,FALSE)),IF($C158=Listes!$B$33,IF('DP_Instruction Forfaitaires'!$E158&lt;Listes!$A$64,'DP_Instruction Forfaitaires'!$E158*Listes!$A$65,IF('DP_Instruction Forfaitaires'!$E158&gt;Listes!$D$64,'DP_Instruction Forfaitaires'!$E158*Listes!$D$65,(('DP_Instruction Forfaitaires'!$E158*Listes!$B$65)+Listes!$C$65)))))))</f>
        <v/>
      </c>
      <c r="O158" s="140" t="str">
        <f>IF('Dépenses forfaitaires'!P158="","",'Dépenses forfaitaires'!P158)</f>
        <v/>
      </c>
      <c r="P158" s="196"/>
      <c r="Q158" s="367" t="str">
        <f t="shared" si="8"/>
        <v/>
      </c>
      <c r="R158" s="367" t="str">
        <f t="shared" si="9"/>
        <v/>
      </c>
      <c r="S158" s="196" t="str">
        <f t="shared" si="10"/>
        <v/>
      </c>
      <c r="T158" s="193"/>
      <c r="U158" s="198"/>
      <c r="V158" s="301" t="str">
        <f>IF(AND(OR(P158="KO",S158&lt;&gt;""),OR(Q158="",R158="",S158="")),Listes!$A$68,IF(AND(S158="",Q158&lt;&gt;""),Listes!$A$69,IF(AND(O158&lt;S158,U158=""),Listes!$A$70,IF(AND(Q158&gt;R158),Listes!$A$71,IF(AND(O158&lt;&gt;"",O158&gt;S158,T158=""),Listes!$A$72,IF(AND(W158="",OR(P158&lt;&gt;"",Q158&lt;&gt;"",R158&lt;&gt;"")),Listes!$A$73,""))))))</f>
        <v/>
      </c>
      <c r="W158" s="199"/>
      <c r="X158" s="331">
        <f t="shared" si="11"/>
        <v>0</v>
      </c>
    </row>
    <row r="159" spans="1:24" ht="20.149999999999999" customHeight="1" x14ac:dyDescent="0.35">
      <c r="A159" s="126">
        <v>153</v>
      </c>
      <c r="B159" s="123" t="str">
        <f>IF('Dépenses forfaitaires'!B159="","",'Dépenses forfaitaires'!B159)</f>
        <v/>
      </c>
      <c r="C159" s="123" t="str">
        <f>IF('Dépenses forfaitaires'!C159="","",'Dépenses forfaitaires'!C159)</f>
        <v/>
      </c>
      <c r="D159" s="123" t="str">
        <f>IF('Dépenses forfaitaires'!D159="","",'Dépenses forfaitaires'!D159)</f>
        <v/>
      </c>
      <c r="E159" s="123" t="str">
        <f>IF('Dépenses forfaitaires'!E159="","",'Dépenses forfaitaires'!E159)</f>
        <v/>
      </c>
      <c r="F159" s="123" t="str">
        <f>IF('Dépenses forfaitaires'!F159="","",'Dépenses forfaitaires'!F159)</f>
        <v/>
      </c>
      <c r="G159" s="197" t="str">
        <f>IF('Dépenses forfaitaires'!G159="","",'Dépenses forfaitaires'!G159)</f>
        <v/>
      </c>
      <c r="H159" s="123" t="str">
        <f>IF('Dépenses forfaitaires'!H159="","",'Dépenses forfaitaires'!H159)</f>
        <v/>
      </c>
      <c r="I159" s="123" t="str">
        <f>IF('Dépenses forfaitaires'!I159="","",'Dépenses forfaitaires'!I159)</f>
        <v/>
      </c>
      <c r="J159" s="361" t="str">
        <f>IF('Dépenses forfaitaires'!J159="","",'Dépenses forfaitaires'!J159)</f>
        <v/>
      </c>
      <c r="K159" s="361" t="str">
        <f>IF('Dépenses forfaitaires'!K159="","",'Dépenses forfaitaires'!K159)</f>
        <v/>
      </c>
      <c r="L159" s="123" t="str">
        <f>IF($H159="","",IF($C159=Listes!$B$32,IF('DP_Instruction Forfaitaires'!$E159&lt;Listes!$B$53,('DP_Instruction Forfaitaires'!$E159*(VLOOKUP('DP_Instruction Forfaitaires'!$D159,Listes!$A$54:$E$60,2,FALSE))),IF('DP_Instruction Forfaitaires'!$E159&gt;Listes!$E$53,('DP_Instruction Forfaitaires'!$E159*(VLOOKUP('DP_Instruction Forfaitaires'!$D159,Listes!$A$54:$E$60,5,FALSE))),('DP_Instruction Forfaitaires'!$E159*(VLOOKUP('DP_Instruction Forfaitaires'!$D159,Listes!$A$54:$E$60,3,FALSE))+(VLOOKUP('DP_Instruction Forfaitaires'!$D159,Listes!$A$54:$E$60,4,FALSE)))))))</f>
        <v/>
      </c>
      <c r="M159" s="123" t="str">
        <f>IF($H159="","",IF($C159=Listes!$B$31,IF('DP_Instruction Forfaitaires'!$E159&lt;Listes!$B$42,('DP_Instruction Forfaitaires'!$E159*(VLOOKUP('DP_Instruction Forfaitaires'!$D159,Listes!$A$43:$E$49,2,FALSE))),IF('DP_Instruction Forfaitaires'!$E159&gt;Listes!$D$42,('DP_Instruction Forfaitaires'!$E159*(VLOOKUP('DP_Instruction Forfaitaires'!$D159,Listes!$A$43:$E$49,5,FALSE))),('DP_Instruction Forfaitaires'!$E159*(VLOOKUP('DP_Instruction Forfaitaires'!$D159,Listes!$A$43:$E$49,3,FALSE))+(VLOOKUP('DP_Instruction Forfaitaires'!$D159,Listes!$A$43:$E$49,4,FALSE)))))))</f>
        <v/>
      </c>
      <c r="N159" s="186" t="str">
        <f>IF($H159="","",IF($C159=Listes!$B$34,Listes!$I$31,IF($C159=Listes!$B$35,(VLOOKUP('DP_Instruction Forfaitaires'!$F159,Listes!$E$31:$F$36,2,FALSE)),IF($C159=Listes!$B$33,IF('DP_Instruction Forfaitaires'!$E159&lt;Listes!$A$64,'DP_Instruction Forfaitaires'!$E159*Listes!$A$65,IF('DP_Instruction Forfaitaires'!$E159&gt;Listes!$D$64,'DP_Instruction Forfaitaires'!$E159*Listes!$D$65,(('DP_Instruction Forfaitaires'!$E159*Listes!$B$65)+Listes!$C$65)))))))</f>
        <v/>
      </c>
      <c r="O159" s="140" t="str">
        <f>IF('Dépenses forfaitaires'!P159="","",'Dépenses forfaitaires'!P159)</f>
        <v/>
      </c>
      <c r="P159" s="196"/>
      <c r="Q159" s="367" t="str">
        <f t="shared" si="8"/>
        <v/>
      </c>
      <c r="R159" s="367" t="str">
        <f t="shared" si="9"/>
        <v/>
      </c>
      <c r="S159" s="196" t="str">
        <f t="shared" si="10"/>
        <v/>
      </c>
      <c r="T159" s="193"/>
      <c r="U159" s="198"/>
      <c r="V159" s="301" t="str">
        <f>IF(AND(OR(P159="KO",S159&lt;&gt;""),OR(Q159="",R159="",S159="")),Listes!$A$68,IF(AND(S159="",Q159&lt;&gt;""),Listes!$A$69,IF(AND(O159&lt;S159,U159=""),Listes!$A$70,IF(AND(Q159&gt;R159),Listes!$A$71,IF(AND(O159&lt;&gt;"",O159&gt;S159,T159=""),Listes!$A$72,IF(AND(W159="",OR(P159&lt;&gt;"",Q159&lt;&gt;"",R159&lt;&gt;"")),Listes!$A$73,""))))))</f>
        <v/>
      </c>
      <c r="W159" s="199"/>
      <c r="X159" s="331">
        <f t="shared" si="11"/>
        <v>0</v>
      </c>
    </row>
    <row r="160" spans="1:24" ht="20.149999999999999" customHeight="1" x14ac:dyDescent="0.35">
      <c r="A160" s="126">
        <v>154</v>
      </c>
      <c r="B160" s="123" t="str">
        <f>IF('Dépenses forfaitaires'!B160="","",'Dépenses forfaitaires'!B160)</f>
        <v/>
      </c>
      <c r="C160" s="123" t="str">
        <f>IF('Dépenses forfaitaires'!C160="","",'Dépenses forfaitaires'!C160)</f>
        <v/>
      </c>
      <c r="D160" s="123" t="str">
        <f>IF('Dépenses forfaitaires'!D160="","",'Dépenses forfaitaires'!D160)</f>
        <v/>
      </c>
      <c r="E160" s="123" t="str">
        <f>IF('Dépenses forfaitaires'!E160="","",'Dépenses forfaitaires'!E160)</f>
        <v/>
      </c>
      <c r="F160" s="123" t="str">
        <f>IF('Dépenses forfaitaires'!F160="","",'Dépenses forfaitaires'!F160)</f>
        <v/>
      </c>
      <c r="G160" s="197" t="str">
        <f>IF('Dépenses forfaitaires'!G160="","",'Dépenses forfaitaires'!G160)</f>
        <v/>
      </c>
      <c r="H160" s="123" t="str">
        <f>IF('Dépenses forfaitaires'!H160="","",'Dépenses forfaitaires'!H160)</f>
        <v/>
      </c>
      <c r="I160" s="123" t="str">
        <f>IF('Dépenses forfaitaires'!I160="","",'Dépenses forfaitaires'!I160)</f>
        <v/>
      </c>
      <c r="J160" s="361" t="str">
        <f>IF('Dépenses forfaitaires'!J160="","",'Dépenses forfaitaires'!J160)</f>
        <v/>
      </c>
      <c r="K160" s="361" t="str">
        <f>IF('Dépenses forfaitaires'!K160="","",'Dépenses forfaitaires'!K160)</f>
        <v/>
      </c>
      <c r="L160" s="123" t="str">
        <f>IF($H160="","",IF($C160=Listes!$B$32,IF('DP_Instruction Forfaitaires'!$E160&lt;Listes!$B$53,('DP_Instruction Forfaitaires'!$E160*(VLOOKUP('DP_Instruction Forfaitaires'!$D160,Listes!$A$54:$E$60,2,FALSE))),IF('DP_Instruction Forfaitaires'!$E160&gt;Listes!$E$53,('DP_Instruction Forfaitaires'!$E160*(VLOOKUP('DP_Instruction Forfaitaires'!$D160,Listes!$A$54:$E$60,5,FALSE))),('DP_Instruction Forfaitaires'!$E160*(VLOOKUP('DP_Instruction Forfaitaires'!$D160,Listes!$A$54:$E$60,3,FALSE))+(VLOOKUP('DP_Instruction Forfaitaires'!$D160,Listes!$A$54:$E$60,4,FALSE)))))))</f>
        <v/>
      </c>
      <c r="M160" s="123" t="str">
        <f>IF($H160="","",IF($C160=Listes!$B$31,IF('DP_Instruction Forfaitaires'!$E160&lt;Listes!$B$42,('DP_Instruction Forfaitaires'!$E160*(VLOOKUP('DP_Instruction Forfaitaires'!$D160,Listes!$A$43:$E$49,2,FALSE))),IF('DP_Instruction Forfaitaires'!$E160&gt;Listes!$D$42,('DP_Instruction Forfaitaires'!$E160*(VLOOKUP('DP_Instruction Forfaitaires'!$D160,Listes!$A$43:$E$49,5,FALSE))),('DP_Instruction Forfaitaires'!$E160*(VLOOKUP('DP_Instruction Forfaitaires'!$D160,Listes!$A$43:$E$49,3,FALSE))+(VLOOKUP('DP_Instruction Forfaitaires'!$D160,Listes!$A$43:$E$49,4,FALSE)))))))</f>
        <v/>
      </c>
      <c r="N160" s="186" t="str">
        <f>IF($H160="","",IF($C160=Listes!$B$34,Listes!$I$31,IF($C160=Listes!$B$35,(VLOOKUP('DP_Instruction Forfaitaires'!$F160,Listes!$E$31:$F$36,2,FALSE)),IF($C160=Listes!$B$33,IF('DP_Instruction Forfaitaires'!$E160&lt;Listes!$A$64,'DP_Instruction Forfaitaires'!$E160*Listes!$A$65,IF('DP_Instruction Forfaitaires'!$E160&gt;Listes!$D$64,'DP_Instruction Forfaitaires'!$E160*Listes!$D$65,(('DP_Instruction Forfaitaires'!$E160*Listes!$B$65)+Listes!$C$65)))))))</f>
        <v/>
      </c>
      <c r="O160" s="140" t="str">
        <f>IF('Dépenses forfaitaires'!P160="","",'Dépenses forfaitaires'!P160)</f>
        <v/>
      </c>
      <c r="P160" s="196"/>
      <c r="Q160" s="367" t="str">
        <f t="shared" si="8"/>
        <v/>
      </c>
      <c r="R160" s="367" t="str">
        <f t="shared" si="9"/>
        <v/>
      </c>
      <c r="S160" s="196" t="str">
        <f t="shared" si="10"/>
        <v/>
      </c>
      <c r="T160" s="193"/>
      <c r="U160" s="198"/>
      <c r="V160" s="301" t="str">
        <f>IF(AND(OR(P160="KO",S160&lt;&gt;""),OR(Q160="",R160="",S160="")),Listes!$A$68,IF(AND(S160="",Q160&lt;&gt;""),Listes!$A$69,IF(AND(O160&lt;S160,U160=""),Listes!$A$70,IF(AND(Q160&gt;R160),Listes!$A$71,IF(AND(O160&lt;&gt;"",O160&gt;S160,T160=""),Listes!$A$72,IF(AND(W160="",OR(P160&lt;&gt;"",Q160&lt;&gt;"",R160&lt;&gt;"")),Listes!$A$73,""))))))</f>
        <v/>
      </c>
      <c r="W160" s="199"/>
      <c r="X160" s="331">
        <f t="shared" si="11"/>
        <v>0</v>
      </c>
    </row>
    <row r="161" spans="1:24" ht="20.149999999999999" customHeight="1" x14ac:dyDescent="0.35">
      <c r="A161" s="126">
        <v>155</v>
      </c>
      <c r="B161" s="123" t="str">
        <f>IF('Dépenses forfaitaires'!B161="","",'Dépenses forfaitaires'!B161)</f>
        <v/>
      </c>
      <c r="C161" s="123" t="str">
        <f>IF('Dépenses forfaitaires'!C161="","",'Dépenses forfaitaires'!C161)</f>
        <v/>
      </c>
      <c r="D161" s="123" t="str">
        <f>IF('Dépenses forfaitaires'!D161="","",'Dépenses forfaitaires'!D161)</f>
        <v/>
      </c>
      <c r="E161" s="123" t="str">
        <f>IF('Dépenses forfaitaires'!E161="","",'Dépenses forfaitaires'!E161)</f>
        <v/>
      </c>
      <c r="F161" s="123" t="str">
        <f>IF('Dépenses forfaitaires'!F161="","",'Dépenses forfaitaires'!F161)</f>
        <v/>
      </c>
      <c r="G161" s="197" t="str">
        <f>IF('Dépenses forfaitaires'!G161="","",'Dépenses forfaitaires'!G161)</f>
        <v/>
      </c>
      <c r="H161" s="123" t="str">
        <f>IF('Dépenses forfaitaires'!H161="","",'Dépenses forfaitaires'!H161)</f>
        <v/>
      </c>
      <c r="I161" s="123" t="str">
        <f>IF('Dépenses forfaitaires'!I161="","",'Dépenses forfaitaires'!I161)</f>
        <v/>
      </c>
      <c r="J161" s="361" t="str">
        <f>IF('Dépenses forfaitaires'!J161="","",'Dépenses forfaitaires'!J161)</f>
        <v/>
      </c>
      <c r="K161" s="361" t="str">
        <f>IF('Dépenses forfaitaires'!K161="","",'Dépenses forfaitaires'!K161)</f>
        <v/>
      </c>
      <c r="L161" s="123" t="str">
        <f>IF($H161="","",IF($C161=Listes!$B$32,IF('DP_Instruction Forfaitaires'!$E161&lt;Listes!$B$53,('DP_Instruction Forfaitaires'!$E161*(VLOOKUP('DP_Instruction Forfaitaires'!$D161,Listes!$A$54:$E$60,2,FALSE))),IF('DP_Instruction Forfaitaires'!$E161&gt;Listes!$E$53,('DP_Instruction Forfaitaires'!$E161*(VLOOKUP('DP_Instruction Forfaitaires'!$D161,Listes!$A$54:$E$60,5,FALSE))),('DP_Instruction Forfaitaires'!$E161*(VLOOKUP('DP_Instruction Forfaitaires'!$D161,Listes!$A$54:$E$60,3,FALSE))+(VLOOKUP('DP_Instruction Forfaitaires'!$D161,Listes!$A$54:$E$60,4,FALSE)))))))</f>
        <v/>
      </c>
      <c r="M161" s="123" t="str">
        <f>IF($H161="","",IF($C161=Listes!$B$31,IF('DP_Instruction Forfaitaires'!$E161&lt;Listes!$B$42,('DP_Instruction Forfaitaires'!$E161*(VLOOKUP('DP_Instruction Forfaitaires'!$D161,Listes!$A$43:$E$49,2,FALSE))),IF('DP_Instruction Forfaitaires'!$E161&gt;Listes!$D$42,('DP_Instruction Forfaitaires'!$E161*(VLOOKUP('DP_Instruction Forfaitaires'!$D161,Listes!$A$43:$E$49,5,FALSE))),('DP_Instruction Forfaitaires'!$E161*(VLOOKUP('DP_Instruction Forfaitaires'!$D161,Listes!$A$43:$E$49,3,FALSE))+(VLOOKUP('DP_Instruction Forfaitaires'!$D161,Listes!$A$43:$E$49,4,FALSE)))))))</f>
        <v/>
      </c>
      <c r="N161" s="186" t="str">
        <f>IF($H161="","",IF($C161=Listes!$B$34,Listes!$I$31,IF($C161=Listes!$B$35,(VLOOKUP('DP_Instruction Forfaitaires'!$F161,Listes!$E$31:$F$36,2,FALSE)),IF($C161=Listes!$B$33,IF('DP_Instruction Forfaitaires'!$E161&lt;Listes!$A$64,'DP_Instruction Forfaitaires'!$E161*Listes!$A$65,IF('DP_Instruction Forfaitaires'!$E161&gt;Listes!$D$64,'DP_Instruction Forfaitaires'!$E161*Listes!$D$65,(('DP_Instruction Forfaitaires'!$E161*Listes!$B$65)+Listes!$C$65)))))))</f>
        <v/>
      </c>
      <c r="O161" s="140" t="str">
        <f>IF('Dépenses forfaitaires'!P161="","",'Dépenses forfaitaires'!P161)</f>
        <v/>
      </c>
      <c r="P161" s="196"/>
      <c r="Q161" s="367" t="str">
        <f t="shared" si="8"/>
        <v/>
      </c>
      <c r="R161" s="367" t="str">
        <f t="shared" si="9"/>
        <v/>
      </c>
      <c r="S161" s="196" t="str">
        <f t="shared" si="10"/>
        <v/>
      </c>
      <c r="T161" s="193"/>
      <c r="U161" s="198"/>
      <c r="V161" s="301" t="str">
        <f>IF(AND(OR(P161="KO",S161&lt;&gt;""),OR(Q161="",R161="",S161="")),Listes!$A$68,IF(AND(S161="",Q161&lt;&gt;""),Listes!$A$69,IF(AND(O161&lt;S161,U161=""),Listes!$A$70,IF(AND(Q161&gt;R161),Listes!$A$71,IF(AND(O161&lt;&gt;"",O161&gt;S161,T161=""),Listes!$A$72,IF(AND(W161="",OR(P161&lt;&gt;"",Q161&lt;&gt;"",R161&lt;&gt;"")),Listes!$A$73,""))))))</f>
        <v/>
      </c>
      <c r="W161" s="199"/>
      <c r="X161" s="331">
        <f t="shared" si="11"/>
        <v>0</v>
      </c>
    </row>
    <row r="162" spans="1:24" ht="20.149999999999999" customHeight="1" x14ac:dyDescent="0.35">
      <c r="A162" s="126">
        <v>156</v>
      </c>
      <c r="B162" s="123" t="str">
        <f>IF('Dépenses forfaitaires'!B162="","",'Dépenses forfaitaires'!B162)</f>
        <v/>
      </c>
      <c r="C162" s="123" t="str">
        <f>IF('Dépenses forfaitaires'!C162="","",'Dépenses forfaitaires'!C162)</f>
        <v/>
      </c>
      <c r="D162" s="123" t="str">
        <f>IF('Dépenses forfaitaires'!D162="","",'Dépenses forfaitaires'!D162)</f>
        <v/>
      </c>
      <c r="E162" s="123" t="str">
        <f>IF('Dépenses forfaitaires'!E162="","",'Dépenses forfaitaires'!E162)</f>
        <v/>
      </c>
      <c r="F162" s="123" t="str">
        <f>IF('Dépenses forfaitaires'!F162="","",'Dépenses forfaitaires'!F162)</f>
        <v/>
      </c>
      <c r="G162" s="197" t="str">
        <f>IF('Dépenses forfaitaires'!G162="","",'Dépenses forfaitaires'!G162)</f>
        <v/>
      </c>
      <c r="H162" s="123" t="str">
        <f>IF('Dépenses forfaitaires'!H162="","",'Dépenses forfaitaires'!H162)</f>
        <v/>
      </c>
      <c r="I162" s="123" t="str">
        <f>IF('Dépenses forfaitaires'!I162="","",'Dépenses forfaitaires'!I162)</f>
        <v/>
      </c>
      <c r="J162" s="361" t="str">
        <f>IF('Dépenses forfaitaires'!J162="","",'Dépenses forfaitaires'!J162)</f>
        <v/>
      </c>
      <c r="K162" s="361" t="str">
        <f>IF('Dépenses forfaitaires'!K162="","",'Dépenses forfaitaires'!K162)</f>
        <v/>
      </c>
      <c r="L162" s="123" t="str">
        <f>IF($H162="","",IF($C162=Listes!$B$32,IF('DP_Instruction Forfaitaires'!$E162&lt;Listes!$B$53,('DP_Instruction Forfaitaires'!$E162*(VLOOKUP('DP_Instruction Forfaitaires'!$D162,Listes!$A$54:$E$60,2,FALSE))),IF('DP_Instruction Forfaitaires'!$E162&gt;Listes!$E$53,('DP_Instruction Forfaitaires'!$E162*(VLOOKUP('DP_Instruction Forfaitaires'!$D162,Listes!$A$54:$E$60,5,FALSE))),('DP_Instruction Forfaitaires'!$E162*(VLOOKUP('DP_Instruction Forfaitaires'!$D162,Listes!$A$54:$E$60,3,FALSE))+(VLOOKUP('DP_Instruction Forfaitaires'!$D162,Listes!$A$54:$E$60,4,FALSE)))))))</f>
        <v/>
      </c>
      <c r="M162" s="123" t="str">
        <f>IF($H162="","",IF($C162=Listes!$B$31,IF('DP_Instruction Forfaitaires'!$E162&lt;Listes!$B$42,('DP_Instruction Forfaitaires'!$E162*(VLOOKUP('DP_Instruction Forfaitaires'!$D162,Listes!$A$43:$E$49,2,FALSE))),IF('DP_Instruction Forfaitaires'!$E162&gt;Listes!$D$42,('DP_Instruction Forfaitaires'!$E162*(VLOOKUP('DP_Instruction Forfaitaires'!$D162,Listes!$A$43:$E$49,5,FALSE))),('DP_Instruction Forfaitaires'!$E162*(VLOOKUP('DP_Instruction Forfaitaires'!$D162,Listes!$A$43:$E$49,3,FALSE))+(VLOOKUP('DP_Instruction Forfaitaires'!$D162,Listes!$A$43:$E$49,4,FALSE)))))))</f>
        <v/>
      </c>
      <c r="N162" s="186" t="str">
        <f>IF($H162="","",IF($C162=Listes!$B$34,Listes!$I$31,IF($C162=Listes!$B$35,(VLOOKUP('DP_Instruction Forfaitaires'!$F162,Listes!$E$31:$F$36,2,FALSE)),IF($C162=Listes!$B$33,IF('DP_Instruction Forfaitaires'!$E162&lt;Listes!$A$64,'DP_Instruction Forfaitaires'!$E162*Listes!$A$65,IF('DP_Instruction Forfaitaires'!$E162&gt;Listes!$D$64,'DP_Instruction Forfaitaires'!$E162*Listes!$D$65,(('DP_Instruction Forfaitaires'!$E162*Listes!$B$65)+Listes!$C$65)))))))</f>
        <v/>
      </c>
      <c r="O162" s="140" t="str">
        <f>IF('Dépenses forfaitaires'!P162="","",'Dépenses forfaitaires'!P162)</f>
        <v/>
      </c>
      <c r="P162" s="196"/>
      <c r="Q162" s="367" t="str">
        <f t="shared" si="8"/>
        <v/>
      </c>
      <c r="R162" s="367" t="str">
        <f t="shared" si="9"/>
        <v/>
      </c>
      <c r="S162" s="196" t="str">
        <f t="shared" si="10"/>
        <v/>
      </c>
      <c r="T162" s="193"/>
      <c r="U162" s="198"/>
      <c r="V162" s="301" t="str">
        <f>IF(AND(OR(P162="KO",S162&lt;&gt;""),OR(Q162="",R162="",S162="")),Listes!$A$68,IF(AND(S162="",Q162&lt;&gt;""),Listes!$A$69,IF(AND(O162&lt;S162,U162=""),Listes!$A$70,IF(AND(Q162&gt;R162),Listes!$A$71,IF(AND(O162&lt;&gt;"",O162&gt;S162,T162=""),Listes!$A$72,IF(AND(W162="",OR(P162&lt;&gt;"",Q162&lt;&gt;"",R162&lt;&gt;"")),Listes!$A$73,""))))))</f>
        <v/>
      </c>
      <c r="W162" s="199"/>
      <c r="X162" s="331">
        <f t="shared" si="11"/>
        <v>0</v>
      </c>
    </row>
    <row r="163" spans="1:24" ht="20.149999999999999" customHeight="1" x14ac:dyDescent="0.35">
      <c r="A163" s="126">
        <v>157</v>
      </c>
      <c r="B163" s="123" t="str">
        <f>IF('Dépenses forfaitaires'!B163="","",'Dépenses forfaitaires'!B163)</f>
        <v/>
      </c>
      <c r="C163" s="123" t="str">
        <f>IF('Dépenses forfaitaires'!C163="","",'Dépenses forfaitaires'!C163)</f>
        <v/>
      </c>
      <c r="D163" s="123" t="str">
        <f>IF('Dépenses forfaitaires'!D163="","",'Dépenses forfaitaires'!D163)</f>
        <v/>
      </c>
      <c r="E163" s="123" t="str">
        <f>IF('Dépenses forfaitaires'!E163="","",'Dépenses forfaitaires'!E163)</f>
        <v/>
      </c>
      <c r="F163" s="123" t="str">
        <f>IF('Dépenses forfaitaires'!F163="","",'Dépenses forfaitaires'!F163)</f>
        <v/>
      </c>
      <c r="G163" s="197" t="str">
        <f>IF('Dépenses forfaitaires'!G163="","",'Dépenses forfaitaires'!G163)</f>
        <v/>
      </c>
      <c r="H163" s="123" t="str">
        <f>IF('Dépenses forfaitaires'!H163="","",'Dépenses forfaitaires'!H163)</f>
        <v/>
      </c>
      <c r="I163" s="123" t="str">
        <f>IF('Dépenses forfaitaires'!I163="","",'Dépenses forfaitaires'!I163)</f>
        <v/>
      </c>
      <c r="J163" s="361" t="str">
        <f>IF('Dépenses forfaitaires'!J163="","",'Dépenses forfaitaires'!J163)</f>
        <v/>
      </c>
      <c r="K163" s="361" t="str">
        <f>IF('Dépenses forfaitaires'!K163="","",'Dépenses forfaitaires'!K163)</f>
        <v/>
      </c>
      <c r="L163" s="123" t="str">
        <f>IF($H163="","",IF($C163=Listes!$B$32,IF('DP_Instruction Forfaitaires'!$E163&lt;Listes!$B$53,('DP_Instruction Forfaitaires'!$E163*(VLOOKUP('DP_Instruction Forfaitaires'!$D163,Listes!$A$54:$E$60,2,FALSE))),IF('DP_Instruction Forfaitaires'!$E163&gt;Listes!$E$53,('DP_Instruction Forfaitaires'!$E163*(VLOOKUP('DP_Instruction Forfaitaires'!$D163,Listes!$A$54:$E$60,5,FALSE))),('DP_Instruction Forfaitaires'!$E163*(VLOOKUP('DP_Instruction Forfaitaires'!$D163,Listes!$A$54:$E$60,3,FALSE))+(VLOOKUP('DP_Instruction Forfaitaires'!$D163,Listes!$A$54:$E$60,4,FALSE)))))))</f>
        <v/>
      </c>
      <c r="M163" s="123" t="str">
        <f>IF($H163="","",IF($C163=Listes!$B$31,IF('DP_Instruction Forfaitaires'!$E163&lt;Listes!$B$42,('DP_Instruction Forfaitaires'!$E163*(VLOOKUP('DP_Instruction Forfaitaires'!$D163,Listes!$A$43:$E$49,2,FALSE))),IF('DP_Instruction Forfaitaires'!$E163&gt;Listes!$D$42,('DP_Instruction Forfaitaires'!$E163*(VLOOKUP('DP_Instruction Forfaitaires'!$D163,Listes!$A$43:$E$49,5,FALSE))),('DP_Instruction Forfaitaires'!$E163*(VLOOKUP('DP_Instruction Forfaitaires'!$D163,Listes!$A$43:$E$49,3,FALSE))+(VLOOKUP('DP_Instruction Forfaitaires'!$D163,Listes!$A$43:$E$49,4,FALSE)))))))</f>
        <v/>
      </c>
      <c r="N163" s="186" t="str">
        <f>IF($H163="","",IF($C163=Listes!$B$34,Listes!$I$31,IF($C163=Listes!$B$35,(VLOOKUP('DP_Instruction Forfaitaires'!$F163,Listes!$E$31:$F$36,2,FALSE)),IF($C163=Listes!$B$33,IF('DP_Instruction Forfaitaires'!$E163&lt;Listes!$A$64,'DP_Instruction Forfaitaires'!$E163*Listes!$A$65,IF('DP_Instruction Forfaitaires'!$E163&gt;Listes!$D$64,'DP_Instruction Forfaitaires'!$E163*Listes!$D$65,(('DP_Instruction Forfaitaires'!$E163*Listes!$B$65)+Listes!$C$65)))))))</f>
        <v/>
      </c>
      <c r="O163" s="140" t="str">
        <f>IF('Dépenses forfaitaires'!P163="","",'Dépenses forfaitaires'!P163)</f>
        <v/>
      </c>
      <c r="P163" s="196"/>
      <c r="Q163" s="367" t="str">
        <f t="shared" si="8"/>
        <v/>
      </c>
      <c r="R163" s="367" t="str">
        <f t="shared" si="9"/>
        <v/>
      </c>
      <c r="S163" s="196" t="str">
        <f t="shared" si="10"/>
        <v/>
      </c>
      <c r="T163" s="193"/>
      <c r="U163" s="198"/>
      <c r="V163" s="301" t="str">
        <f>IF(AND(OR(P163="KO",S163&lt;&gt;""),OR(Q163="",R163="",S163="")),Listes!$A$68,IF(AND(S163="",Q163&lt;&gt;""),Listes!$A$69,IF(AND(O163&lt;S163,U163=""),Listes!$A$70,IF(AND(Q163&gt;R163),Listes!$A$71,IF(AND(O163&lt;&gt;"",O163&gt;S163,T163=""),Listes!$A$72,IF(AND(W163="",OR(P163&lt;&gt;"",Q163&lt;&gt;"",R163&lt;&gt;"")),Listes!$A$73,""))))))</f>
        <v/>
      </c>
      <c r="W163" s="199"/>
      <c r="X163" s="331">
        <f t="shared" si="11"/>
        <v>0</v>
      </c>
    </row>
    <row r="164" spans="1:24" ht="20.149999999999999" customHeight="1" x14ac:dyDescent="0.35">
      <c r="A164" s="126">
        <v>158</v>
      </c>
      <c r="B164" s="123" t="str">
        <f>IF('Dépenses forfaitaires'!B164="","",'Dépenses forfaitaires'!B164)</f>
        <v/>
      </c>
      <c r="C164" s="123" t="str">
        <f>IF('Dépenses forfaitaires'!C164="","",'Dépenses forfaitaires'!C164)</f>
        <v/>
      </c>
      <c r="D164" s="123" t="str">
        <f>IF('Dépenses forfaitaires'!D164="","",'Dépenses forfaitaires'!D164)</f>
        <v/>
      </c>
      <c r="E164" s="123" t="str">
        <f>IF('Dépenses forfaitaires'!E164="","",'Dépenses forfaitaires'!E164)</f>
        <v/>
      </c>
      <c r="F164" s="123" t="str">
        <f>IF('Dépenses forfaitaires'!F164="","",'Dépenses forfaitaires'!F164)</f>
        <v/>
      </c>
      <c r="G164" s="197" t="str">
        <f>IF('Dépenses forfaitaires'!G164="","",'Dépenses forfaitaires'!G164)</f>
        <v/>
      </c>
      <c r="H164" s="123" t="str">
        <f>IF('Dépenses forfaitaires'!H164="","",'Dépenses forfaitaires'!H164)</f>
        <v/>
      </c>
      <c r="I164" s="123" t="str">
        <f>IF('Dépenses forfaitaires'!I164="","",'Dépenses forfaitaires'!I164)</f>
        <v/>
      </c>
      <c r="J164" s="361" t="str">
        <f>IF('Dépenses forfaitaires'!J164="","",'Dépenses forfaitaires'!J164)</f>
        <v/>
      </c>
      <c r="K164" s="361" t="str">
        <f>IF('Dépenses forfaitaires'!K164="","",'Dépenses forfaitaires'!K164)</f>
        <v/>
      </c>
      <c r="L164" s="123" t="str">
        <f>IF($H164="","",IF($C164=Listes!$B$32,IF('DP_Instruction Forfaitaires'!$E164&lt;Listes!$B$53,('DP_Instruction Forfaitaires'!$E164*(VLOOKUP('DP_Instruction Forfaitaires'!$D164,Listes!$A$54:$E$60,2,FALSE))),IF('DP_Instruction Forfaitaires'!$E164&gt;Listes!$E$53,('DP_Instruction Forfaitaires'!$E164*(VLOOKUP('DP_Instruction Forfaitaires'!$D164,Listes!$A$54:$E$60,5,FALSE))),('DP_Instruction Forfaitaires'!$E164*(VLOOKUP('DP_Instruction Forfaitaires'!$D164,Listes!$A$54:$E$60,3,FALSE))+(VLOOKUP('DP_Instruction Forfaitaires'!$D164,Listes!$A$54:$E$60,4,FALSE)))))))</f>
        <v/>
      </c>
      <c r="M164" s="123" t="str">
        <f>IF($H164="","",IF($C164=Listes!$B$31,IF('DP_Instruction Forfaitaires'!$E164&lt;Listes!$B$42,('DP_Instruction Forfaitaires'!$E164*(VLOOKUP('DP_Instruction Forfaitaires'!$D164,Listes!$A$43:$E$49,2,FALSE))),IF('DP_Instruction Forfaitaires'!$E164&gt;Listes!$D$42,('DP_Instruction Forfaitaires'!$E164*(VLOOKUP('DP_Instruction Forfaitaires'!$D164,Listes!$A$43:$E$49,5,FALSE))),('DP_Instruction Forfaitaires'!$E164*(VLOOKUP('DP_Instruction Forfaitaires'!$D164,Listes!$A$43:$E$49,3,FALSE))+(VLOOKUP('DP_Instruction Forfaitaires'!$D164,Listes!$A$43:$E$49,4,FALSE)))))))</f>
        <v/>
      </c>
      <c r="N164" s="186" t="str">
        <f>IF($H164="","",IF($C164=Listes!$B$34,Listes!$I$31,IF($C164=Listes!$B$35,(VLOOKUP('DP_Instruction Forfaitaires'!$F164,Listes!$E$31:$F$36,2,FALSE)),IF($C164=Listes!$B$33,IF('DP_Instruction Forfaitaires'!$E164&lt;Listes!$A$64,'DP_Instruction Forfaitaires'!$E164*Listes!$A$65,IF('DP_Instruction Forfaitaires'!$E164&gt;Listes!$D$64,'DP_Instruction Forfaitaires'!$E164*Listes!$D$65,(('DP_Instruction Forfaitaires'!$E164*Listes!$B$65)+Listes!$C$65)))))))</f>
        <v/>
      </c>
      <c r="O164" s="140" t="str">
        <f>IF('Dépenses forfaitaires'!P164="","",'Dépenses forfaitaires'!P164)</f>
        <v/>
      </c>
      <c r="P164" s="196"/>
      <c r="Q164" s="367" t="str">
        <f t="shared" si="8"/>
        <v/>
      </c>
      <c r="R164" s="367" t="str">
        <f t="shared" si="9"/>
        <v/>
      </c>
      <c r="S164" s="196" t="str">
        <f t="shared" si="10"/>
        <v/>
      </c>
      <c r="T164" s="193"/>
      <c r="U164" s="198"/>
      <c r="V164" s="301" t="str">
        <f>IF(AND(OR(P164="KO",S164&lt;&gt;""),OR(Q164="",R164="",S164="")),Listes!$A$68,IF(AND(S164="",Q164&lt;&gt;""),Listes!$A$69,IF(AND(O164&lt;S164,U164=""),Listes!$A$70,IF(AND(Q164&gt;R164),Listes!$A$71,IF(AND(O164&lt;&gt;"",O164&gt;S164,T164=""),Listes!$A$72,IF(AND(W164="",OR(P164&lt;&gt;"",Q164&lt;&gt;"",R164&lt;&gt;"")),Listes!$A$73,""))))))</f>
        <v/>
      </c>
      <c r="W164" s="199"/>
      <c r="X164" s="331">
        <f t="shared" si="11"/>
        <v>0</v>
      </c>
    </row>
    <row r="165" spans="1:24" ht="20.149999999999999" customHeight="1" x14ac:dyDescent="0.35">
      <c r="A165" s="126">
        <v>159</v>
      </c>
      <c r="B165" s="123" t="str">
        <f>IF('Dépenses forfaitaires'!B165="","",'Dépenses forfaitaires'!B165)</f>
        <v/>
      </c>
      <c r="C165" s="123" t="str">
        <f>IF('Dépenses forfaitaires'!C165="","",'Dépenses forfaitaires'!C165)</f>
        <v/>
      </c>
      <c r="D165" s="123" t="str">
        <f>IF('Dépenses forfaitaires'!D165="","",'Dépenses forfaitaires'!D165)</f>
        <v/>
      </c>
      <c r="E165" s="123" t="str">
        <f>IF('Dépenses forfaitaires'!E165="","",'Dépenses forfaitaires'!E165)</f>
        <v/>
      </c>
      <c r="F165" s="123" t="str">
        <f>IF('Dépenses forfaitaires'!F165="","",'Dépenses forfaitaires'!F165)</f>
        <v/>
      </c>
      <c r="G165" s="197" t="str">
        <f>IF('Dépenses forfaitaires'!G165="","",'Dépenses forfaitaires'!G165)</f>
        <v/>
      </c>
      <c r="H165" s="123" t="str">
        <f>IF('Dépenses forfaitaires'!H165="","",'Dépenses forfaitaires'!H165)</f>
        <v/>
      </c>
      <c r="I165" s="123" t="str">
        <f>IF('Dépenses forfaitaires'!I165="","",'Dépenses forfaitaires'!I165)</f>
        <v/>
      </c>
      <c r="J165" s="361" t="str">
        <f>IF('Dépenses forfaitaires'!J165="","",'Dépenses forfaitaires'!J165)</f>
        <v/>
      </c>
      <c r="K165" s="361" t="str">
        <f>IF('Dépenses forfaitaires'!K165="","",'Dépenses forfaitaires'!K165)</f>
        <v/>
      </c>
      <c r="L165" s="123" t="str">
        <f>IF($H165="","",IF($C165=Listes!$B$32,IF('DP_Instruction Forfaitaires'!$E165&lt;Listes!$B$53,('DP_Instruction Forfaitaires'!$E165*(VLOOKUP('DP_Instruction Forfaitaires'!$D165,Listes!$A$54:$E$60,2,FALSE))),IF('DP_Instruction Forfaitaires'!$E165&gt;Listes!$E$53,('DP_Instruction Forfaitaires'!$E165*(VLOOKUP('DP_Instruction Forfaitaires'!$D165,Listes!$A$54:$E$60,5,FALSE))),('DP_Instruction Forfaitaires'!$E165*(VLOOKUP('DP_Instruction Forfaitaires'!$D165,Listes!$A$54:$E$60,3,FALSE))+(VLOOKUP('DP_Instruction Forfaitaires'!$D165,Listes!$A$54:$E$60,4,FALSE)))))))</f>
        <v/>
      </c>
      <c r="M165" s="123" t="str">
        <f>IF($H165="","",IF($C165=Listes!$B$31,IF('DP_Instruction Forfaitaires'!$E165&lt;Listes!$B$42,('DP_Instruction Forfaitaires'!$E165*(VLOOKUP('DP_Instruction Forfaitaires'!$D165,Listes!$A$43:$E$49,2,FALSE))),IF('DP_Instruction Forfaitaires'!$E165&gt;Listes!$D$42,('DP_Instruction Forfaitaires'!$E165*(VLOOKUP('DP_Instruction Forfaitaires'!$D165,Listes!$A$43:$E$49,5,FALSE))),('DP_Instruction Forfaitaires'!$E165*(VLOOKUP('DP_Instruction Forfaitaires'!$D165,Listes!$A$43:$E$49,3,FALSE))+(VLOOKUP('DP_Instruction Forfaitaires'!$D165,Listes!$A$43:$E$49,4,FALSE)))))))</f>
        <v/>
      </c>
      <c r="N165" s="186" t="str">
        <f>IF($H165="","",IF($C165=Listes!$B$34,Listes!$I$31,IF($C165=Listes!$B$35,(VLOOKUP('DP_Instruction Forfaitaires'!$F165,Listes!$E$31:$F$36,2,FALSE)),IF($C165=Listes!$B$33,IF('DP_Instruction Forfaitaires'!$E165&lt;Listes!$A$64,'DP_Instruction Forfaitaires'!$E165*Listes!$A$65,IF('DP_Instruction Forfaitaires'!$E165&gt;Listes!$D$64,'DP_Instruction Forfaitaires'!$E165*Listes!$D$65,(('DP_Instruction Forfaitaires'!$E165*Listes!$B$65)+Listes!$C$65)))))))</f>
        <v/>
      </c>
      <c r="O165" s="140" t="str">
        <f>IF('Dépenses forfaitaires'!P165="","",'Dépenses forfaitaires'!P165)</f>
        <v/>
      </c>
      <c r="P165" s="196"/>
      <c r="Q165" s="367" t="str">
        <f t="shared" si="8"/>
        <v/>
      </c>
      <c r="R165" s="367" t="str">
        <f t="shared" si="9"/>
        <v/>
      </c>
      <c r="S165" s="196" t="str">
        <f t="shared" si="10"/>
        <v/>
      </c>
      <c r="T165" s="193"/>
      <c r="U165" s="198"/>
      <c r="V165" s="301" t="str">
        <f>IF(AND(OR(P165="KO",S165&lt;&gt;""),OR(Q165="",R165="",S165="")),Listes!$A$68,IF(AND(S165="",Q165&lt;&gt;""),Listes!$A$69,IF(AND(O165&lt;S165,U165=""),Listes!$A$70,IF(AND(Q165&gt;R165),Listes!$A$71,IF(AND(O165&lt;&gt;"",O165&gt;S165,T165=""),Listes!$A$72,IF(AND(W165="",OR(P165&lt;&gt;"",Q165&lt;&gt;"",R165&lt;&gt;"")),Listes!$A$73,""))))))</f>
        <v/>
      </c>
      <c r="W165" s="199"/>
      <c r="X165" s="331">
        <f t="shared" si="11"/>
        <v>0</v>
      </c>
    </row>
    <row r="166" spans="1:24" ht="20.149999999999999" customHeight="1" x14ac:dyDescent="0.35">
      <c r="A166" s="126">
        <v>160</v>
      </c>
      <c r="B166" s="123" t="str">
        <f>IF('Dépenses forfaitaires'!B166="","",'Dépenses forfaitaires'!B166)</f>
        <v/>
      </c>
      <c r="C166" s="123" t="str">
        <f>IF('Dépenses forfaitaires'!C166="","",'Dépenses forfaitaires'!C166)</f>
        <v/>
      </c>
      <c r="D166" s="123" t="str">
        <f>IF('Dépenses forfaitaires'!D166="","",'Dépenses forfaitaires'!D166)</f>
        <v/>
      </c>
      <c r="E166" s="123" t="str">
        <f>IF('Dépenses forfaitaires'!E166="","",'Dépenses forfaitaires'!E166)</f>
        <v/>
      </c>
      <c r="F166" s="123" t="str">
        <f>IF('Dépenses forfaitaires'!F166="","",'Dépenses forfaitaires'!F166)</f>
        <v/>
      </c>
      <c r="G166" s="197" t="str">
        <f>IF('Dépenses forfaitaires'!G166="","",'Dépenses forfaitaires'!G166)</f>
        <v/>
      </c>
      <c r="H166" s="123" t="str">
        <f>IF('Dépenses forfaitaires'!H166="","",'Dépenses forfaitaires'!H166)</f>
        <v/>
      </c>
      <c r="I166" s="123" t="str">
        <f>IF('Dépenses forfaitaires'!I166="","",'Dépenses forfaitaires'!I166)</f>
        <v/>
      </c>
      <c r="J166" s="361" t="str">
        <f>IF('Dépenses forfaitaires'!J166="","",'Dépenses forfaitaires'!J166)</f>
        <v/>
      </c>
      <c r="K166" s="361" t="str">
        <f>IF('Dépenses forfaitaires'!K166="","",'Dépenses forfaitaires'!K166)</f>
        <v/>
      </c>
      <c r="L166" s="123" t="str">
        <f>IF($H166="","",IF($C166=Listes!$B$32,IF('DP_Instruction Forfaitaires'!$E166&lt;Listes!$B$53,('DP_Instruction Forfaitaires'!$E166*(VLOOKUP('DP_Instruction Forfaitaires'!$D166,Listes!$A$54:$E$60,2,FALSE))),IF('DP_Instruction Forfaitaires'!$E166&gt;Listes!$E$53,('DP_Instruction Forfaitaires'!$E166*(VLOOKUP('DP_Instruction Forfaitaires'!$D166,Listes!$A$54:$E$60,5,FALSE))),('DP_Instruction Forfaitaires'!$E166*(VLOOKUP('DP_Instruction Forfaitaires'!$D166,Listes!$A$54:$E$60,3,FALSE))+(VLOOKUP('DP_Instruction Forfaitaires'!$D166,Listes!$A$54:$E$60,4,FALSE)))))))</f>
        <v/>
      </c>
      <c r="M166" s="123" t="str">
        <f>IF($H166="","",IF($C166=Listes!$B$31,IF('DP_Instruction Forfaitaires'!$E166&lt;Listes!$B$42,('DP_Instruction Forfaitaires'!$E166*(VLOOKUP('DP_Instruction Forfaitaires'!$D166,Listes!$A$43:$E$49,2,FALSE))),IF('DP_Instruction Forfaitaires'!$E166&gt;Listes!$D$42,('DP_Instruction Forfaitaires'!$E166*(VLOOKUP('DP_Instruction Forfaitaires'!$D166,Listes!$A$43:$E$49,5,FALSE))),('DP_Instruction Forfaitaires'!$E166*(VLOOKUP('DP_Instruction Forfaitaires'!$D166,Listes!$A$43:$E$49,3,FALSE))+(VLOOKUP('DP_Instruction Forfaitaires'!$D166,Listes!$A$43:$E$49,4,FALSE)))))))</f>
        <v/>
      </c>
      <c r="N166" s="186" t="str">
        <f>IF($H166="","",IF($C166=Listes!$B$34,Listes!$I$31,IF($C166=Listes!$B$35,(VLOOKUP('DP_Instruction Forfaitaires'!$F166,Listes!$E$31:$F$36,2,FALSE)),IF($C166=Listes!$B$33,IF('DP_Instruction Forfaitaires'!$E166&lt;Listes!$A$64,'DP_Instruction Forfaitaires'!$E166*Listes!$A$65,IF('DP_Instruction Forfaitaires'!$E166&gt;Listes!$D$64,'DP_Instruction Forfaitaires'!$E166*Listes!$D$65,(('DP_Instruction Forfaitaires'!$E166*Listes!$B$65)+Listes!$C$65)))))))</f>
        <v/>
      </c>
      <c r="O166" s="140" t="str">
        <f>IF('Dépenses forfaitaires'!P166="","",'Dépenses forfaitaires'!P166)</f>
        <v/>
      </c>
      <c r="P166" s="196"/>
      <c r="Q166" s="367" t="str">
        <f t="shared" si="8"/>
        <v/>
      </c>
      <c r="R166" s="367" t="str">
        <f t="shared" si="9"/>
        <v/>
      </c>
      <c r="S166" s="196" t="str">
        <f t="shared" si="10"/>
        <v/>
      </c>
      <c r="T166" s="193"/>
      <c r="U166" s="198"/>
      <c r="V166" s="301" t="str">
        <f>IF(AND(OR(P166="KO",S166&lt;&gt;""),OR(Q166="",R166="",S166="")),Listes!$A$68,IF(AND(S166="",Q166&lt;&gt;""),Listes!$A$69,IF(AND(O166&lt;S166,U166=""),Listes!$A$70,IF(AND(Q166&gt;R166),Listes!$A$71,IF(AND(O166&lt;&gt;"",O166&gt;S166,T166=""),Listes!$A$72,IF(AND(W166="",OR(P166&lt;&gt;"",Q166&lt;&gt;"",R166&lt;&gt;"")),Listes!$A$73,""))))))</f>
        <v/>
      </c>
      <c r="W166" s="199"/>
      <c r="X166" s="331">
        <f t="shared" si="11"/>
        <v>0</v>
      </c>
    </row>
    <row r="167" spans="1:24" ht="20.149999999999999" customHeight="1" x14ac:dyDescent="0.35">
      <c r="A167" s="126">
        <v>161</v>
      </c>
      <c r="B167" s="123" t="str">
        <f>IF('Dépenses forfaitaires'!B167="","",'Dépenses forfaitaires'!B167)</f>
        <v/>
      </c>
      <c r="C167" s="123" t="str">
        <f>IF('Dépenses forfaitaires'!C167="","",'Dépenses forfaitaires'!C167)</f>
        <v/>
      </c>
      <c r="D167" s="123" t="str">
        <f>IF('Dépenses forfaitaires'!D167="","",'Dépenses forfaitaires'!D167)</f>
        <v/>
      </c>
      <c r="E167" s="123" t="str">
        <f>IF('Dépenses forfaitaires'!E167="","",'Dépenses forfaitaires'!E167)</f>
        <v/>
      </c>
      <c r="F167" s="123" t="str">
        <f>IF('Dépenses forfaitaires'!F167="","",'Dépenses forfaitaires'!F167)</f>
        <v/>
      </c>
      <c r="G167" s="197" t="str">
        <f>IF('Dépenses forfaitaires'!G167="","",'Dépenses forfaitaires'!G167)</f>
        <v/>
      </c>
      <c r="H167" s="123" t="str">
        <f>IF('Dépenses forfaitaires'!H167="","",'Dépenses forfaitaires'!H167)</f>
        <v/>
      </c>
      <c r="I167" s="123" t="str">
        <f>IF('Dépenses forfaitaires'!I167="","",'Dépenses forfaitaires'!I167)</f>
        <v/>
      </c>
      <c r="J167" s="361" t="str">
        <f>IF('Dépenses forfaitaires'!J167="","",'Dépenses forfaitaires'!J167)</f>
        <v/>
      </c>
      <c r="K167" s="361" t="str">
        <f>IF('Dépenses forfaitaires'!K167="","",'Dépenses forfaitaires'!K167)</f>
        <v/>
      </c>
      <c r="L167" s="123" t="str">
        <f>IF($H167="","",IF($C167=Listes!$B$32,IF('DP_Instruction Forfaitaires'!$E167&lt;Listes!$B$53,('DP_Instruction Forfaitaires'!$E167*(VLOOKUP('DP_Instruction Forfaitaires'!$D167,Listes!$A$54:$E$60,2,FALSE))),IF('DP_Instruction Forfaitaires'!$E167&gt;Listes!$E$53,('DP_Instruction Forfaitaires'!$E167*(VLOOKUP('DP_Instruction Forfaitaires'!$D167,Listes!$A$54:$E$60,5,FALSE))),('DP_Instruction Forfaitaires'!$E167*(VLOOKUP('DP_Instruction Forfaitaires'!$D167,Listes!$A$54:$E$60,3,FALSE))+(VLOOKUP('DP_Instruction Forfaitaires'!$D167,Listes!$A$54:$E$60,4,FALSE)))))))</f>
        <v/>
      </c>
      <c r="M167" s="123" t="str">
        <f>IF($H167="","",IF($C167=Listes!$B$31,IF('DP_Instruction Forfaitaires'!$E167&lt;Listes!$B$42,('DP_Instruction Forfaitaires'!$E167*(VLOOKUP('DP_Instruction Forfaitaires'!$D167,Listes!$A$43:$E$49,2,FALSE))),IF('DP_Instruction Forfaitaires'!$E167&gt;Listes!$D$42,('DP_Instruction Forfaitaires'!$E167*(VLOOKUP('DP_Instruction Forfaitaires'!$D167,Listes!$A$43:$E$49,5,FALSE))),('DP_Instruction Forfaitaires'!$E167*(VLOOKUP('DP_Instruction Forfaitaires'!$D167,Listes!$A$43:$E$49,3,FALSE))+(VLOOKUP('DP_Instruction Forfaitaires'!$D167,Listes!$A$43:$E$49,4,FALSE)))))))</f>
        <v/>
      </c>
      <c r="N167" s="186" t="str">
        <f>IF($H167="","",IF($C167=Listes!$B$34,Listes!$I$31,IF($C167=Listes!$B$35,(VLOOKUP('DP_Instruction Forfaitaires'!$F167,Listes!$E$31:$F$36,2,FALSE)),IF($C167=Listes!$B$33,IF('DP_Instruction Forfaitaires'!$E167&lt;Listes!$A$64,'DP_Instruction Forfaitaires'!$E167*Listes!$A$65,IF('DP_Instruction Forfaitaires'!$E167&gt;Listes!$D$64,'DP_Instruction Forfaitaires'!$E167*Listes!$D$65,(('DP_Instruction Forfaitaires'!$E167*Listes!$B$65)+Listes!$C$65)))))))</f>
        <v/>
      </c>
      <c r="O167" s="140" t="str">
        <f>IF('Dépenses forfaitaires'!P167="","",'Dépenses forfaitaires'!P167)</f>
        <v/>
      </c>
      <c r="P167" s="196"/>
      <c r="Q167" s="367" t="str">
        <f t="shared" si="8"/>
        <v/>
      </c>
      <c r="R167" s="367" t="str">
        <f t="shared" si="9"/>
        <v/>
      </c>
      <c r="S167" s="196" t="str">
        <f t="shared" si="10"/>
        <v/>
      </c>
      <c r="T167" s="193"/>
      <c r="U167" s="198"/>
      <c r="V167" s="301" t="str">
        <f>IF(AND(OR(P167="KO",S167&lt;&gt;""),OR(Q167="",R167="",S167="")),Listes!$A$68,IF(AND(S167="",Q167&lt;&gt;""),Listes!$A$69,IF(AND(O167&lt;S167,U167=""),Listes!$A$70,IF(AND(Q167&gt;R167),Listes!$A$71,IF(AND(O167&lt;&gt;"",O167&gt;S167,T167=""),Listes!$A$72,IF(AND(W167="",OR(P167&lt;&gt;"",Q167&lt;&gt;"",R167&lt;&gt;"")),Listes!$A$73,""))))))</f>
        <v/>
      </c>
      <c r="W167" s="199"/>
      <c r="X167" s="331">
        <f t="shared" si="11"/>
        <v>0</v>
      </c>
    </row>
    <row r="168" spans="1:24" ht="20.149999999999999" customHeight="1" x14ac:dyDescent="0.35">
      <c r="A168" s="126">
        <v>162</v>
      </c>
      <c r="B168" s="123" t="str">
        <f>IF('Dépenses forfaitaires'!B168="","",'Dépenses forfaitaires'!B168)</f>
        <v/>
      </c>
      <c r="C168" s="123" t="str">
        <f>IF('Dépenses forfaitaires'!C168="","",'Dépenses forfaitaires'!C168)</f>
        <v/>
      </c>
      <c r="D168" s="123" t="str">
        <f>IF('Dépenses forfaitaires'!D168="","",'Dépenses forfaitaires'!D168)</f>
        <v/>
      </c>
      <c r="E168" s="123" t="str">
        <f>IF('Dépenses forfaitaires'!E168="","",'Dépenses forfaitaires'!E168)</f>
        <v/>
      </c>
      <c r="F168" s="123" t="str">
        <f>IF('Dépenses forfaitaires'!F168="","",'Dépenses forfaitaires'!F168)</f>
        <v/>
      </c>
      <c r="G168" s="197" t="str">
        <f>IF('Dépenses forfaitaires'!G168="","",'Dépenses forfaitaires'!G168)</f>
        <v/>
      </c>
      <c r="H168" s="123" t="str">
        <f>IF('Dépenses forfaitaires'!H168="","",'Dépenses forfaitaires'!H168)</f>
        <v/>
      </c>
      <c r="I168" s="123" t="str">
        <f>IF('Dépenses forfaitaires'!I168="","",'Dépenses forfaitaires'!I168)</f>
        <v/>
      </c>
      <c r="J168" s="361" t="str">
        <f>IF('Dépenses forfaitaires'!J168="","",'Dépenses forfaitaires'!J168)</f>
        <v/>
      </c>
      <c r="K168" s="361" t="str">
        <f>IF('Dépenses forfaitaires'!K168="","",'Dépenses forfaitaires'!K168)</f>
        <v/>
      </c>
      <c r="L168" s="123" t="str">
        <f>IF($H168="","",IF($C168=Listes!$B$32,IF('DP_Instruction Forfaitaires'!$E168&lt;Listes!$B$53,('DP_Instruction Forfaitaires'!$E168*(VLOOKUP('DP_Instruction Forfaitaires'!$D168,Listes!$A$54:$E$60,2,FALSE))),IF('DP_Instruction Forfaitaires'!$E168&gt;Listes!$E$53,('DP_Instruction Forfaitaires'!$E168*(VLOOKUP('DP_Instruction Forfaitaires'!$D168,Listes!$A$54:$E$60,5,FALSE))),('DP_Instruction Forfaitaires'!$E168*(VLOOKUP('DP_Instruction Forfaitaires'!$D168,Listes!$A$54:$E$60,3,FALSE))+(VLOOKUP('DP_Instruction Forfaitaires'!$D168,Listes!$A$54:$E$60,4,FALSE)))))))</f>
        <v/>
      </c>
      <c r="M168" s="123" t="str">
        <f>IF($H168="","",IF($C168=Listes!$B$31,IF('DP_Instruction Forfaitaires'!$E168&lt;Listes!$B$42,('DP_Instruction Forfaitaires'!$E168*(VLOOKUP('DP_Instruction Forfaitaires'!$D168,Listes!$A$43:$E$49,2,FALSE))),IF('DP_Instruction Forfaitaires'!$E168&gt;Listes!$D$42,('DP_Instruction Forfaitaires'!$E168*(VLOOKUP('DP_Instruction Forfaitaires'!$D168,Listes!$A$43:$E$49,5,FALSE))),('DP_Instruction Forfaitaires'!$E168*(VLOOKUP('DP_Instruction Forfaitaires'!$D168,Listes!$A$43:$E$49,3,FALSE))+(VLOOKUP('DP_Instruction Forfaitaires'!$D168,Listes!$A$43:$E$49,4,FALSE)))))))</f>
        <v/>
      </c>
      <c r="N168" s="186" t="str">
        <f>IF($H168="","",IF($C168=Listes!$B$34,Listes!$I$31,IF($C168=Listes!$B$35,(VLOOKUP('DP_Instruction Forfaitaires'!$F168,Listes!$E$31:$F$36,2,FALSE)),IF($C168=Listes!$B$33,IF('DP_Instruction Forfaitaires'!$E168&lt;Listes!$A$64,'DP_Instruction Forfaitaires'!$E168*Listes!$A$65,IF('DP_Instruction Forfaitaires'!$E168&gt;Listes!$D$64,'DP_Instruction Forfaitaires'!$E168*Listes!$D$65,(('DP_Instruction Forfaitaires'!$E168*Listes!$B$65)+Listes!$C$65)))))))</f>
        <v/>
      </c>
      <c r="O168" s="140" t="str">
        <f>IF('Dépenses forfaitaires'!P168="","",'Dépenses forfaitaires'!P168)</f>
        <v/>
      </c>
      <c r="P168" s="196"/>
      <c r="Q168" s="367" t="str">
        <f t="shared" si="8"/>
        <v/>
      </c>
      <c r="R168" s="367" t="str">
        <f t="shared" si="9"/>
        <v/>
      </c>
      <c r="S168" s="196" t="str">
        <f t="shared" si="10"/>
        <v/>
      </c>
      <c r="T168" s="193"/>
      <c r="U168" s="198"/>
      <c r="V168" s="301" t="str">
        <f>IF(AND(OR(P168="KO",S168&lt;&gt;""),OR(Q168="",R168="",S168="")),Listes!$A$68,IF(AND(S168="",Q168&lt;&gt;""),Listes!$A$69,IF(AND(O168&lt;S168,U168=""),Listes!$A$70,IF(AND(Q168&gt;R168),Listes!$A$71,IF(AND(O168&lt;&gt;"",O168&gt;S168,T168=""),Listes!$A$72,IF(AND(W168="",OR(P168&lt;&gt;"",Q168&lt;&gt;"",R168&lt;&gt;"")),Listes!$A$73,""))))))</f>
        <v/>
      </c>
      <c r="W168" s="199"/>
      <c r="X168" s="331">
        <f t="shared" si="11"/>
        <v>0</v>
      </c>
    </row>
    <row r="169" spans="1:24" ht="20.149999999999999" customHeight="1" x14ac:dyDescent="0.35">
      <c r="A169" s="126">
        <v>163</v>
      </c>
      <c r="B169" s="123" t="str">
        <f>IF('Dépenses forfaitaires'!B169="","",'Dépenses forfaitaires'!B169)</f>
        <v/>
      </c>
      <c r="C169" s="123" t="str">
        <f>IF('Dépenses forfaitaires'!C169="","",'Dépenses forfaitaires'!C169)</f>
        <v/>
      </c>
      <c r="D169" s="123" t="str">
        <f>IF('Dépenses forfaitaires'!D169="","",'Dépenses forfaitaires'!D169)</f>
        <v/>
      </c>
      <c r="E169" s="123" t="str">
        <f>IF('Dépenses forfaitaires'!E169="","",'Dépenses forfaitaires'!E169)</f>
        <v/>
      </c>
      <c r="F169" s="123" t="str">
        <f>IF('Dépenses forfaitaires'!F169="","",'Dépenses forfaitaires'!F169)</f>
        <v/>
      </c>
      <c r="G169" s="197" t="str">
        <f>IF('Dépenses forfaitaires'!G169="","",'Dépenses forfaitaires'!G169)</f>
        <v/>
      </c>
      <c r="H169" s="123" t="str">
        <f>IF('Dépenses forfaitaires'!H169="","",'Dépenses forfaitaires'!H169)</f>
        <v/>
      </c>
      <c r="I169" s="123" t="str">
        <f>IF('Dépenses forfaitaires'!I169="","",'Dépenses forfaitaires'!I169)</f>
        <v/>
      </c>
      <c r="J169" s="361" t="str">
        <f>IF('Dépenses forfaitaires'!J169="","",'Dépenses forfaitaires'!J169)</f>
        <v/>
      </c>
      <c r="K169" s="361" t="str">
        <f>IF('Dépenses forfaitaires'!K169="","",'Dépenses forfaitaires'!K169)</f>
        <v/>
      </c>
      <c r="L169" s="123" t="str">
        <f>IF($H169="","",IF($C169=Listes!$B$32,IF('DP_Instruction Forfaitaires'!$E169&lt;Listes!$B$53,('DP_Instruction Forfaitaires'!$E169*(VLOOKUP('DP_Instruction Forfaitaires'!$D169,Listes!$A$54:$E$60,2,FALSE))),IF('DP_Instruction Forfaitaires'!$E169&gt;Listes!$E$53,('DP_Instruction Forfaitaires'!$E169*(VLOOKUP('DP_Instruction Forfaitaires'!$D169,Listes!$A$54:$E$60,5,FALSE))),('DP_Instruction Forfaitaires'!$E169*(VLOOKUP('DP_Instruction Forfaitaires'!$D169,Listes!$A$54:$E$60,3,FALSE))+(VLOOKUP('DP_Instruction Forfaitaires'!$D169,Listes!$A$54:$E$60,4,FALSE)))))))</f>
        <v/>
      </c>
      <c r="M169" s="123" t="str">
        <f>IF($H169="","",IF($C169=Listes!$B$31,IF('DP_Instruction Forfaitaires'!$E169&lt;Listes!$B$42,('DP_Instruction Forfaitaires'!$E169*(VLOOKUP('DP_Instruction Forfaitaires'!$D169,Listes!$A$43:$E$49,2,FALSE))),IF('DP_Instruction Forfaitaires'!$E169&gt;Listes!$D$42,('DP_Instruction Forfaitaires'!$E169*(VLOOKUP('DP_Instruction Forfaitaires'!$D169,Listes!$A$43:$E$49,5,FALSE))),('DP_Instruction Forfaitaires'!$E169*(VLOOKUP('DP_Instruction Forfaitaires'!$D169,Listes!$A$43:$E$49,3,FALSE))+(VLOOKUP('DP_Instruction Forfaitaires'!$D169,Listes!$A$43:$E$49,4,FALSE)))))))</f>
        <v/>
      </c>
      <c r="N169" s="186" t="str">
        <f>IF($H169="","",IF($C169=Listes!$B$34,Listes!$I$31,IF($C169=Listes!$B$35,(VLOOKUP('DP_Instruction Forfaitaires'!$F169,Listes!$E$31:$F$36,2,FALSE)),IF($C169=Listes!$B$33,IF('DP_Instruction Forfaitaires'!$E169&lt;Listes!$A$64,'DP_Instruction Forfaitaires'!$E169*Listes!$A$65,IF('DP_Instruction Forfaitaires'!$E169&gt;Listes!$D$64,'DP_Instruction Forfaitaires'!$E169*Listes!$D$65,(('DP_Instruction Forfaitaires'!$E169*Listes!$B$65)+Listes!$C$65)))))))</f>
        <v/>
      </c>
      <c r="O169" s="140" t="str">
        <f>IF('Dépenses forfaitaires'!P169="","",'Dépenses forfaitaires'!P169)</f>
        <v/>
      </c>
      <c r="P169" s="196"/>
      <c r="Q169" s="367" t="str">
        <f t="shared" si="8"/>
        <v/>
      </c>
      <c r="R169" s="367" t="str">
        <f t="shared" si="9"/>
        <v/>
      </c>
      <c r="S169" s="196" t="str">
        <f t="shared" si="10"/>
        <v/>
      </c>
      <c r="T169" s="193"/>
      <c r="U169" s="198"/>
      <c r="V169" s="301" t="str">
        <f>IF(AND(OR(P169="KO",S169&lt;&gt;""),OR(Q169="",R169="",S169="")),Listes!$A$68,IF(AND(S169="",Q169&lt;&gt;""),Listes!$A$69,IF(AND(O169&lt;S169,U169=""),Listes!$A$70,IF(AND(Q169&gt;R169),Listes!$A$71,IF(AND(O169&lt;&gt;"",O169&gt;S169,T169=""),Listes!$A$72,IF(AND(W169="",OR(P169&lt;&gt;"",Q169&lt;&gt;"",R169&lt;&gt;"")),Listes!$A$73,""))))))</f>
        <v/>
      </c>
      <c r="W169" s="199"/>
      <c r="X169" s="331">
        <f t="shared" si="11"/>
        <v>0</v>
      </c>
    </row>
    <row r="170" spans="1:24" ht="20.149999999999999" customHeight="1" x14ac:dyDescent="0.35">
      <c r="A170" s="126">
        <v>164</v>
      </c>
      <c r="B170" s="123" t="str">
        <f>IF('Dépenses forfaitaires'!B170="","",'Dépenses forfaitaires'!B170)</f>
        <v/>
      </c>
      <c r="C170" s="123" t="str">
        <f>IF('Dépenses forfaitaires'!C170="","",'Dépenses forfaitaires'!C170)</f>
        <v/>
      </c>
      <c r="D170" s="123" t="str">
        <f>IF('Dépenses forfaitaires'!D170="","",'Dépenses forfaitaires'!D170)</f>
        <v/>
      </c>
      <c r="E170" s="123" t="str">
        <f>IF('Dépenses forfaitaires'!E170="","",'Dépenses forfaitaires'!E170)</f>
        <v/>
      </c>
      <c r="F170" s="123" t="str">
        <f>IF('Dépenses forfaitaires'!F170="","",'Dépenses forfaitaires'!F170)</f>
        <v/>
      </c>
      <c r="G170" s="197" t="str">
        <f>IF('Dépenses forfaitaires'!G170="","",'Dépenses forfaitaires'!G170)</f>
        <v/>
      </c>
      <c r="H170" s="123" t="str">
        <f>IF('Dépenses forfaitaires'!H170="","",'Dépenses forfaitaires'!H170)</f>
        <v/>
      </c>
      <c r="I170" s="123" t="str">
        <f>IF('Dépenses forfaitaires'!I170="","",'Dépenses forfaitaires'!I170)</f>
        <v/>
      </c>
      <c r="J170" s="361" t="str">
        <f>IF('Dépenses forfaitaires'!J170="","",'Dépenses forfaitaires'!J170)</f>
        <v/>
      </c>
      <c r="K170" s="361" t="str">
        <f>IF('Dépenses forfaitaires'!K170="","",'Dépenses forfaitaires'!K170)</f>
        <v/>
      </c>
      <c r="L170" s="123" t="str">
        <f>IF($H170="","",IF($C170=Listes!$B$32,IF('DP_Instruction Forfaitaires'!$E170&lt;Listes!$B$53,('DP_Instruction Forfaitaires'!$E170*(VLOOKUP('DP_Instruction Forfaitaires'!$D170,Listes!$A$54:$E$60,2,FALSE))),IF('DP_Instruction Forfaitaires'!$E170&gt;Listes!$E$53,('DP_Instruction Forfaitaires'!$E170*(VLOOKUP('DP_Instruction Forfaitaires'!$D170,Listes!$A$54:$E$60,5,FALSE))),('DP_Instruction Forfaitaires'!$E170*(VLOOKUP('DP_Instruction Forfaitaires'!$D170,Listes!$A$54:$E$60,3,FALSE))+(VLOOKUP('DP_Instruction Forfaitaires'!$D170,Listes!$A$54:$E$60,4,FALSE)))))))</f>
        <v/>
      </c>
      <c r="M170" s="123" t="str">
        <f>IF($H170="","",IF($C170=Listes!$B$31,IF('DP_Instruction Forfaitaires'!$E170&lt;Listes!$B$42,('DP_Instruction Forfaitaires'!$E170*(VLOOKUP('DP_Instruction Forfaitaires'!$D170,Listes!$A$43:$E$49,2,FALSE))),IF('DP_Instruction Forfaitaires'!$E170&gt;Listes!$D$42,('DP_Instruction Forfaitaires'!$E170*(VLOOKUP('DP_Instruction Forfaitaires'!$D170,Listes!$A$43:$E$49,5,FALSE))),('DP_Instruction Forfaitaires'!$E170*(VLOOKUP('DP_Instruction Forfaitaires'!$D170,Listes!$A$43:$E$49,3,FALSE))+(VLOOKUP('DP_Instruction Forfaitaires'!$D170,Listes!$A$43:$E$49,4,FALSE)))))))</f>
        <v/>
      </c>
      <c r="N170" s="186" t="str">
        <f>IF($H170="","",IF($C170=Listes!$B$34,Listes!$I$31,IF($C170=Listes!$B$35,(VLOOKUP('DP_Instruction Forfaitaires'!$F170,Listes!$E$31:$F$36,2,FALSE)),IF($C170=Listes!$B$33,IF('DP_Instruction Forfaitaires'!$E170&lt;Listes!$A$64,'DP_Instruction Forfaitaires'!$E170*Listes!$A$65,IF('DP_Instruction Forfaitaires'!$E170&gt;Listes!$D$64,'DP_Instruction Forfaitaires'!$E170*Listes!$D$65,(('DP_Instruction Forfaitaires'!$E170*Listes!$B$65)+Listes!$C$65)))))))</f>
        <v/>
      </c>
      <c r="O170" s="140" t="str">
        <f>IF('Dépenses forfaitaires'!P170="","",'Dépenses forfaitaires'!P170)</f>
        <v/>
      </c>
      <c r="P170" s="196"/>
      <c r="Q170" s="367" t="str">
        <f t="shared" si="8"/>
        <v/>
      </c>
      <c r="R170" s="367" t="str">
        <f t="shared" si="9"/>
        <v/>
      </c>
      <c r="S170" s="196" t="str">
        <f t="shared" si="10"/>
        <v/>
      </c>
      <c r="T170" s="193"/>
      <c r="U170" s="198"/>
      <c r="V170" s="301" t="str">
        <f>IF(AND(OR(P170="KO",S170&lt;&gt;""),OR(Q170="",R170="",S170="")),Listes!$A$68,IF(AND(S170="",Q170&lt;&gt;""),Listes!$A$69,IF(AND(O170&lt;S170,U170=""),Listes!$A$70,IF(AND(Q170&gt;R170),Listes!$A$71,IF(AND(O170&lt;&gt;"",O170&gt;S170,T170=""),Listes!$A$72,IF(AND(W170="",OR(P170&lt;&gt;"",Q170&lt;&gt;"",R170&lt;&gt;"")),Listes!$A$73,""))))))</f>
        <v/>
      </c>
      <c r="W170" s="199"/>
      <c r="X170" s="331">
        <f t="shared" si="11"/>
        <v>0</v>
      </c>
    </row>
    <row r="171" spans="1:24" ht="20.149999999999999" customHeight="1" x14ac:dyDescent="0.35">
      <c r="A171" s="126">
        <v>165</v>
      </c>
      <c r="B171" s="123" t="str">
        <f>IF('Dépenses forfaitaires'!B171="","",'Dépenses forfaitaires'!B171)</f>
        <v/>
      </c>
      <c r="C171" s="123" t="str">
        <f>IF('Dépenses forfaitaires'!C171="","",'Dépenses forfaitaires'!C171)</f>
        <v/>
      </c>
      <c r="D171" s="123" t="str">
        <f>IF('Dépenses forfaitaires'!D171="","",'Dépenses forfaitaires'!D171)</f>
        <v/>
      </c>
      <c r="E171" s="123" t="str">
        <f>IF('Dépenses forfaitaires'!E171="","",'Dépenses forfaitaires'!E171)</f>
        <v/>
      </c>
      <c r="F171" s="123" t="str">
        <f>IF('Dépenses forfaitaires'!F171="","",'Dépenses forfaitaires'!F171)</f>
        <v/>
      </c>
      <c r="G171" s="197" t="str">
        <f>IF('Dépenses forfaitaires'!G171="","",'Dépenses forfaitaires'!G171)</f>
        <v/>
      </c>
      <c r="H171" s="123" t="str">
        <f>IF('Dépenses forfaitaires'!H171="","",'Dépenses forfaitaires'!H171)</f>
        <v/>
      </c>
      <c r="I171" s="123" t="str">
        <f>IF('Dépenses forfaitaires'!I171="","",'Dépenses forfaitaires'!I171)</f>
        <v/>
      </c>
      <c r="J171" s="361" t="str">
        <f>IF('Dépenses forfaitaires'!J171="","",'Dépenses forfaitaires'!J171)</f>
        <v/>
      </c>
      <c r="K171" s="361" t="str">
        <f>IF('Dépenses forfaitaires'!K171="","",'Dépenses forfaitaires'!K171)</f>
        <v/>
      </c>
      <c r="L171" s="123" t="str">
        <f>IF($H171="","",IF($C171=Listes!$B$32,IF('DP_Instruction Forfaitaires'!$E171&lt;Listes!$B$53,('DP_Instruction Forfaitaires'!$E171*(VLOOKUP('DP_Instruction Forfaitaires'!$D171,Listes!$A$54:$E$60,2,FALSE))),IF('DP_Instruction Forfaitaires'!$E171&gt;Listes!$E$53,('DP_Instruction Forfaitaires'!$E171*(VLOOKUP('DP_Instruction Forfaitaires'!$D171,Listes!$A$54:$E$60,5,FALSE))),('DP_Instruction Forfaitaires'!$E171*(VLOOKUP('DP_Instruction Forfaitaires'!$D171,Listes!$A$54:$E$60,3,FALSE))+(VLOOKUP('DP_Instruction Forfaitaires'!$D171,Listes!$A$54:$E$60,4,FALSE)))))))</f>
        <v/>
      </c>
      <c r="M171" s="123" t="str">
        <f>IF($H171="","",IF($C171=Listes!$B$31,IF('DP_Instruction Forfaitaires'!$E171&lt;Listes!$B$42,('DP_Instruction Forfaitaires'!$E171*(VLOOKUP('DP_Instruction Forfaitaires'!$D171,Listes!$A$43:$E$49,2,FALSE))),IF('DP_Instruction Forfaitaires'!$E171&gt;Listes!$D$42,('DP_Instruction Forfaitaires'!$E171*(VLOOKUP('DP_Instruction Forfaitaires'!$D171,Listes!$A$43:$E$49,5,FALSE))),('DP_Instruction Forfaitaires'!$E171*(VLOOKUP('DP_Instruction Forfaitaires'!$D171,Listes!$A$43:$E$49,3,FALSE))+(VLOOKUP('DP_Instruction Forfaitaires'!$D171,Listes!$A$43:$E$49,4,FALSE)))))))</f>
        <v/>
      </c>
      <c r="N171" s="186" t="str">
        <f>IF($H171="","",IF($C171=Listes!$B$34,Listes!$I$31,IF($C171=Listes!$B$35,(VLOOKUP('DP_Instruction Forfaitaires'!$F171,Listes!$E$31:$F$36,2,FALSE)),IF($C171=Listes!$B$33,IF('DP_Instruction Forfaitaires'!$E171&lt;Listes!$A$64,'DP_Instruction Forfaitaires'!$E171*Listes!$A$65,IF('DP_Instruction Forfaitaires'!$E171&gt;Listes!$D$64,'DP_Instruction Forfaitaires'!$E171*Listes!$D$65,(('DP_Instruction Forfaitaires'!$E171*Listes!$B$65)+Listes!$C$65)))))))</f>
        <v/>
      </c>
      <c r="O171" s="140" t="str">
        <f>IF('Dépenses forfaitaires'!P171="","",'Dépenses forfaitaires'!P171)</f>
        <v/>
      </c>
      <c r="P171" s="196"/>
      <c r="Q171" s="367" t="str">
        <f t="shared" si="8"/>
        <v/>
      </c>
      <c r="R171" s="367" t="str">
        <f t="shared" si="9"/>
        <v/>
      </c>
      <c r="S171" s="196" t="str">
        <f t="shared" si="10"/>
        <v/>
      </c>
      <c r="T171" s="193"/>
      <c r="U171" s="198"/>
      <c r="V171" s="301" t="str">
        <f>IF(AND(OR(P171="KO",S171&lt;&gt;""),OR(Q171="",R171="",S171="")),Listes!$A$68,IF(AND(S171="",Q171&lt;&gt;""),Listes!$A$69,IF(AND(O171&lt;S171,U171=""),Listes!$A$70,IF(AND(Q171&gt;R171),Listes!$A$71,IF(AND(O171&lt;&gt;"",O171&gt;S171,T171=""),Listes!$A$72,IF(AND(W171="",OR(P171&lt;&gt;"",Q171&lt;&gt;"",R171&lt;&gt;"")),Listes!$A$73,""))))))</f>
        <v/>
      </c>
      <c r="W171" s="199"/>
      <c r="X171" s="331">
        <f t="shared" si="11"/>
        <v>0</v>
      </c>
    </row>
    <row r="172" spans="1:24" ht="20.149999999999999" customHeight="1" x14ac:dyDescent="0.35">
      <c r="A172" s="126">
        <v>166</v>
      </c>
      <c r="B172" s="123" t="str">
        <f>IF('Dépenses forfaitaires'!B172="","",'Dépenses forfaitaires'!B172)</f>
        <v/>
      </c>
      <c r="C172" s="123" t="str">
        <f>IF('Dépenses forfaitaires'!C172="","",'Dépenses forfaitaires'!C172)</f>
        <v/>
      </c>
      <c r="D172" s="123" t="str">
        <f>IF('Dépenses forfaitaires'!D172="","",'Dépenses forfaitaires'!D172)</f>
        <v/>
      </c>
      <c r="E172" s="123" t="str">
        <f>IF('Dépenses forfaitaires'!E172="","",'Dépenses forfaitaires'!E172)</f>
        <v/>
      </c>
      <c r="F172" s="123" t="str">
        <f>IF('Dépenses forfaitaires'!F172="","",'Dépenses forfaitaires'!F172)</f>
        <v/>
      </c>
      <c r="G172" s="197" t="str">
        <f>IF('Dépenses forfaitaires'!G172="","",'Dépenses forfaitaires'!G172)</f>
        <v/>
      </c>
      <c r="H172" s="123" t="str">
        <f>IF('Dépenses forfaitaires'!H172="","",'Dépenses forfaitaires'!H172)</f>
        <v/>
      </c>
      <c r="I172" s="123" t="str">
        <f>IF('Dépenses forfaitaires'!I172="","",'Dépenses forfaitaires'!I172)</f>
        <v/>
      </c>
      <c r="J172" s="361" t="str">
        <f>IF('Dépenses forfaitaires'!J172="","",'Dépenses forfaitaires'!J172)</f>
        <v/>
      </c>
      <c r="K172" s="361" t="str">
        <f>IF('Dépenses forfaitaires'!K172="","",'Dépenses forfaitaires'!K172)</f>
        <v/>
      </c>
      <c r="L172" s="123" t="str">
        <f>IF($H172="","",IF($C172=Listes!$B$32,IF('DP_Instruction Forfaitaires'!$E172&lt;Listes!$B$53,('DP_Instruction Forfaitaires'!$E172*(VLOOKUP('DP_Instruction Forfaitaires'!$D172,Listes!$A$54:$E$60,2,FALSE))),IF('DP_Instruction Forfaitaires'!$E172&gt;Listes!$E$53,('DP_Instruction Forfaitaires'!$E172*(VLOOKUP('DP_Instruction Forfaitaires'!$D172,Listes!$A$54:$E$60,5,FALSE))),('DP_Instruction Forfaitaires'!$E172*(VLOOKUP('DP_Instruction Forfaitaires'!$D172,Listes!$A$54:$E$60,3,FALSE))+(VLOOKUP('DP_Instruction Forfaitaires'!$D172,Listes!$A$54:$E$60,4,FALSE)))))))</f>
        <v/>
      </c>
      <c r="M172" s="123" t="str">
        <f>IF($H172="","",IF($C172=Listes!$B$31,IF('DP_Instruction Forfaitaires'!$E172&lt;Listes!$B$42,('DP_Instruction Forfaitaires'!$E172*(VLOOKUP('DP_Instruction Forfaitaires'!$D172,Listes!$A$43:$E$49,2,FALSE))),IF('DP_Instruction Forfaitaires'!$E172&gt;Listes!$D$42,('DP_Instruction Forfaitaires'!$E172*(VLOOKUP('DP_Instruction Forfaitaires'!$D172,Listes!$A$43:$E$49,5,FALSE))),('DP_Instruction Forfaitaires'!$E172*(VLOOKUP('DP_Instruction Forfaitaires'!$D172,Listes!$A$43:$E$49,3,FALSE))+(VLOOKUP('DP_Instruction Forfaitaires'!$D172,Listes!$A$43:$E$49,4,FALSE)))))))</f>
        <v/>
      </c>
      <c r="N172" s="186" t="str">
        <f>IF($H172="","",IF($C172=Listes!$B$34,Listes!$I$31,IF($C172=Listes!$B$35,(VLOOKUP('DP_Instruction Forfaitaires'!$F172,Listes!$E$31:$F$36,2,FALSE)),IF($C172=Listes!$B$33,IF('DP_Instruction Forfaitaires'!$E172&lt;Listes!$A$64,'DP_Instruction Forfaitaires'!$E172*Listes!$A$65,IF('DP_Instruction Forfaitaires'!$E172&gt;Listes!$D$64,'DP_Instruction Forfaitaires'!$E172*Listes!$D$65,(('DP_Instruction Forfaitaires'!$E172*Listes!$B$65)+Listes!$C$65)))))))</f>
        <v/>
      </c>
      <c r="O172" s="140" t="str">
        <f>IF('Dépenses forfaitaires'!P172="","",'Dépenses forfaitaires'!P172)</f>
        <v/>
      </c>
      <c r="P172" s="196"/>
      <c r="Q172" s="367" t="str">
        <f t="shared" si="8"/>
        <v/>
      </c>
      <c r="R172" s="367" t="str">
        <f t="shared" si="9"/>
        <v/>
      </c>
      <c r="S172" s="196" t="str">
        <f t="shared" si="10"/>
        <v/>
      </c>
      <c r="T172" s="193"/>
      <c r="U172" s="198"/>
      <c r="V172" s="301" t="str">
        <f>IF(AND(OR(P172="KO",S172&lt;&gt;""),OR(Q172="",R172="",S172="")),Listes!$A$68,IF(AND(S172="",Q172&lt;&gt;""),Listes!$A$69,IF(AND(O172&lt;S172,U172=""),Listes!$A$70,IF(AND(Q172&gt;R172),Listes!$A$71,IF(AND(O172&lt;&gt;"",O172&gt;S172,T172=""),Listes!$A$72,IF(AND(W172="",OR(P172&lt;&gt;"",Q172&lt;&gt;"",R172&lt;&gt;"")),Listes!$A$73,""))))))</f>
        <v/>
      </c>
      <c r="W172" s="199"/>
      <c r="X172" s="331">
        <f t="shared" si="11"/>
        <v>0</v>
      </c>
    </row>
    <row r="173" spans="1:24" ht="20.149999999999999" customHeight="1" x14ac:dyDescent="0.35">
      <c r="A173" s="126">
        <v>167</v>
      </c>
      <c r="B173" s="123" t="str">
        <f>IF('Dépenses forfaitaires'!B173="","",'Dépenses forfaitaires'!B173)</f>
        <v/>
      </c>
      <c r="C173" s="123" t="str">
        <f>IF('Dépenses forfaitaires'!C173="","",'Dépenses forfaitaires'!C173)</f>
        <v/>
      </c>
      <c r="D173" s="123" t="str">
        <f>IF('Dépenses forfaitaires'!D173="","",'Dépenses forfaitaires'!D173)</f>
        <v/>
      </c>
      <c r="E173" s="123" t="str">
        <f>IF('Dépenses forfaitaires'!E173="","",'Dépenses forfaitaires'!E173)</f>
        <v/>
      </c>
      <c r="F173" s="123" t="str">
        <f>IF('Dépenses forfaitaires'!F173="","",'Dépenses forfaitaires'!F173)</f>
        <v/>
      </c>
      <c r="G173" s="197" t="str">
        <f>IF('Dépenses forfaitaires'!G173="","",'Dépenses forfaitaires'!G173)</f>
        <v/>
      </c>
      <c r="H173" s="123" t="str">
        <f>IF('Dépenses forfaitaires'!H173="","",'Dépenses forfaitaires'!H173)</f>
        <v/>
      </c>
      <c r="I173" s="123" t="str">
        <f>IF('Dépenses forfaitaires'!I173="","",'Dépenses forfaitaires'!I173)</f>
        <v/>
      </c>
      <c r="J173" s="361" t="str">
        <f>IF('Dépenses forfaitaires'!J173="","",'Dépenses forfaitaires'!J173)</f>
        <v/>
      </c>
      <c r="K173" s="361" t="str">
        <f>IF('Dépenses forfaitaires'!K173="","",'Dépenses forfaitaires'!K173)</f>
        <v/>
      </c>
      <c r="L173" s="123" t="str">
        <f>IF($H173="","",IF($C173=Listes!$B$32,IF('DP_Instruction Forfaitaires'!$E173&lt;Listes!$B$53,('DP_Instruction Forfaitaires'!$E173*(VLOOKUP('DP_Instruction Forfaitaires'!$D173,Listes!$A$54:$E$60,2,FALSE))),IF('DP_Instruction Forfaitaires'!$E173&gt;Listes!$E$53,('DP_Instruction Forfaitaires'!$E173*(VLOOKUP('DP_Instruction Forfaitaires'!$D173,Listes!$A$54:$E$60,5,FALSE))),('DP_Instruction Forfaitaires'!$E173*(VLOOKUP('DP_Instruction Forfaitaires'!$D173,Listes!$A$54:$E$60,3,FALSE))+(VLOOKUP('DP_Instruction Forfaitaires'!$D173,Listes!$A$54:$E$60,4,FALSE)))))))</f>
        <v/>
      </c>
      <c r="M173" s="123" t="str">
        <f>IF($H173="","",IF($C173=Listes!$B$31,IF('DP_Instruction Forfaitaires'!$E173&lt;Listes!$B$42,('DP_Instruction Forfaitaires'!$E173*(VLOOKUP('DP_Instruction Forfaitaires'!$D173,Listes!$A$43:$E$49,2,FALSE))),IF('DP_Instruction Forfaitaires'!$E173&gt;Listes!$D$42,('DP_Instruction Forfaitaires'!$E173*(VLOOKUP('DP_Instruction Forfaitaires'!$D173,Listes!$A$43:$E$49,5,FALSE))),('DP_Instruction Forfaitaires'!$E173*(VLOOKUP('DP_Instruction Forfaitaires'!$D173,Listes!$A$43:$E$49,3,FALSE))+(VLOOKUP('DP_Instruction Forfaitaires'!$D173,Listes!$A$43:$E$49,4,FALSE)))))))</f>
        <v/>
      </c>
      <c r="N173" s="186" t="str">
        <f>IF($H173="","",IF($C173=Listes!$B$34,Listes!$I$31,IF($C173=Listes!$B$35,(VLOOKUP('DP_Instruction Forfaitaires'!$F173,Listes!$E$31:$F$36,2,FALSE)),IF($C173=Listes!$B$33,IF('DP_Instruction Forfaitaires'!$E173&lt;Listes!$A$64,'DP_Instruction Forfaitaires'!$E173*Listes!$A$65,IF('DP_Instruction Forfaitaires'!$E173&gt;Listes!$D$64,'DP_Instruction Forfaitaires'!$E173*Listes!$D$65,(('DP_Instruction Forfaitaires'!$E173*Listes!$B$65)+Listes!$C$65)))))))</f>
        <v/>
      </c>
      <c r="O173" s="140" t="str">
        <f>IF('Dépenses forfaitaires'!P173="","",'Dépenses forfaitaires'!P173)</f>
        <v/>
      </c>
      <c r="P173" s="196"/>
      <c r="Q173" s="367" t="str">
        <f t="shared" si="8"/>
        <v/>
      </c>
      <c r="R173" s="367" t="str">
        <f t="shared" si="9"/>
        <v/>
      </c>
      <c r="S173" s="196" t="str">
        <f t="shared" si="10"/>
        <v/>
      </c>
      <c r="T173" s="193"/>
      <c r="U173" s="198"/>
      <c r="V173" s="301" t="str">
        <f>IF(AND(OR(P173="KO",S173&lt;&gt;""),OR(Q173="",R173="",S173="")),Listes!$A$68,IF(AND(S173="",Q173&lt;&gt;""),Listes!$A$69,IF(AND(O173&lt;S173,U173=""),Listes!$A$70,IF(AND(Q173&gt;R173),Listes!$A$71,IF(AND(O173&lt;&gt;"",O173&gt;S173,T173=""),Listes!$A$72,IF(AND(W173="",OR(P173&lt;&gt;"",Q173&lt;&gt;"",R173&lt;&gt;"")),Listes!$A$73,""))))))</f>
        <v/>
      </c>
      <c r="W173" s="199"/>
      <c r="X173" s="331">
        <f t="shared" si="11"/>
        <v>0</v>
      </c>
    </row>
    <row r="174" spans="1:24" ht="20.149999999999999" customHeight="1" x14ac:dyDescent="0.35">
      <c r="A174" s="126">
        <v>168</v>
      </c>
      <c r="B174" s="123" t="str">
        <f>IF('Dépenses forfaitaires'!B174="","",'Dépenses forfaitaires'!B174)</f>
        <v/>
      </c>
      <c r="C174" s="123" t="str">
        <f>IF('Dépenses forfaitaires'!C174="","",'Dépenses forfaitaires'!C174)</f>
        <v/>
      </c>
      <c r="D174" s="123" t="str">
        <f>IF('Dépenses forfaitaires'!D174="","",'Dépenses forfaitaires'!D174)</f>
        <v/>
      </c>
      <c r="E174" s="123" t="str">
        <f>IF('Dépenses forfaitaires'!E174="","",'Dépenses forfaitaires'!E174)</f>
        <v/>
      </c>
      <c r="F174" s="123" t="str">
        <f>IF('Dépenses forfaitaires'!F174="","",'Dépenses forfaitaires'!F174)</f>
        <v/>
      </c>
      <c r="G174" s="197" t="str">
        <f>IF('Dépenses forfaitaires'!G174="","",'Dépenses forfaitaires'!G174)</f>
        <v/>
      </c>
      <c r="H174" s="123" t="str">
        <f>IF('Dépenses forfaitaires'!H174="","",'Dépenses forfaitaires'!H174)</f>
        <v/>
      </c>
      <c r="I174" s="123" t="str">
        <f>IF('Dépenses forfaitaires'!I174="","",'Dépenses forfaitaires'!I174)</f>
        <v/>
      </c>
      <c r="J174" s="361" t="str">
        <f>IF('Dépenses forfaitaires'!J174="","",'Dépenses forfaitaires'!J174)</f>
        <v/>
      </c>
      <c r="K174" s="361" t="str">
        <f>IF('Dépenses forfaitaires'!K174="","",'Dépenses forfaitaires'!K174)</f>
        <v/>
      </c>
      <c r="L174" s="123" t="str">
        <f>IF($H174="","",IF($C174=Listes!$B$32,IF('DP_Instruction Forfaitaires'!$E174&lt;Listes!$B$53,('DP_Instruction Forfaitaires'!$E174*(VLOOKUP('DP_Instruction Forfaitaires'!$D174,Listes!$A$54:$E$60,2,FALSE))),IF('DP_Instruction Forfaitaires'!$E174&gt;Listes!$E$53,('DP_Instruction Forfaitaires'!$E174*(VLOOKUP('DP_Instruction Forfaitaires'!$D174,Listes!$A$54:$E$60,5,FALSE))),('DP_Instruction Forfaitaires'!$E174*(VLOOKUP('DP_Instruction Forfaitaires'!$D174,Listes!$A$54:$E$60,3,FALSE))+(VLOOKUP('DP_Instruction Forfaitaires'!$D174,Listes!$A$54:$E$60,4,FALSE)))))))</f>
        <v/>
      </c>
      <c r="M174" s="123" t="str">
        <f>IF($H174="","",IF($C174=Listes!$B$31,IF('DP_Instruction Forfaitaires'!$E174&lt;Listes!$B$42,('DP_Instruction Forfaitaires'!$E174*(VLOOKUP('DP_Instruction Forfaitaires'!$D174,Listes!$A$43:$E$49,2,FALSE))),IF('DP_Instruction Forfaitaires'!$E174&gt;Listes!$D$42,('DP_Instruction Forfaitaires'!$E174*(VLOOKUP('DP_Instruction Forfaitaires'!$D174,Listes!$A$43:$E$49,5,FALSE))),('DP_Instruction Forfaitaires'!$E174*(VLOOKUP('DP_Instruction Forfaitaires'!$D174,Listes!$A$43:$E$49,3,FALSE))+(VLOOKUP('DP_Instruction Forfaitaires'!$D174,Listes!$A$43:$E$49,4,FALSE)))))))</f>
        <v/>
      </c>
      <c r="N174" s="186" t="str">
        <f>IF($H174="","",IF($C174=Listes!$B$34,Listes!$I$31,IF($C174=Listes!$B$35,(VLOOKUP('DP_Instruction Forfaitaires'!$F174,Listes!$E$31:$F$36,2,FALSE)),IF($C174=Listes!$B$33,IF('DP_Instruction Forfaitaires'!$E174&lt;Listes!$A$64,'DP_Instruction Forfaitaires'!$E174*Listes!$A$65,IF('DP_Instruction Forfaitaires'!$E174&gt;Listes!$D$64,'DP_Instruction Forfaitaires'!$E174*Listes!$D$65,(('DP_Instruction Forfaitaires'!$E174*Listes!$B$65)+Listes!$C$65)))))))</f>
        <v/>
      </c>
      <c r="O174" s="140" t="str">
        <f>IF('Dépenses forfaitaires'!P174="","",'Dépenses forfaitaires'!P174)</f>
        <v/>
      </c>
      <c r="P174" s="196"/>
      <c r="Q174" s="367" t="str">
        <f t="shared" si="8"/>
        <v/>
      </c>
      <c r="R174" s="367" t="str">
        <f t="shared" si="9"/>
        <v/>
      </c>
      <c r="S174" s="196" t="str">
        <f t="shared" si="10"/>
        <v/>
      </c>
      <c r="T174" s="193"/>
      <c r="U174" s="198"/>
      <c r="V174" s="301" t="str">
        <f>IF(AND(OR(P174="KO",S174&lt;&gt;""),OR(Q174="",R174="",S174="")),Listes!$A$68,IF(AND(S174="",Q174&lt;&gt;""),Listes!$A$69,IF(AND(O174&lt;S174,U174=""),Listes!$A$70,IF(AND(Q174&gt;R174),Listes!$A$71,IF(AND(O174&lt;&gt;"",O174&gt;S174,T174=""),Listes!$A$72,IF(AND(W174="",OR(P174&lt;&gt;"",Q174&lt;&gt;"",R174&lt;&gt;"")),Listes!$A$73,""))))))</f>
        <v/>
      </c>
      <c r="W174" s="199"/>
      <c r="X174" s="331">
        <f t="shared" si="11"/>
        <v>0</v>
      </c>
    </row>
    <row r="175" spans="1:24" ht="20.149999999999999" customHeight="1" x14ac:dyDescent="0.35">
      <c r="A175" s="126">
        <v>169</v>
      </c>
      <c r="B175" s="123" t="str">
        <f>IF('Dépenses forfaitaires'!B175="","",'Dépenses forfaitaires'!B175)</f>
        <v/>
      </c>
      <c r="C175" s="123" t="str">
        <f>IF('Dépenses forfaitaires'!C175="","",'Dépenses forfaitaires'!C175)</f>
        <v/>
      </c>
      <c r="D175" s="123" t="str">
        <f>IF('Dépenses forfaitaires'!D175="","",'Dépenses forfaitaires'!D175)</f>
        <v/>
      </c>
      <c r="E175" s="123" t="str">
        <f>IF('Dépenses forfaitaires'!E175="","",'Dépenses forfaitaires'!E175)</f>
        <v/>
      </c>
      <c r="F175" s="123" t="str">
        <f>IF('Dépenses forfaitaires'!F175="","",'Dépenses forfaitaires'!F175)</f>
        <v/>
      </c>
      <c r="G175" s="197" t="str">
        <f>IF('Dépenses forfaitaires'!G175="","",'Dépenses forfaitaires'!G175)</f>
        <v/>
      </c>
      <c r="H175" s="123" t="str">
        <f>IF('Dépenses forfaitaires'!H175="","",'Dépenses forfaitaires'!H175)</f>
        <v/>
      </c>
      <c r="I175" s="123" t="str">
        <f>IF('Dépenses forfaitaires'!I175="","",'Dépenses forfaitaires'!I175)</f>
        <v/>
      </c>
      <c r="J175" s="361" t="str">
        <f>IF('Dépenses forfaitaires'!J175="","",'Dépenses forfaitaires'!J175)</f>
        <v/>
      </c>
      <c r="K175" s="361" t="str">
        <f>IF('Dépenses forfaitaires'!K175="","",'Dépenses forfaitaires'!K175)</f>
        <v/>
      </c>
      <c r="L175" s="123" t="str">
        <f>IF($H175="","",IF($C175=Listes!$B$32,IF('DP_Instruction Forfaitaires'!$E175&lt;Listes!$B$53,('DP_Instruction Forfaitaires'!$E175*(VLOOKUP('DP_Instruction Forfaitaires'!$D175,Listes!$A$54:$E$60,2,FALSE))),IF('DP_Instruction Forfaitaires'!$E175&gt;Listes!$E$53,('DP_Instruction Forfaitaires'!$E175*(VLOOKUP('DP_Instruction Forfaitaires'!$D175,Listes!$A$54:$E$60,5,FALSE))),('DP_Instruction Forfaitaires'!$E175*(VLOOKUP('DP_Instruction Forfaitaires'!$D175,Listes!$A$54:$E$60,3,FALSE))+(VLOOKUP('DP_Instruction Forfaitaires'!$D175,Listes!$A$54:$E$60,4,FALSE)))))))</f>
        <v/>
      </c>
      <c r="M175" s="123" t="str">
        <f>IF($H175="","",IF($C175=Listes!$B$31,IF('DP_Instruction Forfaitaires'!$E175&lt;Listes!$B$42,('DP_Instruction Forfaitaires'!$E175*(VLOOKUP('DP_Instruction Forfaitaires'!$D175,Listes!$A$43:$E$49,2,FALSE))),IF('DP_Instruction Forfaitaires'!$E175&gt;Listes!$D$42,('DP_Instruction Forfaitaires'!$E175*(VLOOKUP('DP_Instruction Forfaitaires'!$D175,Listes!$A$43:$E$49,5,FALSE))),('DP_Instruction Forfaitaires'!$E175*(VLOOKUP('DP_Instruction Forfaitaires'!$D175,Listes!$A$43:$E$49,3,FALSE))+(VLOOKUP('DP_Instruction Forfaitaires'!$D175,Listes!$A$43:$E$49,4,FALSE)))))))</f>
        <v/>
      </c>
      <c r="N175" s="186" t="str">
        <f>IF($H175="","",IF($C175=Listes!$B$34,Listes!$I$31,IF($C175=Listes!$B$35,(VLOOKUP('DP_Instruction Forfaitaires'!$F175,Listes!$E$31:$F$36,2,FALSE)),IF($C175=Listes!$B$33,IF('DP_Instruction Forfaitaires'!$E175&lt;Listes!$A$64,'DP_Instruction Forfaitaires'!$E175*Listes!$A$65,IF('DP_Instruction Forfaitaires'!$E175&gt;Listes!$D$64,'DP_Instruction Forfaitaires'!$E175*Listes!$D$65,(('DP_Instruction Forfaitaires'!$E175*Listes!$B$65)+Listes!$C$65)))))))</f>
        <v/>
      </c>
      <c r="O175" s="140" t="str">
        <f>IF('Dépenses forfaitaires'!P175="","",'Dépenses forfaitaires'!P175)</f>
        <v/>
      </c>
      <c r="P175" s="196"/>
      <c r="Q175" s="367" t="str">
        <f t="shared" si="8"/>
        <v/>
      </c>
      <c r="R175" s="367" t="str">
        <f t="shared" si="9"/>
        <v/>
      </c>
      <c r="S175" s="196" t="str">
        <f t="shared" si="10"/>
        <v/>
      </c>
      <c r="T175" s="193"/>
      <c r="U175" s="198"/>
      <c r="V175" s="301" t="str">
        <f>IF(AND(OR(P175="KO",S175&lt;&gt;""),OR(Q175="",R175="",S175="")),Listes!$A$68,IF(AND(S175="",Q175&lt;&gt;""),Listes!$A$69,IF(AND(O175&lt;S175,U175=""),Listes!$A$70,IF(AND(Q175&gt;R175),Listes!$A$71,IF(AND(O175&lt;&gt;"",O175&gt;S175,T175=""),Listes!$A$72,IF(AND(W175="",OR(P175&lt;&gt;"",Q175&lt;&gt;"",R175&lt;&gt;"")),Listes!$A$73,""))))))</f>
        <v/>
      </c>
      <c r="W175" s="199"/>
      <c r="X175" s="331">
        <f t="shared" si="11"/>
        <v>0</v>
      </c>
    </row>
    <row r="176" spans="1:24" ht="20.149999999999999" customHeight="1" x14ac:dyDescent="0.35">
      <c r="A176" s="126">
        <v>170</v>
      </c>
      <c r="B176" s="123" t="str">
        <f>IF('Dépenses forfaitaires'!B176="","",'Dépenses forfaitaires'!B176)</f>
        <v/>
      </c>
      <c r="C176" s="123" t="str">
        <f>IF('Dépenses forfaitaires'!C176="","",'Dépenses forfaitaires'!C176)</f>
        <v/>
      </c>
      <c r="D176" s="123" t="str">
        <f>IF('Dépenses forfaitaires'!D176="","",'Dépenses forfaitaires'!D176)</f>
        <v/>
      </c>
      <c r="E176" s="123" t="str">
        <f>IF('Dépenses forfaitaires'!E176="","",'Dépenses forfaitaires'!E176)</f>
        <v/>
      </c>
      <c r="F176" s="123" t="str">
        <f>IF('Dépenses forfaitaires'!F176="","",'Dépenses forfaitaires'!F176)</f>
        <v/>
      </c>
      <c r="G176" s="197" t="str">
        <f>IF('Dépenses forfaitaires'!G176="","",'Dépenses forfaitaires'!G176)</f>
        <v/>
      </c>
      <c r="H176" s="123" t="str">
        <f>IF('Dépenses forfaitaires'!H176="","",'Dépenses forfaitaires'!H176)</f>
        <v/>
      </c>
      <c r="I176" s="123" t="str">
        <f>IF('Dépenses forfaitaires'!I176="","",'Dépenses forfaitaires'!I176)</f>
        <v/>
      </c>
      <c r="J176" s="361" t="str">
        <f>IF('Dépenses forfaitaires'!J176="","",'Dépenses forfaitaires'!J176)</f>
        <v/>
      </c>
      <c r="K176" s="361" t="str">
        <f>IF('Dépenses forfaitaires'!K176="","",'Dépenses forfaitaires'!K176)</f>
        <v/>
      </c>
      <c r="L176" s="123" t="str">
        <f>IF($H176="","",IF($C176=Listes!$B$32,IF('DP_Instruction Forfaitaires'!$E176&lt;Listes!$B$53,('DP_Instruction Forfaitaires'!$E176*(VLOOKUP('DP_Instruction Forfaitaires'!$D176,Listes!$A$54:$E$60,2,FALSE))),IF('DP_Instruction Forfaitaires'!$E176&gt;Listes!$E$53,('DP_Instruction Forfaitaires'!$E176*(VLOOKUP('DP_Instruction Forfaitaires'!$D176,Listes!$A$54:$E$60,5,FALSE))),('DP_Instruction Forfaitaires'!$E176*(VLOOKUP('DP_Instruction Forfaitaires'!$D176,Listes!$A$54:$E$60,3,FALSE))+(VLOOKUP('DP_Instruction Forfaitaires'!$D176,Listes!$A$54:$E$60,4,FALSE)))))))</f>
        <v/>
      </c>
      <c r="M176" s="123" t="str">
        <f>IF($H176="","",IF($C176=Listes!$B$31,IF('DP_Instruction Forfaitaires'!$E176&lt;Listes!$B$42,('DP_Instruction Forfaitaires'!$E176*(VLOOKUP('DP_Instruction Forfaitaires'!$D176,Listes!$A$43:$E$49,2,FALSE))),IF('DP_Instruction Forfaitaires'!$E176&gt;Listes!$D$42,('DP_Instruction Forfaitaires'!$E176*(VLOOKUP('DP_Instruction Forfaitaires'!$D176,Listes!$A$43:$E$49,5,FALSE))),('DP_Instruction Forfaitaires'!$E176*(VLOOKUP('DP_Instruction Forfaitaires'!$D176,Listes!$A$43:$E$49,3,FALSE))+(VLOOKUP('DP_Instruction Forfaitaires'!$D176,Listes!$A$43:$E$49,4,FALSE)))))))</f>
        <v/>
      </c>
      <c r="N176" s="186" t="str">
        <f>IF($H176="","",IF($C176=Listes!$B$34,Listes!$I$31,IF($C176=Listes!$B$35,(VLOOKUP('DP_Instruction Forfaitaires'!$F176,Listes!$E$31:$F$36,2,FALSE)),IF($C176=Listes!$B$33,IF('DP_Instruction Forfaitaires'!$E176&lt;Listes!$A$64,'DP_Instruction Forfaitaires'!$E176*Listes!$A$65,IF('DP_Instruction Forfaitaires'!$E176&gt;Listes!$D$64,'DP_Instruction Forfaitaires'!$E176*Listes!$D$65,(('DP_Instruction Forfaitaires'!$E176*Listes!$B$65)+Listes!$C$65)))))))</f>
        <v/>
      </c>
      <c r="O176" s="140" t="str">
        <f>IF('Dépenses forfaitaires'!P176="","",'Dépenses forfaitaires'!P176)</f>
        <v/>
      </c>
      <c r="P176" s="196"/>
      <c r="Q176" s="367" t="str">
        <f t="shared" si="8"/>
        <v/>
      </c>
      <c r="R176" s="367" t="str">
        <f t="shared" si="9"/>
        <v/>
      </c>
      <c r="S176" s="196" t="str">
        <f t="shared" si="10"/>
        <v/>
      </c>
      <c r="T176" s="193"/>
      <c r="U176" s="198"/>
      <c r="V176" s="301" t="str">
        <f>IF(AND(OR(P176="KO",S176&lt;&gt;""),OR(Q176="",R176="",S176="")),Listes!$A$68,IF(AND(S176="",Q176&lt;&gt;""),Listes!$A$69,IF(AND(O176&lt;S176,U176=""),Listes!$A$70,IF(AND(Q176&gt;R176),Listes!$A$71,IF(AND(O176&lt;&gt;"",O176&gt;S176,T176=""),Listes!$A$72,IF(AND(W176="",OR(P176&lt;&gt;"",Q176&lt;&gt;"",R176&lt;&gt;"")),Listes!$A$73,""))))))</f>
        <v/>
      </c>
      <c r="W176" s="199"/>
      <c r="X176" s="331">
        <f t="shared" si="11"/>
        <v>0</v>
      </c>
    </row>
    <row r="177" spans="1:24" ht="20.149999999999999" customHeight="1" x14ac:dyDescent="0.35">
      <c r="A177" s="126">
        <v>171</v>
      </c>
      <c r="B177" s="123" t="str">
        <f>IF('Dépenses forfaitaires'!B177="","",'Dépenses forfaitaires'!B177)</f>
        <v/>
      </c>
      <c r="C177" s="123" t="str">
        <f>IF('Dépenses forfaitaires'!C177="","",'Dépenses forfaitaires'!C177)</f>
        <v/>
      </c>
      <c r="D177" s="123" t="str">
        <f>IF('Dépenses forfaitaires'!D177="","",'Dépenses forfaitaires'!D177)</f>
        <v/>
      </c>
      <c r="E177" s="123" t="str">
        <f>IF('Dépenses forfaitaires'!E177="","",'Dépenses forfaitaires'!E177)</f>
        <v/>
      </c>
      <c r="F177" s="123" t="str">
        <f>IF('Dépenses forfaitaires'!F177="","",'Dépenses forfaitaires'!F177)</f>
        <v/>
      </c>
      <c r="G177" s="197" t="str">
        <f>IF('Dépenses forfaitaires'!G177="","",'Dépenses forfaitaires'!G177)</f>
        <v/>
      </c>
      <c r="H177" s="123" t="str">
        <f>IF('Dépenses forfaitaires'!H177="","",'Dépenses forfaitaires'!H177)</f>
        <v/>
      </c>
      <c r="I177" s="123" t="str">
        <f>IF('Dépenses forfaitaires'!I177="","",'Dépenses forfaitaires'!I177)</f>
        <v/>
      </c>
      <c r="J177" s="361" t="str">
        <f>IF('Dépenses forfaitaires'!J177="","",'Dépenses forfaitaires'!J177)</f>
        <v/>
      </c>
      <c r="K177" s="361" t="str">
        <f>IF('Dépenses forfaitaires'!K177="","",'Dépenses forfaitaires'!K177)</f>
        <v/>
      </c>
      <c r="L177" s="123" t="str">
        <f>IF($H177="","",IF($C177=Listes!$B$32,IF('DP_Instruction Forfaitaires'!$E177&lt;Listes!$B$53,('DP_Instruction Forfaitaires'!$E177*(VLOOKUP('DP_Instruction Forfaitaires'!$D177,Listes!$A$54:$E$60,2,FALSE))),IF('DP_Instruction Forfaitaires'!$E177&gt;Listes!$E$53,('DP_Instruction Forfaitaires'!$E177*(VLOOKUP('DP_Instruction Forfaitaires'!$D177,Listes!$A$54:$E$60,5,FALSE))),('DP_Instruction Forfaitaires'!$E177*(VLOOKUP('DP_Instruction Forfaitaires'!$D177,Listes!$A$54:$E$60,3,FALSE))+(VLOOKUP('DP_Instruction Forfaitaires'!$D177,Listes!$A$54:$E$60,4,FALSE)))))))</f>
        <v/>
      </c>
      <c r="M177" s="123" t="str">
        <f>IF($H177="","",IF($C177=Listes!$B$31,IF('DP_Instruction Forfaitaires'!$E177&lt;Listes!$B$42,('DP_Instruction Forfaitaires'!$E177*(VLOOKUP('DP_Instruction Forfaitaires'!$D177,Listes!$A$43:$E$49,2,FALSE))),IF('DP_Instruction Forfaitaires'!$E177&gt;Listes!$D$42,('DP_Instruction Forfaitaires'!$E177*(VLOOKUP('DP_Instruction Forfaitaires'!$D177,Listes!$A$43:$E$49,5,FALSE))),('DP_Instruction Forfaitaires'!$E177*(VLOOKUP('DP_Instruction Forfaitaires'!$D177,Listes!$A$43:$E$49,3,FALSE))+(VLOOKUP('DP_Instruction Forfaitaires'!$D177,Listes!$A$43:$E$49,4,FALSE)))))))</f>
        <v/>
      </c>
      <c r="N177" s="186" t="str">
        <f>IF($H177="","",IF($C177=Listes!$B$34,Listes!$I$31,IF($C177=Listes!$B$35,(VLOOKUP('DP_Instruction Forfaitaires'!$F177,Listes!$E$31:$F$36,2,FALSE)),IF($C177=Listes!$B$33,IF('DP_Instruction Forfaitaires'!$E177&lt;Listes!$A$64,'DP_Instruction Forfaitaires'!$E177*Listes!$A$65,IF('DP_Instruction Forfaitaires'!$E177&gt;Listes!$D$64,'DP_Instruction Forfaitaires'!$E177*Listes!$D$65,(('DP_Instruction Forfaitaires'!$E177*Listes!$B$65)+Listes!$C$65)))))))</f>
        <v/>
      </c>
      <c r="O177" s="140" t="str">
        <f>IF('Dépenses forfaitaires'!P177="","",'Dépenses forfaitaires'!P177)</f>
        <v/>
      </c>
      <c r="P177" s="196"/>
      <c r="Q177" s="367" t="str">
        <f t="shared" si="8"/>
        <v/>
      </c>
      <c r="R177" s="367" t="str">
        <f t="shared" si="9"/>
        <v/>
      </c>
      <c r="S177" s="196" t="str">
        <f t="shared" si="10"/>
        <v/>
      </c>
      <c r="T177" s="193"/>
      <c r="U177" s="198"/>
      <c r="V177" s="301" t="str">
        <f>IF(AND(OR(P177="KO",S177&lt;&gt;""),OR(Q177="",R177="",S177="")),Listes!$A$68,IF(AND(S177="",Q177&lt;&gt;""),Listes!$A$69,IF(AND(O177&lt;S177,U177=""),Listes!$A$70,IF(AND(Q177&gt;R177),Listes!$A$71,IF(AND(O177&lt;&gt;"",O177&gt;S177,T177=""),Listes!$A$72,IF(AND(W177="",OR(P177&lt;&gt;"",Q177&lt;&gt;"",R177&lt;&gt;"")),Listes!$A$73,""))))))</f>
        <v/>
      </c>
      <c r="W177" s="199"/>
      <c r="X177" s="331">
        <f t="shared" si="11"/>
        <v>0</v>
      </c>
    </row>
    <row r="178" spans="1:24" ht="20.149999999999999" customHeight="1" x14ac:dyDescent="0.35">
      <c r="A178" s="126">
        <v>172</v>
      </c>
      <c r="B178" s="123" t="str">
        <f>IF('Dépenses forfaitaires'!B178="","",'Dépenses forfaitaires'!B178)</f>
        <v/>
      </c>
      <c r="C178" s="123" t="str">
        <f>IF('Dépenses forfaitaires'!C178="","",'Dépenses forfaitaires'!C178)</f>
        <v/>
      </c>
      <c r="D178" s="123" t="str">
        <f>IF('Dépenses forfaitaires'!D178="","",'Dépenses forfaitaires'!D178)</f>
        <v/>
      </c>
      <c r="E178" s="123" t="str">
        <f>IF('Dépenses forfaitaires'!E178="","",'Dépenses forfaitaires'!E178)</f>
        <v/>
      </c>
      <c r="F178" s="123" t="str">
        <f>IF('Dépenses forfaitaires'!F178="","",'Dépenses forfaitaires'!F178)</f>
        <v/>
      </c>
      <c r="G178" s="197" t="str">
        <f>IF('Dépenses forfaitaires'!G178="","",'Dépenses forfaitaires'!G178)</f>
        <v/>
      </c>
      <c r="H178" s="123" t="str">
        <f>IF('Dépenses forfaitaires'!H178="","",'Dépenses forfaitaires'!H178)</f>
        <v/>
      </c>
      <c r="I178" s="123" t="str">
        <f>IF('Dépenses forfaitaires'!I178="","",'Dépenses forfaitaires'!I178)</f>
        <v/>
      </c>
      <c r="J178" s="361" t="str">
        <f>IF('Dépenses forfaitaires'!J178="","",'Dépenses forfaitaires'!J178)</f>
        <v/>
      </c>
      <c r="K178" s="361" t="str">
        <f>IF('Dépenses forfaitaires'!K178="","",'Dépenses forfaitaires'!K178)</f>
        <v/>
      </c>
      <c r="L178" s="123" t="str">
        <f>IF($H178="","",IF($C178=Listes!$B$32,IF('DP_Instruction Forfaitaires'!$E178&lt;Listes!$B$53,('DP_Instruction Forfaitaires'!$E178*(VLOOKUP('DP_Instruction Forfaitaires'!$D178,Listes!$A$54:$E$60,2,FALSE))),IF('DP_Instruction Forfaitaires'!$E178&gt;Listes!$E$53,('DP_Instruction Forfaitaires'!$E178*(VLOOKUP('DP_Instruction Forfaitaires'!$D178,Listes!$A$54:$E$60,5,FALSE))),('DP_Instruction Forfaitaires'!$E178*(VLOOKUP('DP_Instruction Forfaitaires'!$D178,Listes!$A$54:$E$60,3,FALSE))+(VLOOKUP('DP_Instruction Forfaitaires'!$D178,Listes!$A$54:$E$60,4,FALSE)))))))</f>
        <v/>
      </c>
      <c r="M178" s="123" t="str">
        <f>IF($H178="","",IF($C178=Listes!$B$31,IF('DP_Instruction Forfaitaires'!$E178&lt;Listes!$B$42,('DP_Instruction Forfaitaires'!$E178*(VLOOKUP('DP_Instruction Forfaitaires'!$D178,Listes!$A$43:$E$49,2,FALSE))),IF('DP_Instruction Forfaitaires'!$E178&gt;Listes!$D$42,('DP_Instruction Forfaitaires'!$E178*(VLOOKUP('DP_Instruction Forfaitaires'!$D178,Listes!$A$43:$E$49,5,FALSE))),('DP_Instruction Forfaitaires'!$E178*(VLOOKUP('DP_Instruction Forfaitaires'!$D178,Listes!$A$43:$E$49,3,FALSE))+(VLOOKUP('DP_Instruction Forfaitaires'!$D178,Listes!$A$43:$E$49,4,FALSE)))))))</f>
        <v/>
      </c>
      <c r="N178" s="186" t="str">
        <f>IF($H178="","",IF($C178=Listes!$B$34,Listes!$I$31,IF($C178=Listes!$B$35,(VLOOKUP('DP_Instruction Forfaitaires'!$F178,Listes!$E$31:$F$36,2,FALSE)),IF($C178=Listes!$B$33,IF('DP_Instruction Forfaitaires'!$E178&lt;Listes!$A$64,'DP_Instruction Forfaitaires'!$E178*Listes!$A$65,IF('DP_Instruction Forfaitaires'!$E178&gt;Listes!$D$64,'DP_Instruction Forfaitaires'!$E178*Listes!$D$65,(('DP_Instruction Forfaitaires'!$E178*Listes!$B$65)+Listes!$C$65)))))))</f>
        <v/>
      </c>
      <c r="O178" s="140" t="str">
        <f>IF('Dépenses forfaitaires'!P178="","",'Dépenses forfaitaires'!P178)</f>
        <v/>
      </c>
      <c r="P178" s="196"/>
      <c r="Q178" s="367" t="str">
        <f t="shared" si="8"/>
        <v/>
      </c>
      <c r="R178" s="367" t="str">
        <f t="shared" si="9"/>
        <v/>
      </c>
      <c r="S178" s="196" t="str">
        <f t="shared" si="10"/>
        <v/>
      </c>
      <c r="T178" s="193"/>
      <c r="U178" s="198"/>
      <c r="V178" s="301" t="str">
        <f>IF(AND(OR(P178="KO",S178&lt;&gt;""),OR(Q178="",R178="",S178="")),Listes!$A$68,IF(AND(S178="",Q178&lt;&gt;""),Listes!$A$69,IF(AND(O178&lt;S178,U178=""),Listes!$A$70,IF(AND(Q178&gt;R178),Listes!$A$71,IF(AND(O178&lt;&gt;"",O178&gt;S178,T178=""),Listes!$A$72,IF(AND(W178="",OR(P178&lt;&gt;"",Q178&lt;&gt;"",R178&lt;&gt;"")),Listes!$A$73,""))))))</f>
        <v/>
      </c>
      <c r="W178" s="199"/>
      <c r="X178" s="331">
        <f t="shared" si="11"/>
        <v>0</v>
      </c>
    </row>
    <row r="179" spans="1:24" ht="20.149999999999999" customHeight="1" x14ac:dyDescent="0.35">
      <c r="A179" s="126">
        <v>173</v>
      </c>
      <c r="B179" s="123" t="str">
        <f>IF('Dépenses forfaitaires'!B179="","",'Dépenses forfaitaires'!B179)</f>
        <v/>
      </c>
      <c r="C179" s="123" t="str">
        <f>IF('Dépenses forfaitaires'!C179="","",'Dépenses forfaitaires'!C179)</f>
        <v/>
      </c>
      <c r="D179" s="123" t="str">
        <f>IF('Dépenses forfaitaires'!D179="","",'Dépenses forfaitaires'!D179)</f>
        <v/>
      </c>
      <c r="E179" s="123" t="str">
        <f>IF('Dépenses forfaitaires'!E179="","",'Dépenses forfaitaires'!E179)</f>
        <v/>
      </c>
      <c r="F179" s="123" t="str">
        <f>IF('Dépenses forfaitaires'!F179="","",'Dépenses forfaitaires'!F179)</f>
        <v/>
      </c>
      <c r="G179" s="197" t="str">
        <f>IF('Dépenses forfaitaires'!G179="","",'Dépenses forfaitaires'!G179)</f>
        <v/>
      </c>
      <c r="H179" s="123" t="str">
        <f>IF('Dépenses forfaitaires'!H179="","",'Dépenses forfaitaires'!H179)</f>
        <v/>
      </c>
      <c r="I179" s="123" t="str">
        <f>IF('Dépenses forfaitaires'!I179="","",'Dépenses forfaitaires'!I179)</f>
        <v/>
      </c>
      <c r="J179" s="361" t="str">
        <f>IF('Dépenses forfaitaires'!J179="","",'Dépenses forfaitaires'!J179)</f>
        <v/>
      </c>
      <c r="K179" s="361" t="str">
        <f>IF('Dépenses forfaitaires'!K179="","",'Dépenses forfaitaires'!K179)</f>
        <v/>
      </c>
      <c r="L179" s="123" t="str">
        <f>IF($H179="","",IF($C179=Listes!$B$32,IF('DP_Instruction Forfaitaires'!$E179&lt;Listes!$B$53,('DP_Instruction Forfaitaires'!$E179*(VLOOKUP('DP_Instruction Forfaitaires'!$D179,Listes!$A$54:$E$60,2,FALSE))),IF('DP_Instruction Forfaitaires'!$E179&gt;Listes!$E$53,('DP_Instruction Forfaitaires'!$E179*(VLOOKUP('DP_Instruction Forfaitaires'!$D179,Listes!$A$54:$E$60,5,FALSE))),('DP_Instruction Forfaitaires'!$E179*(VLOOKUP('DP_Instruction Forfaitaires'!$D179,Listes!$A$54:$E$60,3,FALSE))+(VLOOKUP('DP_Instruction Forfaitaires'!$D179,Listes!$A$54:$E$60,4,FALSE)))))))</f>
        <v/>
      </c>
      <c r="M179" s="123" t="str">
        <f>IF($H179="","",IF($C179=Listes!$B$31,IF('DP_Instruction Forfaitaires'!$E179&lt;Listes!$B$42,('DP_Instruction Forfaitaires'!$E179*(VLOOKUP('DP_Instruction Forfaitaires'!$D179,Listes!$A$43:$E$49,2,FALSE))),IF('DP_Instruction Forfaitaires'!$E179&gt;Listes!$D$42,('DP_Instruction Forfaitaires'!$E179*(VLOOKUP('DP_Instruction Forfaitaires'!$D179,Listes!$A$43:$E$49,5,FALSE))),('DP_Instruction Forfaitaires'!$E179*(VLOOKUP('DP_Instruction Forfaitaires'!$D179,Listes!$A$43:$E$49,3,FALSE))+(VLOOKUP('DP_Instruction Forfaitaires'!$D179,Listes!$A$43:$E$49,4,FALSE)))))))</f>
        <v/>
      </c>
      <c r="N179" s="186" t="str">
        <f>IF($H179="","",IF($C179=Listes!$B$34,Listes!$I$31,IF($C179=Listes!$B$35,(VLOOKUP('DP_Instruction Forfaitaires'!$F179,Listes!$E$31:$F$36,2,FALSE)),IF($C179=Listes!$B$33,IF('DP_Instruction Forfaitaires'!$E179&lt;Listes!$A$64,'DP_Instruction Forfaitaires'!$E179*Listes!$A$65,IF('DP_Instruction Forfaitaires'!$E179&gt;Listes!$D$64,'DP_Instruction Forfaitaires'!$E179*Listes!$D$65,(('DP_Instruction Forfaitaires'!$E179*Listes!$B$65)+Listes!$C$65)))))))</f>
        <v/>
      </c>
      <c r="O179" s="140" t="str">
        <f>IF('Dépenses forfaitaires'!P179="","",'Dépenses forfaitaires'!P179)</f>
        <v/>
      </c>
      <c r="P179" s="196"/>
      <c r="Q179" s="367" t="str">
        <f t="shared" si="8"/>
        <v/>
      </c>
      <c r="R179" s="367" t="str">
        <f t="shared" si="9"/>
        <v/>
      </c>
      <c r="S179" s="196" t="str">
        <f t="shared" si="10"/>
        <v/>
      </c>
      <c r="T179" s="193"/>
      <c r="U179" s="198"/>
      <c r="V179" s="301" t="str">
        <f>IF(AND(OR(P179="KO",S179&lt;&gt;""),OR(Q179="",R179="",S179="")),Listes!$A$68,IF(AND(S179="",Q179&lt;&gt;""),Listes!$A$69,IF(AND(O179&lt;S179,U179=""),Listes!$A$70,IF(AND(Q179&gt;R179),Listes!$A$71,IF(AND(O179&lt;&gt;"",O179&gt;S179,T179=""),Listes!$A$72,IF(AND(W179="",OR(P179&lt;&gt;"",Q179&lt;&gt;"",R179&lt;&gt;"")),Listes!$A$73,""))))))</f>
        <v/>
      </c>
      <c r="W179" s="199"/>
      <c r="X179" s="331">
        <f t="shared" si="11"/>
        <v>0</v>
      </c>
    </row>
    <row r="180" spans="1:24" ht="20.149999999999999" customHeight="1" x14ac:dyDescent="0.35">
      <c r="A180" s="126">
        <v>174</v>
      </c>
      <c r="B180" s="123" t="str">
        <f>IF('Dépenses forfaitaires'!B180="","",'Dépenses forfaitaires'!B180)</f>
        <v/>
      </c>
      <c r="C180" s="123" t="str">
        <f>IF('Dépenses forfaitaires'!C180="","",'Dépenses forfaitaires'!C180)</f>
        <v/>
      </c>
      <c r="D180" s="123" t="str">
        <f>IF('Dépenses forfaitaires'!D180="","",'Dépenses forfaitaires'!D180)</f>
        <v/>
      </c>
      <c r="E180" s="123" t="str">
        <f>IF('Dépenses forfaitaires'!E180="","",'Dépenses forfaitaires'!E180)</f>
        <v/>
      </c>
      <c r="F180" s="123" t="str">
        <f>IF('Dépenses forfaitaires'!F180="","",'Dépenses forfaitaires'!F180)</f>
        <v/>
      </c>
      <c r="G180" s="197" t="str">
        <f>IF('Dépenses forfaitaires'!G180="","",'Dépenses forfaitaires'!G180)</f>
        <v/>
      </c>
      <c r="H180" s="123" t="str">
        <f>IF('Dépenses forfaitaires'!H180="","",'Dépenses forfaitaires'!H180)</f>
        <v/>
      </c>
      <c r="I180" s="123" t="str">
        <f>IF('Dépenses forfaitaires'!I180="","",'Dépenses forfaitaires'!I180)</f>
        <v/>
      </c>
      <c r="J180" s="361" t="str">
        <f>IF('Dépenses forfaitaires'!J180="","",'Dépenses forfaitaires'!J180)</f>
        <v/>
      </c>
      <c r="K180" s="361" t="str">
        <f>IF('Dépenses forfaitaires'!K180="","",'Dépenses forfaitaires'!K180)</f>
        <v/>
      </c>
      <c r="L180" s="123" t="str">
        <f>IF($H180="","",IF($C180=Listes!$B$32,IF('DP_Instruction Forfaitaires'!$E180&lt;Listes!$B$53,('DP_Instruction Forfaitaires'!$E180*(VLOOKUP('DP_Instruction Forfaitaires'!$D180,Listes!$A$54:$E$60,2,FALSE))),IF('DP_Instruction Forfaitaires'!$E180&gt;Listes!$E$53,('DP_Instruction Forfaitaires'!$E180*(VLOOKUP('DP_Instruction Forfaitaires'!$D180,Listes!$A$54:$E$60,5,FALSE))),('DP_Instruction Forfaitaires'!$E180*(VLOOKUP('DP_Instruction Forfaitaires'!$D180,Listes!$A$54:$E$60,3,FALSE))+(VLOOKUP('DP_Instruction Forfaitaires'!$D180,Listes!$A$54:$E$60,4,FALSE)))))))</f>
        <v/>
      </c>
      <c r="M180" s="123" t="str">
        <f>IF($H180="","",IF($C180=Listes!$B$31,IF('DP_Instruction Forfaitaires'!$E180&lt;Listes!$B$42,('DP_Instruction Forfaitaires'!$E180*(VLOOKUP('DP_Instruction Forfaitaires'!$D180,Listes!$A$43:$E$49,2,FALSE))),IF('DP_Instruction Forfaitaires'!$E180&gt;Listes!$D$42,('DP_Instruction Forfaitaires'!$E180*(VLOOKUP('DP_Instruction Forfaitaires'!$D180,Listes!$A$43:$E$49,5,FALSE))),('DP_Instruction Forfaitaires'!$E180*(VLOOKUP('DP_Instruction Forfaitaires'!$D180,Listes!$A$43:$E$49,3,FALSE))+(VLOOKUP('DP_Instruction Forfaitaires'!$D180,Listes!$A$43:$E$49,4,FALSE)))))))</f>
        <v/>
      </c>
      <c r="N180" s="186" t="str">
        <f>IF($H180="","",IF($C180=Listes!$B$34,Listes!$I$31,IF($C180=Listes!$B$35,(VLOOKUP('DP_Instruction Forfaitaires'!$F180,Listes!$E$31:$F$36,2,FALSE)),IF($C180=Listes!$B$33,IF('DP_Instruction Forfaitaires'!$E180&lt;Listes!$A$64,'DP_Instruction Forfaitaires'!$E180*Listes!$A$65,IF('DP_Instruction Forfaitaires'!$E180&gt;Listes!$D$64,'DP_Instruction Forfaitaires'!$E180*Listes!$D$65,(('DP_Instruction Forfaitaires'!$E180*Listes!$B$65)+Listes!$C$65)))))))</f>
        <v/>
      </c>
      <c r="O180" s="140" t="str">
        <f>IF('Dépenses forfaitaires'!P180="","",'Dépenses forfaitaires'!P180)</f>
        <v/>
      </c>
      <c r="P180" s="196"/>
      <c r="Q180" s="367" t="str">
        <f t="shared" si="8"/>
        <v/>
      </c>
      <c r="R180" s="367" t="str">
        <f t="shared" si="9"/>
        <v/>
      </c>
      <c r="S180" s="196" t="str">
        <f t="shared" si="10"/>
        <v/>
      </c>
      <c r="T180" s="193"/>
      <c r="U180" s="198"/>
      <c r="V180" s="301" t="str">
        <f>IF(AND(OR(P180="KO",S180&lt;&gt;""),OR(Q180="",R180="",S180="")),Listes!$A$68,IF(AND(S180="",Q180&lt;&gt;""),Listes!$A$69,IF(AND(O180&lt;S180,U180=""),Listes!$A$70,IF(AND(Q180&gt;R180),Listes!$A$71,IF(AND(O180&lt;&gt;"",O180&gt;S180,T180=""),Listes!$A$72,IF(AND(W180="",OR(P180&lt;&gt;"",Q180&lt;&gt;"",R180&lt;&gt;"")),Listes!$A$73,""))))))</f>
        <v/>
      </c>
      <c r="W180" s="199"/>
      <c r="X180" s="331">
        <f t="shared" si="11"/>
        <v>0</v>
      </c>
    </row>
    <row r="181" spans="1:24" ht="20.149999999999999" customHeight="1" x14ac:dyDescent="0.35">
      <c r="A181" s="126">
        <v>175</v>
      </c>
      <c r="B181" s="123" t="str">
        <f>IF('Dépenses forfaitaires'!B181="","",'Dépenses forfaitaires'!B181)</f>
        <v/>
      </c>
      <c r="C181" s="123" t="str">
        <f>IF('Dépenses forfaitaires'!C181="","",'Dépenses forfaitaires'!C181)</f>
        <v/>
      </c>
      <c r="D181" s="123" t="str">
        <f>IF('Dépenses forfaitaires'!D181="","",'Dépenses forfaitaires'!D181)</f>
        <v/>
      </c>
      <c r="E181" s="123" t="str">
        <f>IF('Dépenses forfaitaires'!E181="","",'Dépenses forfaitaires'!E181)</f>
        <v/>
      </c>
      <c r="F181" s="123" t="str">
        <f>IF('Dépenses forfaitaires'!F181="","",'Dépenses forfaitaires'!F181)</f>
        <v/>
      </c>
      <c r="G181" s="197" t="str">
        <f>IF('Dépenses forfaitaires'!G181="","",'Dépenses forfaitaires'!G181)</f>
        <v/>
      </c>
      <c r="H181" s="123" t="str">
        <f>IF('Dépenses forfaitaires'!H181="","",'Dépenses forfaitaires'!H181)</f>
        <v/>
      </c>
      <c r="I181" s="123" t="str">
        <f>IF('Dépenses forfaitaires'!I181="","",'Dépenses forfaitaires'!I181)</f>
        <v/>
      </c>
      <c r="J181" s="361" t="str">
        <f>IF('Dépenses forfaitaires'!J181="","",'Dépenses forfaitaires'!J181)</f>
        <v/>
      </c>
      <c r="K181" s="361" t="str">
        <f>IF('Dépenses forfaitaires'!K181="","",'Dépenses forfaitaires'!K181)</f>
        <v/>
      </c>
      <c r="L181" s="123" t="str">
        <f>IF($H181="","",IF($C181=Listes!$B$32,IF('DP_Instruction Forfaitaires'!$E181&lt;Listes!$B$53,('DP_Instruction Forfaitaires'!$E181*(VLOOKUP('DP_Instruction Forfaitaires'!$D181,Listes!$A$54:$E$60,2,FALSE))),IF('DP_Instruction Forfaitaires'!$E181&gt;Listes!$E$53,('DP_Instruction Forfaitaires'!$E181*(VLOOKUP('DP_Instruction Forfaitaires'!$D181,Listes!$A$54:$E$60,5,FALSE))),('DP_Instruction Forfaitaires'!$E181*(VLOOKUP('DP_Instruction Forfaitaires'!$D181,Listes!$A$54:$E$60,3,FALSE))+(VLOOKUP('DP_Instruction Forfaitaires'!$D181,Listes!$A$54:$E$60,4,FALSE)))))))</f>
        <v/>
      </c>
      <c r="M181" s="123" t="str">
        <f>IF($H181="","",IF($C181=Listes!$B$31,IF('DP_Instruction Forfaitaires'!$E181&lt;Listes!$B$42,('DP_Instruction Forfaitaires'!$E181*(VLOOKUP('DP_Instruction Forfaitaires'!$D181,Listes!$A$43:$E$49,2,FALSE))),IF('DP_Instruction Forfaitaires'!$E181&gt;Listes!$D$42,('DP_Instruction Forfaitaires'!$E181*(VLOOKUP('DP_Instruction Forfaitaires'!$D181,Listes!$A$43:$E$49,5,FALSE))),('DP_Instruction Forfaitaires'!$E181*(VLOOKUP('DP_Instruction Forfaitaires'!$D181,Listes!$A$43:$E$49,3,FALSE))+(VLOOKUP('DP_Instruction Forfaitaires'!$D181,Listes!$A$43:$E$49,4,FALSE)))))))</f>
        <v/>
      </c>
      <c r="N181" s="186" t="str">
        <f>IF($H181="","",IF($C181=Listes!$B$34,Listes!$I$31,IF($C181=Listes!$B$35,(VLOOKUP('DP_Instruction Forfaitaires'!$F181,Listes!$E$31:$F$36,2,FALSE)),IF($C181=Listes!$B$33,IF('DP_Instruction Forfaitaires'!$E181&lt;Listes!$A$64,'DP_Instruction Forfaitaires'!$E181*Listes!$A$65,IF('DP_Instruction Forfaitaires'!$E181&gt;Listes!$D$64,'DP_Instruction Forfaitaires'!$E181*Listes!$D$65,(('DP_Instruction Forfaitaires'!$E181*Listes!$B$65)+Listes!$C$65)))))))</f>
        <v/>
      </c>
      <c r="O181" s="140" t="str">
        <f>IF('Dépenses forfaitaires'!P181="","",'Dépenses forfaitaires'!P181)</f>
        <v/>
      </c>
      <c r="P181" s="196"/>
      <c r="Q181" s="367" t="str">
        <f t="shared" si="8"/>
        <v/>
      </c>
      <c r="R181" s="367" t="str">
        <f t="shared" si="9"/>
        <v/>
      </c>
      <c r="S181" s="196" t="str">
        <f t="shared" si="10"/>
        <v/>
      </c>
      <c r="T181" s="193"/>
      <c r="U181" s="198"/>
      <c r="V181" s="301" t="str">
        <f>IF(AND(OR(P181="KO",S181&lt;&gt;""),OR(Q181="",R181="",S181="")),Listes!$A$68,IF(AND(S181="",Q181&lt;&gt;""),Listes!$A$69,IF(AND(O181&lt;S181,U181=""),Listes!$A$70,IF(AND(Q181&gt;R181),Listes!$A$71,IF(AND(O181&lt;&gt;"",O181&gt;S181,T181=""),Listes!$A$72,IF(AND(W181="",OR(P181&lt;&gt;"",Q181&lt;&gt;"",R181&lt;&gt;"")),Listes!$A$73,""))))))</f>
        <v/>
      </c>
      <c r="W181" s="199"/>
      <c r="X181" s="331">
        <f t="shared" si="11"/>
        <v>0</v>
      </c>
    </row>
    <row r="182" spans="1:24" ht="20.149999999999999" customHeight="1" x14ac:dyDescent="0.35">
      <c r="A182" s="126">
        <v>176</v>
      </c>
      <c r="B182" s="123" t="str">
        <f>IF('Dépenses forfaitaires'!B182="","",'Dépenses forfaitaires'!B182)</f>
        <v/>
      </c>
      <c r="C182" s="123" t="str">
        <f>IF('Dépenses forfaitaires'!C182="","",'Dépenses forfaitaires'!C182)</f>
        <v/>
      </c>
      <c r="D182" s="123" t="str">
        <f>IF('Dépenses forfaitaires'!D182="","",'Dépenses forfaitaires'!D182)</f>
        <v/>
      </c>
      <c r="E182" s="123" t="str">
        <f>IF('Dépenses forfaitaires'!E182="","",'Dépenses forfaitaires'!E182)</f>
        <v/>
      </c>
      <c r="F182" s="123" t="str">
        <f>IF('Dépenses forfaitaires'!F182="","",'Dépenses forfaitaires'!F182)</f>
        <v/>
      </c>
      <c r="G182" s="197" t="str">
        <f>IF('Dépenses forfaitaires'!G182="","",'Dépenses forfaitaires'!G182)</f>
        <v/>
      </c>
      <c r="H182" s="123" t="str">
        <f>IF('Dépenses forfaitaires'!H182="","",'Dépenses forfaitaires'!H182)</f>
        <v/>
      </c>
      <c r="I182" s="123" t="str">
        <f>IF('Dépenses forfaitaires'!I182="","",'Dépenses forfaitaires'!I182)</f>
        <v/>
      </c>
      <c r="J182" s="361" t="str">
        <f>IF('Dépenses forfaitaires'!J182="","",'Dépenses forfaitaires'!J182)</f>
        <v/>
      </c>
      <c r="K182" s="361" t="str">
        <f>IF('Dépenses forfaitaires'!K182="","",'Dépenses forfaitaires'!K182)</f>
        <v/>
      </c>
      <c r="L182" s="123" t="str">
        <f>IF($H182="","",IF($C182=Listes!$B$32,IF('DP_Instruction Forfaitaires'!$E182&lt;Listes!$B$53,('DP_Instruction Forfaitaires'!$E182*(VLOOKUP('DP_Instruction Forfaitaires'!$D182,Listes!$A$54:$E$60,2,FALSE))),IF('DP_Instruction Forfaitaires'!$E182&gt;Listes!$E$53,('DP_Instruction Forfaitaires'!$E182*(VLOOKUP('DP_Instruction Forfaitaires'!$D182,Listes!$A$54:$E$60,5,FALSE))),('DP_Instruction Forfaitaires'!$E182*(VLOOKUP('DP_Instruction Forfaitaires'!$D182,Listes!$A$54:$E$60,3,FALSE))+(VLOOKUP('DP_Instruction Forfaitaires'!$D182,Listes!$A$54:$E$60,4,FALSE)))))))</f>
        <v/>
      </c>
      <c r="M182" s="123" t="str">
        <f>IF($H182="","",IF($C182=Listes!$B$31,IF('DP_Instruction Forfaitaires'!$E182&lt;Listes!$B$42,('DP_Instruction Forfaitaires'!$E182*(VLOOKUP('DP_Instruction Forfaitaires'!$D182,Listes!$A$43:$E$49,2,FALSE))),IF('DP_Instruction Forfaitaires'!$E182&gt;Listes!$D$42,('DP_Instruction Forfaitaires'!$E182*(VLOOKUP('DP_Instruction Forfaitaires'!$D182,Listes!$A$43:$E$49,5,FALSE))),('DP_Instruction Forfaitaires'!$E182*(VLOOKUP('DP_Instruction Forfaitaires'!$D182,Listes!$A$43:$E$49,3,FALSE))+(VLOOKUP('DP_Instruction Forfaitaires'!$D182,Listes!$A$43:$E$49,4,FALSE)))))))</f>
        <v/>
      </c>
      <c r="N182" s="186" t="str">
        <f>IF($H182="","",IF($C182=Listes!$B$34,Listes!$I$31,IF($C182=Listes!$B$35,(VLOOKUP('DP_Instruction Forfaitaires'!$F182,Listes!$E$31:$F$36,2,FALSE)),IF($C182=Listes!$B$33,IF('DP_Instruction Forfaitaires'!$E182&lt;Listes!$A$64,'DP_Instruction Forfaitaires'!$E182*Listes!$A$65,IF('DP_Instruction Forfaitaires'!$E182&gt;Listes!$D$64,'DP_Instruction Forfaitaires'!$E182*Listes!$D$65,(('DP_Instruction Forfaitaires'!$E182*Listes!$B$65)+Listes!$C$65)))))))</f>
        <v/>
      </c>
      <c r="O182" s="140" t="str">
        <f>IF('Dépenses forfaitaires'!P182="","",'Dépenses forfaitaires'!P182)</f>
        <v/>
      </c>
      <c r="P182" s="196"/>
      <c r="Q182" s="367" t="str">
        <f t="shared" si="8"/>
        <v/>
      </c>
      <c r="R182" s="367" t="str">
        <f t="shared" si="9"/>
        <v/>
      </c>
      <c r="S182" s="196" t="str">
        <f t="shared" si="10"/>
        <v/>
      </c>
      <c r="T182" s="193"/>
      <c r="U182" s="198"/>
      <c r="V182" s="301" t="str">
        <f>IF(AND(OR(P182="KO",S182&lt;&gt;""),OR(Q182="",R182="",S182="")),Listes!$A$68,IF(AND(S182="",Q182&lt;&gt;""),Listes!$A$69,IF(AND(O182&lt;S182,U182=""),Listes!$A$70,IF(AND(Q182&gt;R182),Listes!$A$71,IF(AND(O182&lt;&gt;"",O182&gt;S182,T182=""),Listes!$A$72,IF(AND(W182="",OR(P182&lt;&gt;"",Q182&lt;&gt;"",R182&lt;&gt;"")),Listes!$A$73,""))))))</f>
        <v/>
      </c>
      <c r="W182" s="199"/>
      <c r="X182" s="331">
        <f t="shared" si="11"/>
        <v>0</v>
      </c>
    </row>
    <row r="183" spans="1:24" ht="20.149999999999999" customHeight="1" x14ac:dyDescent="0.35">
      <c r="A183" s="126">
        <v>177</v>
      </c>
      <c r="B183" s="123" t="str">
        <f>IF('Dépenses forfaitaires'!B183="","",'Dépenses forfaitaires'!B183)</f>
        <v/>
      </c>
      <c r="C183" s="123" t="str">
        <f>IF('Dépenses forfaitaires'!C183="","",'Dépenses forfaitaires'!C183)</f>
        <v/>
      </c>
      <c r="D183" s="123" t="str">
        <f>IF('Dépenses forfaitaires'!D183="","",'Dépenses forfaitaires'!D183)</f>
        <v/>
      </c>
      <c r="E183" s="123" t="str">
        <f>IF('Dépenses forfaitaires'!E183="","",'Dépenses forfaitaires'!E183)</f>
        <v/>
      </c>
      <c r="F183" s="123" t="str">
        <f>IF('Dépenses forfaitaires'!F183="","",'Dépenses forfaitaires'!F183)</f>
        <v/>
      </c>
      <c r="G183" s="197" t="str">
        <f>IF('Dépenses forfaitaires'!G183="","",'Dépenses forfaitaires'!G183)</f>
        <v/>
      </c>
      <c r="H183" s="123" t="str">
        <f>IF('Dépenses forfaitaires'!H183="","",'Dépenses forfaitaires'!H183)</f>
        <v/>
      </c>
      <c r="I183" s="123" t="str">
        <f>IF('Dépenses forfaitaires'!I183="","",'Dépenses forfaitaires'!I183)</f>
        <v/>
      </c>
      <c r="J183" s="361" t="str">
        <f>IF('Dépenses forfaitaires'!J183="","",'Dépenses forfaitaires'!J183)</f>
        <v/>
      </c>
      <c r="K183" s="361" t="str">
        <f>IF('Dépenses forfaitaires'!K183="","",'Dépenses forfaitaires'!K183)</f>
        <v/>
      </c>
      <c r="L183" s="123" t="str">
        <f>IF($H183="","",IF($C183=Listes!$B$32,IF('DP_Instruction Forfaitaires'!$E183&lt;Listes!$B$53,('DP_Instruction Forfaitaires'!$E183*(VLOOKUP('DP_Instruction Forfaitaires'!$D183,Listes!$A$54:$E$60,2,FALSE))),IF('DP_Instruction Forfaitaires'!$E183&gt;Listes!$E$53,('DP_Instruction Forfaitaires'!$E183*(VLOOKUP('DP_Instruction Forfaitaires'!$D183,Listes!$A$54:$E$60,5,FALSE))),('DP_Instruction Forfaitaires'!$E183*(VLOOKUP('DP_Instruction Forfaitaires'!$D183,Listes!$A$54:$E$60,3,FALSE))+(VLOOKUP('DP_Instruction Forfaitaires'!$D183,Listes!$A$54:$E$60,4,FALSE)))))))</f>
        <v/>
      </c>
      <c r="M183" s="123" t="str">
        <f>IF($H183="","",IF($C183=Listes!$B$31,IF('DP_Instruction Forfaitaires'!$E183&lt;Listes!$B$42,('DP_Instruction Forfaitaires'!$E183*(VLOOKUP('DP_Instruction Forfaitaires'!$D183,Listes!$A$43:$E$49,2,FALSE))),IF('DP_Instruction Forfaitaires'!$E183&gt;Listes!$D$42,('DP_Instruction Forfaitaires'!$E183*(VLOOKUP('DP_Instruction Forfaitaires'!$D183,Listes!$A$43:$E$49,5,FALSE))),('DP_Instruction Forfaitaires'!$E183*(VLOOKUP('DP_Instruction Forfaitaires'!$D183,Listes!$A$43:$E$49,3,FALSE))+(VLOOKUP('DP_Instruction Forfaitaires'!$D183,Listes!$A$43:$E$49,4,FALSE)))))))</f>
        <v/>
      </c>
      <c r="N183" s="186" t="str">
        <f>IF($H183="","",IF($C183=Listes!$B$34,Listes!$I$31,IF($C183=Listes!$B$35,(VLOOKUP('DP_Instruction Forfaitaires'!$F183,Listes!$E$31:$F$36,2,FALSE)),IF($C183=Listes!$B$33,IF('DP_Instruction Forfaitaires'!$E183&lt;Listes!$A$64,'DP_Instruction Forfaitaires'!$E183*Listes!$A$65,IF('DP_Instruction Forfaitaires'!$E183&gt;Listes!$D$64,'DP_Instruction Forfaitaires'!$E183*Listes!$D$65,(('DP_Instruction Forfaitaires'!$E183*Listes!$B$65)+Listes!$C$65)))))))</f>
        <v/>
      </c>
      <c r="O183" s="140" t="str">
        <f>IF('Dépenses forfaitaires'!P183="","",'Dépenses forfaitaires'!P183)</f>
        <v/>
      </c>
      <c r="P183" s="196"/>
      <c r="Q183" s="367" t="str">
        <f t="shared" si="8"/>
        <v/>
      </c>
      <c r="R183" s="367" t="str">
        <f t="shared" si="9"/>
        <v/>
      </c>
      <c r="S183" s="196" t="str">
        <f t="shared" si="10"/>
        <v/>
      </c>
      <c r="T183" s="193"/>
      <c r="U183" s="198"/>
      <c r="V183" s="301" t="str">
        <f>IF(AND(OR(P183="KO",S183&lt;&gt;""),OR(Q183="",R183="",S183="")),Listes!$A$68,IF(AND(S183="",Q183&lt;&gt;""),Listes!$A$69,IF(AND(O183&lt;S183,U183=""),Listes!$A$70,IF(AND(Q183&gt;R183),Listes!$A$71,IF(AND(O183&lt;&gt;"",O183&gt;S183,T183=""),Listes!$A$72,IF(AND(W183="",OR(P183&lt;&gt;"",Q183&lt;&gt;"",R183&lt;&gt;"")),Listes!$A$73,""))))))</f>
        <v/>
      </c>
      <c r="W183" s="199"/>
      <c r="X183" s="331">
        <f t="shared" si="11"/>
        <v>0</v>
      </c>
    </row>
    <row r="184" spans="1:24" ht="20.149999999999999" customHeight="1" x14ac:dyDescent="0.35">
      <c r="A184" s="126">
        <v>178</v>
      </c>
      <c r="B184" s="123" t="str">
        <f>IF('Dépenses forfaitaires'!B184="","",'Dépenses forfaitaires'!B184)</f>
        <v/>
      </c>
      <c r="C184" s="123" t="str">
        <f>IF('Dépenses forfaitaires'!C184="","",'Dépenses forfaitaires'!C184)</f>
        <v/>
      </c>
      <c r="D184" s="123" t="str">
        <f>IF('Dépenses forfaitaires'!D184="","",'Dépenses forfaitaires'!D184)</f>
        <v/>
      </c>
      <c r="E184" s="123" t="str">
        <f>IF('Dépenses forfaitaires'!E184="","",'Dépenses forfaitaires'!E184)</f>
        <v/>
      </c>
      <c r="F184" s="123" t="str">
        <f>IF('Dépenses forfaitaires'!F184="","",'Dépenses forfaitaires'!F184)</f>
        <v/>
      </c>
      <c r="G184" s="197" t="str">
        <f>IF('Dépenses forfaitaires'!G184="","",'Dépenses forfaitaires'!G184)</f>
        <v/>
      </c>
      <c r="H184" s="123" t="str">
        <f>IF('Dépenses forfaitaires'!H184="","",'Dépenses forfaitaires'!H184)</f>
        <v/>
      </c>
      <c r="I184" s="123" t="str">
        <f>IF('Dépenses forfaitaires'!I184="","",'Dépenses forfaitaires'!I184)</f>
        <v/>
      </c>
      <c r="J184" s="361" t="str">
        <f>IF('Dépenses forfaitaires'!J184="","",'Dépenses forfaitaires'!J184)</f>
        <v/>
      </c>
      <c r="K184" s="361" t="str">
        <f>IF('Dépenses forfaitaires'!K184="","",'Dépenses forfaitaires'!K184)</f>
        <v/>
      </c>
      <c r="L184" s="123" t="str">
        <f>IF($H184="","",IF($C184=Listes!$B$32,IF('DP_Instruction Forfaitaires'!$E184&lt;Listes!$B$53,('DP_Instruction Forfaitaires'!$E184*(VLOOKUP('DP_Instruction Forfaitaires'!$D184,Listes!$A$54:$E$60,2,FALSE))),IF('DP_Instruction Forfaitaires'!$E184&gt;Listes!$E$53,('DP_Instruction Forfaitaires'!$E184*(VLOOKUP('DP_Instruction Forfaitaires'!$D184,Listes!$A$54:$E$60,5,FALSE))),('DP_Instruction Forfaitaires'!$E184*(VLOOKUP('DP_Instruction Forfaitaires'!$D184,Listes!$A$54:$E$60,3,FALSE))+(VLOOKUP('DP_Instruction Forfaitaires'!$D184,Listes!$A$54:$E$60,4,FALSE)))))))</f>
        <v/>
      </c>
      <c r="M184" s="123" t="str">
        <f>IF($H184="","",IF($C184=Listes!$B$31,IF('DP_Instruction Forfaitaires'!$E184&lt;Listes!$B$42,('DP_Instruction Forfaitaires'!$E184*(VLOOKUP('DP_Instruction Forfaitaires'!$D184,Listes!$A$43:$E$49,2,FALSE))),IF('DP_Instruction Forfaitaires'!$E184&gt;Listes!$D$42,('DP_Instruction Forfaitaires'!$E184*(VLOOKUP('DP_Instruction Forfaitaires'!$D184,Listes!$A$43:$E$49,5,FALSE))),('DP_Instruction Forfaitaires'!$E184*(VLOOKUP('DP_Instruction Forfaitaires'!$D184,Listes!$A$43:$E$49,3,FALSE))+(VLOOKUP('DP_Instruction Forfaitaires'!$D184,Listes!$A$43:$E$49,4,FALSE)))))))</f>
        <v/>
      </c>
      <c r="N184" s="186" t="str">
        <f>IF($H184="","",IF($C184=Listes!$B$34,Listes!$I$31,IF($C184=Listes!$B$35,(VLOOKUP('DP_Instruction Forfaitaires'!$F184,Listes!$E$31:$F$36,2,FALSE)),IF($C184=Listes!$B$33,IF('DP_Instruction Forfaitaires'!$E184&lt;Listes!$A$64,'DP_Instruction Forfaitaires'!$E184*Listes!$A$65,IF('DP_Instruction Forfaitaires'!$E184&gt;Listes!$D$64,'DP_Instruction Forfaitaires'!$E184*Listes!$D$65,(('DP_Instruction Forfaitaires'!$E184*Listes!$B$65)+Listes!$C$65)))))))</f>
        <v/>
      </c>
      <c r="O184" s="140" t="str">
        <f>IF('Dépenses forfaitaires'!P184="","",'Dépenses forfaitaires'!P184)</f>
        <v/>
      </c>
      <c r="P184" s="196"/>
      <c r="Q184" s="367" t="str">
        <f t="shared" si="8"/>
        <v/>
      </c>
      <c r="R184" s="367" t="str">
        <f t="shared" si="9"/>
        <v/>
      </c>
      <c r="S184" s="196" t="str">
        <f t="shared" si="10"/>
        <v/>
      </c>
      <c r="T184" s="193"/>
      <c r="U184" s="198"/>
      <c r="V184" s="301" t="str">
        <f>IF(AND(OR(P184="KO",S184&lt;&gt;""),OR(Q184="",R184="",S184="")),Listes!$A$68,IF(AND(S184="",Q184&lt;&gt;""),Listes!$A$69,IF(AND(O184&lt;S184,U184=""),Listes!$A$70,IF(AND(Q184&gt;R184),Listes!$A$71,IF(AND(O184&lt;&gt;"",O184&gt;S184,T184=""),Listes!$A$72,IF(AND(W184="",OR(P184&lt;&gt;"",Q184&lt;&gt;"",R184&lt;&gt;"")),Listes!$A$73,""))))))</f>
        <v/>
      </c>
      <c r="W184" s="199"/>
      <c r="X184" s="331">
        <f t="shared" si="11"/>
        <v>0</v>
      </c>
    </row>
    <row r="185" spans="1:24" ht="20.149999999999999" customHeight="1" x14ac:dyDescent="0.35">
      <c r="A185" s="126">
        <v>179</v>
      </c>
      <c r="B185" s="123" t="str">
        <f>IF('Dépenses forfaitaires'!B185="","",'Dépenses forfaitaires'!B185)</f>
        <v/>
      </c>
      <c r="C185" s="123" t="str">
        <f>IF('Dépenses forfaitaires'!C185="","",'Dépenses forfaitaires'!C185)</f>
        <v/>
      </c>
      <c r="D185" s="123" t="str">
        <f>IF('Dépenses forfaitaires'!D185="","",'Dépenses forfaitaires'!D185)</f>
        <v/>
      </c>
      <c r="E185" s="123" t="str">
        <f>IF('Dépenses forfaitaires'!E185="","",'Dépenses forfaitaires'!E185)</f>
        <v/>
      </c>
      <c r="F185" s="123" t="str">
        <f>IF('Dépenses forfaitaires'!F185="","",'Dépenses forfaitaires'!F185)</f>
        <v/>
      </c>
      <c r="G185" s="197" t="str">
        <f>IF('Dépenses forfaitaires'!G185="","",'Dépenses forfaitaires'!G185)</f>
        <v/>
      </c>
      <c r="H185" s="123" t="str">
        <f>IF('Dépenses forfaitaires'!H185="","",'Dépenses forfaitaires'!H185)</f>
        <v/>
      </c>
      <c r="I185" s="123" t="str">
        <f>IF('Dépenses forfaitaires'!I185="","",'Dépenses forfaitaires'!I185)</f>
        <v/>
      </c>
      <c r="J185" s="361" t="str">
        <f>IF('Dépenses forfaitaires'!J185="","",'Dépenses forfaitaires'!J185)</f>
        <v/>
      </c>
      <c r="K185" s="361" t="str">
        <f>IF('Dépenses forfaitaires'!K185="","",'Dépenses forfaitaires'!K185)</f>
        <v/>
      </c>
      <c r="L185" s="123" t="str">
        <f>IF($H185="","",IF($C185=Listes!$B$32,IF('DP_Instruction Forfaitaires'!$E185&lt;Listes!$B$53,('DP_Instruction Forfaitaires'!$E185*(VLOOKUP('DP_Instruction Forfaitaires'!$D185,Listes!$A$54:$E$60,2,FALSE))),IF('DP_Instruction Forfaitaires'!$E185&gt;Listes!$E$53,('DP_Instruction Forfaitaires'!$E185*(VLOOKUP('DP_Instruction Forfaitaires'!$D185,Listes!$A$54:$E$60,5,FALSE))),('DP_Instruction Forfaitaires'!$E185*(VLOOKUP('DP_Instruction Forfaitaires'!$D185,Listes!$A$54:$E$60,3,FALSE))+(VLOOKUP('DP_Instruction Forfaitaires'!$D185,Listes!$A$54:$E$60,4,FALSE)))))))</f>
        <v/>
      </c>
      <c r="M185" s="123" t="str">
        <f>IF($H185="","",IF($C185=Listes!$B$31,IF('DP_Instruction Forfaitaires'!$E185&lt;Listes!$B$42,('DP_Instruction Forfaitaires'!$E185*(VLOOKUP('DP_Instruction Forfaitaires'!$D185,Listes!$A$43:$E$49,2,FALSE))),IF('DP_Instruction Forfaitaires'!$E185&gt;Listes!$D$42,('DP_Instruction Forfaitaires'!$E185*(VLOOKUP('DP_Instruction Forfaitaires'!$D185,Listes!$A$43:$E$49,5,FALSE))),('DP_Instruction Forfaitaires'!$E185*(VLOOKUP('DP_Instruction Forfaitaires'!$D185,Listes!$A$43:$E$49,3,FALSE))+(VLOOKUP('DP_Instruction Forfaitaires'!$D185,Listes!$A$43:$E$49,4,FALSE)))))))</f>
        <v/>
      </c>
      <c r="N185" s="186" t="str">
        <f>IF($H185="","",IF($C185=Listes!$B$34,Listes!$I$31,IF($C185=Listes!$B$35,(VLOOKUP('DP_Instruction Forfaitaires'!$F185,Listes!$E$31:$F$36,2,FALSE)),IF($C185=Listes!$B$33,IF('DP_Instruction Forfaitaires'!$E185&lt;Listes!$A$64,'DP_Instruction Forfaitaires'!$E185*Listes!$A$65,IF('DP_Instruction Forfaitaires'!$E185&gt;Listes!$D$64,'DP_Instruction Forfaitaires'!$E185*Listes!$D$65,(('DP_Instruction Forfaitaires'!$E185*Listes!$B$65)+Listes!$C$65)))))))</f>
        <v/>
      </c>
      <c r="O185" s="140" t="str">
        <f>IF('Dépenses forfaitaires'!P185="","",'Dépenses forfaitaires'!P185)</f>
        <v/>
      </c>
      <c r="P185" s="196"/>
      <c r="Q185" s="367" t="str">
        <f t="shared" si="8"/>
        <v/>
      </c>
      <c r="R185" s="367" t="str">
        <f t="shared" si="9"/>
        <v/>
      </c>
      <c r="S185" s="196" t="str">
        <f t="shared" si="10"/>
        <v/>
      </c>
      <c r="T185" s="193"/>
      <c r="U185" s="198"/>
      <c r="V185" s="301" t="str">
        <f>IF(AND(OR(P185="KO",S185&lt;&gt;""),OR(Q185="",R185="",S185="")),Listes!$A$68,IF(AND(S185="",Q185&lt;&gt;""),Listes!$A$69,IF(AND(O185&lt;S185,U185=""),Listes!$A$70,IF(AND(Q185&gt;R185),Listes!$A$71,IF(AND(O185&lt;&gt;"",O185&gt;S185,T185=""),Listes!$A$72,IF(AND(W185="",OR(P185&lt;&gt;"",Q185&lt;&gt;"",R185&lt;&gt;"")),Listes!$A$73,""))))))</f>
        <v/>
      </c>
      <c r="W185" s="199"/>
      <c r="X185" s="331">
        <f t="shared" si="11"/>
        <v>0</v>
      </c>
    </row>
    <row r="186" spans="1:24" ht="20.149999999999999" customHeight="1" x14ac:dyDescent="0.35">
      <c r="A186" s="126">
        <v>180</v>
      </c>
      <c r="B186" s="123" t="str">
        <f>IF('Dépenses forfaitaires'!B186="","",'Dépenses forfaitaires'!B186)</f>
        <v/>
      </c>
      <c r="C186" s="123" t="str">
        <f>IF('Dépenses forfaitaires'!C186="","",'Dépenses forfaitaires'!C186)</f>
        <v/>
      </c>
      <c r="D186" s="123" t="str">
        <f>IF('Dépenses forfaitaires'!D186="","",'Dépenses forfaitaires'!D186)</f>
        <v/>
      </c>
      <c r="E186" s="123" t="str">
        <f>IF('Dépenses forfaitaires'!E186="","",'Dépenses forfaitaires'!E186)</f>
        <v/>
      </c>
      <c r="F186" s="123" t="str">
        <f>IF('Dépenses forfaitaires'!F186="","",'Dépenses forfaitaires'!F186)</f>
        <v/>
      </c>
      <c r="G186" s="197" t="str">
        <f>IF('Dépenses forfaitaires'!G186="","",'Dépenses forfaitaires'!G186)</f>
        <v/>
      </c>
      <c r="H186" s="123" t="str">
        <f>IF('Dépenses forfaitaires'!H186="","",'Dépenses forfaitaires'!H186)</f>
        <v/>
      </c>
      <c r="I186" s="123" t="str">
        <f>IF('Dépenses forfaitaires'!I186="","",'Dépenses forfaitaires'!I186)</f>
        <v/>
      </c>
      <c r="J186" s="361" t="str">
        <f>IF('Dépenses forfaitaires'!J186="","",'Dépenses forfaitaires'!J186)</f>
        <v/>
      </c>
      <c r="K186" s="361" t="str">
        <f>IF('Dépenses forfaitaires'!K186="","",'Dépenses forfaitaires'!K186)</f>
        <v/>
      </c>
      <c r="L186" s="123" t="str">
        <f>IF($H186="","",IF($C186=Listes!$B$32,IF('DP_Instruction Forfaitaires'!$E186&lt;Listes!$B$53,('DP_Instruction Forfaitaires'!$E186*(VLOOKUP('DP_Instruction Forfaitaires'!$D186,Listes!$A$54:$E$60,2,FALSE))),IF('DP_Instruction Forfaitaires'!$E186&gt;Listes!$E$53,('DP_Instruction Forfaitaires'!$E186*(VLOOKUP('DP_Instruction Forfaitaires'!$D186,Listes!$A$54:$E$60,5,FALSE))),('DP_Instruction Forfaitaires'!$E186*(VLOOKUP('DP_Instruction Forfaitaires'!$D186,Listes!$A$54:$E$60,3,FALSE))+(VLOOKUP('DP_Instruction Forfaitaires'!$D186,Listes!$A$54:$E$60,4,FALSE)))))))</f>
        <v/>
      </c>
      <c r="M186" s="123" t="str">
        <f>IF($H186="","",IF($C186=Listes!$B$31,IF('DP_Instruction Forfaitaires'!$E186&lt;Listes!$B$42,('DP_Instruction Forfaitaires'!$E186*(VLOOKUP('DP_Instruction Forfaitaires'!$D186,Listes!$A$43:$E$49,2,FALSE))),IF('DP_Instruction Forfaitaires'!$E186&gt;Listes!$D$42,('DP_Instruction Forfaitaires'!$E186*(VLOOKUP('DP_Instruction Forfaitaires'!$D186,Listes!$A$43:$E$49,5,FALSE))),('DP_Instruction Forfaitaires'!$E186*(VLOOKUP('DP_Instruction Forfaitaires'!$D186,Listes!$A$43:$E$49,3,FALSE))+(VLOOKUP('DP_Instruction Forfaitaires'!$D186,Listes!$A$43:$E$49,4,FALSE)))))))</f>
        <v/>
      </c>
      <c r="N186" s="186" t="str">
        <f>IF($H186="","",IF($C186=Listes!$B$34,Listes!$I$31,IF($C186=Listes!$B$35,(VLOOKUP('DP_Instruction Forfaitaires'!$F186,Listes!$E$31:$F$36,2,FALSE)),IF($C186=Listes!$B$33,IF('DP_Instruction Forfaitaires'!$E186&lt;Listes!$A$64,'DP_Instruction Forfaitaires'!$E186*Listes!$A$65,IF('DP_Instruction Forfaitaires'!$E186&gt;Listes!$D$64,'DP_Instruction Forfaitaires'!$E186*Listes!$D$65,(('DP_Instruction Forfaitaires'!$E186*Listes!$B$65)+Listes!$C$65)))))))</f>
        <v/>
      </c>
      <c r="O186" s="140" t="str">
        <f>IF('Dépenses forfaitaires'!P186="","",'Dépenses forfaitaires'!P186)</f>
        <v/>
      </c>
      <c r="P186" s="196"/>
      <c r="Q186" s="367" t="str">
        <f t="shared" si="8"/>
        <v/>
      </c>
      <c r="R186" s="367" t="str">
        <f t="shared" si="9"/>
        <v/>
      </c>
      <c r="S186" s="196" t="str">
        <f t="shared" si="10"/>
        <v/>
      </c>
      <c r="T186" s="193"/>
      <c r="U186" s="198"/>
      <c r="V186" s="301" t="str">
        <f>IF(AND(OR(P186="KO",S186&lt;&gt;""),OR(Q186="",R186="",S186="")),Listes!$A$68,IF(AND(S186="",Q186&lt;&gt;""),Listes!$A$69,IF(AND(O186&lt;S186,U186=""),Listes!$A$70,IF(AND(Q186&gt;R186),Listes!$A$71,IF(AND(O186&lt;&gt;"",O186&gt;S186,T186=""),Listes!$A$72,IF(AND(W186="",OR(P186&lt;&gt;"",Q186&lt;&gt;"",R186&lt;&gt;"")),Listes!$A$73,""))))))</f>
        <v/>
      </c>
      <c r="W186" s="199"/>
      <c r="X186" s="331">
        <f t="shared" si="11"/>
        <v>0</v>
      </c>
    </row>
    <row r="187" spans="1:24" ht="20.149999999999999" customHeight="1" x14ac:dyDescent="0.35">
      <c r="A187" s="126">
        <v>181</v>
      </c>
      <c r="B187" s="123" t="str">
        <f>IF('Dépenses forfaitaires'!B187="","",'Dépenses forfaitaires'!B187)</f>
        <v/>
      </c>
      <c r="C187" s="123" t="str">
        <f>IF('Dépenses forfaitaires'!C187="","",'Dépenses forfaitaires'!C187)</f>
        <v/>
      </c>
      <c r="D187" s="123" t="str">
        <f>IF('Dépenses forfaitaires'!D187="","",'Dépenses forfaitaires'!D187)</f>
        <v/>
      </c>
      <c r="E187" s="123" t="str">
        <f>IF('Dépenses forfaitaires'!E187="","",'Dépenses forfaitaires'!E187)</f>
        <v/>
      </c>
      <c r="F187" s="123" t="str">
        <f>IF('Dépenses forfaitaires'!F187="","",'Dépenses forfaitaires'!F187)</f>
        <v/>
      </c>
      <c r="G187" s="197" t="str">
        <f>IF('Dépenses forfaitaires'!G187="","",'Dépenses forfaitaires'!G187)</f>
        <v/>
      </c>
      <c r="H187" s="123" t="str">
        <f>IF('Dépenses forfaitaires'!H187="","",'Dépenses forfaitaires'!H187)</f>
        <v/>
      </c>
      <c r="I187" s="123" t="str">
        <f>IF('Dépenses forfaitaires'!I187="","",'Dépenses forfaitaires'!I187)</f>
        <v/>
      </c>
      <c r="J187" s="361" t="str">
        <f>IF('Dépenses forfaitaires'!J187="","",'Dépenses forfaitaires'!J187)</f>
        <v/>
      </c>
      <c r="K187" s="361" t="str">
        <f>IF('Dépenses forfaitaires'!K187="","",'Dépenses forfaitaires'!K187)</f>
        <v/>
      </c>
      <c r="L187" s="123" t="str">
        <f>IF($H187="","",IF($C187=Listes!$B$32,IF('DP_Instruction Forfaitaires'!$E187&lt;Listes!$B$53,('DP_Instruction Forfaitaires'!$E187*(VLOOKUP('DP_Instruction Forfaitaires'!$D187,Listes!$A$54:$E$60,2,FALSE))),IF('DP_Instruction Forfaitaires'!$E187&gt;Listes!$E$53,('DP_Instruction Forfaitaires'!$E187*(VLOOKUP('DP_Instruction Forfaitaires'!$D187,Listes!$A$54:$E$60,5,FALSE))),('DP_Instruction Forfaitaires'!$E187*(VLOOKUP('DP_Instruction Forfaitaires'!$D187,Listes!$A$54:$E$60,3,FALSE))+(VLOOKUP('DP_Instruction Forfaitaires'!$D187,Listes!$A$54:$E$60,4,FALSE)))))))</f>
        <v/>
      </c>
      <c r="M187" s="123" t="str">
        <f>IF($H187="","",IF($C187=Listes!$B$31,IF('DP_Instruction Forfaitaires'!$E187&lt;Listes!$B$42,('DP_Instruction Forfaitaires'!$E187*(VLOOKUP('DP_Instruction Forfaitaires'!$D187,Listes!$A$43:$E$49,2,FALSE))),IF('DP_Instruction Forfaitaires'!$E187&gt;Listes!$D$42,('DP_Instruction Forfaitaires'!$E187*(VLOOKUP('DP_Instruction Forfaitaires'!$D187,Listes!$A$43:$E$49,5,FALSE))),('DP_Instruction Forfaitaires'!$E187*(VLOOKUP('DP_Instruction Forfaitaires'!$D187,Listes!$A$43:$E$49,3,FALSE))+(VLOOKUP('DP_Instruction Forfaitaires'!$D187,Listes!$A$43:$E$49,4,FALSE)))))))</f>
        <v/>
      </c>
      <c r="N187" s="186" t="str">
        <f>IF($H187="","",IF($C187=Listes!$B$34,Listes!$I$31,IF($C187=Listes!$B$35,(VLOOKUP('DP_Instruction Forfaitaires'!$F187,Listes!$E$31:$F$36,2,FALSE)),IF($C187=Listes!$B$33,IF('DP_Instruction Forfaitaires'!$E187&lt;Listes!$A$64,'DP_Instruction Forfaitaires'!$E187*Listes!$A$65,IF('DP_Instruction Forfaitaires'!$E187&gt;Listes!$D$64,'DP_Instruction Forfaitaires'!$E187*Listes!$D$65,(('DP_Instruction Forfaitaires'!$E187*Listes!$B$65)+Listes!$C$65)))))))</f>
        <v/>
      </c>
      <c r="O187" s="140" t="str">
        <f>IF('Dépenses forfaitaires'!P187="","",'Dépenses forfaitaires'!P187)</f>
        <v/>
      </c>
      <c r="P187" s="196"/>
      <c r="Q187" s="367" t="str">
        <f t="shared" si="8"/>
        <v/>
      </c>
      <c r="R187" s="367" t="str">
        <f t="shared" si="9"/>
        <v/>
      </c>
      <c r="S187" s="196" t="str">
        <f t="shared" si="10"/>
        <v/>
      </c>
      <c r="T187" s="193"/>
      <c r="U187" s="198"/>
      <c r="V187" s="301" t="str">
        <f>IF(AND(OR(P187="KO",S187&lt;&gt;""),OR(Q187="",R187="",S187="")),Listes!$A$68,IF(AND(S187="",Q187&lt;&gt;""),Listes!$A$69,IF(AND(O187&lt;S187,U187=""),Listes!$A$70,IF(AND(Q187&gt;R187),Listes!$A$71,IF(AND(O187&lt;&gt;"",O187&gt;S187,T187=""),Listes!$A$72,IF(AND(W187="",OR(P187&lt;&gt;"",Q187&lt;&gt;"",R187&lt;&gt;"")),Listes!$A$73,""))))))</f>
        <v/>
      </c>
      <c r="W187" s="199"/>
      <c r="X187" s="331">
        <f t="shared" si="11"/>
        <v>0</v>
      </c>
    </row>
    <row r="188" spans="1:24" ht="20.149999999999999" customHeight="1" x14ac:dyDescent="0.35">
      <c r="A188" s="126">
        <v>182</v>
      </c>
      <c r="B188" s="123" t="str">
        <f>IF('Dépenses forfaitaires'!B188="","",'Dépenses forfaitaires'!B188)</f>
        <v/>
      </c>
      <c r="C188" s="123" t="str">
        <f>IF('Dépenses forfaitaires'!C188="","",'Dépenses forfaitaires'!C188)</f>
        <v/>
      </c>
      <c r="D188" s="123" t="str">
        <f>IF('Dépenses forfaitaires'!D188="","",'Dépenses forfaitaires'!D188)</f>
        <v/>
      </c>
      <c r="E188" s="123" t="str">
        <f>IF('Dépenses forfaitaires'!E188="","",'Dépenses forfaitaires'!E188)</f>
        <v/>
      </c>
      <c r="F188" s="123" t="str">
        <f>IF('Dépenses forfaitaires'!F188="","",'Dépenses forfaitaires'!F188)</f>
        <v/>
      </c>
      <c r="G188" s="197" t="str">
        <f>IF('Dépenses forfaitaires'!G188="","",'Dépenses forfaitaires'!G188)</f>
        <v/>
      </c>
      <c r="H188" s="123" t="str">
        <f>IF('Dépenses forfaitaires'!H188="","",'Dépenses forfaitaires'!H188)</f>
        <v/>
      </c>
      <c r="I188" s="123" t="str">
        <f>IF('Dépenses forfaitaires'!I188="","",'Dépenses forfaitaires'!I188)</f>
        <v/>
      </c>
      <c r="J188" s="361" t="str">
        <f>IF('Dépenses forfaitaires'!J188="","",'Dépenses forfaitaires'!J188)</f>
        <v/>
      </c>
      <c r="K188" s="361" t="str">
        <f>IF('Dépenses forfaitaires'!K188="","",'Dépenses forfaitaires'!K188)</f>
        <v/>
      </c>
      <c r="L188" s="123" t="str">
        <f>IF($H188="","",IF($C188=Listes!$B$32,IF('DP_Instruction Forfaitaires'!$E188&lt;Listes!$B$53,('DP_Instruction Forfaitaires'!$E188*(VLOOKUP('DP_Instruction Forfaitaires'!$D188,Listes!$A$54:$E$60,2,FALSE))),IF('DP_Instruction Forfaitaires'!$E188&gt;Listes!$E$53,('DP_Instruction Forfaitaires'!$E188*(VLOOKUP('DP_Instruction Forfaitaires'!$D188,Listes!$A$54:$E$60,5,FALSE))),('DP_Instruction Forfaitaires'!$E188*(VLOOKUP('DP_Instruction Forfaitaires'!$D188,Listes!$A$54:$E$60,3,FALSE))+(VLOOKUP('DP_Instruction Forfaitaires'!$D188,Listes!$A$54:$E$60,4,FALSE)))))))</f>
        <v/>
      </c>
      <c r="M188" s="123" t="str">
        <f>IF($H188="","",IF($C188=Listes!$B$31,IF('DP_Instruction Forfaitaires'!$E188&lt;Listes!$B$42,('DP_Instruction Forfaitaires'!$E188*(VLOOKUP('DP_Instruction Forfaitaires'!$D188,Listes!$A$43:$E$49,2,FALSE))),IF('DP_Instruction Forfaitaires'!$E188&gt;Listes!$D$42,('DP_Instruction Forfaitaires'!$E188*(VLOOKUP('DP_Instruction Forfaitaires'!$D188,Listes!$A$43:$E$49,5,FALSE))),('DP_Instruction Forfaitaires'!$E188*(VLOOKUP('DP_Instruction Forfaitaires'!$D188,Listes!$A$43:$E$49,3,FALSE))+(VLOOKUP('DP_Instruction Forfaitaires'!$D188,Listes!$A$43:$E$49,4,FALSE)))))))</f>
        <v/>
      </c>
      <c r="N188" s="186" t="str">
        <f>IF($H188="","",IF($C188=Listes!$B$34,Listes!$I$31,IF($C188=Listes!$B$35,(VLOOKUP('DP_Instruction Forfaitaires'!$F188,Listes!$E$31:$F$36,2,FALSE)),IF($C188=Listes!$B$33,IF('DP_Instruction Forfaitaires'!$E188&lt;Listes!$A$64,'DP_Instruction Forfaitaires'!$E188*Listes!$A$65,IF('DP_Instruction Forfaitaires'!$E188&gt;Listes!$D$64,'DP_Instruction Forfaitaires'!$E188*Listes!$D$65,(('DP_Instruction Forfaitaires'!$E188*Listes!$B$65)+Listes!$C$65)))))))</f>
        <v/>
      </c>
      <c r="O188" s="140" t="str">
        <f>IF('Dépenses forfaitaires'!P188="","",'Dépenses forfaitaires'!P188)</f>
        <v/>
      </c>
      <c r="P188" s="196"/>
      <c r="Q188" s="367" t="str">
        <f t="shared" si="8"/>
        <v/>
      </c>
      <c r="R188" s="367" t="str">
        <f t="shared" si="9"/>
        <v/>
      </c>
      <c r="S188" s="196" t="str">
        <f t="shared" si="10"/>
        <v/>
      </c>
      <c r="T188" s="193"/>
      <c r="U188" s="198"/>
      <c r="V188" s="301" t="str">
        <f>IF(AND(OR(P188="KO",S188&lt;&gt;""),OR(Q188="",R188="",S188="")),Listes!$A$68,IF(AND(S188="",Q188&lt;&gt;""),Listes!$A$69,IF(AND(O188&lt;S188,U188=""),Listes!$A$70,IF(AND(Q188&gt;R188),Listes!$A$71,IF(AND(O188&lt;&gt;"",O188&gt;S188,T188=""),Listes!$A$72,IF(AND(W188="",OR(P188&lt;&gt;"",Q188&lt;&gt;"",R188&lt;&gt;"")),Listes!$A$73,""))))))</f>
        <v/>
      </c>
      <c r="W188" s="199"/>
      <c r="X188" s="331">
        <f t="shared" si="11"/>
        <v>0</v>
      </c>
    </row>
    <row r="189" spans="1:24" ht="20.149999999999999" customHeight="1" x14ac:dyDescent="0.35">
      <c r="A189" s="126">
        <v>183</v>
      </c>
      <c r="B189" s="123" t="str">
        <f>IF('Dépenses forfaitaires'!B189="","",'Dépenses forfaitaires'!B189)</f>
        <v/>
      </c>
      <c r="C189" s="123" t="str">
        <f>IF('Dépenses forfaitaires'!C189="","",'Dépenses forfaitaires'!C189)</f>
        <v/>
      </c>
      <c r="D189" s="123" t="str">
        <f>IF('Dépenses forfaitaires'!D189="","",'Dépenses forfaitaires'!D189)</f>
        <v/>
      </c>
      <c r="E189" s="123" t="str">
        <f>IF('Dépenses forfaitaires'!E189="","",'Dépenses forfaitaires'!E189)</f>
        <v/>
      </c>
      <c r="F189" s="123" t="str">
        <f>IF('Dépenses forfaitaires'!F189="","",'Dépenses forfaitaires'!F189)</f>
        <v/>
      </c>
      <c r="G189" s="197" t="str">
        <f>IF('Dépenses forfaitaires'!G189="","",'Dépenses forfaitaires'!G189)</f>
        <v/>
      </c>
      <c r="H189" s="123" t="str">
        <f>IF('Dépenses forfaitaires'!H189="","",'Dépenses forfaitaires'!H189)</f>
        <v/>
      </c>
      <c r="I189" s="123" t="str">
        <f>IF('Dépenses forfaitaires'!I189="","",'Dépenses forfaitaires'!I189)</f>
        <v/>
      </c>
      <c r="J189" s="361" t="str">
        <f>IF('Dépenses forfaitaires'!J189="","",'Dépenses forfaitaires'!J189)</f>
        <v/>
      </c>
      <c r="K189" s="361" t="str">
        <f>IF('Dépenses forfaitaires'!K189="","",'Dépenses forfaitaires'!K189)</f>
        <v/>
      </c>
      <c r="L189" s="123" t="str">
        <f>IF($H189="","",IF($C189=Listes!$B$32,IF('DP_Instruction Forfaitaires'!$E189&lt;Listes!$B$53,('DP_Instruction Forfaitaires'!$E189*(VLOOKUP('DP_Instruction Forfaitaires'!$D189,Listes!$A$54:$E$60,2,FALSE))),IF('DP_Instruction Forfaitaires'!$E189&gt;Listes!$E$53,('DP_Instruction Forfaitaires'!$E189*(VLOOKUP('DP_Instruction Forfaitaires'!$D189,Listes!$A$54:$E$60,5,FALSE))),('DP_Instruction Forfaitaires'!$E189*(VLOOKUP('DP_Instruction Forfaitaires'!$D189,Listes!$A$54:$E$60,3,FALSE))+(VLOOKUP('DP_Instruction Forfaitaires'!$D189,Listes!$A$54:$E$60,4,FALSE)))))))</f>
        <v/>
      </c>
      <c r="M189" s="123" t="str">
        <f>IF($H189="","",IF($C189=Listes!$B$31,IF('DP_Instruction Forfaitaires'!$E189&lt;Listes!$B$42,('DP_Instruction Forfaitaires'!$E189*(VLOOKUP('DP_Instruction Forfaitaires'!$D189,Listes!$A$43:$E$49,2,FALSE))),IF('DP_Instruction Forfaitaires'!$E189&gt;Listes!$D$42,('DP_Instruction Forfaitaires'!$E189*(VLOOKUP('DP_Instruction Forfaitaires'!$D189,Listes!$A$43:$E$49,5,FALSE))),('DP_Instruction Forfaitaires'!$E189*(VLOOKUP('DP_Instruction Forfaitaires'!$D189,Listes!$A$43:$E$49,3,FALSE))+(VLOOKUP('DP_Instruction Forfaitaires'!$D189,Listes!$A$43:$E$49,4,FALSE)))))))</f>
        <v/>
      </c>
      <c r="N189" s="186" t="str">
        <f>IF($H189="","",IF($C189=Listes!$B$34,Listes!$I$31,IF($C189=Listes!$B$35,(VLOOKUP('DP_Instruction Forfaitaires'!$F189,Listes!$E$31:$F$36,2,FALSE)),IF($C189=Listes!$B$33,IF('DP_Instruction Forfaitaires'!$E189&lt;Listes!$A$64,'DP_Instruction Forfaitaires'!$E189*Listes!$A$65,IF('DP_Instruction Forfaitaires'!$E189&gt;Listes!$D$64,'DP_Instruction Forfaitaires'!$E189*Listes!$D$65,(('DP_Instruction Forfaitaires'!$E189*Listes!$B$65)+Listes!$C$65)))))))</f>
        <v/>
      </c>
      <c r="O189" s="140" t="str">
        <f>IF('Dépenses forfaitaires'!P189="","",'Dépenses forfaitaires'!P189)</f>
        <v/>
      </c>
      <c r="P189" s="196"/>
      <c r="Q189" s="367" t="str">
        <f t="shared" si="8"/>
        <v/>
      </c>
      <c r="R189" s="367" t="str">
        <f t="shared" si="9"/>
        <v/>
      </c>
      <c r="S189" s="196" t="str">
        <f t="shared" si="10"/>
        <v/>
      </c>
      <c r="T189" s="193"/>
      <c r="U189" s="198"/>
      <c r="V189" s="301" t="str">
        <f>IF(AND(OR(P189="KO",S189&lt;&gt;""),OR(Q189="",R189="",S189="")),Listes!$A$68,IF(AND(S189="",Q189&lt;&gt;""),Listes!$A$69,IF(AND(O189&lt;S189,U189=""),Listes!$A$70,IF(AND(Q189&gt;R189),Listes!$A$71,IF(AND(O189&lt;&gt;"",O189&gt;S189,T189=""),Listes!$A$72,IF(AND(W189="",OR(P189&lt;&gt;"",Q189&lt;&gt;"",R189&lt;&gt;"")),Listes!$A$73,""))))))</f>
        <v/>
      </c>
      <c r="W189" s="199"/>
      <c r="X189" s="331">
        <f t="shared" si="11"/>
        <v>0</v>
      </c>
    </row>
    <row r="190" spans="1:24" ht="20.149999999999999" customHeight="1" x14ac:dyDescent="0.35">
      <c r="A190" s="126">
        <v>184</v>
      </c>
      <c r="B190" s="123" t="str">
        <f>IF('Dépenses forfaitaires'!B190="","",'Dépenses forfaitaires'!B190)</f>
        <v/>
      </c>
      <c r="C190" s="123" t="str">
        <f>IF('Dépenses forfaitaires'!C190="","",'Dépenses forfaitaires'!C190)</f>
        <v/>
      </c>
      <c r="D190" s="123" t="str">
        <f>IF('Dépenses forfaitaires'!D190="","",'Dépenses forfaitaires'!D190)</f>
        <v/>
      </c>
      <c r="E190" s="123" t="str">
        <f>IF('Dépenses forfaitaires'!E190="","",'Dépenses forfaitaires'!E190)</f>
        <v/>
      </c>
      <c r="F190" s="123" t="str">
        <f>IF('Dépenses forfaitaires'!F190="","",'Dépenses forfaitaires'!F190)</f>
        <v/>
      </c>
      <c r="G190" s="197" t="str">
        <f>IF('Dépenses forfaitaires'!G190="","",'Dépenses forfaitaires'!G190)</f>
        <v/>
      </c>
      <c r="H190" s="123" t="str">
        <f>IF('Dépenses forfaitaires'!H190="","",'Dépenses forfaitaires'!H190)</f>
        <v/>
      </c>
      <c r="I190" s="123" t="str">
        <f>IF('Dépenses forfaitaires'!I190="","",'Dépenses forfaitaires'!I190)</f>
        <v/>
      </c>
      <c r="J190" s="361" t="str">
        <f>IF('Dépenses forfaitaires'!J190="","",'Dépenses forfaitaires'!J190)</f>
        <v/>
      </c>
      <c r="K190" s="361" t="str">
        <f>IF('Dépenses forfaitaires'!K190="","",'Dépenses forfaitaires'!K190)</f>
        <v/>
      </c>
      <c r="L190" s="123" t="str">
        <f>IF($H190="","",IF($C190=Listes!$B$32,IF('DP_Instruction Forfaitaires'!$E190&lt;Listes!$B$53,('DP_Instruction Forfaitaires'!$E190*(VLOOKUP('DP_Instruction Forfaitaires'!$D190,Listes!$A$54:$E$60,2,FALSE))),IF('DP_Instruction Forfaitaires'!$E190&gt;Listes!$E$53,('DP_Instruction Forfaitaires'!$E190*(VLOOKUP('DP_Instruction Forfaitaires'!$D190,Listes!$A$54:$E$60,5,FALSE))),('DP_Instruction Forfaitaires'!$E190*(VLOOKUP('DP_Instruction Forfaitaires'!$D190,Listes!$A$54:$E$60,3,FALSE))+(VLOOKUP('DP_Instruction Forfaitaires'!$D190,Listes!$A$54:$E$60,4,FALSE)))))))</f>
        <v/>
      </c>
      <c r="M190" s="123" t="str">
        <f>IF($H190="","",IF($C190=Listes!$B$31,IF('DP_Instruction Forfaitaires'!$E190&lt;Listes!$B$42,('DP_Instruction Forfaitaires'!$E190*(VLOOKUP('DP_Instruction Forfaitaires'!$D190,Listes!$A$43:$E$49,2,FALSE))),IF('DP_Instruction Forfaitaires'!$E190&gt;Listes!$D$42,('DP_Instruction Forfaitaires'!$E190*(VLOOKUP('DP_Instruction Forfaitaires'!$D190,Listes!$A$43:$E$49,5,FALSE))),('DP_Instruction Forfaitaires'!$E190*(VLOOKUP('DP_Instruction Forfaitaires'!$D190,Listes!$A$43:$E$49,3,FALSE))+(VLOOKUP('DP_Instruction Forfaitaires'!$D190,Listes!$A$43:$E$49,4,FALSE)))))))</f>
        <v/>
      </c>
      <c r="N190" s="186" t="str">
        <f>IF($H190="","",IF($C190=Listes!$B$34,Listes!$I$31,IF($C190=Listes!$B$35,(VLOOKUP('DP_Instruction Forfaitaires'!$F190,Listes!$E$31:$F$36,2,FALSE)),IF($C190=Listes!$B$33,IF('DP_Instruction Forfaitaires'!$E190&lt;Listes!$A$64,'DP_Instruction Forfaitaires'!$E190*Listes!$A$65,IF('DP_Instruction Forfaitaires'!$E190&gt;Listes!$D$64,'DP_Instruction Forfaitaires'!$E190*Listes!$D$65,(('DP_Instruction Forfaitaires'!$E190*Listes!$B$65)+Listes!$C$65)))))))</f>
        <v/>
      </c>
      <c r="O190" s="140" t="str">
        <f>IF('Dépenses forfaitaires'!P190="","",'Dépenses forfaitaires'!P190)</f>
        <v/>
      </c>
      <c r="P190" s="196"/>
      <c r="Q190" s="367" t="str">
        <f t="shared" si="8"/>
        <v/>
      </c>
      <c r="R190" s="367" t="str">
        <f t="shared" si="9"/>
        <v/>
      </c>
      <c r="S190" s="196" t="str">
        <f t="shared" si="10"/>
        <v/>
      </c>
      <c r="T190" s="193"/>
      <c r="U190" s="198"/>
      <c r="V190" s="301" t="str">
        <f>IF(AND(OR(P190="KO",S190&lt;&gt;""),OR(Q190="",R190="",S190="")),Listes!$A$68,IF(AND(S190="",Q190&lt;&gt;""),Listes!$A$69,IF(AND(O190&lt;S190,U190=""),Listes!$A$70,IF(AND(Q190&gt;R190),Listes!$A$71,IF(AND(O190&lt;&gt;"",O190&gt;S190,T190=""),Listes!$A$72,IF(AND(W190="",OR(P190&lt;&gt;"",Q190&lt;&gt;"",R190&lt;&gt;"")),Listes!$A$73,""))))))</f>
        <v/>
      </c>
      <c r="W190" s="199"/>
      <c r="X190" s="331">
        <f t="shared" si="11"/>
        <v>0</v>
      </c>
    </row>
    <row r="191" spans="1:24" ht="20.149999999999999" customHeight="1" x14ac:dyDescent="0.35">
      <c r="A191" s="126">
        <v>185</v>
      </c>
      <c r="B191" s="123" t="str">
        <f>IF('Dépenses forfaitaires'!B191="","",'Dépenses forfaitaires'!B191)</f>
        <v/>
      </c>
      <c r="C191" s="123" t="str">
        <f>IF('Dépenses forfaitaires'!C191="","",'Dépenses forfaitaires'!C191)</f>
        <v/>
      </c>
      <c r="D191" s="123" t="str">
        <f>IF('Dépenses forfaitaires'!D191="","",'Dépenses forfaitaires'!D191)</f>
        <v/>
      </c>
      <c r="E191" s="123" t="str">
        <f>IF('Dépenses forfaitaires'!E191="","",'Dépenses forfaitaires'!E191)</f>
        <v/>
      </c>
      <c r="F191" s="123" t="str">
        <f>IF('Dépenses forfaitaires'!F191="","",'Dépenses forfaitaires'!F191)</f>
        <v/>
      </c>
      <c r="G191" s="197" t="str">
        <f>IF('Dépenses forfaitaires'!G191="","",'Dépenses forfaitaires'!G191)</f>
        <v/>
      </c>
      <c r="H191" s="123" t="str">
        <f>IF('Dépenses forfaitaires'!H191="","",'Dépenses forfaitaires'!H191)</f>
        <v/>
      </c>
      <c r="I191" s="123" t="str">
        <f>IF('Dépenses forfaitaires'!I191="","",'Dépenses forfaitaires'!I191)</f>
        <v/>
      </c>
      <c r="J191" s="361" t="str">
        <f>IF('Dépenses forfaitaires'!J191="","",'Dépenses forfaitaires'!J191)</f>
        <v/>
      </c>
      <c r="K191" s="361" t="str">
        <f>IF('Dépenses forfaitaires'!K191="","",'Dépenses forfaitaires'!K191)</f>
        <v/>
      </c>
      <c r="L191" s="123" t="str">
        <f>IF($H191="","",IF($C191=Listes!$B$32,IF('DP_Instruction Forfaitaires'!$E191&lt;Listes!$B$53,('DP_Instruction Forfaitaires'!$E191*(VLOOKUP('DP_Instruction Forfaitaires'!$D191,Listes!$A$54:$E$60,2,FALSE))),IF('DP_Instruction Forfaitaires'!$E191&gt;Listes!$E$53,('DP_Instruction Forfaitaires'!$E191*(VLOOKUP('DP_Instruction Forfaitaires'!$D191,Listes!$A$54:$E$60,5,FALSE))),('DP_Instruction Forfaitaires'!$E191*(VLOOKUP('DP_Instruction Forfaitaires'!$D191,Listes!$A$54:$E$60,3,FALSE))+(VLOOKUP('DP_Instruction Forfaitaires'!$D191,Listes!$A$54:$E$60,4,FALSE)))))))</f>
        <v/>
      </c>
      <c r="M191" s="123" t="str">
        <f>IF($H191="","",IF($C191=Listes!$B$31,IF('DP_Instruction Forfaitaires'!$E191&lt;Listes!$B$42,('DP_Instruction Forfaitaires'!$E191*(VLOOKUP('DP_Instruction Forfaitaires'!$D191,Listes!$A$43:$E$49,2,FALSE))),IF('DP_Instruction Forfaitaires'!$E191&gt;Listes!$D$42,('DP_Instruction Forfaitaires'!$E191*(VLOOKUP('DP_Instruction Forfaitaires'!$D191,Listes!$A$43:$E$49,5,FALSE))),('DP_Instruction Forfaitaires'!$E191*(VLOOKUP('DP_Instruction Forfaitaires'!$D191,Listes!$A$43:$E$49,3,FALSE))+(VLOOKUP('DP_Instruction Forfaitaires'!$D191,Listes!$A$43:$E$49,4,FALSE)))))))</f>
        <v/>
      </c>
      <c r="N191" s="186" t="str">
        <f>IF($H191="","",IF($C191=Listes!$B$34,Listes!$I$31,IF($C191=Listes!$B$35,(VLOOKUP('DP_Instruction Forfaitaires'!$F191,Listes!$E$31:$F$36,2,FALSE)),IF($C191=Listes!$B$33,IF('DP_Instruction Forfaitaires'!$E191&lt;Listes!$A$64,'DP_Instruction Forfaitaires'!$E191*Listes!$A$65,IF('DP_Instruction Forfaitaires'!$E191&gt;Listes!$D$64,'DP_Instruction Forfaitaires'!$E191*Listes!$D$65,(('DP_Instruction Forfaitaires'!$E191*Listes!$B$65)+Listes!$C$65)))))))</f>
        <v/>
      </c>
      <c r="O191" s="140" t="str">
        <f>IF('Dépenses forfaitaires'!P191="","",'Dépenses forfaitaires'!P191)</f>
        <v/>
      </c>
      <c r="P191" s="196"/>
      <c r="Q191" s="367" t="str">
        <f t="shared" si="8"/>
        <v/>
      </c>
      <c r="R191" s="367" t="str">
        <f t="shared" si="9"/>
        <v/>
      </c>
      <c r="S191" s="196" t="str">
        <f t="shared" si="10"/>
        <v/>
      </c>
      <c r="T191" s="193"/>
      <c r="U191" s="198"/>
      <c r="V191" s="301" t="str">
        <f>IF(AND(OR(P191="KO",S191&lt;&gt;""),OR(Q191="",R191="",S191="")),Listes!$A$68,IF(AND(S191="",Q191&lt;&gt;""),Listes!$A$69,IF(AND(O191&lt;S191,U191=""),Listes!$A$70,IF(AND(Q191&gt;R191),Listes!$A$71,IF(AND(O191&lt;&gt;"",O191&gt;S191,T191=""),Listes!$A$72,IF(AND(W191="",OR(P191&lt;&gt;"",Q191&lt;&gt;"",R191&lt;&gt;"")),Listes!$A$73,""))))))</f>
        <v/>
      </c>
      <c r="W191" s="199"/>
      <c r="X191" s="331">
        <f t="shared" si="11"/>
        <v>0</v>
      </c>
    </row>
    <row r="192" spans="1:24" ht="20.149999999999999" customHeight="1" x14ac:dyDescent="0.35">
      <c r="A192" s="126">
        <v>186</v>
      </c>
      <c r="B192" s="123" t="str">
        <f>IF('Dépenses forfaitaires'!B192="","",'Dépenses forfaitaires'!B192)</f>
        <v/>
      </c>
      <c r="C192" s="123" t="str">
        <f>IF('Dépenses forfaitaires'!C192="","",'Dépenses forfaitaires'!C192)</f>
        <v/>
      </c>
      <c r="D192" s="123" t="str">
        <f>IF('Dépenses forfaitaires'!D192="","",'Dépenses forfaitaires'!D192)</f>
        <v/>
      </c>
      <c r="E192" s="123" t="str">
        <f>IF('Dépenses forfaitaires'!E192="","",'Dépenses forfaitaires'!E192)</f>
        <v/>
      </c>
      <c r="F192" s="123" t="str">
        <f>IF('Dépenses forfaitaires'!F192="","",'Dépenses forfaitaires'!F192)</f>
        <v/>
      </c>
      <c r="G192" s="197" t="str">
        <f>IF('Dépenses forfaitaires'!G192="","",'Dépenses forfaitaires'!G192)</f>
        <v/>
      </c>
      <c r="H192" s="123" t="str">
        <f>IF('Dépenses forfaitaires'!H192="","",'Dépenses forfaitaires'!H192)</f>
        <v/>
      </c>
      <c r="I192" s="123" t="str">
        <f>IF('Dépenses forfaitaires'!I192="","",'Dépenses forfaitaires'!I192)</f>
        <v/>
      </c>
      <c r="J192" s="361" t="str">
        <f>IF('Dépenses forfaitaires'!J192="","",'Dépenses forfaitaires'!J192)</f>
        <v/>
      </c>
      <c r="K192" s="361" t="str">
        <f>IF('Dépenses forfaitaires'!K192="","",'Dépenses forfaitaires'!K192)</f>
        <v/>
      </c>
      <c r="L192" s="123" t="str">
        <f>IF($H192="","",IF($C192=Listes!$B$32,IF('DP_Instruction Forfaitaires'!$E192&lt;Listes!$B$53,('DP_Instruction Forfaitaires'!$E192*(VLOOKUP('DP_Instruction Forfaitaires'!$D192,Listes!$A$54:$E$60,2,FALSE))),IF('DP_Instruction Forfaitaires'!$E192&gt;Listes!$E$53,('DP_Instruction Forfaitaires'!$E192*(VLOOKUP('DP_Instruction Forfaitaires'!$D192,Listes!$A$54:$E$60,5,FALSE))),('DP_Instruction Forfaitaires'!$E192*(VLOOKUP('DP_Instruction Forfaitaires'!$D192,Listes!$A$54:$E$60,3,FALSE))+(VLOOKUP('DP_Instruction Forfaitaires'!$D192,Listes!$A$54:$E$60,4,FALSE)))))))</f>
        <v/>
      </c>
      <c r="M192" s="123" t="str">
        <f>IF($H192="","",IF($C192=Listes!$B$31,IF('DP_Instruction Forfaitaires'!$E192&lt;Listes!$B$42,('DP_Instruction Forfaitaires'!$E192*(VLOOKUP('DP_Instruction Forfaitaires'!$D192,Listes!$A$43:$E$49,2,FALSE))),IF('DP_Instruction Forfaitaires'!$E192&gt;Listes!$D$42,('DP_Instruction Forfaitaires'!$E192*(VLOOKUP('DP_Instruction Forfaitaires'!$D192,Listes!$A$43:$E$49,5,FALSE))),('DP_Instruction Forfaitaires'!$E192*(VLOOKUP('DP_Instruction Forfaitaires'!$D192,Listes!$A$43:$E$49,3,FALSE))+(VLOOKUP('DP_Instruction Forfaitaires'!$D192,Listes!$A$43:$E$49,4,FALSE)))))))</f>
        <v/>
      </c>
      <c r="N192" s="186" t="str">
        <f>IF($H192="","",IF($C192=Listes!$B$34,Listes!$I$31,IF($C192=Listes!$B$35,(VLOOKUP('DP_Instruction Forfaitaires'!$F192,Listes!$E$31:$F$36,2,FALSE)),IF($C192=Listes!$B$33,IF('DP_Instruction Forfaitaires'!$E192&lt;Listes!$A$64,'DP_Instruction Forfaitaires'!$E192*Listes!$A$65,IF('DP_Instruction Forfaitaires'!$E192&gt;Listes!$D$64,'DP_Instruction Forfaitaires'!$E192*Listes!$D$65,(('DP_Instruction Forfaitaires'!$E192*Listes!$B$65)+Listes!$C$65)))))))</f>
        <v/>
      </c>
      <c r="O192" s="140" t="str">
        <f>IF('Dépenses forfaitaires'!P192="","",'Dépenses forfaitaires'!P192)</f>
        <v/>
      </c>
      <c r="P192" s="196"/>
      <c r="Q192" s="367" t="str">
        <f t="shared" si="8"/>
        <v/>
      </c>
      <c r="R192" s="367" t="str">
        <f t="shared" si="9"/>
        <v/>
      </c>
      <c r="S192" s="196" t="str">
        <f t="shared" si="10"/>
        <v/>
      </c>
      <c r="T192" s="193"/>
      <c r="U192" s="198"/>
      <c r="V192" s="301" t="str">
        <f>IF(AND(OR(P192="KO",S192&lt;&gt;""),OR(Q192="",R192="",S192="")),Listes!$A$68,IF(AND(S192="",Q192&lt;&gt;""),Listes!$A$69,IF(AND(O192&lt;S192,U192=""),Listes!$A$70,IF(AND(Q192&gt;R192),Listes!$A$71,IF(AND(O192&lt;&gt;"",O192&gt;S192,T192=""),Listes!$A$72,IF(AND(W192="",OR(P192&lt;&gt;"",Q192&lt;&gt;"",R192&lt;&gt;"")),Listes!$A$73,""))))))</f>
        <v/>
      </c>
      <c r="W192" s="199"/>
      <c r="X192" s="331">
        <f t="shared" si="11"/>
        <v>0</v>
      </c>
    </row>
    <row r="193" spans="1:24" ht="20.149999999999999" customHeight="1" x14ac:dyDescent="0.35">
      <c r="A193" s="126">
        <v>187</v>
      </c>
      <c r="B193" s="123" t="str">
        <f>IF('Dépenses forfaitaires'!B193="","",'Dépenses forfaitaires'!B193)</f>
        <v/>
      </c>
      <c r="C193" s="123" t="str">
        <f>IF('Dépenses forfaitaires'!C193="","",'Dépenses forfaitaires'!C193)</f>
        <v/>
      </c>
      <c r="D193" s="123" t="str">
        <f>IF('Dépenses forfaitaires'!D193="","",'Dépenses forfaitaires'!D193)</f>
        <v/>
      </c>
      <c r="E193" s="123" t="str">
        <f>IF('Dépenses forfaitaires'!E193="","",'Dépenses forfaitaires'!E193)</f>
        <v/>
      </c>
      <c r="F193" s="123" t="str">
        <f>IF('Dépenses forfaitaires'!F193="","",'Dépenses forfaitaires'!F193)</f>
        <v/>
      </c>
      <c r="G193" s="197" t="str">
        <f>IF('Dépenses forfaitaires'!G193="","",'Dépenses forfaitaires'!G193)</f>
        <v/>
      </c>
      <c r="H193" s="123" t="str">
        <f>IF('Dépenses forfaitaires'!H193="","",'Dépenses forfaitaires'!H193)</f>
        <v/>
      </c>
      <c r="I193" s="123" t="str">
        <f>IF('Dépenses forfaitaires'!I193="","",'Dépenses forfaitaires'!I193)</f>
        <v/>
      </c>
      <c r="J193" s="361" t="str">
        <f>IF('Dépenses forfaitaires'!J193="","",'Dépenses forfaitaires'!J193)</f>
        <v/>
      </c>
      <c r="K193" s="361" t="str">
        <f>IF('Dépenses forfaitaires'!K193="","",'Dépenses forfaitaires'!K193)</f>
        <v/>
      </c>
      <c r="L193" s="123" t="str">
        <f>IF($H193="","",IF($C193=Listes!$B$32,IF('DP_Instruction Forfaitaires'!$E193&lt;Listes!$B$53,('DP_Instruction Forfaitaires'!$E193*(VLOOKUP('DP_Instruction Forfaitaires'!$D193,Listes!$A$54:$E$60,2,FALSE))),IF('DP_Instruction Forfaitaires'!$E193&gt;Listes!$E$53,('DP_Instruction Forfaitaires'!$E193*(VLOOKUP('DP_Instruction Forfaitaires'!$D193,Listes!$A$54:$E$60,5,FALSE))),('DP_Instruction Forfaitaires'!$E193*(VLOOKUP('DP_Instruction Forfaitaires'!$D193,Listes!$A$54:$E$60,3,FALSE))+(VLOOKUP('DP_Instruction Forfaitaires'!$D193,Listes!$A$54:$E$60,4,FALSE)))))))</f>
        <v/>
      </c>
      <c r="M193" s="123" t="str">
        <f>IF($H193="","",IF($C193=Listes!$B$31,IF('DP_Instruction Forfaitaires'!$E193&lt;Listes!$B$42,('DP_Instruction Forfaitaires'!$E193*(VLOOKUP('DP_Instruction Forfaitaires'!$D193,Listes!$A$43:$E$49,2,FALSE))),IF('DP_Instruction Forfaitaires'!$E193&gt;Listes!$D$42,('DP_Instruction Forfaitaires'!$E193*(VLOOKUP('DP_Instruction Forfaitaires'!$D193,Listes!$A$43:$E$49,5,FALSE))),('DP_Instruction Forfaitaires'!$E193*(VLOOKUP('DP_Instruction Forfaitaires'!$D193,Listes!$A$43:$E$49,3,FALSE))+(VLOOKUP('DP_Instruction Forfaitaires'!$D193,Listes!$A$43:$E$49,4,FALSE)))))))</f>
        <v/>
      </c>
      <c r="N193" s="186" t="str">
        <f>IF($H193="","",IF($C193=Listes!$B$34,Listes!$I$31,IF($C193=Listes!$B$35,(VLOOKUP('DP_Instruction Forfaitaires'!$F193,Listes!$E$31:$F$36,2,FALSE)),IF($C193=Listes!$B$33,IF('DP_Instruction Forfaitaires'!$E193&lt;Listes!$A$64,'DP_Instruction Forfaitaires'!$E193*Listes!$A$65,IF('DP_Instruction Forfaitaires'!$E193&gt;Listes!$D$64,'DP_Instruction Forfaitaires'!$E193*Listes!$D$65,(('DP_Instruction Forfaitaires'!$E193*Listes!$B$65)+Listes!$C$65)))))))</f>
        <v/>
      </c>
      <c r="O193" s="140" t="str">
        <f>IF('Dépenses forfaitaires'!P193="","",'Dépenses forfaitaires'!P193)</f>
        <v/>
      </c>
      <c r="P193" s="196"/>
      <c r="Q193" s="367" t="str">
        <f t="shared" si="8"/>
        <v/>
      </c>
      <c r="R193" s="367" t="str">
        <f t="shared" si="9"/>
        <v/>
      </c>
      <c r="S193" s="196" t="str">
        <f t="shared" si="10"/>
        <v/>
      </c>
      <c r="T193" s="193"/>
      <c r="U193" s="198"/>
      <c r="V193" s="301" t="str">
        <f>IF(AND(OR(P193="KO",S193&lt;&gt;""),OR(Q193="",R193="",S193="")),Listes!$A$68,IF(AND(S193="",Q193&lt;&gt;""),Listes!$A$69,IF(AND(O193&lt;S193,U193=""),Listes!$A$70,IF(AND(Q193&gt;R193),Listes!$A$71,IF(AND(O193&lt;&gt;"",O193&gt;S193,T193=""),Listes!$A$72,IF(AND(W193="",OR(P193&lt;&gt;"",Q193&lt;&gt;"",R193&lt;&gt;"")),Listes!$A$73,""))))))</f>
        <v/>
      </c>
      <c r="W193" s="199"/>
      <c r="X193" s="331">
        <f t="shared" si="11"/>
        <v>0</v>
      </c>
    </row>
    <row r="194" spans="1:24" ht="20.149999999999999" customHeight="1" x14ac:dyDescent="0.35">
      <c r="A194" s="126">
        <v>188</v>
      </c>
      <c r="B194" s="123" t="str">
        <f>IF('Dépenses forfaitaires'!B194="","",'Dépenses forfaitaires'!B194)</f>
        <v/>
      </c>
      <c r="C194" s="123" t="str">
        <f>IF('Dépenses forfaitaires'!C194="","",'Dépenses forfaitaires'!C194)</f>
        <v/>
      </c>
      <c r="D194" s="123" t="str">
        <f>IF('Dépenses forfaitaires'!D194="","",'Dépenses forfaitaires'!D194)</f>
        <v/>
      </c>
      <c r="E194" s="123" t="str">
        <f>IF('Dépenses forfaitaires'!E194="","",'Dépenses forfaitaires'!E194)</f>
        <v/>
      </c>
      <c r="F194" s="123" t="str">
        <f>IF('Dépenses forfaitaires'!F194="","",'Dépenses forfaitaires'!F194)</f>
        <v/>
      </c>
      <c r="G194" s="197" t="str">
        <f>IF('Dépenses forfaitaires'!G194="","",'Dépenses forfaitaires'!G194)</f>
        <v/>
      </c>
      <c r="H194" s="123" t="str">
        <f>IF('Dépenses forfaitaires'!H194="","",'Dépenses forfaitaires'!H194)</f>
        <v/>
      </c>
      <c r="I194" s="123" t="str">
        <f>IF('Dépenses forfaitaires'!I194="","",'Dépenses forfaitaires'!I194)</f>
        <v/>
      </c>
      <c r="J194" s="361" t="str">
        <f>IF('Dépenses forfaitaires'!J194="","",'Dépenses forfaitaires'!J194)</f>
        <v/>
      </c>
      <c r="K194" s="361" t="str">
        <f>IF('Dépenses forfaitaires'!K194="","",'Dépenses forfaitaires'!K194)</f>
        <v/>
      </c>
      <c r="L194" s="123" t="str">
        <f>IF($H194="","",IF($C194=Listes!$B$32,IF('DP_Instruction Forfaitaires'!$E194&lt;Listes!$B$53,('DP_Instruction Forfaitaires'!$E194*(VLOOKUP('DP_Instruction Forfaitaires'!$D194,Listes!$A$54:$E$60,2,FALSE))),IF('DP_Instruction Forfaitaires'!$E194&gt;Listes!$E$53,('DP_Instruction Forfaitaires'!$E194*(VLOOKUP('DP_Instruction Forfaitaires'!$D194,Listes!$A$54:$E$60,5,FALSE))),('DP_Instruction Forfaitaires'!$E194*(VLOOKUP('DP_Instruction Forfaitaires'!$D194,Listes!$A$54:$E$60,3,FALSE))+(VLOOKUP('DP_Instruction Forfaitaires'!$D194,Listes!$A$54:$E$60,4,FALSE)))))))</f>
        <v/>
      </c>
      <c r="M194" s="123" t="str">
        <f>IF($H194="","",IF($C194=Listes!$B$31,IF('DP_Instruction Forfaitaires'!$E194&lt;Listes!$B$42,('DP_Instruction Forfaitaires'!$E194*(VLOOKUP('DP_Instruction Forfaitaires'!$D194,Listes!$A$43:$E$49,2,FALSE))),IF('DP_Instruction Forfaitaires'!$E194&gt;Listes!$D$42,('DP_Instruction Forfaitaires'!$E194*(VLOOKUP('DP_Instruction Forfaitaires'!$D194,Listes!$A$43:$E$49,5,FALSE))),('DP_Instruction Forfaitaires'!$E194*(VLOOKUP('DP_Instruction Forfaitaires'!$D194,Listes!$A$43:$E$49,3,FALSE))+(VLOOKUP('DP_Instruction Forfaitaires'!$D194,Listes!$A$43:$E$49,4,FALSE)))))))</f>
        <v/>
      </c>
      <c r="N194" s="186" t="str">
        <f>IF($H194="","",IF($C194=Listes!$B$34,Listes!$I$31,IF($C194=Listes!$B$35,(VLOOKUP('DP_Instruction Forfaitaires'!$F194,Listes!$E$31:$F$36,2,FALSE)),IF($C194=Listes!$B$33,IF('DP_Instruction Forfaitaires'!$E194&lt;Listes!$A$64,'DP_Instruction Forfaitaires'!$E194*Listes!$A$65,IF('DP_Instruction Forfaitaires'!$E194&gt;Listes!$D$64,'DP_Instruction Forfaitaires'!$E194*Listes!$D$65,(('DP_Instruction Forfaitaires'!$E194*Listes!$B$65)+Listes!$C$65)))))))</f>
        <v/>
      </c>
      <c r="O194" s="140" t="str">
        <f>IF('Dépenses forfaitaires'!P194="","",'Dépenses forfaitaires'!P194)</f>
        <v/>
      </c>
      <c r="P194" s="196"/>
      <c r="Q194" s="367" t="str">
        <f t="shared" si="8"/>
        <v/>
      </c>
      <c r="R194" s="367" t="str">
        <f t="shared" si="9"/>
        <v/>
      </c>
      <c r="S194" s="196" t="str">
        <f t="shared" si="10"/>
        <v/>
      </c>
      <c r="T194" s="193"/>
      <c r="U194" s="198"/>
      <c r="V194" s="301" t="str">
        <f>IF(AND(OR(P194="KO",S194&lt;&gt;""),OR(Q194="",R194="",S194="")),Listes!$A$68,IF(AND(S194="",Q194&lt;&gt;""),Listes!$A$69,IF(AND(O194&lt;S194,U194=""),Listes!$A$70,IF(AND(Q194&gt;R194),Listes!$A$71,IF(AND(O194&lt;&gt;"",O194&gt;S194,T194=""),Listes!$A$72,IF(AND(W194="",OR(P194&lt;&gt;"",Q194&lt;&gt;"",R194&lt;&gt;"")),Listes!$A$73,""))))))</f>
        <v/>
      </c>
      <c r="W194" s="199"/>
      <c r="X194" s="331">
        <f t="shared" si="11"/>
        <v>0</v>
      </c>
    </row>
    <row r="195" spans="1:24" ht="20.149999999999999" customHeight="1" x14ac:dyDescent="0.35">
      <c r="A195" s="126">
        <v>189</v>
      </c>
      <c r="B195" s="123" t="str">
        <f>IF('Dépenses forfaitaires'!B195="","",'Dépenses forfaitaires'!B195)</f>
        <v/>
      </c>
      <c r="C195" s="123" t="str">
        <f>IF('Dépenses forfaitaires'!C195="","",'Dépenses forfaitaires'!C195)</f>
        <v/>
      </c>
      <c r="D195" s="123" t="str">
        <f>IF('Dépenses forfaitaires'!D195="","",'Dépenses forfaitaires'!D195)</f>
        <v/>
      </c>
      <c r="E195" s="123" t="str">
        <f>IF('Dépenses forfaitaires'!E195="","",'Dépenses forfaitaires'!E195)</f>
        <v/>
      </c>
      <c r="F195" s="123" t="str">
        <f>IF('Dépenses forfaitaires'!F195="","",'Dépenses forfaitaires'!F195)</f>
        <v/>
      </c>
      <c r="G195" s="197" t="str">
        <f>IF('Dépenses forfaitaires'!G195="","",'Dépenses forfaitaires'!G195)</f>
        <v/>
      </c>
      <c r="H195" s="123" t="str">
        <f>IF('Dépenses forfaitaires'!H195="","",'Dépenses forfaitaires'!H195)</f>
        <v/>
      </c>
      <c r="I195" s="123" t="str">
        <f>IF('Dépenses forfaitaires'!I195="","",'Dépenses forfaitaires'!I195)</f>
        <v/>
      </c>
      <c r="J195" s="361" t="str">
        <f>IF('Dépenses forfaitaires'!J195="","",'Dépenses forfaitaires'!J195)</f>
        <v/>
      </c>
      <c r="K195" s="361" t="str">
        <f>IF('Dépenses forfaitaires'!K195="","",'Dépenses forfaitaires'!K195)</f>
        <v/>
      </c>
      <c r="L195" s="123" t="str">
        <f>IF($H195="","",IF($C195=Listes!$B$32,IF('DP_Instruction Forfaitaires'!$E195&lt;Listes!$B$53,('DP_Instruction Forfaitaires'!$E195*(VLOOKUP('DP_Instruction Forfaitaires'!$D195,Listes!$A$54:$E$60,2,FALSE))),IF('DP_Instruction Forfaitaires'!$E195&gt;Listes!$E$53,('DP_Instruction Forfaitaires'!$E195*(VLOOKUP('DP_Instruction Forfaitaires'!$D195,Listes!$A$54:$E$60,5,FALSE))),('DP_Instruction Forfaitaires'!$E195*(VLOOKUP('DP_Instruction Forfaitaires'!$D195,Listes!$A$54:$E$60,3,FALSE))+(VLOOKUP('DP_Instruction Forfaitaires'!$D195,Listes!$A$54:$E$60,4,FALSE)))))))</f>
        <v/>
      </c>
      <c r="M195" s="123" t="str">
        <f>IF($H195="","",IF($C195=Listes!$B$31,IF('DP_Instruction Forfaitaires'!$E195&lt;Listes!$B$42,('DP_Instruction Forfaitaires'!$E195*(VLOOKUP('DP_Instruction Forfaitaires'!$D195,Listes!$A$43:$E$49,2,FALSE))),IF('DP_Instruction Forfaitaires'!$E195&gt;Listes!$D$42,('DP_Instruction Forfaitaires'!$E195*(VLOOKUP('DP_Instruction Forfaitaires'!$D195,Listes!$A$43:$E$49,5,FALSE))),('DP_Instruction Forfaitaires'!$E195*(VLOOKUP('DP_Instruction Forfaitaires'!$D195,Listes!$A$43:$E$49,3,FALSE))+(VLOOKUP('DP_Instruction Forfaitaires'!$D195,Listes!$A$43:$E$49,4,FALSE)))))))</f>
        <v/>
      </c>
      <c r="N195" s="186" t="str">
        <f>IF($H195="","",IF($C195=Listes!$B$34,Listes!$I$31,IF($C195=Listes!$B$35,(VLOOKUP('DP_Instruction Forfaitaires'!$F195,Listes!$E$31:$F$36,2,FALSE)),IF($C195=Listes!$B$33,IF('DP_Instruction Forfaitaires'!$E195&lt;Listes!$A$64,'DP_Instruction Forfaitaires'!$E195*Listes!$A$65,IF('DP_Instruction Forfaitaires'!$E195&gt;Listes!$D$64,'DP_Instruction Forfaitaires'!$E195*Listes!$D$65,(('DP_Instruction Forfaitaires'!$E195*Listes!$B$65)+Listes!$C$65)))))))</f>
        <v/>
      </c>
      <c r="O195" s="140" t="str">
        <f>IF('Dépenses forfaitaires'!P195="","",'Dépenses forfaitaires'!P195)</f>
        <v/>
      </c>
      <c r="P195" s="196"/>
      <c r="Q195" s="367" t="str">
        <f t="shared" si="8"/>
        <v/>
      </c>
      <c r="R195" s="367" t="str">
        <f t="shared" si="9"/>
        <v/>
      </c>
      <c r="S195" s="196" t="str">
        <f t="shared" si="10"/>
        <v/>
      </c>
      <c r="T195" s="193"/>
      <c r="U195" s="198"/>
      <c r="V195" s="301" t="str">
        <f>IF(AND(OR(P195="KO",S195&lt;&gt;""),OR(Q195="",R195="",S195="")),Listes!$A$68,IF(AND(S195="",Q195&lt;&gt;""),Listes!$A$69,IF(AND(O195&lt;S195,U195=""),Listes!$A$70,IF(AND(Q195&gt;R195),Listes!$A$71,IF(AND(O195&lt;&gt;"",O195&gt;S195,T195=""),Listes!$A$72,IF(AND(W195="",OR(P195&lt;&gt;"",Q195&lt;&gt;"",R195&lt;&gt;"")),Listes!$A$73,""))))))</f>
        <v/>
      </c>
      <c r="W195" s="199"/>
      <c r="X195" s="331">
        <f t="shared" si="11"/>
        <v>0</v>
      </c>
    </row>
    <row r="196" spans="1:24" ht="20.149999999999999" customHeight="1" x14ac:dyDescent="0.35">
      <c r="A196" s="126">
        <v>190</v>
      </c>
      <c r="B196" s="123" t="str">
        <f>IF('Dépenses forfaitaires'!B196="","",'Dépenses forfaitaires'!B196)</f>
        <v/>
      </c>
      <c r="C196" s="123" t="str">
        <f>IF('Dépenses forfaitaires'!C196="","",'Dépenses forfaitaires'!C196)</f>
        <v/>
      </c>
      <c r="D196" s="123" t="str">
        <f>IF('Dépenses forfaitaires'!D196="","",'Dépenses forfaitaires'!D196)</f>
        <v/>
      </c>
      <c r="E196" s="123" t="str">
        <f>IF('Dépenses forfaitaires'!E196="","",'Dépenses forfaitaires'!E196)</f>
        <v/>
      </c>
      <c r="F196" s="123" t="str">
        <f>IF('Dépenses forfaitaires'!F196="","",'Dépenses forfaitaires'!F196)</f>
        <v/>
      </c>
      <c r="G196" s="197" t="str">
        <f>IF('Dépenses forfaitaires'!G196="","",'Dépenses forfaitaires'!G196)</f>
        <v/>
      </c>
      <c r="H196" s="123" t="str">
        <f>IF('Dépenses forfaitaires'!H196="","",'Dépenses forfaitaires'!H196)</f>
        <v/>
      </c>
      <c r="I196" s="123" t="str">
        <f>IF('Dépenses forfaitaires'!I196="","",'Dépenses forfaitaires'!I196)</f>
        <v/>
      </c>
      <c r="J196" s="361" t="str">
        <f>IF('Dépenses forfaitaires'!J196="","",'Dépenses forfaitaires'!J196)</f>
        <v/>
      </c>
      <c r="K196" s="361" t="str">
        <f>IF('Dépenses forfaitaires'!K196="","",'Dépenses forfaitaires'!K196)</f>
        <v/>
      </c>
      <c r="L196" s="123" t="str">
        <f>IF($H196="","",IF($C196=Listes!$B$32,IF('DP_Instruction Forfaitaires'!$E196&lt;Listes!$B$53,('DP_Instruction Forfaitaires'!$E196*(VLOOKUP('DP_Instruction Forfaitaires'!$D196,Listes!$A$54:$E$60,2,FALSE))),IF('DP_Instruction Forfaitaires'!$E196&gt;Listes!$E$53,('DP_Instruction Forfaitaires'!$E196*(VLOOKUP('DP_Instruction Forfaitaires'!$D196,Listes!$A$54:$E$60,5,FALSE))),('DP_Instruction Forfaitaires'!$E196*(VLOOKUP('DP_Instruction Forfaitaires'!$D196,Listes!$A$54:$E$60,3,FALSE))+(VLOOKUP('DP_Instruction Forfaitaires'!$D196,Listes!$A$54:$E$60,4,FALSE)))))))</f>
        <v/>
      </c>
      <c r="M196" s="123" t="str">
        <f>IF($H196="","",IF($C196=Listes!$B$31,IF('DP_Instruction Forfaitaires'!$E196&lt;Listes!$B$42,('DP_Instruction Forfaitaires'!$E196*(VLOOKUP('DP_Instruction Forfaitaires'!$D196,Listes!$A$43:$E$49,2,FALSE))),IF('DP_Instruction Forfaitaires'!$E196&gt;Listes!$D$42,('DP_Instruction Forfaitaires'!$E196*(VLOOKUP('DP_Instruction Forfaitaires'!$D196,Listes!$A$43:$E$49,5,FALSE))),('DP_Instruction Forfaitaires'!$E196*(VLOOKUP('DP_Instruction Forfaitaires'!$D196,Listes!$A$43:$E$49,3,FALSE))+(VLOOKUP('DP_Instruction Forfaitaires'!$D196,Listes!$A$43:$E$49,4,FALSE)))))))</f>
        <v/>
      </c>
      <c r="N196" s="186" t="str">
        <f>IF($H196="","",IF($C196=Listes!$B$34,Listes!$I$31,IF($C196=Listes!$B$35,(VLOOKUP('DP_Instruction Forfaitaires'!$F196,Listes!$E$31:$F$36,2,FALSE)),IF($C196=Listes!$B$33,IF('DP_Instruction Forfaitaires'!$E196&lt;Listes!$A$64,'DP_Instruction Forfaitaires'!$E196*Listes!$A$65,IF('DP_Instruction Forfaitaires'!$E196&gt;Listes!$D$64,'DP_Instruction Forfaitaires'!$E196*Listes!$D$65,(('DP_Instruction Forfaitaires'!$E196*Listes!$B$65)+Listes!$C$65)))))))</f>
        <v/>
      </c>
      <c r="O196" s="140" t="str">
        <f>IF('Dépenses forfaitaires'!P196="","",'Dépenses forfaitaires'!P196)</f>
        <v/>
      </c>
      <c r="P196" s="196"/>
      <c r="Q196" s="367" t="str">
        <f t="shared" si="8"/>
        <v/>
      </c>
      <c r="R196" s="367" t="str">
        <f t="shared" si="9"/>
        <v/>
      </c>
      <c r="S196" s="196" t="str">
        <f t="shared" si="10"/>
        <v/>
      </c>
      <c r="T196" s="193"/>
      <c r="U196" s="198"/>
      <c r="V196" s="301" t="str">
        <f>IF(AND(OR(P196="KO",S196&lt;&gt;""),OR(Q196="",R196="",S196="")),Listes!$A$68,IF(AND(S196="",Q196&lt;&gt;""),Listes!$A$69,IF(AND(O196&lt;S196,U196=""),Listes!$A$70,IF(AND(Q196&gt;R196),Listes!$A$71,IF(AND(O196&lt;&gt;"",O196&gt;S196,T196=""),Listes!$A$72,IF(AND(W196="",OR(P196&lt;&gt;"",Q196&lt;&gt;"",R196&lt;&gt;"")),Listes!$A$73,""))))))</f>
        <v/>
      </c>
      <c r="W196" s="199"/>
      <c r="X196" s="331">
        <f t="shared" si="11"/>
        <v>0</v>
      </c>
    </row>
    <row r="197" spans="1:24" ht="20.149999999999999" customHeight="1" x14ac:dyDescent="0.35">
      <c r="A197" s="126">
        <v>191</v>
      </c>
      <c r="B197" s="123" t="str">
        <f>IF('Dépenses forfaitaires'!B197="","",'Dépenses forfaitaires'!B197)</f>
        <v/>
      </c>
      <c r="C197" s="123" t="str">
        <f>IF('Dépenses forfaitaires'!C197="","",'Dépenses forfaitaires'!C197)</f>
        <v/>
      </c>
      <c r="D197" s="123" t="str">
        <f>IF('Dépenses forfaitaires'!D197="","",'Dépenses forfaitaires'!D197)</f>
        <v/>
      </c>
      <c r="E197" s="123" t="str">
        <f>IF('Dépenses forfaitaires'!E197="","",'Dépenses forfaitaires'!E197)</f>
        <v/>
      </c>
      <c r="F197" s="123" t="str">
        <f>IF('Dépenses forfaitaires'!F197="","",'Dépenses forfaitaires'!F197)</f>
        <v/>
      </c>
      <c r="G197" s="197" t="str">
        <f>IF('Dépenses forfaitaires'!G197="","",'Dépenses forfaitaires'!G197)</f>
        <v/>
      </c>
      <c r="H197" s="123" t="str">
        <f>IF('Dépenses forfaitaires'!H197="","",'Dépenses forfaitaires'!H197)</f>
        <v/>
      </c>
      <c r="I197" s="123" t="str">
        <f>IF('Dépenses forfaitaires'!I197="","",'Dépenses forfaitaires'!I197)</f>
        <v/>
      </c>
      <c r="J197" s="361" t="str">
        <f>IF('Dépenses forfaitaires'!J197="","",'Dépenses forfaitaires'!J197)</f>
        <v/>
      </c>
      <c r="K197" s="361" t="str">
        <f>IF('Dépenses forfaitaires'!K197="","",'Dépenses forfaitaires'!K197)</f>
        <v/>
      </c>
      <c r="L197" s="123" t="str">
        <f>IF($H197="","",IF($C197=Listes!$B$32,IF('DP_Instruction Forfaitaires'!$E197&lt;Listes!$B$53,('DP_Instruction Forfaitaires'!$E197*(VLOOKUP('DP_Instruction Forfaitaires'!$D197,Listes!$A$54:$E$60,2,FALSE))),IF('DP_Instruction Forfaitaires'!$E197&gt;Listes!$E$53,('DP_Instruction Forfaitaires'!$E197*(VLOOKUP('DP_Instruction Forfaitaires'!$D197,Listes!$A$54:$E$60,5,FALSE))),('DP_Instruction Forfaitaires'!$E197*(VLOOKUP('DP_Instruction Forfaitaires'!$D197,Listes!$A$54:$E$60,3,FALSE))+(VLOOKUP('DP_Instruction Forfaitaires'!$D197,Listes!$A$54:$E$60,4,FALSE)))))))</f>
        <v/>
      </c>
      <c r="M197" s="123" t="str">
        <f>IF($H197="","",IF($C197=Listes!$B$31,IF('DP_Instruction Forfaitaires'!$E197&lt;Listes!$B$42,('DP_Instruction Forfaitaires'!$E197*(VLOOKUP('DP_Instruction Forfaitaires'!$D197,Listes!$A$43:$E$49,2,FALSE))),IF('DP_Instruction Forfaitaires'!$E197&gt;Listes!$D$42,('DP_Instruction Forfaitaires'!$E197*(VLOOKUP('DP_Instruction Forfaitaires'!$D197,Listes!$A$43:$E$49,5,FALSE))),('DP_Instruction Forfaitaires'!$E197*(VLOOKUP('DP_Instruction Forfaitaires'!$D197,Listes!$A$43:$E$49,3,FALSE))+(VLOOKUP('DP_Instruction Forfaitaires'!$D197,Listes!$A$43:$E$49,4,FALSE)))))))</f>
        <v/>
      </c>
      <c r="N197" s="186" t="str">
        <f>IF($H197="","",IF($C197=Listes!$B$34,Listes!$I$31,IF($C197=Listes!$B$35,(VLOOKUP('DP_Instruction Forfaitaires'!$F197,Listes!$E$31:$F$36,2,FALSE)),IF($C197=Listes!$B$33,IF('DP_Instruction Forfaitaires'!$E197&lt;Listes!$A$64,'DP_Instruction Forfaitaires'!$E197*Listes!$A$65,IF('DP_Instruction Forfaitaires'!$E197&gt;Listes!$D$64,'DP_Instruction Forfaitaires'!$E197*Listes!$D$65,(('DP_Instruction Forfaitaires'!$E197*Listes!$B$65)+Listes!$C$65)))))))</f>
        <v/>
      </c>
      <c r="O197" s="140" t="str">
        <f>IF('Dépenses forfaitaires'!P197="","",'Dépenses forfaitaires'!P197)</f>
        <v/>
      </c>
      <c r="P197" s="196"/>
      <c r="Q197" s="367" t="str">
        <f t="shared" si="8"/>
        <v/>
      </c>
      <c r="R197" s="367" t="str">
        <f t="shared" si="9"/>
        <v/>
      </c>
      <c r="S197" s="196" t="str">
        <f t="shared" si="10"/>
        <v/>
      </c>
      <c r="T197" s="193"/>
      <c r="U197" s="198"/>
      <c r="V197" s="301" t="str">
        <f>IF(AND(OR(P197="KO",S197&lt;&gt;""),OR(Q197="",R197="",S197="")),Listes!$A$68,IF(AND(S197="",Q197&lt;&gt;""),Listes!$A$69,IF(AND(O197&lt;S197,U197=""),Listes!$A$70,IF(AND(Q197&gt;R197),Listes!$A$71,IF(AND(O197&lt;&gt;"",O197&gt;S197,T197=""),Listes!$A$72,IF(AND(W197="",OR(P197&lt;&gt;"",Q197&lt;&gt;"",R197&lt;&gt;"")),Listes!$A$73,""))))))</f>
        <v/>
      </c>
      <c r="W197" s="199"/>
      <c r="X197" s="331">
        <f t="shared" si="11"/>
        <v>0</v>
      </c>
    </row>
    <row r="198" spans="1:24" ht="20.149999999999999" customHeight="1" x14ac:dyDescent="0.35">
      <c r="A198" s="126">
        <v>192</v>
      </c>
      <c r="B198" s="123" t="str">
        <f>IF('Dépenses forfaitaires'!B198="","",'Dépenses forfaitaires'!B198)</f>
        <v/>
      </c>
      <c r="C198" s="123" t="str">
        <f>IF('Dépenses forfaitaires'!C198="","",'Dépenses forfaitaires'!C198)</f>
        <v/>
      </c>
      <c r="D198" s="123" t="str">
        <f>IF('Dépenses forfaitaires'!D198="","",'Dépenses forfaitaires'!D198)</f>
        <v/>
      </c>
      <c r="E198" s="123" t="str">
        <f>IF('Dépenses forfaitaires'!E198="","",'Dépenses forfaitaires'!E198)</f>
        <v/>
      </c>
      <c r="F198" s="123" t="str">
        <f>IF('Dépenses forfaitaires'!F198="","",'Dépenses forfaitaires'!F198)</f>
        <v/>
      </c>
      <c r="G198" s="197" t="str">
        <f>IF('Dépenses forfaitaires'!G198="","",'Dépenses forfaitaires'!G198)</f>
        <v/>
      </c>
      <c r="H198" s="123" t="str">
        <f>IF('Dépenses forfaitaires'!H198="","",'Dépenses forfaitaires'!H198)</f>
        <v/>
      </c>
      <c r="I198" s="123" t="str">
        <f>IF('Dépenses forfaitaires'!I198="","",'Dépenses forfaitaires'!I198)</f>
        <v/>
      </c>
      <c r="J198" s="361" t="str">
        <f>IF('Dépenses forfaitaires'!J198="","",'Dépenses forfaitaires'!J198)</f>
        <v/>
      </c>
      <c r="K198" s="361" t="str">
        <f>IF('Dépenses forfaitaires'!K198="","",'Dépenses forfaitaires'!K198)</f>
        <v/>
      </c>
      <c r="L198" s="123" t="str">
        <f>IF($H198="","",IF($C198=Listes!$B$32,IF('DP_Instruction Forfaitaires'!$E198&lt;Listes!$B$53,('DP_Instruction Forfaitaires'!$E198*(VLOOKUP('DP_Instruction Forfaitaires'!$D198,Listes!$A$54:$E$60,2,FALSE))),IF('DP_Instruction Forfaitaires'!$E198&gt;Listes!$E$53,('DP_Instruction Forfaitaires'!$E198*(VLOOKUP('DP_Instruction Forfaitaires'!$D198,Listes!$A$54:$E$60,5,FALSE))),('DP_Instruction Forfaitaires'!$E198*(VLOOKUP('DP_Instruction Forfaitaires'!$D198,Listes!$A$54:$E$60,3,FALSE))+(VLOOKUP('DP_Instruction Forfaitaires'!$D198,Listes!$A$54:$E$60,4,FALSE)))))))</f>
        <v/>
      </c>
      <c r="M198" s="123" t="str">
        <f>IF($H198="","",IF($C198=Listes!$B$31,IF('DP_Instruction Forfaitaires'!$E198&lt;Listes!$B$42,('DP_Instruction Forfaitaires'!$E198*(VLOOKUP('DP_Instruction Forfaitaires'!$D198,Listes!$A$43:$E$49,2,FALSE))),IF('DP_Instruction Forfaitaires'!$E198&gt;Listes!$D$42,('DP_Instruction Forfaitaires'!$E198*(VLOOKUP('DP_Instruction Forfaitaires'!$D198,Listes!$A$43:$E$49,5,FALSE))),('DP_Instruction Forfaitaires'!$E198*(VLOOKUP('DP_Instruction Forfaitaires'!$D198,Listes!$A$43:$E$49,3,FALSE))+(VLOOKUP('DP_Instruction Forfaitaires'!$D198,Listes!$A$43:$E$49,4,FALSE)))))))</f>
        <v/>
      </c>
      <c r="N198" s="186" t="str">
        <f>IF($H198="","",IF($C198=Listes!$B$34,Listes!$I$31,IF($C198=Listes!$B$35,(VLOOKUP('DP_Instruction Forfaitaires'!$F198,Listes!$E$31:$F$36,2,FALSE)),IF($C198=Listes!$B$33,IF('DP_Instruction Forfaitaires'!$E198&lt;Listes!$A$64,'DP_Instruction Forfaitaires'!$E198*Listes!$A$65,IF('DP_Instruction Forfaitaires'!$E198&gt;Listes!$D$64,'DP_Instruction Forfaitaires'!$E198*Listes!$D$65,(('DP_Instruction Forfaitaires'!$E198*Listes!$B$65)+Listes!$C$65)))))))</f>
        <v/>
      </c>
      <c r="O198" s="140" t="str">
        <f>IF('Dépenses forfaitaires'!P198="","",'Dépenses forfaitaires'!P198)</f>
        <v/>
      </c>
      <c r="P198" s="196"/>
      <c r="Q198" s="367" t="str">
        <f t="shared" si="8"/>
        <v/>
      </c>
      <c r="R198" s="367" t="str">
        <f t="shared" si="9"/>
        <v/>
      </c>
      <c r="S198" s="196" t="str">
        <f t="shared" si="10"/>
        <v/>
      </c>
      <c r="T198" s="193"/>
      <c r="U198" s="198"/>
      <c r="V198" s="301" t="str">
        <f>IF(AND(OR(P198="KO",S198&lt;&gt;""),OR(Q198="",R198="",S198="")),Listes!$A$68,IF(AND(S198="",Q198&lt;&gt;""),Listes!$A$69,IF(AND(O198&lt;S198,U198=""),Listes!$A$70,IF(AND(Q198&gt;R198),Listes!$A$71,IF(AND(O198&lt;&gt;"",O198&gt;S198,T198=""),Listes!$A$72,IF(AND(W198="",OR(P198&lt;&gt;"",Q198&lt;&gt;"",R198&lt;&gt;"")),Listes!$A$73,""))))))</f>
        <v/>
      </c>
      <c r="W198" s="199"/>
      <c r="X198" s="331">
        <f t="shared" si="11"/>
        <v>0</v>
      </c>
    </row>
    <row r="199" spans="1:24" ht="20.149999999999999" customHeight="1" x14ac:dyDescent="0.35">
      <c r="A199" s="126">
        <v>193</v>
      </c>
      <c r="B199" s="123" t="str">
        <f>IF('Dépenses forfaitaires'!B199="","",'Dépenses forfaitaires'!B199)</f>
        <v/>
      </c>
      <c r="C199" s="123" t="str">
        <f>IF('Dépenses forfaitaires'!C199="","",'Dépenses forfaitaires'!C199)</f>
        <v/>
      </c>
      <c r="D199" s="123" t="str">
        <f>IF('Dépenses forfaitaires'!D199="","",'Dépenses forfaitaires'!D199)</f>
        <v/>
      </c>
      <c r="E199" s="123" t="str">
        <f>IF('Dépenses forfaitaires'!E199="","",'Dépenses forfaitaires'!E199)</f>
        <v/>
      </c>
      <c r="F199" s="123" t="str">
        <f>IF('Dépenses forfaitaires'!F199="","",'Dépenses forfaitaires'!F199)</f>
        <v/>
      </c>
      <c r="G199" s="197" t="str">
        <f>IF('Dépenses forfaitaires'!G199="","",'Dépenses forfaitaires'!G199)</f>
        <v/>
      </c>
      <c r="H199" s="123" t="str">
        <f>IF('Dépenses forfaitaires'!H199="","",'Dépenses forfaitaires'!H199)</f>
        <v/>
      </c>
      <c r="I199" s="123" t="str">
        <f>IF('Dépenses forfaitaires'!I199="","",'Dépenses forfaitaires'!I199)</f>
        <v/>
      </c>
      <c r="J199" s="361" t="str">
        <f>IF('Dépenses forfaitaires'!J199="","",'Dépenses forfaitaires'!J199)</f>
        <v/>
      </c>
      <c r="K199" s="361" t="str">
        <f>IF('Dépenses forfaitaires'!K199="","",'Dépenses forfaitaires'!K199)</f>
        <v/>
      </c>
      <c r="L199" s="123" t="str">
        <f>IF($H199="","",IF($C199=Listes!$B$32,IF('DP_Instruction Forfaitaires'!$E199&lt;Listes!$B$53,('DP_Instruction Forfaitaires'!$E199*(VLOOKUP('DP_Instruction Forfaitaires'!$D199,Listes!$A$54:$E$60,2,FALSE))),IF('DP_Instruction Forfaitaires'!$E199&gt;Listes!$E$53,('DP_Instruction Forfaitaires'!$E199*(VLOOKUP('DP_Instruction Forfaitaires'!$D199,Listes!$A$54:$E$60,5,FALSE))),('DP_Instruction Forfaitaires'!$E199*(VLOOKUP('DP_Instruction Forfaitaires'!$D199,Listes!$A$54:$E$60,3,FALSE))+(VLOOKUP('DP_Instruction Forfaitaires'!$D199,Listes!$A$54:$E$60,4,FALSE)))))))</f>
        <v/>
      </c>
      <c r="M199" s="123" t="str">
        <f>IF($H199="","",IF($C199=Listes!$B$31,IF('DP_Instruction Forfaitaires'!$E199&lt;Listes!$B$42,('DP_Instruction Forfaitaires'!$E199*(VLOOKUP('DP_Instruction Forfaitaires'!$D199,Listes!$A$43:$E$49,2,FALSE))),IF('DP_Instruction Forfaitaires'!$E199&gt;Listes!$D$42,('DP_Instruction Forfaitaires'!$E199*(VLOOKUP('DP_Instruction Forfaitaires'!$D199,Listes!$A$43:$E$49,5,FALSE))),('DP_Instruction Forfaitaires'!$E199*(VLOOKUP('DP_Instruction Forfaitaires'!$D199,Listes!$A$43:$E$49,3,FALSE))+(VLOOKUP('DP_Instruction Forfaitaires'!$D199,Listes!$A$43:$E$49,4,FALSE)))))))</f>
        <v/>
      </c>
      <c r="N199" s="186" t="str">
        <f>IF($H199="","",IF($C199=Listes!$B$34,Listes!$I$31,IF($C199=Listes!$B$35,(VLOOKUP('DP_Instruction Forfaitaires'!$F199,Listes!$E$31:$F$36,2,FALSE)),IF($C199=Listes!$B$33,IF('DP_Instruction Forfaitaires'!$E199&lt;Listes!$A$64,'DP_Instruction Forfaitaires'!$E199*Listes!$A$65,IF('DP_Instruction Forfaitaires'!$E199&gt;Listes!$D$64,'DP_Instruction Forfaitaires'!$E199*Listes!$D$65,(('DP_Instruction Forfaitaires'!$E199*Listes!$B$65)+Listes!$C$65)))))))</f>
        <v/>
      </c>
      <c r="O199" s="140" t="str">
        <f>IF('Dépenses forfaitaires'!P199="","",'Dépenses forfaitaires'!P199)</f>
        <v/>
      </c>
      <c r="P199" s="196"/>
      <c r="Q199" s="367" t="str">
        <f t="shared" si="8"/>
        <v/>
      </c>
      <c r="R199" s="367" t="str">
        <f t="shared" si="9"/>
        <v/>
      </c>
      <c r="S199" s="196" t="str">
        <f t="shared" si="10"/>
        <v/>
      </c>
      <c r="T199" s="193"/>
      <c r="U199" s="198"/>
      <c r="V199" s="301" t="str">
        <f>IF(AND(OR(P199="KO",S199&lt;&gt;""),OR(Q199="",R199="",S199="")),Listes!$A$68,IF(AND(S199="",Q199&lt;&gt;""),Listes!$A$69,IF(AND(O199&lt;S199,U199=""),Listes!$A$70,IF(AND(Q199&gt;R199),Listes!$A$71,IF(AND(O199&lt;&gt;"",O199&gt;S199,T199=""),Listes!$A$72,IF(AND(W199="",OR(P199&lt;&gt;"",Q199&lt;&gt;"",R199&lt;&gt;"")),Listes!$A$73,""))))))</f>
        <v/>
      </c>
      <c r="W199" s="199"/>
      <c r="X199" s="331">
        <f t="shared" si="11"/>
        <v>0</v>
      </c>
    </row>
    <row r="200" spans="1:24" ht="20.149999999999999" customHeight="1" x14ac:dyDescent="0.35">
      <c r="A200" s="126">
        <v>194</v>
      </c>
      <c r="B200" s="123" t="str">
        <f>IF('Dépenses forfaitaires'!B200="","",'Dépenses forfaitaires'!B200)</f>
        <v/>
      </c>
      <c r="C200" s="123" t="str">
        <f>IF('Dépenses forfaitaires'!C200="","",'Dépenses forfaitaires'!C200)</f>
        <v/>
      </c>
      <c r="D200" s="123" t="str">
        <f>IF('Dépenses forfaitaires'!D200="","",'Dépenses forfaitaires'!D200)</f>
        <v/>
      </c>
      <c r="E200" s="123" t="str">
        <f>IF('Dépenses forfaitaires'!E200="","",'Dépenses forfaitaires'!E200)</f>
        <v/>
      </c>
      <c r="F200" s="123" t="str">
        <f>IF('Dépenses forfaitaires'!F200="","",'Dépenses forfaitaires'!F200)</f>
        <v/>
      </c>
      <c r="G200" s="197" t="str">
        <f>IF('Dépenses forfaitaires'!G200="","",'Dépenses forfaitaires'!G200)</f>
        <v/>
      </c>
      <c r="H200" s="123" t="str">
        <f>IF('Dépenses forfaitaires'!H200="","",'Dépenses forfaitaires'!H200)</f>
        <v/>
      </c>
      <c r="I200" s="123" t="str">
        <f>IF('Dépenses forfaitaires'!I200="","",'Dépenses forfaitaires'!I200)</f>
        <v/>
      </c>
      <c r="J200" s="361" t="str">
        <f>IF('Dépenses forfaitaires'!J200="","",'Dépenses forfaitaires'!J200)</f>
        <v/>
      </c>
      <c r="K200" s="361" t="str">
        <f>IF('Dépenses forfaitaires'!K200="","",'Dépenses forfaitaires'!K200)</f>
        <v/>
      </c>
      <c r="L200" s="123" t="str">
        <f>IF($H200="","",IF($C200=Listes!$B$32,IF('DP_Instruction Forfaitaires'!$E200&lt;Listes!$B$53,('DP_Instruction Forfaitaires'!$E200*(VLOOKUP('DP_Instruction Forfaitaires'!$D200,Listes!$A$54:$E$60,2,FALSE))),IF('DP_Instruction Forfaitaires'!$E200&gt;Listes!$E$53,('DP_Instruction Forfaitaires'!$E200*(VLOOKUP('DP_Instruction Forfaitaires'!$D200,Listes!$A$54:$E$60,5,FALSE))),('DP_Instruction Forfaitaires'!$E200*(VLOOKUP('DP_Instruction Forfaitaires'!$D200,Listes!$A$54:$E$60,3,FALSE))+(VLOOKUP('DP_Instruction Forfaitaires'!$D200,Listes!$A$54:$E$60,4,FALSE)))))))</f>
        <v/>
      </c>
      <c r="M200" s="123" t="str">
        <f>IF($H200="","",IF($C200=Listes!$B$31,IF('DP_Instruction Forfaitaires'!$E200&lt;Listes!$B$42,('DP_Instruction Forfaitaires'!$E200*(VLOOKUP('DP_Instruction Forfaitaires'!$D200,Listes!$A$43:$E$49,2,FALSE))),IF('DP_Instruction Forfaitaires'!$E200&gt;Listes!$D$42,('DP_Instruction Forfaitaires'!$E200*(VLOOKUP('DP_Instruction Forfaitaires'!$D200,Listes!$A$43:$E$49,5,FALSE))),('DP_Instruction Forfaitaires'!$E200*(VLOOKUP('DP_Instruction Forfaitaires'!$D200,Listes!$A$43:$E$49,3,FALSE))+(VLOOKUP('DP_Instruction Forfaitaires'!$D200,Listes!$A$43:$E$49,4,FALSE)))))))</f>
        <v/>
      </c>
      <c r="N200" s="186" t="str">
        <f>IF($H200="","",IF($C200=Listes!$B$34,Listes!$I$31,IF($C200=Listes!$B$35,(VLOOKUP('DP_Instruction Forfaitaires'!$F200,Listes!$E$31:$F$36,2,FALSE)),IF($C200=Listes!$B$33,IF('DP_Instruction Forfaitaires'!$E200&lt;Listes!$A$64,'DP_Instruction Forfaitaires'!$E200*Listes!$A$65,IF('DP_Instruction Forfaitaires'!$E200&gt;Listes!$D$64,'DP_Instruction Forfaitaires'!$E200*Listes!$D$65,(('DP_Instruction Forfaitaires'!$E200*Listes!$B$65)+Listes!$C$65)))))))</f>
        <v/>
      </c>
      <c r="O200" s="140" t="str">
        <f>IF('Dépenses forfaitaires'!P200="","",'Dépenses forfaitaires'!P200)</f>
        <v/>
      </c>
      <c r="P200" s="196"/>
      <c r="Q200" s="367" t="str">
        <f t="shared" ref="Q200:Q263" si="12">IF(P200="","",IF(P200="KO","",J200))</f>
        <v/>
      </c>
      <c r="R200" s="367" t="str">
        <f t="shared" ref="R200:R263" si="13">IF(P200="","",IF(P200="KO","",K200))</f>
        <v/>
      </c>
      <c r="S200" s="196" t="str">
        <f t="shared" ref="S200:S263" si="14">IF($I200="","",($N200+$M200+$L200)*$I200)</f>
        <v/>
      </c>
      <c r="T200" s="193"/>
      <c r="U200" s="198"/>
      <c r="V200" s="301" t="str">
        <f>IF(AND(OR(P200="KO",S200&lt;&gt;""),OR(Q200="",R200="",S200="")),Listes!$A$68,IF(AND(S200="",Q200&lt;&gt;""),Listes!$A$69,IF(AND(O200&lt;S200,U200=""),Listes!$A$70,IF(AND(Q200&gt;R200),Listes!$A$71,IF(AND(O200&lt;&gt;"",O200&gt;S200,T200=""),Listes!$A$72,IF(AND(W200="",OR(P200&lt;&gt;"",Q200&lt;&gt;"",R200&lt;&gt;"")),Listes!$A$73,""))))))</f>
        <v/>
      </c>
      <c r="W200" s="199"/>
      <c r="X200" s="331">
        <f t="shared" ref="X200:X263" si="15">IF(AND(B200&lt;&gt;"",W200&lt;&gt;"Oui"),1,0)</f>
        <v>0</v>
      </c>
    </row>
    <row r="201" spans="1:24" ht="20.149999999999999" customHeight="1" x14ac:dyDescent="0.35">
      <c r="A201" s="126">
        <v>195</v>
      </c>
      <c r="B201" s="123" t="str">
        <f>IF('Dépenses forfaitaires'!B201="","",'Dépenses forfaitaires'!B201)</f>
        <v/>
      </c>
      <c r="C201" s="123" t="str">
        <f>IF('Dépenses forfaitaires'!C201="","",'Dépenses forfaitaires'!C201)</f>
        <v/>
      </c>
      <c r="D201" s="123" t="str">
        <f>IF('Dépenses forfaitaires'!D201="","",'Dépenses forfaitaires'!D201)</f>
        <v/>
      </c>
      <c r="E201" s="123" t="str">
        <f>IF('Dépenses forfaitaires'!E201="","",'Dépenses forfaitaires'!E201)</f>
        <v/>
      </c>
      <c r="F201" s="123" t="str">
        <f>IF('Dépenses forfaitaires'!F201="","",'Dépenses forfaitaires'!F201)</f>
        <v/>
      </c>
      <c r="G201" s="197" t="str">
        <f>IF('Dépenses forfaitaires'!G201="","",'Dépenses forfaitaires'!G201)</f>
        <v/>
      </c>
      <c r="H201" s="123" t="str">
        <f>IF('Dépenses forfaitaires'!H201="","",'Dépenses forfaitaires'!H201)</f>
        <v/>
      </c>
      <c r="I201" s="123" t="str">
        <f>IF('Dépenses forfaitaires'!I201="","",'Dépenses forfaitaires'!I201)</f>
        <v/>
      </c>
      <c r="J201" s="361" t="str">
        <f>IF('Dépenses forfaitaires'!J201="","",'Dépenses forfaitaires'!J201)</f>
        <v/>
      </c>
      <c r="K201" s="361" t="str">
        <f>IF('Dépenses forfaitaires'!K201="","",'Dépenses forfaitaires'!K201)</f>
        <v/>
      </c>
      <c r="L201" s="123" t="str">
        <f>IF($H201="","",IF($C201=Listes!$B$32,IF('DP_Instruction Forfaitaires'!$E201&lt;Listes!$B$53,('DP_Instruction Forfaitaires'!$E201*(VLOOKUP('DP_Instruction Forfaitaires'!$D201,Listes!$A$54:$E$60,2,FALSE))),IF('DP_Instruction Forfaitaires'!$E201&gt;Listes!$E$53,('DP_Instruction Forfaitaires'!$E201*(VLOOKUP('DP_Instruction Forfaitaires'!$D201,Listes!$A$54:$E$60,5,FALSE))),('DP_Instruction Forfaitaires'!$E201*(VLOOKUP('DP_Instruction Forfaitaires'!$D201,Listes!$A$54:$E$60,3,FALSE))+(VLOOKUP('DP_Instruction Forfaitaires'!$D201,Listes!$A$54:$E$60,4,FALSE)))))))</f>
        <v/>
      </c>
      <c r="M201" s="123" t="str">
        <f>IF($H201="","",IF($C201=Listes!$B$31,IF('DP_Instruction Forfaitaires'!$E201&lt;Listes!$B$42,('DP_Instruction Forfaitaires'!$E201*(VLOOKUP('DP_Instruction Forfaitaires'!$D201,Listes!$A$43:$E$49,2,FALSE))),IF('DP_Instruction Forfaitaires'!$E201&gt;Listes!$D$42,('DP_Instruction Forfaitaires'!$E201*(VLOOKUP('DP_Instruction Forfaitaires'!$D201,Listes!$A$43:$E$49,5,FALSE))),('DP_Instruction Forfaitaires'!$E201*(VLOOKUP('DP_Instruction Forfaitaires'!$D201,Listes!$A$43:$E$49,3,FALSE))+(VLOOKUP('DP_Instruction Forfaitaires'!$D201,Listes!$A$43:$E$49,4,FALSE)))))))</f>
        <v/>
      </c>
      <c r="N201" s="186" t="str">
        <f>IF($H201="","",IF($C201=Listes!$B$34,Listes!$I$31,IF($C201=Listes!$B$35,(VLOOKUP('DP_Instruction Forfaitaires'!$F201,Listes!$E$31:$F$36,2,FALSE)),IF($C201=Listes!$B$33,IF('DP_Instruction Forfaitaires'!$E201&lt;Listes!$A$64,'DP_Instruction Forfaitaires'!$E201*Listes!$A$65,IF('DP_Instruction Forfaitaires'!$E201&gt;Listes!$D$64,'DP_Instruction Forfaitaires'!$E201*Listes!$D$65,(('DP_Instruction Forfaitaires'!$E201*Listes!$B$65)+Listes!$C$65)))))))</f>
        <v/>
      </c>
      <c r="O201" s="140" t="str">
        <f>IF('Dépenses forfaitaires'!P201="","",'Dépenses forfaitaires'!P201)</f>
        <v/>
      </c>
      <c r="P201" s="196"/>
      <c r="Q201" s="367" t="str">
        <f t="shared" si="12"/>
        <v/>
      </c>
      <c r="R201" s="367" t="str">
        <f t="shared" si="13"/>
        <v/>
      </c>
      <c r="S201" s="196" t="str">
        <f t="shared" si="14"/>
        <v/>
      </c>
      <c r="T201" s="193"/>
      <c r="U201" s="198"/>
      <c r="V201" s="301" t="str">
        <f>IF(AND(OR(P201="KO",S201&lt;&gt;""),OR(Q201="",R201="",S201="")),Listes!$A$68,IF(AND(S201="",Q201&lt;&gt;""),Listes!$A$69,IF(AND(O201&lt;S201,U201=""),Listes!$A$70,IF(AND(Q201&gt;R201),Listes!$A$71,IF(AND(O201&lt;&gt;"",O201&gt;S201,T201=""),Listes!$A$72,IF(AND(W201="",OR(P201&lt;&gt;"",Q201&lt;&gt;"",R201&lt;&gt;"")),Listes!$A$73,""))))))</f>
        <v/>
      </c>
      <c r="W201" s="199"/>
      <c r="X201" s="331">
        <f t="shared" si="15"/>
        <v>0</v>
      </c>
    </row>
    <row r="202" spans="1:24" ht="20.149999999999999" customHeight="1" x14ac:dyDescent="0.35">
      <c r="A202" s="126">
        <v>196</v>
      </c>
      <c r="B202" s="123" t="str">
        <f>IF('Dépenses forfaitaires'!B202="","",'Dépenses forfaitaires'!B202)</f>
        <v/>
      </c>
      <c r="C202" s="123" t="str">
        <f>IF('Dépenses forfaitaires'!C202="","",'Dépenses forfaitaires'!C202)</f>
        <v/>
      </c>
      <c r="D202" s="123" t="str">
        <f>IF('Dépenses forfaitaires'!D202="","",'Dépenses forfaitaires'!D202)</f>
        <v/>
      </c>
      <c r="E202" s="123" t="str">
        <f>IF('Dépenses forfaitaires'!E202="","",'Dépenses forfaitaires'!E202)</f>
        <v/>
      </c>
      <c r="F202" s="123" t="str">
        <f>IF('Dépenses forfaitaires'!F202="","",'Dépenses forfaitaires'!F202)</f>
        <v/>
      </c>
      <c r="G202" s="197" t="str">
        <f>IF('Dépenses forfaitaires'!G202="","",'Dépenses forfaitaires'!G202)</f>
        <v/>
      </c>
      <c r="H202" s="123" t="str">
        <f>IF('Dépenses forfaitaires'!H202="","",'Dépenses forfaitaires'!H202)</f>
        <v/>
      </c>
      <c r="I202" s="123" t="str">
        <f>IF('Dépenses forfaitaires'!I202="","",'Dépenses forfaitaires'!I202)</f>
        <v/>
      </c>
      <c r="J202" s="361" t="str">
        <f>IF('Dépenses forfaitaires'!J202="","",'Dépenses forfaitaires'!J202)</f>
        <v/>
      </c>
      <c r="K202" s="361" t="str">
        <f>IF('Dépenses forfaitaires'!K202="","",'Dépenses forfaitaires'!K202)</f>
        <v/>
      </c>
      <c r="L202" s="123" t="str">
        <f>IF($H202="","",IF($C202=Listes!$B$32,IF('DP_Instruction Forfaitaires'!$E202&lt;Listes!$B$53,('DP_Instruction Forfaitaires'!$E202*(VLOOKUP('DP_Instruction Forfaitaires'!$D202,Listes!$A$54:$E$60,2,FALSE))),IF('DP_Instruction Forfaitaires'!$E202&gt;Listes!$E$53,('DP_Instruction Forfaitaires'!$E202*(VLOOKUP('DP_Instruction Forfaitaires'!$D202,Listes!$A$54:$E$60,5,FALSE))),('DP_Instruction Forfaitaires'!$E202*(VLOOKUP('DP_Instruction Forfaitaires'!$D202,Listes!$A$54:$E$60,3,FALSE))+(VLOOKUP('DP_Instruction Forfaitaires'!$D202,Listes!$A$54:$E$60,4,FALSE)))))))</f>
        <v/>
      </c>
      <c r="M202" s="123" t="str">
        <f>IF($H202="","",IF($C202=Listes!$B$31,IF('DP_Instruction Forfaitaires'!$E202&lt;Listes!$B$42,('DP_Instruction Forfaitaires'!$E202*(VLOOKUP('DP_Instruction Forfaitaires'!$D202,Listes!$A$43:$E$49,2,FALSE))),IF('DP_Instruction Forfaitaires'!$E202&gt;Listes!$D$42,('DP_Instruction Forfaitaires'!$E202*(VLOOKUP('DP_Instruction Forfaitaires'!$D202,Listes!$A$43:$E$49,5,FALSE))),('DP_Instruction Forfaitaires'!$E202*(VLOOKUP('DP_Instruction Forfaitaires'!$D202,Listes!$A$43:$E$49,3,FALSE))+(VLOOKUP('DP_Instruction Forfaitaires'!$D202,Listes!$A$43:$E$49,4,FALSE)))))))</f>
        <v/>
      </c>
      <c r="N202" s="186" t="str">
        <f>IF($H202="","",IF($C202=Listes!$B$34,Listes!$I$31,IF($C202=Listes!$B$35,(VLOOKUP('DP_Instruction Forfaitaires'!$F202,Listes!$E$31:$F$36,2,FALSE)),IF($C202=Listes!$B$33,IF('DP_Instruction Forfaitaires'!$E202&lt;Listes!$A$64,'DP_Instruction Forfaitaires'!$E202*Listes!$A$65,IF('DP_Instruction Forfaitaires'!$E202&gt;Listes!$D$64,'DP_Instruction Forfaitaires'!$E202*Listes!$D$65,(('DP_Instruction Forfaitaires'!$E202*Listes!$B$65)+Listes!$C$65)))))))</f>
        <v/>
      </c>
      <c r="O202" s="140" t="str">
        <f>IF('Dépenses forfaitaires'!P202="","",'Dépenses forfaitaires'!P202)</f>
        <v/>
      </c>
      <c r="P202" s="196"/>
      <c r="Q202" s="367" t="str">
        <f t="shared" si="12"/>
        <v/>
      </c>
      <c r="R202" s="367" t="str">
        <f t="shared" si="13"/>
        <v/>
      </c>
      <c r="S202" s="196" t="str">
        <f t="shared" si="14"/>
        <v/>
      </c>
      <c r="T202" s="193"/>
      <c r="U202" s="198"/>
      <c r="V202" s="301" t="str">
        <f>IF(AND(OR(P202="KO",S202&lt;&gt;""),OR(Q202="",R202="",S202="")),Listes!$A$68,IF(AND(S202="",Q202&lt;&gt;""),Listes!$A$69,IF(AND(O202&lt;S202,U202=""),Listes!$A$70,IF(AND(Q202&gt;R202),Listes!$A$71,IF(AND(O202&lt;&gt;"",O202&gt;S202,T202=""),Listes!$A$72,IF(AND(W202="",OR(P202&lt;&gt;"",Q202&lt;&gt;"",R202&lt;&gt;"")),Listes!$A$73,""))))))</f>
        <v/>
      </c>
      <c r="W202" s="199"/>
      <c r="X202" s="331">
        <f t="shared" si="15"/>
        <v>0</v>
      </c>
    </row>
    <row r="203" spans="1:24" ht="20.149999999999999" customHeight="1" x14ac:dyDescent="0.35">
      <c r="A203" s="126">
        <v>197</v>
      </c>
      <c r="B203" s="123" t="str">
        <f>IF('Dépenses forfaitaires'!B203="","",'Dépenses forfaitaires'!B203)</f>
        <v/>
      </c>
      <c r="C203" s="123" t="str">
        <f>IF('Dépenses forfaitaires'!C203="","",'Dépenses forfaitaires'!C203)</f>
        <v/>
      </c>
      <c r="D203" s="123" t="str">
        <f>IF('Dépenses forfaitaires'!D203="","",'Dépenses forfaitaires'!D203)</f>
        <v/>
      </c>
      <c r="E203" s="123" t="str">
        <f>IF('Dépenses forfaitaires'!E203="","",'Dépenses forfaitaires'!E203)</f>
        <v/>
      </c>
      <c r="F203" s="123" t="str">
        <f>IF('Dépenses forfaitaires'!F203="","",'Dépenses forfaitaires'!F203)</f>
        <v/>
      </c>
      <c r="G203" s="197" t="str">
        <f>IF('Dépenses forfaitaires'!G203="","",'Dépenses forfaitaires'!G203)</f>
        <v/>
      </c>
      <c r="H203" s="123" t="str">
        <f>IF('Dépenses forfaitaires'!H203="","",'Dépenses forfaitaires'!H203)</f>
        <v/>
      </c>
      <c r="I203" s="123" t="str">
        <f>IF('Dépenses forfaitaires'!I203="","",'Dépenses forfaitaires'!I203)</f>
        <v/>
      </c>
      <c r="J203" s="361" t="str">
        <f>IF('Dépenses forfaitaires'!J203="","",'Dépenses forfaitaires'!J203)</f>
        <v/>
      </c>
      <c r="K203" s="361" t="str">
        <f>IF('Dépenses forfaitaires'!K203="","",'Dépenses forfaitaires'!K203)</f>
        <v/>
      </c>
      <c r="L203" s="123" t="str">
        <f>IF($H203="","",IF($C203=Listes!$B$32,IF('DP_Instruction Forfaitaires'!$E203&lt;Listes!$B$53,('DP_Instruction Forfaitaires'!$E203*(VLOOKUP('DP_Instruction Forfaitaires'!$D203,Listes!$A$54:$E$60,2,FALSE))),IF('DP_Instruction Forfaitaires'!$E203&gt;Listes!$E$53,('DP_Instruction Forfaitaires'!$E203*(VLOOKUP('DP_Instruction Forfaitaires'!$D203,Listes!$A$54:$E$60,5,FALSE))),('DP_Instruction Forfaitaires'!$E203*(VLOOKUP('DP_Instruction Forfaitaires'!$D203,Listes!$A$54:$E$60,3,FALSE))+(VLOOKUP('DP_Instruction Forfaitaires'!$D203,Listes!$A$54:$E$60,4,FALSE)))))))</f>
        <v/>
      </c>
      <c r="M203" s="123" t="str">
        <f>IF($H203="","",IF($C203=Listes!$B$31,IF('DP_Instruction Forfaitaires'!$E203&lt;Listes!$B$42,('DP_Instruction Forfaitaires'!$E203*(VLOOKUP('DP_Instruction Forfaitaires'!$D203,Listes!$A$43:$E$49,2,FALSE))),IF('DP_Instruction Forfaitaires'!$E203&gt;Listes!$D$42,('DP_Instruction Forfaitaires'!$E203*(VLOOKUP('DP_Instruction Forfaitaires'!$D203,Listes!$A$43:$E$49,5,FALSE))),('DP_Instruction Forfaitaires'!$E203*(VLOOKUP('DP_Instruction Forfaitaires'!$D203,Listes!$A$43:$E$49,3,FALSE))+(VLOOKUP('DP_Instruction Forfaitaires'!$D203,Listes!$A$43:$E$49,4,FALSE)))))))</f>
        <v/>
      </c>
      <c r="N203" s="186" t="str">
        <f>IF($H203="","",IF($C203=Listes!$B$34,Listes!$I$31,IF($C203=Listes!$B$35,(VLOOKUP('DP_Instruction Forfaitaires'!$F203,Listes!$E$31:$F$36,2,FALSE)),IF($C203=Listes!$B$33,IF('DP_Instruction Forfaitaires'!$E203&lt;Listes!$A$64,'DP_Instruction Forfaitaires'!$E203*Listes!$A$65,IF('DP_Instruction Forfaitaires'!$E203&gt;Listes!$D$64,'DP_Instruction Forfaitaires'!$E203*Listes!$D$65,(('DP_Instruction Forfaitaires'!$E203*Listes!$B$65)+Listes!$C$65)))))))</f>
        <v/>
      </c>
      <c r="O203" s="140" t="str">
        <f>IF('Dépenses forfaitaires'!P203="","",'Dépenses forfaitaires'!P203)</f>
        <v/>
      </c>
      <c r="P203" s="196"/>
      <c r="Q203" s="367" t="str">
        <f t="shared" si="12"/>
        <v/>
      </c>
      <c r="R203" s="367" t="str">
        <f t="shared" si="13"/>
        <v/>
      </c>
      <c r="S203" s="196" t="str">
        <f t="shared" si="14"/>
        <v/>
      </c>
      <c r="T203" s="193"/>
      <c r="U203" s="198"/>
      <c r="V203" s="301" t="str">
        <f>IF(AND(OR(P203="KO",S203&lt;&gt;""),OR(Q203="",R203="",S203="")),Listes!$A$68,IF(AND(S203="",Q203&lt;&gt;""),Listes!$A$69,IF(AND(O203&lt;S203,U203=""),Listes!$A$70,IF(AND(Q203&gt;R203),Listes!$A$71,IF(AND(O203&lt;&gt;"",O203&gt;S203,T203=""),Listes!$A$72,IF(AND(W203="",OR(P203&lt;&gt;"",Q203&lt;&gt;"",R203&lt;&gt;"")),Listes!$A$73,""))))))</f>
        <v/>
      </c>
      <c r="W203" s="199"/>
      <c r="X203" s="331">
        <f t="shared" si="15"/>
        <v>0</v>
      </c>
    </row>
    <row r="204" spans="1:24" ht="20.149999999999999" customHeight="1" x14ac:dyDescent="0.35">
      <c r="A204" s="126">
        <v>198</v>
      </c>
      <c r="B204" s="123" t="str">
        <f>IF('Dépenses forfaitaires'!B204="","",'Dépenses forfaitaires'!B204)</f>
        <v/>
      </c>
      <c r="C204" s="123" t="str">
        <f>IF('Dépenses forfaitaires'!C204="","",'Dépenses forfaitaires'!C204)</f>
        <v/>
      </c>
      <c r="D204" s="123" t="str">
        <f>IF('Dépenses forfaitaires'!D204="","",'Dépenses forfaitaires'!D204)</f>
        <v/>
      </c>
      <c r="E204" s="123" t="str">
        <f>IF('Dépenses forfaitaires'!E204="","",'Dépenses forfaitaires'!E204)</f>
        <v/>
      </c>
      <c r="F204" s="123" t="str">
        <f>IF('Dépenses forfaitaires'!F204="","",'Dépenses forfaitaires'!F204)</f>
        <v/>
      </c>
      <c r="G204" s="197" t="str">
        <f>IF('Dépenses forfaitaires'!G204="","",'Dépenses forfaitaires'!G204)</f>
        <v/>
      </c>
      <c r="H204" s="123" t="str">
        <f>IF('Dépenses forfaitaires'!H204="","",'Dépenses forfaitaires'!H204)</f>
        <v/>
      </c>
      <c r="I204" s="123" t="str">
        <f>IF('Dépenses forfaitaires'!I204="","",'Dépenses forfaitaires'!I204)</f>
        <v/>
      </c>
      <c r="J204" s="361" t="str">
        <f>IF('Dépenses forfaitaires'!J204="","",'Dépenses forfaitaires'!J204)</f>
        <v/>
      </c>
      <c r="K204" s="361" t="str">
        <f>IF('Dépenses forfaitaires'!K204="","",'Dépenses forfaitaires'!K204)</f>
        <v/>
      </c>
      <c r="L204" s="123" t="str">
        <f>IF($H204="","",IF($C204=Listes!$B$32,IF('DP_Instruction Forfaitaires'!$E204&lt;Listes!$B$53,('DP_Instruction Forfaitaires'!$E204*(VLOOKUP('DP_Instruction Forfaitaires'!$D204,Listes!$A$54:$E$60,2,FALSE))),IF('DP_Instruction Forfaitaires'!$E204&gt;Listes!$E$53,('DP_Instruction Forfaitaires'!$E204*(VLOOKUP('DP_Instruction Forfaitaires'!$D204,Listes!$A$54:$E$60,5,FALSE))),('DP_Instruction Forfaitaires'!$E204*(VLOOKUP('DP_Instruction Forfaitaires'!$D204,Listes!$A$54:$E$60,3,FALSE))+(VLOOKUP('DP_Instruction Forfaitaires'!$D204,Listes!$A$54:$E$60,4,FALSE)))))))</f>
        <v/>
      </c>
      <c r="M204" s="123" t="str">
        <f>IF($H204="","",IF($C204=Listes!$B$31,IF('DP_Instruction Forfaitaires'!$E204&lt;Listes!$B$42,('DP_Instruction Forfaitaires'!$E204*(VLOOKUP('DP_Instruction Forfaitaires'!$D204,Listes!$A$43:$E$49,2,FALSE))),IF('DP_Instruction Forfaitaires'!$E204&gt;Listes!$D$42,('DP_Instruction Forfaitaires'!$E204*(VLOOKUP('DP_Instruction Forfaitaires'!$D204,Listes!$A$43:$E$49,5,FALSE))),('DP_Instruction Forfaitaires'!$E204*(VLOOKUP('DP_Instruction Forfaitaires'!$D204,Listes!$A$43:$E$49,3,FALSE))+(VLOOKUP('DP_Instruction Forfaitaires'!$D204,Listes!$A$43:$E$49,4,FALSE)))))))</f>
        <v/>
      </c>
      <c r="N204" s="186" t="str">
        <f>IF($H204="","",IF($C204=Listes!$B$34,Listes!$I$31,IF($C204=Listes!$B$35,(VLOOKUP('DP_Instruction Forfaitaires'!$F204,Listes!$E$31:$F$36,2,FALSE)),IF($C204=Listes!$B$33,IF('DP_Instruction Forfaitaires'!$E204&lt;Listes!$A$64,'DP_Instruction Forfaitaires'!$E204*Listes!$A$65,IF('DP_Instruction Forfaitaires'!$E204&gt;Listes!$D$64,'DP_Instruction Forfaitaires'!$E204*Listes!$D$65,(('DP_Instruction Forfaitaires'!$E204*Listes!$B$65)+Listes!$C$65)))))))</f>
        <v/>
      </c>
      <c r="O204" s="140" t="str">
        <f>IF('Dépenses forfaitaires'!P204="","",'Dépenses forfaitaires'!P204)</f>
        <v/>
      </c>
      <c r="P204" s="196"/>
      <c r="Q204" s="367" t="str">
        <f t="shared" si="12"/>
        <v/>
      </c>
      <c r="R204" s="367" t="str">
        <f t="shared" si="13"/>
        <v/>
      </c>
      <c r="S204" s="196" t="str">
        <f t="shared" si="14"/>
        <v/>
      </c>
      <c r="T204" s="193"/>
      <c r="U204" s="198"/>
      <c r="V204" s="301" t="str">
        <f>IF(AND(OR(P204="KO",S204&lt;&gt;""),OR(Q204="",R204="",S204="")),Listes!$A$68,IF(AND(S204="",Q204&lt;&gt;""),Listes!$A$69,IF(AND(O204&lt;S204,U204=""),Listes!$A$70,IF(AND(Q204&gt;R204),Listes!$A$71,IF(AND(O204&lt;&gt;"",O204&gt;S204,T204=""),Listes!$A$72,IF(AND(W204="",OR(P204&lt;&gt;"",Q204&lt;&gt;"",R204&lt;&gt;"")),Listes!$A$73,""))))))</f>
        <v/>
      </c>
      <c r="W204" s="199"/>
      <c r="X204" s="331">
        <f t="shared" si="15"/>
        <v>0</v>
      </c>
    </row>
    <row r="205" spans="1:24" ht="20.149999999999999" customHeight="1" x14ac:dyDescent="0.35">
      <c r="A205" s="126">
        <v>199</v>
      </c>
      <c r="B205" s="123" t="str">
        <f>IF('Dépenses forfaitaires'!B205="","",'Dépenses forfaitaires'!B205)</f>
        <v/>
      </c>
      <c r="C205" s="123" t="str">
        <f>IF('Dépenses forfaitaires'!C205="","",'Dépenses forfaitaires'!C205)</f>
        <v/>
      </c>
      <c r="D205" s="123" t="str">
        <f>IF('Dépenses forfaitaires'!D205="","",'Dépenses forfaitaires'!D205)</f>
        <v/>
      </c>
      <c r="E205" s="123" t="str">
        <f>IF('Dépenses forfaitaires'!E205="","",'Dépenses forfaitaires'!E205)</f>
        <v/>
      </c>
      <c r="F205" s="123" t="str">
        <f>IF('Dépenses forfaitaires'!F205="","",'Dépenses forfaitaires'!F205)</f>
        <v/>
      </c>
      <c r="G205" s="197" t="str">
        <f>IF('Dépenses forfaitaires'!G205="","",'Dépenses forfaitaires'!G205)</f>
        <v/>
      </c>
      <c r="H205" s="123" t="str">
        <f>IF('Dépenses forfaitaires'!H205="","",'Dépenses forfaitaires'!H205)</f>
        <v/>
      </c>
      <c r="I205" s="123" t="str">
        <f>IF('Dépenses forfaitaires'!I205="","",'Dépenses forfaitaires'!I205)</f>
        <v/>
      </c>
      <c r="J205" s="361" t="str">
        <f>IF('Dépenses forfaitaires'!J205="","",'Dépenses forfaitaires'!J205)</f>
        <v/>
      </c>
      <c r="K205" s="361" t="str">
        <f>IF('Dépenses forfaitaires'!K205="","",'Dépenses forfaitaires'!K205)</f>
        <v/>
      </c>
      <c r="L205" s="123" t="str">
        <f>IF($H205="","",IF($C205=Listes!$B$32,IF('DP_Instruction Forfaitaires'!$E205&lt;Listes!$B$53,('DP_Instruction Forfaitaires'!$E205*(VLOOKUP('DP_Instruction Forfaitaires'!$D205,Listes!$A$54:$E$60,2,FALSE))),IF('DP_Instruction Forfaitaires'!$E205&gt;Listes!$E$53,('DP_Instruction Forfaitaires'!$E205*(VLOOKUP('DP_Instruction Forfaitaires'!$D205,Listes!$A$54:$E$60,5,FALSE))),('DP_Instruction Forfaitaires'!$E205*(VLOOKUP('DP_Instruction Forfaitaires'!$D205,Listes!$A$54:$E$60,3,FALSE))+(VLOOKUP('DP_Instruction Forfaitaires'!$D205,Listes!$A$54:$E$60,4,FALSE)))))))</f>
        <v/>
      </c>
      <c r="M205" s="123" t="str">
        <f>IF($H205="","",IF($C205=Listes!$B$31,IF('DP_Instruction Forfaitaires'!$E205&lt;Listes!$B$42,('DP_Instruction Forfaitaires'!$E205*(VLOOKUP('DP_Instruction Forfaitaires'!$D205,Listes!$A$43:$E$49,2,FALSE))),IF('DP_Instruction Forfaitaires'!$E205&gt;Listes!$D$42,('DP_Instruction Forfaitaires'!$E205*(VLOOKUP('DP_Instruction Forfaitaires'!$D205,Listes!$A$43:$E$49,5,FALSE))),('DP_Instruction Forfaitaires'!$E205*(VLOOKUP('DP_Instruction Forfaitaires'!$D205,Listes!$A$43:$E$49,3,FALSE))+(VLOOKUP('DP_Instruction Forfaitaires'!$D205,Listes!$A$43:$E$49,4,FALSE)))))))</f>
        <v/>
      </c>
      <c r="N205" s="186" t="str">
        <f>IF($H205="","",IF($C205=Listes!$B$34,Listes!$I$31,IF($C205=Listes!$B$35,(VLOOKUP('DP_Instruction Forfaitaires'!$F205,Listes!$E$31:$F$36,2,FALSE)),IF($C205=Listes!$B$33,IF('DP_Instruction Forfaitaires'!$E205&lt;Listes!$A$64,'DP_Instruction Forfaitaires'!$E205*Listes!$A$65,IF('DP_Instruction Forfaitaires'!$E205&gt;Listes!$D$64,'DP_Instruction Forfaitaires'!$E205*Listes!$D$65,(('DP_Instruction Forfaitaires'!$E205*Listes!$B$65)+Listes!$C$65)))))))</f>
        <v/>
      </c>
      <c r="O205" s="140" t="str">
        <f>IF('Dépenses forfaitaires'!P205="","",'Dépenses forfaitaires'!P205)</f>
        <v/>
      </c>
      <c r="P205" s="196"/>
      <c r="Q205" s="367" t="str">
        <f t="shared" si="12"/>
        <v/>
      </c>
      <c r="R205" s="367" t="str">
        <f t="shared" si="13"/>
        <v/>
      </c>
      <c r="S205" s="196" t="str">
        <f t="shared" si="14"/>
        <v/>
      </c>
      <c r="T205" s="193"/>
      <c r="U205" s="198"/>
      <c r="V205" s="301" t="str">
        <f>IF(AND(OR(P205="KO",S205&lt;&gt;""),OR(Q205="",R205="",S205="")),Listes!$A$68,IF(AND(S205="",Q205&lt;&gt;""),Listes!$A$69,IF(AND(O205&lt;S205,U205=""),Listes!$A$70,IF(AND(Q205&gt;R205),Listes!$A$71,IF(AND(O205&lt;&gt;"",O205&gt;S205,T205=""),Listes!$A$72,IF(AND(W205="",OR(P205&lt;&gt;"",Q205&lt;&gt;"",R205&lt;&gt;"")),Listes!$A$73,""))))))</f>
        <v/>
      </c>
      <c r="W205" s="199"/>
      <c r="X205" s="331">
        <f t="shared" si="15"/>
        <v>0</v>
      </c>
    </row>
    <row r="206" spans="1:24" ht="20.149999999999999" customHeight="1" x14ac:dyDescent="0.35">
      <c r="A206" s="126">
        <v>200</v>
      </c>
      <c r="B206" s="123" t="str">
        <f>IF('Dépenses forfaitaires'!B206="","",'Dépenses forfaitaires'!B206)</f>
        <v/>
      </c>
      <c r="C206" s="123" t="str">
        <f>IF('Dépenses forfaitaires'!C206="","",'Dépenses forfaitaires'!C206)</f>
        <v/>
      </c>
      <c r="D206" s="123" t="str">
        <f>IF('Dépenses forfaitaires'!D206="","",'Dépenses forfaitaires'!D206)</f>
        <v/>
      </c>
      <c r="E206" s="123" t="str">
        <f>IF('Dépenses forfaitaires'!E206="","",'Dépenses forfaitaires'!E206)</f>
        <v/>
      </c>
      <c r="F206" s="123" t="str">
        <f>IF('Dépenses forfaitaires'!F206="","",'Dépenses forfaitaires'!F206)</f>
        <v/>
      </c>
      <c r="G206" s="197" t="str">
        <f>IF('Dépenses forfaitaires'!G206="","",'Dépenses forfaitaires'!G206)</f>
        <v/>
      </c>
      <c r="H206" s="123" t="str">
        <f>IF('Dépenses forfaitaires'!H206="","",'Dépenses forfaitaires'!H206)</f>
        <v/>
      </c>
      <c r="I206" s="123" t="str">
        <f>IF('Dépenses forfaitaires'!I206="","",'Dépenses forfaitaires'!I206)</f>
        <v/>
      </c>
      <c r="J206" s="361" t="str">
        <f>IF('Dépenses forfaitaires'!J206="","",'Dépenses forfaitaires'!J206)</f>
        <v/>
      </c>
      <c r="K206" s="361" t="str">
        <f>IF('Dépenses forfaitaires'!K206="","",'Dépenses forfaitaires'!K206)</f>
        <v/>
      </c>
      <c r="L206" s="123" t="str">
        <f>IF($H206="","",IF($C206=Listes!$B$32,IF('DP_Instruction Forfaitaires'!$E206&lt;Listes!$B$53,('DP_Instruction Forfaitaires'!$E206*(VLOOKUP('DP_Instruction Forfaitaires'!$D206,Listes!$A$54:$E$60,2,FALSE))),IF('DP_Instruction Forfaitaires'!$E206&gt;Listes!$E$53,('DP_Instruction Forfaitaires'!$E206*(VLOOKUP('DP_Instruction Forfaitaires'!$D206,Listes!$A$54:$E$60,5,FALSE))),('DP_Instruction Forfaitaires'!$E206*(VLOOKUP('DP_Instruction Forfaitaires'!$D206,Listes!$A$54:$E$60,3,FALSE))+(VLOOKUP('DP_Instruction Forfaitaires'!$D206,Listes!$A$54:$E$60,4,FALSE)))))))</f>
        <v/>
      </c>
      <c r="M206" s="123" t="str">
        <f>IF($H206="","",IF($C206=Listes!$B$31,IF('DP_Instruction Forfaitaires'!$E206&lt;Listes!$B$42,('DP_Instruction Forfaitaires'!$E206*(VLOOKUP('DP_Instruction Forfaitaires'!$D206,Listes!$A$43:$E$49,2,FALSE))),IF('DP_Instruction Forfaitaires'!$E206&gt;Listes!$D$42,('DP_Instruction Forfaitaires'!$E206*(VLOOKUP('DP_Instruction Forfaitaires'!$D206,Listes!$A$43:$E$49,5,FALSE))),('DP_Instruction Forfaitaires'!$E206*(VLOOKUP('DP_Instruction Forfaitaires'!$D206,Listes!$A$43:$E$49,3,FALSE))+(VLOOKUP('DP_Instruction Forfaitaires'!$D206,Listes!$A$43:$E$49,4,FALSE)))))))</f>
        <v/>
      </c>
      <c r="N206" s="186" t="str">
        <f>IF($H206="","",IF($C206=Listes!$B$34,Listes!$I$31,IF($C206=Listes!$B$35,(VLOOKUP('DP_Instruction Forfaitaires'!$F206,Listes!$E$31:$F$36,2,FALSE)),IF($C206=Listes!$B$33,IF('DP_Instruction Forfaitaires'!$E206&lt;Listes!$A$64,'DP_Instruction Forfaitaires'!$E206*Listes!$A$65,IF('DP_Instruction Forfaitaires'!$E206&gt;Listes!$D$64,'DP_Instruction Forfaitaires'!$E206*Listes!$D$65,(('DP_Instruction Forfaitaires'!$E206*Listes!$B$65)+Listes!$C$65)))))))</f>
        <v/>
      </c>
      <c r="O206" s="140" t="str">
        <f>IF('Dépenses forfaitaires'!P206="","",'Dépenses forfaitaires'!P206)</f>
        <v/>
      </c>
      <c r="P206" s="196"/>
      <c r="Q206" s="367" t="str">
        <f t="shared" si="12"/>
        <v/>
      </c>
      <c r="R206" s="367" t="str">
        <f t="shared" si="13"/>
        <v/>
      </c>
      <c r="S206" s="196" t="str">
        <f t="shared" si="14"/>
        <v/>
      </c>
      <c r="T206" s="193"/>
      <c r="U206" s="198"/>
      <c r="V206" s="301" t="str">
        <f>IF(AND(OR(P206="KO",S206&lt;&gt;""),OR(Q206="",R206="",S206="")),Listes!$A$68,IF(AND(S206="",Q206&lt;&gt;""),Listes!$A$69,IF(AND(O206&lt;S206,U206=""),Listes!$A$70,IF(AND(Q206&gt;R206),Listes!$A$71,IF(AND(O206&lt;&gt;"",O206&gt;S206,T206=""),Listes!$A$72,IF(AND(W206="",OR(P206&lt;&gt;"",Q206&lt;&gt;"",R206&lt;&gt;"")),Listes!$A$73,""))))))</f>
        <v/>
      </c>
      <c r="W206" s="199"/>
      <c r="X206" s="331">
        <f t="shared" si="15"/>
        <v>0</v>
      </c>
    </row>
    <row r="207" spans="1:24" ht="20.149999999999999" customHeight="1" x14ac:dyDescent="0.35">
      <c r="A207" s="126">
        <v>201</v>
      </c>
      <c r="B207" s="123" t="str">
        <f>IF('Dépenses forfaitaires'!B207="","",'Dépenses forfaitaires'!B207)</f>
        <v/>
      </c>
      <c r="C207" s="123" t="str">
        <f>IF('Dépenses forfaitaires'!C207="","",'Dépenses forfaitaires'!C207)</f>
        <v/>
      </c>
      <c r="D207" s="123" t="str">
        <f>IF('Dépenses forfaitaires'!D207="","",'Dépenses forfaitaires'!D207)</f>
        <v/>
      </c>
      <c r="E207" s="123" t="str">
        <f>IF('Dépenses forfaitaires'!E207="","",'Dépenses forfaitaires'!E207)</f>
        <v/>
      </c>
      <c r="F207" s="123" t="str">
        <f>IF('Dépenses forfaitaires'!F207="","",'Dépenses forfaitaires'!F207)</f>
        <v/>
      </c>
      <c r="G207" s="197" t="str">
        <f>IF('Dépenses forfaitaires'!G207="","",'Dépenses forfaitaires'!G207)</f>
        <v/>
      </c>
      <c r="H207" s="123" t="str">
        <f>IF('Dépenses forfaitaires'!H207="","",'Dépenses forfaitaires'!H207)</f>
        <v/>
      </c>
      <c r="I207" s="123" t="str">
        <f>IF('Dépenses forfaitaires'!I207="","",'Dépenses forfaitaires'!I207)</f>
        <v/>
      </c>
      <c r="J207" s="361" t="str">
        <f>IF('Dépenses forfaitaires'!J207="","",'Dépenses forfaitaires'!J207)</f>
        <v/>
      </c>
      <c r="K207" s="361" t="str">
        <f>IF('Dépenses forfaitaires'!K207="","",'Dépenses forfaitaires'!K207)</f>
        <v/>
      </c>
      <c r="L207" s="123" t="str">
        <f>IF($H207="","",IF($C207=Listes!$B$32,IF('DP_Instruction Forfaitaires'!$E207&lt;Listes!$B$53,('DP_Instruction Forfaitaires'!$E207*(VLOOKUP('DP_Instruction Forfaitaires'!$D207,Listes!$A$54:$E$60,2,FALSE))),IF('DP_Instruction Forfaitaires'!$E207&gt;Listes!$E$53,('DP_Instruction Forfaitaires'!$E207*(VLOOKUP('DP_Instruction Forfaitaires'!$D207,Listes!$A$54:$E$60,5,FALSE))),('DP_Instruction Forfaitaires'!$E207*(VLOOKUP('DP_Instruction Forfaitaires'!$D207,Listes!$A$54:$E$60,3,FALSE))+(VLOOKUP('DP_Instruction Forfaitaires'!$D207,Listes!$A$54:$E$60,4,FALSE)))))))</f>
        <v/>
      </c>
      <c r="M207" s="123" t="str">
        <f>IF($H207="","",IF($C207=Listes!$B$31,IF('DP_Instruction Forfaitaires'!$E207&lt;Listes!$B$42,('DP_Instruction Forfaitaires'!$E207*(VLOOKUP('DP_Instruction Forfaitaires'!$D207,Listes!$A$43:$E$49,2,FALSE))),IF('DP_Instruction Forfaitaires'!$E207&gt;Listes!$D$42,('DP_Instruction Forfaitaires'!$E207*(VLOOKUP('DP_Instruction Forfaitaires'!$D207,Listes!$A$43:$E$49,5,FALSE))),('DP_Instruction Forfaitaires'!$E207*(VLOOKUP('DP_Instruction Forfaitaires'!$D207,Listes!$A$43:$E$49,3,FALSE))+(VLOOKUP('DP_Instruction Forfaitaires'!$D207,Listes!$A$43:$E$49,4,FALSE)))))))</f>
        <v/>
      </c>
      <c r="N207" s="186" t="str">
        <f>IF($H207="","",IF($C207=Listes!$B$34,Listes!$I$31,IF($C207=Listes!$B$35,(VLOOKUP('DP_Instruction Forfaitaires'!$F207,Listes!$E$31:$F$36,2,FALSE)),IF($C207=Listes!$B$33,IF('DP_Instruction Forfaitaires'!$E207&lt;Listes!$A$64,'DP_Instruction Forfaitaires'!$E207*Listes!$A$65,IF('DP_Instruction Forfaitaires'!$E207&gt;Listes!$D$64,'DP_Instruction Forfaitaires'!$E207*Listes!$D$65,(('DP_Instruction Forfaitaires'!$E207*Listes!$B$65)+Listes!$C$65)))))))</f>
        <v/>
      </c>
      <c r="O207" s="140" t="str">
        <f>IF('Dépenses forfaitaires'!P207="","",'Dépenses forfaitaires'!P207)</f>
        <v/>
      </c>
      <c r="P207" s="196"/>
      <c r="Q207" s="367" t="str">
        <f t="shared" si="12"/>
        <v/>
      </c>
      <c r="R207" s="367" t="str">
        <f t="shared" si="13"/>
        <v/>
      </c>
      <c r="S207" s="196" t="str">
        <f t="shared" si="14"/>
        <v/>
      </c>
      <c r="T207" s="193"/>
      <c r="U207" s="198"/>
      <c r="V207" s="301" t="str">
        <f>IF(AND(OR(P207="KO",S207&lt;&gt;""),OR(Q207="",R207="",S207="")),Listes!$A$68,IF(AND(S207="",Q207&lt;&gt;""),Listes!$A$69,IF(AND(O207&lt;S207,U207=""),Listes!$A$70,IF(AND(Q207&gt;R207),Listes!$A$71,IF(AND(O207&lt;&gt;"",O207&gt;S207,T207=""),Listes!$A$72,IF(AND(W207="",OR(P207&lt;&gt;"",Q207&lt;&gt;"",R207&lt;&gt;"")),Listes!$A$73,""))))))</f>
        <v/>
      </c>
      <c r="W207" s="199"/>
      <c r="X207" s="331">
        <f t="shared" si="15"/>
        <v>0</v>
      </c>
    </row>
    <row r="208" spans="1:24" ht="20.149999999999999" customHeight="1" x14ac:dyDescent="0.35">
      <c r="A208" s="126">
        <v>202</v>
      </c>
      <c r="B208" s="123" t="str">
        <f>IF('Dépenses forfaitaires'!B208="","",'Dépenses forfaitaires'!B208)</f>
        <v/>
      </c>
      <c r="C208" s="123" t="str">
        <f>IF('Dépenses forfaitaires'!C208="","",'Dépenses forfaitaires'!C208)</f>
        <v/>
      </c>
      <c r="D208" s="123" t="str">
        <f>IF('Dépenses forfaitaires'!D208="","",'Dépenses forfaitaires'!D208)</f>
        <v/>
      </c>
      <c r="E208" s="123" t="str">
        <f>IF('Dépenses forfaitaires'!E208="","",'Dépenses forfaitaires'!E208)</f>
        <v/>
      </c>
      <c r="F208" s="123" t="str">
        <f>IF('Dépenses forfaitaires'!F208="","",'Dépenses forfaitaires'!F208)</f>
        <v/>
      </c>
      <c r="G208" s="197" t="str">
        <f>IF('Dépenses forfaitaires'!G208="","",'Dépenses forfaitaires'!G208)</f>
        <v/>
      </c>
      <c r="H208" s="123" t="str">
        <f>IF('Dépenses forfaitaires'!H208="","",'Dépenses forfaitaires'!H208)</f>
        <v/>
      </c>
      <c r="I208" s="123" t="str">
        <f>IF('Dépenses forfaitaires'!I208="","",'Dépenses forfaitaires'!I208)</f>
        <v/>
      </c>
      <c r="J208" s="361" t="str">
        <f>IF('Dépenses forfaitaires'!J208="","",'Dépenses forfaitaires'!J208)</f>
        <v/>
      </c>
      <c r="K208" s="361" t="str">
        <f>IF('Dépenses forfaitaires'!K208="","",'Dépenses forfaitaires'!K208)</f>
        <v/>
      </c>
      <c r="L208" s="123" t="str">
        <f>IF($H208="","",IF($C208=Listes!$B$32,IF('DP_Instruction Forfaitaires'!$E208&lt;Listes!$B$53,('DP_Instruction Forfaitaires'!$E208*(VLOOKUP('DP_Instruction Forfaitaires'!$D208,Listes!$A$54:$E$60,2,FALSE))),IF('DP_Instruction Forfaitaires'!$E208&gt;Listes!$E$53,('DP_Instruction Forfaitaires'!$E208*(VLOOKUP('DP_Instruction Forfaitaires'!$D208,Listes!$A$54:$E$60,5,FALSE))),('DP_Instruction Forfaitaires'!$E208*(VLOOKUP('DP_Instruction Forfaitaires'!$D208,Listes!$A$54:$E$60,3,FALSE))+(VLOOKUP('DP_Instruction Forfaitaires'!$D208,Listes!$A$54:$E$60,4,FALSE)))))))</f>
        <v/>
      </c>
      <c r="M208" s="123" t="str">
        <f>IF($H208="","",IF($C208=Listes!$B$31,IF('DP_Instruction Forfaitaires'!$E208&lt;Listes!$B$42,('DP_Instruction Forfaitaires'!$E208*(VLOOKUP('DP_Instruction Forfaitaires'!$D208,Listes!$A$43:$E$49,2,FALSE))),IF('DP_Instruction Forfaitaires'!$E208&gt;Listes!$D$42,('DP_Instruction Forfaitaires'!$E208*(VLOOKUP('DP_Instruction Forfaitaires'!$D208,Listes!$A$43:$E$49,5,FALSE))),('DP_Instruction Forfaitaires'!$E208*(VLOOKUP('DP_Instruction Forfaitaires'!$D208,Listes!$A$43:$E$49,3,FALSE))+(VLOOKUP('DP_Instruction Forfaitaires'!$D208,Listes!$A$43:$E$49,4,FALSE)))))))</f>
        <v/>
      </c>
      <c r="N208" s="186" t="str">
        <f>IF($H208="","",IF($C208=Listes!$B$34,Listes!$I$31,IF($C208=Listes!$B$35,(VLOOKUP('DP_Instruction Forfaitaires'!$F208,Listes!$E$31:$F$36,2,FALSE)),IF($C208=Listes!$B$33,IF('DP_Instruction Forfaitaires'!$E208&lt;Listes!$A$64,'DP_Instruction Forfaitaires'!$E208*Listes!$A$65,IF('DP_Instruction Forfaitaires'!$E208&gt;Listes!$D$64,'DP_Instruction Forfaitaires'!$E208*Listes!$D$65,(('DP_Instruction Forfaitaires'!$E208*Listes!$B$65)+Listes!$C$65)))))))</f>
        <v/>
      </c>
      <c r="O208" s="140" t="str">
        <f>IF('Dépenses forfaitaires'!P208="","",'Dépenses forfaitaires'!P208)</f>
        <v/>
      </c>
      <c r="P208" s="196"/>
      <c r="Q208" s="367" t="str">
        <f t="shared" si="12"/>
        <v/>
      </c>
      <c r="R208" s="367" t="str">
        <f t="shared" si="13"/>
        <v/>
      </c>
      <c r="S208" s="196" t="str">
        <f t="shared" si="14"/>
        <v/>
      </c>
      <c r="T208" s="193"/>
      <c r="U208" s="198"/>
      <c r="V208" s="301" t="str">
        <f>IF(AND(OR(P208="KO",S208&lt;&gt;""),OR(Q208="",R208="",S208="")),Listes!$A$68,IF(AND(S208="",Q208&lt;&gt;""),Listes!$A$69,IF(AND(O208&lt;S208,U208=""),Listes!$A$70,IF(AND(Q208&gt;R208),Listes!$A$71,IF(AND(O208&lt;&gt;"",O208&gt;S208,T208=""),Listes!$A$72,IF(AND(W208="",OR(P208&lt;&gt;"",Q208&lt;&gt;"",R208&lt;&gt;"")),Listes!$A$73,""))))))</f>
        <v/>
      </c>
      <c r="W208" s="199"/>
      <c r="X208" s="331">
        <f t="shared" si="15"/>
        <v>0</v>
      </c>
    </row>
    <row r="209" spans="1:24" ht="20.149999999999999" customHeight="1" x14ac:dyDescent="0.35">
      <c r="A209" s="126">
        <v>203</v>
      </c>
      <c r="B209" s="123" t="str">
        <f>IF('Dépenses forfaitaires'!B209="","",'Dépenses forfaitaires'!B209)</f>
        <v/>
      </c>
      <c r="C209" s="123" t="str">
        <f>IF('Dépenses forfaitaires'!C209="","",'Dépenses forfaitaires'!C209)</f>
        <v/>
      </c>
      <c r="D209" s="123" t="str">
        <f>IF('Dépenses forfaitaires'!D209="","",'Dépenses forfaitaires'!D209)</f>
        <v/>
      </c>
      <c r="E209" s="123" t="str">
        <f>IF('Dépenses forfaitaires'!E209="","",'Dépenses forfaitaires'!E209)</f>
        <v/>
      </c>
      <c r="F209" s="123" t="str">
        <f>IF('Dépenses forfaitaires'!F209="","",'Dépenses forfaitaires'!F209)</f>
        <v/>
      </c>
      <c r="G209" s="197" t="str">
        <f>IF('Dépenses forfaitaires'!G209="","",'Dépenses forfaitaires'!G209)</f>
        <v/>
      </c>
      <c r="H209" s="123" t="str">
        <f>IF('Dépenses forfaitaires'!H209="","",'Dépenses forfaitaires'!H209)</f>
        <v/>
      </c>
      <c r="I209" s="123" t="str">
        <f>IF('Dépenses forfaitaires'!I209="","",'Dépenses forfaitaires'!I209)</f>
        <v/>
      </c>
      <c r="J209" s="361" t="str">
        <f>IF('Dépenses forfaitaires'!J209="","",'Dépenses forfaitaires'!J209)</f>
        <v/>
      </c>
      <c r="K209" s="361" t="str">
        <f>IF('Dépenses forfaitaires'!K209="","",'Dépenses forfaitaires'!K209)</f>
        <v/>
      </c>
      <c r="L209" s="123" t="str">
        <f>IF($H209="","",IF($C209=Listes!$B$32,IF('DP_Instruction Forfaitaires'!$E209&lt;Listes!$B$53,('DP_Instruction Forfaitaires'!$E209*(VLOOKUP('DP_Instruction Forfaitaires'!$D209,Listes!$A$54:$E$60,2,FALSE))),IF('DP_Instruction Forfaitaires'!$E209&gt;Listes!$E$53,('DP_Instruction Forfaitaires'!$E209*(VLOOKUP('DP_Instruction Forfaitaires'!$D209,Listes!$A$54:$E$60,5,FALSE))),('DP_Instruction Forfaitaires'!$E209*(VLOOKUP('DP_Instruction Forfaitaires'!$D209,Listes!$A$54:$E$60,3,FALSE))+(VLOOKUP('DP_Instruction Forfaitaires'!$D209,Listes!$A$54:$E$60,4,FALSE)))))))</f>
        <v/>
      </c>
      <c r="M209" s="123" t="str">
        <f>IF($H209="","",IF($C209=Listes!$B$31,IF('DP_Instruction Forfaitaires'!$E209&lt;Listes!$B$42,('DP_Instruction Forfaitaires'!$E209*(VLOOKUP('DP_Instruction Forfaitaires'!$D209,Listes!$A$43:$E$49,2,FALSE))),IF('DP_Instruction Forfaitaires'!$E209&gt;Listes!$D$42,('DP_Instruction Forfaitaires'!$E209*(VLOOKUP('DP_Instruction Forfaitaires'!$D209,Listes!$A$43:$E$49,5,FALSE))),('DP_Instruction Forfaitaires'!$E209*(VLOOKUP('DP_Instruction Forfaitaires'!$D209,Listes!$A$43:$E$49,3,FALSE))+(VLOOKUP('DP_Instruction Forfaitaires'!$D209,Listes!$A$43:$E$49,4,FALSE)))))))</f>
        <v/>
      </c>
      <c r="N209" s="186" t="str">
        <f>IF($H209="","",IF($C209=Listes!$B$34,Listes!$I$31,IF($C209=Listes!$B$35,(VLOOKUP('DP_Instruction Forfaitaires'!$F209,Listes!$E$31:$F$36,2,FALSE)),IF($C209=Listes!$B$33,IF('DP_Instruction Forfaitaires'!$E209&lt;Listes!$A$64,'DP_Instruction Forfaitaires'!$E209*Listes!$A$65,IF('DP_Instruction Forfaitaires'!$E209&gt;Listes!$D$64,'DP_Instruction Forfaitaires'!$E209*Listes!$D$65,(('DP_Instruction Forfaitaires'!$E209*Listes!$B$65)+Listes!$C$65)))))))</f>
        <v/>
      </c>
      <c r="O209" s="140" t="str">
        <f>IF('Dépenses forfaitaires'!P209="","",'Dépenses forfaitaires'!P209)</f>
        <v/>
      </c>
      <c r="P209" s="196"/>
      <c r="Q209" s="367" t="str">
        <f t="shared" si="12"/>
        <v/>
      </c>
      <c r="R209" s="367" t="str">
        <f t="shared" si="13"/>
        <v/>
      </c>
      <c r="S209" s="196" t="str">
        <f t="shared" si="14"/>
        <v/>
      </c>
      <c r="T209" s="193"/>
      <c r="U209" s="198"/>
      <c r="V209" s="301" t="str">
        <f>IF(AND(OR(P209="KO",S209&lt;&gt;""),OR(Q209="",R209="",S209="")),Listes!$A$68,IF(AND(S209="",Q209&lt;&gt;""),Listes!$A$69,IF(AND(O209&lt;S209,U209=""),Listes!$A$70,IF(AND(Q209&gt;R209),Listes!$A$71,IF(AND(O209&lt;&gt;"",O209&gt;S209,T209=""),Listes!$A$72,IF(AND(W209="",OR(P209&lt;&gt;"",Q209&lt;&gt;"",R209&lt;&gt;"")),Listes!$A$73,""))))))</f>
        <v/>
      </c>
      <c r="W209" s="199"/>
      <c r="X209" s="331">
        <f t="shared" si="15"/>
        <v>0</v>
      </c>
    </row>
    <row r="210" spans="1:24" ht="20.149999999999999" customHeight="1" x14ac:dyDescent="0.35">
      <c r="A210" s="126">
        <v>204</v>
      </c>
      <c r="B210" s="123" t="str">
        <f>IF('Dépenses forfaitaires'!B210="","",'Dépenses forfaitaires'!B210)</f>
        <v/>
      </c>
      <c r="C210" s="123" t="str">
        <f>IF('Dépenses forfaitaires'!C210="","",'Dépenses forfaitaires'!C210)</f>
        <v/>
      </c>
      <c r="D210" s="123" t="str">
        <f>IF('Dépenses forfaitaires'!D210="","",'Dépenses forfaitaires'!D210)</f>
        <v/>
      </c>
      <c r="E210" s="123" t="str">
        <f>IF('Dépenses forfaitaires'!E210="","",'Dépenses forfaitaires'!E210)</f>
        <v/>
      </c>
      <c r="F210" s="123" t="str">
        <f>IF('Dépenses forfaitaires'!F210="","",'Dépenses forfaitaires'!F210)</f>
        <v/>
      </c>
      <c r="G210" s="197" t="str">
        <f>IF('Dépenses forfaitaires'!G210="","",'Dépenses forfaitaires'!G210)</f>
        <v/>
      </c>
      <c r="H210" s="123" t="str">
        <f>IF('Dépenses forfaitaires'!H210="","",'Dépenses forfaitaires'!H210)</f>
        <v/>
      </c>
      <c r="I210" s="123" t="str">
        <f>IF('Dépenses forfaitaires'!I210="","",'Dépenses forfaitaires'!I210)</f>
        <v/>
      </c>
      <c r="J210" s="361" t="str">
        <f>IF('Dépenses forfaitaires'!J210="","",'Dépenses forfaitaires'!J210)</f>
        <v/>
      </c>
      <c r="K210" s="361" t="str">
        <f>IF('Dépenses forfaitaires'!K210="","",'Dépenses forfaitaires'!K210)</f>
        <v/>
      </c>
      <c r="L210" s="123" t="str">
        <f>IF($H210="","",IF($C210=Listes!$B$32,IF('DP_Instruction Forfaitaires'!$E210&lt;Listes!$B$53,('DP_Instruction Forfaitaires'!$E210*(VLOOKUP('DP_Instruction Forfaitaires'!$D210,Listes!$A$54:$E$60,2,FALSE))),IF('DP_Instruction Forfaitaires'!$E210&gt;Listes!$E$53,('DP_Instruction Forfaitaires'!$E210*(VLOOKUP('DP_Instruction Forfaitaires'!$D210,Listes!$A$54:$E$60,5,FALSE))),('DP_Instruction Forfaitaires'!$E210*(VLOOKUP('DP_Instruction Forfaitaires'!$D210,Listes!$A$54:$E$60,3,FALSE))+(VLOOKUP('DP_Instruction Forfaitaires'!$D210,Listes!$A$54:$E$60,4,FALSE)))))))</f>
        <v/>
      </c>
      <c r="M210" s="123" t="str">
        <f>IF($H210="","",IF($C210=Listes!$B$31,IF('DP_Instruction Forfaitaires'!$E210&lt;Listes!$B$42,('DP_Instruction Forfaitaires'!$E210*(VLOOKUP('DP_Instruction Forfaitaires'!$D210,Listes!$A$43:$E$49,2,FALSE))),IF('DP_Instruction Forfaitaires'!$E210&gt;Listes!$D$42,('DP_Instruction Forfaitaires'!$E210*(VLOOKUP('DP_Instruction Forfaitaires'!$D210,Listes!$A$43:$E$49,5,FALSE))),('DP_Instruction Forfaitaires'!$E210*(VLOOKUP('DP_Instruction Forfaitaires'!$D210,Listes!$A$43:$E$49,3,FALSE))+(VLOOKUP('DP_Instruction Forfaitaires'!$D210,Listes!$A$43:$E$49,4,FALSE)))))))</f>
        <v/>
      </c>
      <c r="N210" s="186" t="str">
        <f>IF($H210="","",IF($C210=Listes!$B$34,Listes!$I$31,IF($C210=Listes!$B$35,(VLOOKUP('DP_Instruction Forfaitaires'!$F210,Listes!$E$31:$F$36,2,FALSE)),IF($C210=Listes!$B$33,IF('DP_Instruction Forfaitaires'!$E210&lt;Listes!$A$64,'DP_Instruction Forfaitaires'!$E210*Listes!$A$65,IF('DP_Instruction Forfaitaires'!$E210&gt;Listes!$D$64,'DP_Instruction Forfaitaires'!$E210*Listes!$D$65,(('DP_Instruction Forfaitaires'!$E210*Listes!$B$65)+Listes!$C$65)))))))</f>
        <v/>
      </c>
      <c r="O210" s="140" t="str">
        <f>IF('Dépenses forfaitaires'!P210="","",'Dépenses forfaitaires'!P210)</f>
        <v/>
      </c>
      <c r="P210" s="196"/>
      <c r="Q210" s="367" t="str">
        <f t="shared" si="12"/>
        <v/>
      </c>
      <c r="R210" s="367" t="str">
        <f t="shared" si="13"/>
        <v/>
      </c>
      <c r="S210" s="196" t="str">
        <f t="shared" si="14"/>
        <v/>
      </c>
      <c r="T210" s="193"/>
      <c r="U210" s="198"/>
      <c r="V210" s="301" t="str">
        <f>IF(AND(OR(P210="KO",S210&lt;&gt;""),OR(Q210="",R210="",S210="")),Listes!$A$68,IF(AND(S210="",Q210&lt;&gt;""),Listes!$A$69,IF(AND(O210&lt;S210,U210=""),Listes!$A$70,IF(AND(Q210&gt;R210),Listes!$A$71,IF(AND(O210&lt;&gt;"",O210&gt;S210,T210=""),Listes!$A$72,IF(AND(W210="",OR(P210&lt;&gt;"",Q210&lt;&gt;"",R210&lt;&gt;"")),Listes!$A$73,""))))))</f>
        <v/>
      </c>
      <c r="W210" s="199"/>
      <c r="X210" s="331">
        <f t="shared" si="15"/>
        <v>0</v>
      </c>
    </row>
    <row r="211" spans="1:24" ht="20.149999999999999" customHeight="1" x14ac:dyDescent="0.35">
      <c r="A211" s="126">
        <v>205</v>
      </c>
      <c r="B211" s="123" t="str">
        <f>IF('Dépenses forfaitaires'!B211="","",'Dépenses forfaitaires'!B211)</f>
        <v/>
      </c>
      <c r="C211" s="123" t="str">
        <f>IF('Dépenses forfaitaires'!C211="","",'Dépenses forfaitaires'!C211)</f>
        <v/>
      </c>
      <c r="D211" s="123" t="str">
        <f>IF('Dépenses forfaitaires'!D211="","",'Dépenses forfaitaires'!D211)</f>
        <v/>
      </c>
      <c r="E211" s="123" t="str">
        <f>IF('Dépenses forfaitaires'!E211="","",'Dépenses forfaitaires'!E211)</f>
        <v/>
      </c>
      <c r="F211" s="123" t="str">
        <f>IF('Dépenses forfaitaires'!F211="","",'Dépenses forfaitaires'!F211)</f>
        <v/>
      </c>
      <c r="G211" s="197" t="str">
        <f>IF('Dépenses forfaitaires'!G211="","",'Dépenses forfaitaires'!G211)</f>
        <v/>
      </c>
      <c r="H211" s="123" t="str">
        <f>IF('Dépenses forfaitaires'!H211="","",'Dépenses forfaitaires'!H211)</f>
        <v/>
      </c>
      <c r="I211" s="123" t="str">
        <f>IF('Dépenses forfaitaires'!I211="","",'Dépenses forfaitaires'!I211)</f>
        <v/>
      </c>
      <c r="J211" s="361" t="str">
        <f>IF('Dépenses forfaitaires'!J211="","",'Dépenses forfaitaires'!J211)</f>
        <v/>
      </c>
      <c r="K211" s="361" t="str">
        <f>IF('Dépenses forfaitaires'!K211="","",'Dépenses forfaitaires'!K211)</f>
        <v/>
      </c>
      <c r="L211" s="123" t="str">
        <f>IF($H211="","",IF($C211=Listes!$B$32,IF('DP_Instruction Forfaitaires'!$E211&lt;Listes!$B$53,('DP_Instruction Forfaitaires'!$E211*(VLOOKUP('DP_Instruction Forfaitaires'!$D211,Listes!$A$54:$E$60,2,FALSE))),IF('DP_Instruction Forfaitaires'!$E211&gt;Listes!$E$53,('DP_Instruction Forfaitaires'!$E211*(VLOOKUP('DP_Instruction Forfaitaires'!$D211,Listes!$A$54:$E$60,5,FALSE))),('DP_Instruction Forfaitaires'!$E211*(VLOOKUP('DP_Instruction Forfaitaires'!$D211,Listes!$A$54:$E$60,3,FALSE))+(VLOOKUP('DP_Instruction Forfaitaires'!$D211,Listes!$A$54:$E$60,4,FALSE)))))))</f>
        <v/>
      </c>
      <c r="M211" s="123" t="str">
        <f>IF($H211="","",IF($C211=Listes!$B$31,IF('DP_Instruction Forfaitaires'!$E211&lt;Listes!$B$42,('DP_Instruction Forfaitaires'!$E211*(VLOOKUP('DP_Instruction Forfaitaires'!$D211,Listes!$A$43:$E$49,2,FALSE))),IF('DP_Instruction Forfaitaires'!$E211&gt;Listes!$D$42,('DP_Instruction Forfaitaires'!$E211*(VLOOKUP('DP_Instruction Forfaitaires'!$D211,Listes!$A$43:$E$49,5,FALSE))),('DP_Instruction Forfaitaires'!$E211*(VLOOKUP('DP_Instruction Forfaitaires'!$D211,Listes!$A$43:$E$49,3,FALSE))+(VLOOKUP('DP_Instruction Forfaitaires'!$D211,Listes!$A$43:$E$49,4,FALSE)))))))</f>
        <v/>
      </c>
      <c r="N211" s="186" t="str">
        <f>IF($H211="","",IF($C211=Listes!$B$34,Listes!$I$31,IF($C211=Listes!$B$35,(VLOOKUP('DP_Instruction Forfaitaires'!$F211,Listes!$E$31:$F$36,2,FALSE)),IF($C211=Listes!$B$33,IF('DP_Instruction Forfaitaires'!$E211&lt;Listes!$A$64,'DP_Instruction Forfaitaires'!$E211*Listes!$A$65,IF('DP_Instruction Forfaitaires'!$E211&gt;Listes!$D$64,'DP_Instruction Forfaitaires'!$E211*Listes!$D$65,(('DP_Instruction Forfaitaires'!$E211*Listes!$B$65)+Listes!$C$65)))))))</f>
        <v/>
      </c>
      <c r="O211" s="140" t="str">
        <f>IF('Dépenses forfaitaires'!P211="","",'Dépenses forfaitaires'!P211)</f>
        <v/>
      </c>
      <c r="P211" s="196"/>
      <c r="Q211" s="367" t="str">
        <f t="shared" si="12"/>
        <v/>
      </c>
      <c r="R211" s="367" t="str">
        <f t="shared" si="13"/>
        <v/>
      </c>
      <c r="S211" s="196" t="str">
        <f t="shared" si="14"/>
        <v/>
      </c>
      <c r="T211" s="193"/>
      <c r="U211" s="198"/>
      <c r="V211" s="301" t="str">
        <f>IF(AND(OR(P211="KO",S211&lt;&gt;""),OR(Q211="",R211="",S211="")),Listes!$A$68,IF(AND(S211="",Q211&lt;&gt;""),Listes!$A$69,IF(AND(O211&lt;S211,U211=""),Listes!$A$70,IF(AND(Q211&gt;R211),Listes!$A$71,IF(AND(O211&lt;&gt;"",O211&gt;S211,T211=""),Listes!$A$72,IF(AND(W211="",OR(P211&lt;&gt;"",Q211&lt;&gt;"",R211&lt;&gt;"")),Listes!$A$73,""))))))</f>
        <v/>
      </c>
      <c r="W211" s="199"/>
      <c r="X211" s="331">
        <f t="shared" si="15"/>
        <v>0</v>
      </c>
    </row>
    <row r="212" spans="1:24" ht="20.149999999999999" customHeight="1" x14ac:dyDescent="0.35">
      <c r="A212" s="126">
        <v>206</v>
      </c>
      <c r="B212" s="123" t="str">
        <f>IF('Dépenses forfaitaires'!B212="","",'Dépenses forfaitaires'!B212)</f>
        <v/>
      </c>
      <c r="C212" s="123" t="str">
        <f>IF('Dépenses forfaitaires'!C212="","",'Dépenses forfaitaires'!C212)</f>
        <v/>
      </c>
      <c r="D212" s="123" t="str">
        <f>IF('Dépenses forfaitaires'!D212="","",'Dépenses forfaitaires'!D212)</f>
        <v/>
      </c>
      <c r="E212" s="123" t="str">
        <f>IF('Dépenses forfaitaires'!E212="","",'Dépenses forfaitaires'!E212)</f>
        <v/>
      </c>
      <c r="F212" s="123" t="str">
        <f>IF('Dépenses forfaitaires'!F212="","",'Dépenses forfaitaires'!F212)</f>
        <v/>
      </c>
      <c r="G212" s="197" t="str">
        <f>IF('Dépenses forfaitaires'!G212="","",'Dépenses forfaitaires'!G212)</f>
        <v/>
      </c>
      <c r="H212" s="123" t="str">
        <f>IF('Dépenses forfaitaires'!H212="","",'Dépenses forfaitaires'!H212)</f>
        <v/>
      </c>
      <c r="I212" s="123" t="str">
        <f>IF('Dépenses forfaitaires'!I212="","",'Dépenses forfaitaires'!I212)</f>
        <v/>
      </c>
      <c r="J212" s="361" t="str">
        <f>IF('Dépenses forfaitaires'!J212="","",'Dépenses forfaitaires'!J212)</f>
        <v/>
      </c>
      <c r="K212" s="361" t="str">
        <f>IF('Dépenses forfaitaires'!K212="","",'Dépenses forfaitaires'!K212)</f>
        <v/>
      </c>
      <c r="L212" s="123" t="str">
        <f>IF($H212="","",IF($C212=Listes!$B$32,IF('DP_Instruction Forfaitaires'!$E212&lt;Listes!$B$53,('DP_Instruction Forfaitaires'!$E212*(VLOOKUP('DP_Instruction Forfaitaires'!$D212,Listes!$A$54:$E$60,2,FALSE))),IF('DP_Instruction Forfaitaires'!$E212&gt;Listes!$E$53,('DP_Instruction Forfaitaires'!$E212*(VLOOKUP('DP_Instruction Forfaitaires'!$D212,Listes!$A$54:$E$60,5,FALSE))),('DP_Instruction Forfaitaires'!$E212*(VLOOKUP('DP_Instruction Forfaitaires'!$D212,Listes!$A$54:$E$60,3,FALSE))+(VLOOKUP('DP_Instruction Forfaitaires'!$D212,Listes!$A$54:$E$60,4,FALSE)))))))</f>
        <v/>
      </c>
      <c r="M212" s="123" t="str">
        <f>IF($H212="","",IF($C212=Listes!$B$31,IF('DP_Instruction Forfaitaires'!$E212&lt;Listes!$B$42,('DP_Instruction Forfaitaires'!$E212*(VLOOKUP('DP_Instruction Forfaitaires'!$D212,Listes!$A$43:$E$49,2,FALSE))),IF('DP_Instruction Forfaitaires'!$E212&gt;Listes!$D$42,('DP_Instruction Forfaitaires'!$E212*(VLOOKUP('DP_Instruction Forfaitaires'!$D212,Listes!$A$43:$E$49,5,FALSE))),('DP_Instruction Forfaitaires'!$E212*(VLOOKUP('DP_Instruction Forfaitaires'!$D212,Listes!$A$43:$E$49,3,FALSE))+(VLOOKUP('DP_Instruction Forfaitaires'!$D212,Listes!$A$43:$E$49,4,FALSE)))))))</f>
        <v/>
      </c>
      <c r="N212" s="186" t="str">
        <f>IF($H212="","",IF($C212=Listes!$B$34,Listes!$I$31,IF($C212=Listes!$B$35,(VLOOKUP('DP_Instruction Forfaitaires'!$F212,Listes!$E$31:$F$36,2,FALSE)),IF($C212=Listes!$B$33,IF('DP_Instruction Forfaitaires'!$E212&lt;Listes!$A$64,'DP_Instruction Forfaitaires'!$E212*Listes!$A$65,IF('DP_Instruction Forfaitaires'!$E212&gt;Listes!$D$64,'DP_Instruction Forfaitaires'!$E212*Listes!$D$65,(('DP_Instruction Forfaitaires'!$E212*Listes!$B$65)+Listes!$C$65)))))))</f>
        <v/>
      </c>
      <c r="O212" s="140" t="str">
        <f>IF('Dépenses forfaitaires'!P212="","",'Dépenses forfaitaires'!P212)</f>
        <v/>
      </c>
      <c r="P212" s="196"/>
      <c r="Q212" s="367" t="str">
        <f t="shared" si="12"/>
        <v/>
      </c>
      <c r="R212" s="367" t="str">
        <f t="shared" si="13"/>
        <v/>
      </c>
      <c r="S212" s="196" t="str">
        <f t="shared" si="14"/>
        <v/>
      </c>
      <c r="T212" s="193"/>
      <c r="U212" s="198"/>
      <c r="V212" s="301" t="str">
        <f>IF(AND(OR(P212="KO",S212&lt;&gt;""),OR(Q212="",R212="",S212="")),Listes!$A$68,IF(AND(S212="",Q212&lt;&gt;""),Listes!$A$69,IF(AND(O212&lt;S212,U212=""),Listes!$A$70,IF(AND(Q212&gt;R212),Listes!$A$71,IF(AND(O212&lt;&gt;"",O212&gt;S212,T212=""),Listes!$A$72,IF(AND(W212="",OR(P212&lt;&gt;"",Q212&lt;&gt;"",R212&lt;&gt;"")),Listes!$A$73,""))))))</f>
        <v/>
      </c>
      <c r="W212" s="199"/>
      <c r="X212" s="331">
        <f t="shared" si="15"/>
        <v>0</v>
      </c>
    </row>
    <row r="213" spans="1:24" ht="20.149999999999999" customHeight="1" x14ac:dyDescent="0.35">
      <c r="A213" s="126">
        <v>207</v>
      </c>
      <c r="B213" s="123" t="str">
        <f>IF('Dépenses forfaitaires'!B213="","",'Dépenses forfaitaires'!B213)</f>
        <v/>
      </c>
      <c r="C213" s="123" t="str">
        <f>IF('Dépenses forfaitaires'!C213="","",'Dépenses forfaitaires'!C213)</f>
        <v/>
      </c>
      <c r="D213" s="123" t="str">
        <f>IF('Dépenses forfaitaires'!D213="","",'Dépenses forfaitaires'!D213)</f>
        <v/>
      </c>
      <c r="E213" s="123" t="str">
        <f>IF('Dépenses forfaitaires'!E213="","",'Dépenses forfaitaires'!E213)</f>
        <v/>
      </c>
      <c r="F213" s="123" t="str">
        <f>IF('Dépenses forfaitaires'!F213="","",'Dépenses forfaitaires'!F213)</f>
        <v/>
      </c>
      <c r="G213" s="197" t="str">
        <f>IF('Dépenses forfaitaires'!G213="","",'Dépenses forfaitaires'!G213)</f>
        <v/>
      </c>
      <c r="H213" s="123" t="str">
        <f>IF('Dépenses forfaitaires'!H213="","",'Dépenses forfaitaires'!H213)</f>
        <v/>
      </c>
      <c r="I213" s="123" t="str">
        <f>IF('Dépenses forfaitaires'!I213="","",'Dépenses forfaitaires'!I213)</f>
        <v/>
      </c>
      <c r="J213" s="361" t="str">
        <f>IF('Dépenses forfaitaires'!J213="","",'Dépenses forfaitaires'!J213)</f>
        <v/>
      </c>
      <c r="K213" s="361" t="str">
        <f>IF('Dépenses forfaitaires'!K213="","",'Dépenses forfaitaires'!K213)</f>
        <v/>
      </c>
      <c r="L213" s="123" t="str">
        <f>IF($H213="","",IF($C213=Listes!$B$32,IF('DP_Instruction Forfaitaires'!$E213&lt;Listes!$B$53,('DP_Instruction Forfaitaires'!$E213*(VLOOKUP('DP_Instruction Forfaitaires'!$D213,Listes!$A$54:$E$60,2,FALSE))),IF('DP_Instruction Forfaitaires'!$E213&gt;Listes!$E$53,('DP_Instruction Forfaitaires'!$E213*(VLOOKUP('DP_Instruction Forfaitaires'!$D213,Listes!$A$54:$E$60,5,FALSE))),('DP_Instruction Forfaitaires'!$E213*(VLOOKUP('DP_Instruction Forfaitaires'!$D213,Listes!$A$54:$E$60,3,FALSE))+(VLOOKUP('DP_Instruction Forfaitaires'!$D213,Listes!$A$54:$E$60,4,FALSE)))))))</f>
        <v/>
      </c>
      <c r="M213" s="123" t="str">
        <f>IF($H213="","",IF($C213=Listes!$B$31,IF('DP_Instruction Forfaitaires'!$E213&lt;Listes!$B$42,('DP_Instruction Forfaitaires'!$E213*(VLOOKUP('DP_Instruction Forfaitaires'!$D213,Listes!$A$43:$E$49,2,FALSE))),IF('DP_Instruction Forfaitaires'!$E213&gt;Listes!$D$42,('DP_Instruction Forfaitaires'!$E213*(VLOOKUP('DP_Instruction Forfaitaires'!$D213,Listes!$A$43:$E$49,5,FALSE))),('DP_Instruction Forfaitaires'!$E213*(VLOOKUP('DP_Instruction Forfaitaires'!$D213,Listes!$A$43:$E$49,3,FALSE))+(VLOOKUP('DP_Instruction Forfaitaires'!$D213,Listes!$A$43:$E$49,4,FALSE)))))))</f>
        <v/>
      </c>
      <c r="N213" s="186" t="str">
        <f>IF($H213="","",IF($C213=Listes!$B$34,Listes!$I$31,IF($C213=Listes!$B$35,(VLOOKUP('DP_Instruction Forfaitaires'!$F213,Listes!$E$31:$F$36,2,FALSE)),IF($C213=Listes!$B$33,IF('DP_Instruction Forfaitaires'!$E213&lt;Listes!$A$64,'DP_Instruction Forfaitaires'!$E213*Listes!$A$65,IF('DP_Instruction Forfaitaires'!$E213&gt;Listes!$D$64,'DP_Instruction Forfaitaires'!$E213*Listes!$D$65,(('DP_Instruction Forfaitaires'!$E213*Listes!$B$65)+Listes!$C$65)))))))</f>
        <v/>
      </c>
      <c r="O213" s="140" t="str">
        <f>IF('Dépenses forfaitaires'!P213="","",'Dépenses forfaitaires'!P213)</f>
        <v/>
      </c>
      <c r="P213" s="196"/>
      <c r="Q213" s="367" t="str">
        <f t="shared" si="12"/>
        <v/>
      </c>
      <c r="R213" s="367" t="str">
        <f t="shared" si="13"/>
        <v/>
      </c>
      <c r="S213" s="196" t="str">
        <f t="shared" si="14"/>
        <v/>
      </c>
      <c r="T213" s="193"/>
      <c r="U213" s="198"/>
      <c r="V213" s="301" t="str">
        <f>IF(AND(OR(P213="KO",S213&lt;&gt;""),OR(Q213="",R213="",S213="")),Listes!$A$68,IF(AND(S213="",Q213&lt;&gt;""),Listes!$A$69,IF(AND(O213&lt;S213,U213=""),Listes!$A$70,IF(AND(Q213&gt;R213),Listes!$A$71,IF(AND(O213&lt;&gt;"",O213&gt;S213,T213=""),Listes!$A$72,IF(AND(W213="",OR(P213&lt;&gt;"",Q213&lt;&gt;"",R213&lt;&gt;"")),Listes!$A$73,""))))))</f>
        <v/>
      </c>
      <c r="W213" s="199"/>
      <c r="X213" s="331">
        <f t="shared" si="15"/>
        <v>0</v>
      </c>
    </row>
    <row r="214" spans="1:24" ht="20.149999999999999" customHeight="1" x14ac:dyDescent="0.35">
      <c r="A214" s="126">
        <v>208</v>
      </c>
      <c r="B214" s="123" t="str">
        <f>IF('Dépenses forfaitaires'!B214="","",'Dépenses forfaitaires'!B214)</f>
        <v/>
      </c>
      <c r="C214" s="123" t="str">
        <f>IF('Dépenses forfaitaires'!C214="","",'Dépenses forfaitaires'!C214)</f>
        <v/>
      </c>
      <c r="D214" s="123" t="str">
        <f>IF('Dépenses forfaitaires'!D214="","",'Dépenses forfaitaires'!D214)</f>
        <v/>
      </c>
      <c r="E214" s="123" t="str">
        <f>IF('Dépenses forfaitaires'!E214="","",'Dépenses forfaitaires'!E214)</f>
        <v/>
      </c>
      <c r="F214" s="123" t="str">
        <f>IF('Dépenses forfaitaires'!F214="","",'Dépenses forfaitaires'!F214)</f>
        <v/>
      </c>
      <c r="G214" s="197" t="str">
        <f>IF('Dépenses forfaitaires'!G214="","",'Dépenses forfaitaires'!G214)</f>
        <v/>
      </c>
      <c r="H214" s="123" t="str">
        <f>IF('Dépenses forfaitaires'!H214="","",'Dépenses forfaitaires'!H214)</f>
        <v/>
      </c>
      <c r="I214" s="123" t="str">
        <f>IF('Dépenses forfaitaires'!I214="","",'Dépenses forfaitaires'!I214)</f>
        <v/>
      </c>
      <c r="J214" s="361" t="str">
        <f>IF('Dépenses forfaitaires'!J214="","",'Dépenses forfaitaires'!J214)</f>
        <v/>
      </c>
      <c r="K214" s="361" t="str">
        <f>IF('Dépenses forfaitaires'!K214="","",'Dépenses forfaitaires'!K214)</f>
        <v/>
      </c>
      <c r="L214" s="123" t="str">
        <f>IF($H214="","",IF($C214=Listes!$B$32,IF('DP_Instruction Forfaitaires'!$E214&lt;Listes!$B$53,('DP_Instruction Forfaitaires'!$E214*(VLOOKUP('DP_Instruction Forfaitaires'!$D214,Listes!$A$54:$E$60,2,FALSE))),IF('DP_Instruction Forfaitaires'!$E214&gt;Listes!$E$53,('DP_Instruction Forfaitaires'!$E214*(VLOOKUP('DP_Instruction Forfaitaires'!$D214,Listes!$A$54:$E$60,5,FALSE))),('DP_Instruction Forfaitaires'!$E214*(VLOOKUP('DP_Instruction Forfaitaires'!$D214,Listes!$A$54:$E$60,3,FALSE))+(VLOOKUP('DP_Instruction Forfaitaires'!$D214,Listes!$A$54:$E$60,4,FALSE)))))))</f>
        <v/>
      </c>
      <c r="M214" s="123" t="str">
        <f>IF($H214="","",IF($C214=Listes!$B$31,IF('DP_Instruction Forfaitaires'!$E214&lt;Listes!$B$42,('DP_Instruction Forfaitaires'!$E214*(VLOOKUP('DP_Instruction Forfaitaires'!$D214,Listes!$A$43:$E$49,2,FALSE))),IF('DP_Instruction Forfaitaires'!$E214&gt;Listes!$D$42,('DP_Instruction Forfaitaires'!$E214*(VLOOKUP('DP_Instruction Forfaitaires'!$D214,Listes!$A$43:$E$49,5,FALSE))),('DP_Instruction Forfaitaires'!$E214*(VLOOKUP('DP_Instruction Forfaitaires'!$D214,Listes!$A$43:$E$49,3,FALSE))+(VLOOKUP('DP_Instruction Forfaitaires'!$D214,Listes!$A$43:$E$49,4,FALSE)))))))</f>
        <v/>
      </c>
      <c r="N214" s="186" t="str">
        <f>IF($H214="","",IF($C214=Listes!$B$34,Listes!$I$31,IF($C214=Listes!$B$35,(VLOOKUP('DP_Instruction Forfaitaires'!$F214,Listes!$E$31:$F$36,2,FALSE)),IF($C214=Listes!$B$33,IF('DP_Instruction Forfaitaires'!$E214&lt;Listes!$A$64,'DP_Instruction Forfaitaires'!$E214*Listes!$A$65,IF('DP_Instruction Forfaitaires'!$E214&gt;Listes!$D$64,'DP_Instruction Forfaitaires'!$E214*Listes!$D$65,(('DP_Instruction Forfaitaires'!$E214*Listes!$B$65)+Listes!$C$65)))))))</f>
        <v/>
      </c>
      <c r="O214" s="140" t="str">
        <f>IF('Dépenses forfaitaires'!P214="","",'Dépenses forfaitaires'!P214)</f>
        <v/>
      </c>
      <c r="P214" s="196"/>
      <c r="Q214" s="367" t="str">
        <f t="shared" si="12"/>
        <v/>
      </c>
      <c r="R214" s="367" t="str">
        <f t="shared" si="13"/>
        <v/>
      </c>
      <c r="S214" s="196" t="str">
        <f t="shared" si="14"/>
        <v/>
      </c>
      <c r="T214" s="193"/>
      <c r="U214" s="198"/>
      <c r="V214" s="301" t="str">
        <f>IF(AND(OR(P214="KO",S214&lt;&gt;""),OR(Q214="",R214="",S214="")),Listes!$A$68,IF(AND(S214="",Q214&lt;&gt;""),Listes!$A$69,IF(AND(O214&lt;S214,U214=""),Listes!$A$70,IF(AND(Q214&gt;R214),Listes!$A$71,IF(AND(O214&lt;&gt;"",O214&gt;S214,T214=""),Listes!$A$72,IF(AND(W214="",OR(P214&lt;&gt;"",Q214&lt;&gt;"",R214&lt;&gt;"")),Listes!$A$73,""))))))</f>
        <v/>
      </c>
      <c r="W214" s="199"/>
      <c r="X214" s="331">
        <f t="shared" si="15"/>
        <v>0</v>
      </c>
    </row>
    <row r="215" spans="1:24" ht="20.149999999999999" customHeight="1" x14ac:dyDescent="0.35">
      <c r="A215" s="126">
        <v>209</v>
      </c>
      <c r="B215" s="123" t="str">
        <f>IF('Dépenses forfaitaires'!B215="","",'Dépenses forfaitaires'!B215)</f>
        <v/>
      </c>
      <c r="C215" s="123" t="str">
        <f>IF('Dépenses forfaitaires'!C215="","",'Dépenses forfaitaires'!C215)</f>
        <v/>
      </c>
      <c r="D215" s="123" t="str">
        <f>IF('Dépenses forfaitaires'!D215="","",'Dépenses forfaitaires'!D215)</f>
        <v/>
      </c>
      <c r="E215" s="123" t="str">
        <f>IF('Dépenses forfaitaires'!E215="","",'Dépenses forfaitaires'!E215)</f>
        <v/>
      </c>
      <c r="F215" s="123" t="str">
        <f>IF('Dépenses forfaitaires'!F215="","",'Dépenses forfaitaires'!F215)</f>
        <v/>
      </c>
      <c r="G215" s="197" t="str">
        <f>IF('Dépenses forfaitaires'!G215="","",'Dépenses forfaitaires'!G215)</f>
        <v/>
      </c>
      <c r="H215" s="123" t="str">
        <f>IF('Dépenses forfaitaires'!H215="","",'Dépenses forfaitaires'!H215)</f>
        <v/>
      </c>
      <c r="I215" s="123" t="str">
        <f>IF('Dépenses forfaitaires'!I215="","",'Dépenses forfaitaires'!I215)</f>
        <v/>
      </c>
      <c r="J215" s="361" t="str">
        <f>IF('Dépenses forfaitaires'!J215="","",'Dépenses forfaitaires'!J215)</f>
        <v/>
      </c>
      <c r="K215" s="361" t="str">
        <f>IF('Dépenses forfaitaires'!K215="","",'Dépenses forfaitaires'!K215)</f>
        <v/>
      </c>
      <c r="L215" s="123" t="str">
        <f>IF($H215="","",IF($C215=Listes!$B$32,IF('DP_Instruction Forfaitaires'!$E215&lt;Listes!$B$53,('DP_Instruction Forfaitaires'!$E215*(VLOOKUP('DP_Instruction Forfaitaires'!$D215,Listes!$A$54:$E$60,2,FALSE))),IF('DP_Instruction Forfaitaires'!$E215&gt;Listes!$E$53,('DP_Instruction Forfaitaires'!$E215*(VLOOKUP('DP_Instruction Forfaitaires'!$D215,Listes!$A$54:$E$60,5,FALSE))),('DP_Instruction Forfaitaires'!$E215*(VLOOKUP('DP_Instruction Forfaitaires'!$D215,Listes!$A$54:$E$60,3,FALSE))+(VLOOKUP('DP_Instruction Forfaitaires'!$D215,Listes!$A$54:$E$60,4,FALSE)))))))</f>
        <v/>
      </c>
      <c r="M215" s="123" t="str">
        <f>IF($H215="","",IF($C215=Listes!$B$31,IF('DP_Instruction Forfaitaires'!$E215&lt;Listes!$B$42,('DP_Instruction Forfaitaires'!$E215*(VLOOKUP('DP_Instruction Forfaitaires'!$D215,Listes!$A$43:$E$49,2,FALSE))),IF('DP_Instruction Forfaitaires'!$E215&gt;Listes!$D$42,('DP_Instruction Forfaitaires'!$E215*(VLOOKUP('DP_Instruction Forfaitaires'!$D215,Listes!$A$43:$E$49,5,FALSE))),('DP_Instruction Forfaitaires'!$E215*(VLOOKUP('DP_Instruction Forfaitaires'!$D215,Listes!$A$43:$E$49,3,FALSE))+(VLOOKUP('DP_Instruction Forfaitaires'!$D215,Listes!$A$43:$E$49,4,FALSE)))))))</f>
        <v/>
      </c>
      <c r="N215" s="186" t="str">
        <f>IF($H215="","",IF($C215=Listes!$B$34,Listes!$I$31,IF($C215=Listes!$B$35,(VLOOKUP('DP_Instruction Forfaitaires'!$F215,Listes!$E$31:$F$36,2,FALSE)),IF($C215=Listes!$B$33,IF('DP_Instruction Forfaitaires'!$E215&lt;Listes!$A$64,'DP_Instruction Forfaitaires'!$E215*Listes!$A$65,IF('DP_Instruction Forfaitaires'!$E215&gt;Listes!$D$64,'DP_Instruction Forfaitaires'!$E215*Listes!$D$65,(('DP_Instruction Forfaitaires'!$E215*Listes!$B$65)+Listes!$C$65)))))))</f>
        <v/>
      </c>
      <c r="O215" s="140" t="str">
        <f>IF('Dépenses forfaitaires'!P215="","",'Dépenses forfaitaires'!P215)</f>
        <v/>
      </c>
      <c r="P215" s="196"/>
      <c r="Q215" s="367" t="str">
        <f t="shared" si="12"/>
        <v/>
      </c>
      <c r="R215" s="367" t="str">
        <f t="shared" si="13"/>
        <v/>
      </c>
      <c r="S215" s="196" t="str">
        <f t="shared" si="14"/>
        <v/>
      </c>
      <c r="T215" s="193"/>
      <c r="U215" s="198"/>
      <c r="V215" s="301" t="str">
        <f>IF(AND(OR(P215="KO",S215&lt;&gt;""),OR(Q215="",R215="",S215="")),Listes!$A$68,IF(AND(S215="",Q215&lt;&gt;""),Listes!$A$69,IF(AND(O215&lt;S215,U215=""),Listes!$A$70,IF(AND(Q215&gt;R215),Listes!$A$71,IF(AND(O215&lt;&gt;"",O215&gt;S215,T215=""),Listes!$A$72,IF(AND(W215="",OR(P215&lt;&gt;"",Q215&lt;&gt;"",R215&lt;&gt;"")),Listes!$A$73,""))))))</f>
        <v/>
      </c>
      <c r="W215" s="199"/>
      <c r="X215" s="331">
        <f t="shared" si="15"/>
        <v>0</v>
      </c>
    </row>
    <row r="216" spans="1:24" ht="20.149999999999999" customHeight="1" x14ac:dyDescent="0.35">
      <c r="A216" s="126">
        <v>210</v>
      </c>
      <c r="B216" s="123" t="str">
        <f>IF('Dépenses forfaitaires'!B216="","",'Dépenses forfaitaires'!B216)</f>
        <v/>
      </c>
      <c r="C216" s="123" t="str">
        <f>IF('Dépenses forfaitaires'!C216="","",'Dépenses forfaitaires'!C216)</f>
        <v/>
      </c>
      <c r="D216" s="123" t="str">
        <f>IF('Dépenses forfaitaires'!D216="","",'Dépenses forfaitaires'!D216)</f>
        <v/>
      </c>
      <c r="E216" s="123" t="str">
        <f>IF('Dépenses forfaitaires'!E216="","",'Dépenses forfaitaires'!E216)</f>
        <v/>
      </c>
      <c r="F216" s="123" t="str">
        <f>IF('Dépenses forfaitaires'!F216="","",'Dépenses forfaitaires'!F216)</f>
        <v/>
      </c>
      <c r="G216" s="197" t="str">
        <f>IF('Dépenses forfaitaires'!G216="","",'Dépenses forfaitaires'!G216)</f>
        <v/>
      </c>
      <c r="H216" s="123" t="str">
        <f>IF('Dépenses forfaitaires'!H216="","",'Dépenses forfaitaires'!H216)</f>
        <v/>
      </c>
      <c r="I216" s="123" t="str">
        <f>IF('Dépenses forfaitaires'!I216="","",'Dépenses forfaitaires'!I216)</f>
        <v/>
      </c>
      <c r="J216" s="361" t="str">
        <f>IF('Dépenses forfaitaires'!J216="","",'Dépenses forfaitaires'!J216)</f>
        <v/>
      </c>
      <c r="K216" s="361" t="str">
        <f>IF('Dépenses forfaitaires'!K216="","",'Dépenses forfaitaires'!K216)</f>
        <v/>
      </c>
      <c r="L216" s="123" t="str">
        <f>IF($H216="","",IF($C216=Listes!$B$32,IF('DP_Instruction Forfaitaires'!$E216&lt;Listes!$B$53,('DP_Instruction Forfaitaires'!$E216*(VLOOKUP('DP_Instruction Forfaitaires'!$D216,Listes!$A$54:$E$60,2,FALSE))),IF('DP_Instruction Forfaitaires'!$E216&gt;Listes!$E$53,('DP_Instruction Forfaitaires'!$E216*(VLOOKUP('DP_Instruction Forfaitaires'!$D216,Listes!$A$54:$E$60,5,FALSE))),('DP_Instruction Forfaitaires'!$E216*(VLOOKUP('DP_Instruction Forfaitaires'!$D216,Listes!$A$54:$E$60,3,FALSE))+(VLOOKUP('DP_Instruction Forfaitaires'!$D216,Listes!$A$54:$E$60,4,FALSE)))))))</f>
        <v/>
      </c>
      <c r="M216" s="123" t="str">
        <f>IF($H216="","",IF($C216=Listes!$B$31,IF('DP_Instruction Forfaitaires'!$E216&lt;Listes!$B$42,('DP_Instruction Forfaitaires'!$E216*(VLOOKUP('DP_Instruction Forfaitaires'!$D216,Listes!$A$43:$E$49,2,FALSE))),IF('DP_Instruction Forfaitaires'!$E216&gt;Listes!$D$42,('DP_Instruction Forfaitaires'!$E216*(VLOOKUP('DP_Instruction Forfaitaires'!$D216,Listes!$A$43:$E$49,5,FALSE))),('DP_Instruction Forfaitaires'!$E216*(VLOOKUP('DP_Instruction Forfaitaires'!$D216,Listes!$A$43:$E$49,3,FALSE))+(VLOOKUP('DP_Instruction Forfaitaires'!$D216,Listes!$A$43:$E$49,4,FALSE)))))))</f>
        <v/>
      </c>
      <c r="N216" s="186" t="str">
        <f>IF($H216="","",IF($C216=Listes!$B$34,Listes!$I$31,IF($C216=Listes!$B$35,(VLOOKUP('DP_Instruction Forfaitaires'!$F216,Listes!$E$31:$F$36,2,FALSE)),IF($C216=Listes!$B$33,IF('DP_Instruction Forfaitaires'!$E216&lt;Listes!$A$64,'DP_Instruction Forfaitaires'!$E216*Listes!$A$65,IF('DP_Instruction Forfaitaires'!$E216&gt;Listes!$D$64,'DP_Instruction Forfaitaires'!$E216*Listes!$D$65,(('DP_Instruction Forfaitaires'!$E216*Listes!$B$65)+Listes!$C$65)))))))</f>
        <v/>
      </c>
      <c r="O216" s="140" t="str">
        <f>IF('Dépenses forfaitaires'!P216="","",'Dépenses forfaitaires'!P216)</f>
        <v/>
      </c>
      <c r="P216" s="196"/>
      <c r="Q216" s="367" t="str">
        <f t="shared" si="12"/>
        <v/>
      </c>
      <c r="R216" s="367" t="str">
        <f t="shared" si="13"/>
        <v/>
      </c>
      <c r="S216" s="196" t="str">
        <f t="shared" si="14"/>
        <v/>
      </c>
      <c r="T216" s="193"/>
      <c r="U216" s="198"/>
      <c r="V216" s="301" t="str">
        <f>IF(AND(OR(P216="KO",S216&lt;&gt;""),OR(Q216="",R216="",S216="")),Listes!$A$68,IF(AND(S216="",Q216&lt;&gt;""),Listes!$A$69,IF(AND(O216&lt;S216,U216=""),Listes!$A$70,IF(AND(Q216&gt;R216),Listes!$A$71,IF(AND(O216&lt;&gt;"",O216&gt;S216,T216=""),Listes!$A$72,IF(AND(W216="",OR(P216&lt;&gt;"",Q216&lt;&gt;"",R216&lt;&gt;"")),Listes!$A$73,""))))))</f>
        <v/>
      </c>
      <c r="W216" s="199"/>
      <c r="X216" s="331">
        <f t="shared" si="15"/>
        <v>0</v>
      </c>
    </row>
    <row r="217" spans="1:24" ht="20.149999999999999" customHeight="1" x14ac:dyDescent="0.35">
      <c r="A217" s="126">
        <v>211</v>
      </c>
      <c r="B217" s="123" t="str">
        <f>IF('Dépenses forfaitaires'!B217="","",'Dépenses forfaitaires'!B217)</f>
        <v/>
      </c>
      <c r="C217" s="123" t="str">
        <f>IF('Dépenses forfaitaires'!C217="","",'Dépenses forfaitaires'!C217)</f>
        <v/>
      </c>
      <c r="D217" s="123" t="str">
        <f>IF('Dépenses forfaitaires'!D217="","",'Dépenses forfaitaires'!D217)</f>
        <v/>
      </c>
      <c r="E217" s="123" t="str">
        <f>IF('Dépenses forfaitaires'!E217="","",'Dépenses forfaitaires'!E217)</f>
        <v/>
      </c>
      <c r="F217" s="123" t="str">
        <f>IF('Dépenses forfaitaires'!F217="","",'Dépenses forfaitaires'!F217)</f>
        <v/>
      </c>
      <c r="G217" s="197" t="str">
        <f>IF('Dépenses forfaitaires'!G217="","",'Dépenses forfaitaires'!G217)</f>
        <v/>
      </c>
      <c r="H217" s="123" t="str">
        <f>IF('Dépenses forfaitaires'!H217="","",'Dépenses forfaitaires'!H217)</f>
        <v/>
      </c>
      <c r="I217" s="123" t="str">
        <f>IF('Dépenses forfaitaires'!I217="","",'Dépenses forfaitaires'!I217)</f>
        <v/>
      </c>
      <c r="J217" s="361" t="str">
        <f>IF('Dépenses forfaitaires'!J217="","",'Dépenses forfaitaires'!J217)</f>
        <v/>
      </c>
      <c r="K217" s="361" t="str">
        <f>IF('Dépenses forfaitaires'!K217="","",'Dépenses forfaitaires'!K217)</f>
        <v/>
      </c>
      <c r="L217" s="123" t="str">
        <f>IF($H217="","",IF($C217=Listes!$B$32,IF('DP_Instruction Forfaitaires'!$E217&lt;Listes!$B$53,('DP_Instruction Forfaitaires'!$E217*(VLOOKUP('DP_Instruction Forfaitaires'!$D217,Listes!$A$54:$E$60,2,FALSE))),IF('DP_Instruction Forfaitaires'!$E217&gt;Listes!$E$53,('DP_Instruction Forfaitaires'!$E217*(VLOOKUP('DP_Instruction Forfaitaires'!$D217,Listes!$A$54:$E$60,5,FALSE))),('DP_Instruction Forfaitaires'!$E217*(VLOOKUP('DP_Instruction Forfaitaires'!$D217,Listes!$A$54:$E$60,3,FALSE))+(VLOOKUP('DP_Instruction Forfaitaires'!$D217,Listes!$A$54:$E$60,4,FALSE)))))))</f>
        <v/>
      </c>
      <c r="M217" s="123" t="str">
        <f>IF($H217="","",IF($C217=Listes!$B$31,IF('DP_Instruction Forfaitaires'!$E217&lt;Listes!$B$42,('DP_Instruction Forfaitaires'!$E217*(VLOOKUP('DP_Instruction Forfaitaires'!$D217,Listes!$A$43:$E$49,2,FALSE))),IF('DP_Instruction Forfaitaires'!$E217&gt;Listes!$D$42,('DP_Instruction Forfaitaires'!$E217*(VLOOKUP('DP_Instruction Forfaitaires'!$D217,Listes!$A$43:$E$49,5,FALSE))),('DP_Instruction Forfaitaires'!$E217*(VLOOKUP('DP_Instruction Forfaitaires'!$D217,Listes!$A$43:$E$49,3,FALSE))+(VLOOKUP('DP_Instruction Forfaitaires'!$D217,Listes!$A$43:$E$49,4,FALSE)))))))</f>
        <v/>
      </c>
      <c r="N217" s="186" t="str">
        <f>IF($H217="","",IF($C217=Listes!$B$34,Listes!$I$31,IF($C217=Listes!$B$35,(VLOOKUP('DP_Instruction Forfaitaires'!$F217,Listes!$E$31:$F$36,2,FALSE)),IF($C217=Listes!$B$33,IF('DP_Instruction Forfaitaires'!$E217&lt;Listes!$A$64,'DP_Instruction Forfaitaires'!$E217*Listes!$A$65,IF('DP_Instruction Forfaitaires'!$E217&gt;Listes!$D$64,'DP_Instruction Forfaitaires'!$E217*Listes!$D$65,(('DP_Instruction Forfaitaires'!$E217*Listes!$B$65)+Listes!$C$65)))))))</f>
        <v/>
      </c>
      <c r="O217" s="140" t="str">
        <f>IF('Dépenses forfaitaires'!P217="","",'Dépenses forfaitaires'!P217)</f>
        <v/>
      </c>
      <c r="P217" s="196"/>
      <c r="Q217" s="367" t="str">
        <f t="shared" si="12"/>
        <v/>
      </c>
      <c r="R217" s="367" t="str">
        <f t="shared" si="13"/>
        <v/>
      </c>
      <c r="S217" s="196" t="str">
        <f t="shared" si="14"/>
        <v/>
      </c>
      <c r="T217" s="193"/>
      <c r="U217" s="198"/>
      <c r="V217" s="301" t="str">
        <f>IF(AND(OR(P217="KO",S217&lt;&gt;""),OR(Q217="",R217="",S217="")),Listes!$A$68,IF(AND(S217="",Q217&lt;&gt;""),Listes!$A$69,IF(AND(O217&lt;S217,U217=""),Listes!$A$70,IF(AND(Q217&gt;R217),Listes!$A$71,IF(AND(O217&lt;&gt;"",O217&gt;S217,T217=""),Listes!$A$72,IF(AND(W217="",OR(P217&lt;&gt;"",Q217&lt;&gt;"",R217&lt;&gt;"")),Listes!$A$73,""))))))</f>
        <v/>
      </c>
      <c r="W217" s="199"/>
      <c r="X217" s="331">
        <f t="shared" si="15"/>
        <v>0</v>
      </c>
    </row>
    <row r="218" spans="1:24" ht="20.149999999999999" customHeight="1" x14ac:dyDescent="0.35">
      <c r="A218" s="126">
        <v>212</v>
      </c>
      <c r="B218" s="123" t="str">
        <f>IF('Dépenses forfaitaires'!B218="","",'Dépenses forfaitaires'!B218)</f>
        <v/>
      </c>
      <c r="C218" s="123" t="str">
        <f>IF('Dépenses forfaitaires'!C218="","",'Dépenses forfaitaires'!C218)</f>
        <v/>
      </c>
      <c r="D218" s="123" t="str">
        <f>IF('Dépenses forfaitaires'!D218="","",'Dépenses forfaitaires'!D218)</f>
        <v/>
      </c>
      <c r="E218" s="123" t="str">
        <f>IF('Dépenses forfaitaires'!E218="","",'Dépenses forfaitaires'!E218)</f>
        <v/>
      </c>
      <c r="F218" s="123" t="str">
        <f>IF('Dépenses forfaitaires'!F218="","",'Dépenses forfaitaires'!F218)</f>
        <v/>
      </c>
      <c r="G218" s="197" t="str">
        <f>IF('Dépenses forfaitaires'!G218="","",'Dépenses forfaitaires'!G218)</f>
        <v/>
      </c>
      <c r="H218" s="123" t="str">
        <f>IF('Dépenses forfaitaires'!H218="","",'Dépenses forfaitaires'!H218)</f>
        <v/>
      </c>
      <c r="I218" s="123" t="str">
        <f>IF('Dépenses forfaitaires'!I218="","",'Dépenses forfaitaires'!I218)</f>
        <v/>
      </c>
      <c r="J218" s="361" t="str">
        <f>IF('Dépenses forfaitaires'!J218="","",'Dépenses forfaitaires'!J218)</f>
        <v/>
      </c>
      <c r="K218" s="361" t="str">
        <f>IF('Dépenses forfaitaires'!K218="","",'Dépenses forfaitaires'!K218)</f>
        <v/>
      </c>
      <c r="L218" s="123" t="str">
        <f>IF($H218="","",IF($C218=Listes!$B$32,IF('DP_Instruction Forfaitaires'!$E218&lt;Listes!$B$53,('DP_Instruction Forfaitaires'!$E218*(VLOOKUP('DP_Instruction Forfaitaires'!$D218,Listes!$A$54:$E$60,2,FALSE))),IF('DP_Instruction Forfaitaires'!$E218&gt;Listes!$E$53,('DP_Instruction Forfaitaires'!$E218*(VLOOKUP('DP_Instruction Forfaitaires'!$D218,Listes!$A$54:$E$60,5,FALSE))),('DP_Instruction Forfaitaires'!$E218*(VLOOKUP('DP_Instruction Forfaitaires'!$D218,Listes!$A$54:$E$60,3,FALSE))+(VLOOKUP('DP_Instruction Forfaitaires'!$D218,Listes!$A$54:$E$60,4,FALSE)))))))</f>
        <v/>
      </c>
      <c r="M218" s="123" t="str">
        <f>IF($H218="","",IF($C218=Listes!$B$31,IF('DP_Instruction Forfaitaires'!$E218&lt;Listes!$B$42,('DP_Instruction Forfaitaires'!$E218*(VLOOKUP('DP_Instruction Forfaitaires'!$D218,Listes!$A$43:$E$49,2,FALSE))),IF('DP_Instruction Forfaitaires'!$E218&gt;Listes!$D$42,('DP_Instruction Forfaitaires'!$E218*(VLOOKUP('DP_Instruction Forfaitaires'!$D218,Listes!$A$43:$E$49,5,FALSE))),('DP_Instruction Forfaitaires'!$E218*(VLOOKUP('DP_Instruction Forfaitaires'!$D218,Listes!$A$43:$E$49,3,FALSE))+(VLOOKUP('DP_Instruction Forfaitaires'!$D218,Listes!$A$43:$E$49,4,FALSE)))))))</f>
        <v/>
      </c>
      <c r="N218" s="186" t="str">
        <f>IF($H218="","",IF($C218=Listes!$B$34,Listes!$I$31,IF($C218=Listes!$B$35,(VLOOKUP('DP_Instruction Forfaitaires'!$F218,Listes!$E$31:$F$36,2,FALSE)),IF($C218=Listes!$B$33,IF('DP_Instruction Forfaitaires'!$E218&lt;Listes!$A$64,'DP_Instruction Forfaitaires'!$E218*Listes!$A$65,IF('DP_Instruction Forfaitaires'!$E218&gt;Listes!$D$64,'DP_Instruction Forfaitaires'!$E218*Listes!$D$65,(('DP_Instruction Forfaitaires'!$E218*Listes!$B$65)+Listes!$C$65)))))))</f>
        <v/>
      </c>
      <c r="O218" s="140" t="str">
        <f>IF('Dépenses forfaitaires'!P218="","",'Dépenses forfaitaires'!P218)</f>
        <v/>
      </c>
      <c r="P218" s="196"/>
      <c r="Q218" s="367" t="str">
        <f t="shared" si="12"/>
        <v/>
      </c>
      <c r="R218" s="367" t="str">
        <f t="shared" si="13"/>
        <v/>
      </c>
      <c r="S218" s="196" t="str">
        <f t="shared" si="14"/>
        <v/>
      </c>
      <c r="T218" s="193"/>
      <c r="U218" s="198"/>
      <c r="V218" s="301" t="str">
        <f>IF(AND(OR(P218="KO",S218&lt;&gt;""),OR(Q218="",R218="",S218="")),Listes!$A$68,IF(AND(S218="",Q218&lt;&gt;""),Listes!$A$69,IF(AND(O218&lt;S218,U218=""),Listes!$A$70,IF(AND(Q218&gt;R218),Listes!$A$71,IF(AND(O218&lt;&gt;"",O218&gt;S218,T218=""),Listes!$A$72,IF(AND(W218="",OR(P218&lt;&gt;"",Q218&lt;&gt;"",R218&lt;&gt;"")),Listes!$A$73,""))))))</f>
        <v/>
      </c>
      <c r="W218" s="199"/>
      <c r="X218" s="331">
        <f t="shared" si="15"/>
        <v>0</v>
      </c>
    </row>
    <row r="219" spans="1:24" ht="20.149999999999999" customHeight="1" x14ac:dyDescent="0.35">
      <c r="A219" s="126">
        <v>213</v>
      </c>
      <c r="B219" s="123" t="str">
        <f>IF('Dépenses forfaitaires'!B219="","",'Dépenses forfaitaires'!B219)</f>
        <v/>
      </c>
      <c r="C219" s="123" t="str">
        <f>IF('Dépenses forfaitaires'!C219="","",'Dépenses forfaitaires'!C219)</f>
        <v/>
      </c>
      <c r="D219" s="123" t="str">
        <f>IF('Dépenses forfaitaires'!D219="","",'Dépenses forfaitaires'!D219)</f>
        <v/>
      </c>
      <c r="E219" s="123" t="str">
        <f>IF('Dépenses forfaitaires'!E219="","",'Dépenses forfaitaires'!E219)</f>
        <v/>
      </c>
      <c r="F219" s="123" t="str">
        <f>IF('Dépenses forfaitaires'!F219="","",'Dépenses forfaitaires'!F219)</f>
        <v/>
      </c>
      <c r="G219" s="197" t="str">
        <f>IF('Dépenses forfaitaires'!G219="","",'Dépenses forfaitaires'!G219)</f>
        <v/>
      </c>
      <c r="H219" s="123" t="str">
        <f>IF('Dépenses forfaitaires'!H219="","",'Dépenses forfaitaires'!H219)</f>
        <v/>
      </c>
      <c r="I219" s="123" t="str">
        <f>IF('Dépenses forfaitaires'!I219="","",'Dépenses forfaitaires'!I219)</f>
        <v/>
      </c>
      <c r="J219" s="361" t="str">
        <f>IF('Dépenses forfaitaires'!J219="","",'Dépenses forfaitaires'!J219)</f>
        <v/>
      </c>
      <c r="K219" s="361" t="str">
        <f>IF('Dépenses forfaitaires'!K219="","",'Dépenses forfaitaires'!K219)</f>
        <v/>
      </c>
      <c r="L219" s="123" t="str">
        <f>IF($H219="","",IF($C219=Listes!$B$32,IF('DP_Instruction Forfaitaires'!$E219&lt;Listes!$B$53,('DP_Instruction Forfaitaires'!$E219*(VLOOKUP('DP_Instruction Forfaitaires'!$D219,Listes!$A$54:$E$60,2,FALSE))),IF('DP_Instruction Forfaitaires'!$E219&gt;Listes!$E$53,('DP_Instruction Forfaitaires'!$E219*(VLOOKUP('DP_Instruction Forfaitaires'!$D219,Listes!$A$54:$E$60,5,FALSE))),('DP_Instruction Forfaitaires'!$E219*(VLOOKUP('DP_Instruction Forfaitaires'!$D219,Listes!$A$54:$E$60,3,FALSE))+(VLOOKUP('DP_Instruction Forfaitaires'!$D219,Listes!$A$54:$E$60,4,FALSE)))))))</f>
        <v/>
      </c>
      <c r="M219" s="123" t="str">
        <f>IF($H219="","",IF($C219=Listes!$B$31,IF('DP_Instruction Forfaitaires'!$E219&lt;Listes!$B$42,('DP_Instruction Forfaitaires'!$E219*(VLOOKUP('DP_Instruction Forfaitaires'!$D219,Listes!$A$43:$E$49,2,FALSE))),IF('DP_Instruction Forfaitaires'!$E219&gt;Listes!$D$42,('DP_Instruction Forfaitaires'!$E219*(VLOOKUP('DP_Instruction Forfaitaires'!$D219,Listes!$A$43:$E$49,5,FALSE))),('DP_Instruction Forfaitaires'!$E219*(VLOOKUP('DP_Instruction Forfaitaires'!$D219,Listes!$A$43:$E$49,3,FALSE))+(VLOOKUP('DP_Instruction Forfaitaires'!$D219,Listes!$A$43:$E$49,4,FALSE)))))))</f>
        <v/>
      </c>
      <c r="N219" s="186" t="str">
        <f>IF($H219="","",IF($C219=Listes!$B$34,Listes!$I$31,IF($C219=Listes!$B$35,(VLOOKUP('DP_Instruction Forfaitaires'!$F219,Listes!$E$31:$F$36,2,FALSE)),IF($C219=Listes!$B$33,IF('DP_Instruction Forfaitaires'!$E219&lt;Listes!$A$64,'DP_Instruction Forfaitaires'!$E219*Listes!$A$65,IF('DP_Instruction Forfaitaires'!$E219&gt;Listes!$D$64,'DP_Instruction Forfaitaires'!$E219*Listes!$D$65,(('DP_Instruction Forfaitaires'!$E219*Listes!$B$65)+Listes!$C$65)))))))</f>
        <v/>
      </c>
      <c r="O219" s="140" t="str">
        <f>IF('Dépenses forfaitaires'!P219="","",'Dépenses forfaitaires'!P219)</f>
        <v/>
      </c>
      <c r="P219" s="196"/>
      <c r="Q219" s="367" t="str">
        <f t="shared" si="12"/>
        <v/>
      </c>
      <c r="R219" s="367" t="str">
        <f t="shared" si="13"/>
        <v/>
      </c>
      <c r="S219" s="196" t="str">
        <f t="shared" si="14"/>
        <v/>
      </c>
      <c r="T219" s="193"/>
      <c r="U219" s="198"/>
      <c r="V219" s="301" t="str">
        <f>IF(AND(OR(P219="KO",S219&lt;&gt;""),OR(Q219="",R219="",S219="")),Listes!$A$68,IF(AND(S219="",Q219&lt;&gt;""),Listes!$A$69,IF(AND(O219&lt;S219,U219=""),Listes!$A$70,IF(AND(Q219&gt;R219),Listes!$A$71,IF(AND(O219&lt;&gt;"",O219&gt;S219,T219=""),Listes!$A$72,IF(AND(W219="",OR(P219&lt;&gt;"",Q219&lt;&gt;"",R219&lt;&gt;"")),Listes!$A$73,""))))))</f>
        <v/>
      </c>
      <c r="W219" s="199"/>
      <c r="X219" s="331">
        <f t="shared" si="15"/>
        <v>0</v>
      </c>
    </row>
    <row r="220" spans="1:24" ht="20.149999999999999" customHeight="1" x14ac:dyDescent="0.35">
      <c r="A220" s="126">
        <v>214</v>
      </c>
      <c r="B220" s="123" t="str">
        <f>IF('Dépenses forfaitaires'!B220="","",'Dépenses forfaitaires'!B220)</f>
        <v/>
      </c>
      <c r="C220" s="123" t="str">
        <f>IF('Dépenses forfaitaires'!C220="","",'Dépenses forfaitaires'!C220)</f>
        <v/>
      </c>
      <c r="D220" s="123" t="str">
        <f>IF('Dépenses forfaitaires'!D220="","",'Dépenses forfaitaires'!D220)</f>
        <v/>
      </c>
      <c r="E220" s="123" t="str">
        <f>IF('Dépenses forfaitaires'!E220="","",'Dépenses forfaitaires'!E220)</f>
        <v/>
      </c>
      <c r="F220" s="123" t="str">
        <f>IF('Dépenses forfaitaires'!F220="","",'Dépenses forfaitaires'!F220)</f>
        <v/>
      </c>
      <c r="G220" s="197" t="str">
        <f>IF('Dépenses forfaitaires'!G220="","",'Dépenses forfaitaires'!G220)</f>
        <v/>
      </c>
      <c r="H220" s="123" t="str">
        <f>IF('Dépenses forfaitaires'!H220="","",'Dépenses forfaitaires'!H220)</f>
        <v/>
      </c>
      <c r="I220" s="123" t="str">
        <f>IF('Dépenses forfaitaires'!I220="","",'Dépenses forfaitaires'!I220)</f>
        <v/>
      </c>
      <c r="J220" s="361" t="str">
        <f>IF('Dépenses forfaitaires'!J220="","",'Dépenses forfaitaires'!J220)</f>
        <v/>
      </c>
      <c r="K220" s="361" t="str">
        <f>IF('Dépenses forfaitaires'!K220="","",'Dépenses forfaitaires'!K220)</f>
        <v/>
      </c>
      <c r="L220" s="123" t="str">
        <f>IF($H220="","",IF($C220=Listes!$B$32,IF('DP_Instruction Forfaitaires'!$E220&lt;Listes!$B$53,('DP_Instruction Forfaitaires'!$E220*(VLOOKUP('DP_Instruction Forfaitaires'!$D220,Listes!$A$54:$E$60,2,FALSE))),IF('DP_Instruction Forfaitaires'!$E220&gt;Listes!$E$53,('DP_Instruction Forfaitaires'!$E220*(VLOOKUP('DP_Instruction Forfaitaires'!$D220,Listes!$A$54:$E$60,5,FALSE))),('DP_Instruction Forfaitaires'!$E220*(VLOOKUP('DP_Instruction Forfaitaires'!$D220,Listes!$A$54:$E$60,3,FALSE))+(VLOOKUP('DP_Instruction Forfaitaires'!$D220,Listes!$A$54:$E$60,4,FALSE)))))))</f>
        <v/>
      </c>
      <c r="M220" s="123" t="str">
        <f>IF($H220="","",IF($C220=Listes!$B$31,IF('DP_Instruction Forfaitaires'!$E220&lt;Listes!$B$42,('DP_Instruction Forfaitaires'!$E220*(VLOOKUP('DP_Instruction Forfaitaires'!$D220,Listes!$A$43:$E$49,2,FALSE))),IF('DP_Instruction Forfaitaires'!$E220&gt;Listes!$D$42,('DP_Instruction Forfaitaires'!$E220*(VLOOKUP('DP_Instruction Forfaitaires'!$D220,Listes!$A$43:$E$49,5,FALSE))),('DP_Instruction Forfaitaires'!$E220*(VLOOKUP('DP_Instruction Forfaitaires'!$D220,Listes!$A$43:$E$49,3,FALSE))+(VLOOKUP('DP_Instruction Forfaitaires'!$D220,Listes!$A$43:$E$49,4,FALSE)))))))</f>
        <v/>
      </c>
      <c r="N220" s="186" t="str">
        <f>IF($H220="","",IF($C220=Listes!$B$34,Listes!$I$31,IF($C220=Listes!$B$35,(VLOOKUP('DP_Instruction Forfaitaires'!$F220,Listes!$E$31:$F$36,2,FALSE)),IF($C220=Listes!$B$33,IF('DP_Instruction Forfaitaires'!$E220&lt;Listes!$A$64,'DP_Instruction Forfaitaires'!$E220*Listes!$A$65,IF('DP_Instruction Forfaitaires'!$E220&gt;Listes!$D$64,'DP_Instruction Forfaitaires'!$E220*Listes!$D$65,(('DP_Instruction Forfaitaires'!$E220*Listes!$B$65)+Listes!$C$65)))))))</f>
        <v/>
      </c>
      <c r="O220" s="140" t="str">
        <f>IF('Dépenses forfaitaires'!P220="","",'Dépenses forfaitaires'!P220)</f>
        <v/>
      </c>
      <c r="P220" s="196"/>
      <c r="Q220" s="367" t="str">
        <f t="shared" si="12"/>
        <v/>
      </c>
      <c r="R220" s="367" t="str">
        <f t="shared" si="13"/>
        <v/>
      </c>
      <c r="S220" s="196" t="str">
        <f t="shared" si="14"/>
        <v/>
      </c>
      <c r="T220" s="193"/>
      <c r="U220" s="198"/>
      <c r="V220" s="301" t="str">
        <f>IF(AND(OR(P220="KO",S220&lt;&gt;""),OR(Q220="",R220="",S220="")),Listes!$A$68,IF(AND(S220="",Q220&lt;&gt;""),Listes!$A$69,IF(AND(O220&lt;S220,U220=""),Listes!$A$70,IF(AND(Q220&gt;R220),Listes!$A$71,IF(AND(O220&lt;&gt;"",O220&gt;S220,T220=""),Listes!$A$72,IF(AND(W220="",OR(P220&lt;&gt;"",Q220&lt;&gt;"",R220&lt;&gt;"")),Listes!$A$73,""))))))</f>
        <v/>
      </c>
      <c r="W220" s="199"/>
      <c r="X220" s="331">
        <f t="shared" si="15"/>
        <v>0</v>
      </c>
    </row>
    <row r="221" spans="1:24" ht="20.149999999999999" customHeight="1" x14ac:dyDescent="0.35">
      <c r="A221" s="126">
        <v>215</v>
      </c>
      <c r="B221" s="123" t="str">
        <f>IF('Dépenses forfaitaires'!B221="","",'Dépenses forfaitaires'!B221)</f>
        <v/>
      </c>
      <c r="C221" s="123" t="str">
        <f>IF('Dépenses forfaitaires'!C221="","",'Dépenses forfaitaires'!C221)</f>
        <v/>
      </c>
      <c r="D221" s="123" t="str">
        <f>IF('Dépenses forfaitaires'!D221="","",'Dépenses forfaitaires'!D221)</f>
        <v/>
      </c>
      <c r="E221" s="123" t="str">
        <f>IF('Dépenses forfaitaires'!E221="","",'Dépenses forfaitaires'!E221)</f>
        <v/>
      </c>
      <c r="F221" s="123" t="str">
        <f>IF('Dépenses forfaitaires'!F221="","",'Dépenses forfaitaires'!F221)</f>
        <v/>
      </c>
      <c r="G221" s="197" t="str">
        <f>IF('Dépenses forfaitaires'!G221="","",'Dépenses forfaitaires'!G221)</f>
        <v/>
      </c>
      <c r="H221" s="123" t="str">
        <f>IF('Dépenses forfaitaires'!H221="","",'Dépenses forfaitaires'!H221)</f>
        <v/>
      </c>
      <c r="I221" s="123" t="str">
        <f>IF('Dépenses forfaitaires'!I221="","",'Dépenses forfaitaires'!I221)</f>
        <v/>
      </c>
      <c r="J221" s="361" t="str">
        <f>IF('Dépenses forfaitaires'!J221="","",'Dépenses forfaitaires'!J221)</f>
        <v/>
      </c>
      <c r="K221" s="361" t="str">
        <f>IF('Dépenses forfaitaires'!K221="","",'Dépenses forfaitaires'!K221)</f>
        <v/>
      </c>
      <c r="L221" s="123" t="str">
        <f>IF($H221="","",IF($C221=Listes!$B$32,IF('DP_Instruction Forfaitaires'!$E221&lt;Listes!$B$53,('DP_Instruction Forfaitaires'!$E221*(VLOOKUP('DP_Instruction Forfaitaires'!$D221,Listes!$A$54:$E$60,2,FALSE))),IF('DP_Instruction Forfaitaires'!$E221&gt;Listes!$E$53,('DP_Instruction Forfaitaires'!$E221*(VLOOKUP('DP_Instruction Forfaitaires'!$D221,Listes!$A$54:$E$60,5,FALSE))),('DP_Instruction Forfaitaires'!$E221*(VLOOKUP('DP_Instruction Forfaitaires'!$D221,Listes!$A$54:$E$60,3,FALSE))+(VLOOKUP('DP_Instruction Forfaitaires'!$D221,Listes!$A$54:$E$60,4,FALSE)))))))</f>
        <v/>
      </c>
      <c r="M221" s="123" t="str">
        <f>IF($H221="","",IF($C221=Listes!$B$31,IF('DP_Instruction Forfaitaires'!$E221&lt;Listes!$B$42,('DP_Instruction Forfaitaires'!$E221*(VLOOKUP('DP_Instruction Forfaitaires'!$D221,Listes!$A$43:$E$49,2,FALSE))),IF('DP_Instruction Forfaitaires'!$E221&gt;Listes!$D$42,('DP_Instruction Forfaitaires'!$E221*(VLOOKUP('DP_Instruction Forfaitaires'!$D221,Listes!$A$43:$E$49,5,FALSE))),('DP_Instruction Forfaitaires'!$E221*(VLOOKUP('DP_Instruction Forfaitaires'!$D221,Listes!$A$43:$E$49,3,FALSE))+(VLOOKUP('DP_Instruction Forfaitaires'!$D221,Listes!$A$43:$E$49,4,FALSE)))))))</f>
        <v/>
      </c>
      <c r="N221" s="186" t="str">
        <f>IF($H221="","",IF($C221=Listes!$B$34,Listes!$I$31,IF($C221=Listes!$B$35,(VLOOKUP('DP_Instruction Forfaitaires'!$F221,Listes!$E$31:$F$36,2,FALSE)),IF($C221=Listes!$B$33,IF('DP_Instruction Forfaitaires'!$E221&lt;Listes!$A$64,'DP_Instruction Forfaitaires'!$E221*Listes!$A$65,IF('DP_Instruction Forfaitaires'!$E221&gt;Listes!$D$64,'DP_Instruction Forfaitaires'!$E221*Listes!$D$65,(('DP_Instruction Forfaitaires'!$E221*Listes!$B$65)+Listes!$C$65)))))))</f>
        <v/>
      </c>
      <c r="O221" s="140" t="str">
        <f>IF('Dépenses forfaitaires'!P221="","",'Dépenses forfaitaires'!P221)</f>
        <v/>
      </c>
      <c r="P221" s="196"/>
      <c r="Q221" s="367" t="str">
        <f t="shared" si="12"/>
        <v/>
      </c>
      <c r="R221" s="367" t="str">
        <f t="shared" si="13"/>
        <v/>
      </c>
      <c r="S221" s="196" t="str">
        <f t="shared" si="14"/>
        <v/>
      </c>
      <c r="T221" s="193"/>
      <c r="U221" s="198"/>
      <c r="V221" s="301" t="str">
        <f>IF(AND(OR(P221="KO",S221&lt;&gt;""),OR(Q221="",R221="",S221="")),Listes!$A$68,IF(AND(S221="",Q221&lt;&gt;""),Listes!$A$69,IF(AND(O221&lt;S221,U221=""),Listes!$A$70,IF(AND(Q221&gt;R221),Listes!$A$71,IF(AND(O221&lt;&gt;"",O221&gt;S221,T221=""),Listes!$A$72,IF(AND(W221="",OR(P221&lt;&gt;"",Q221&lt;&gt;"",R221&lt;&gt;"")),Listes!$A$73,""))))))</f>
        <v/>
      </c>
      <c r="W221" s="199"/>
      <c r="X221" s="331">
        <f t="shared" si="15"/>
        <v>0</v>
      </c>
    </row>
    <row r="222" spans="1:24" ht="20.149999999999999" customHeight="1" x14ac:dyDescent="0.35">
      <c r="A222" s="126">
        <v>216</v>
      </c>
      <c r="B222" s="123" t="str">
        <f>IF('Dépenses forfaitaires'!B222="","",'Dépenses forfaitaires'!B222)</f>
        <v/>
      </c>
      <c r="C222" s="123" t="str">
        <f>IF('Dépenses forfaitaires'!C222="","",'Dépenses forfaitaires'!C222)</f>
        <v/>
      </c>
      <c r="D222" s="123" t="str">
        <f>IF('Dépenses forfaitaires'!D222="","",'Dépenses forfaitaires'!D222)</f>
        <v/>
      </c>
      <c r="E222" s="123" t="str">
        <f>IF('Dépenses forfaitaires'!E222="","",'Dépenses forfaitaires'!E222)</f>
        <v/>
      </c>
      <c r="F222" s="123" t="str">
        <f>IF('Dépenses forfaitaires'!F222="","",'Dépenses forfaitaires'!F222)</f>
        <v/>
      </c>
      <c r="G222" s="197" t="str">
        <f>IF('Dépenses forfaitaires'!G222="","",'Dépenses forfaitaires'!G222)</f>
        <v/>
      </c>
      <c r="H222" s="123" t="str">
        <f>IF('Dépenses forfaitaires'!H222="","",'Dépenses forfaitaires'!H222)</f>
        <v/>
      </c>
      <c r="I222" s="123" t="str">
        <f>IF('Dépenses forfaitaires'!I222="","",'Dépenses forfaitaires'!I222)</f>
        <v/>
      </c>
      <c r="J222" s="361" t="str">
        <f>IF('Dépenses forfaitaires'!J222="","",'Dépenses forfaitaires'!J222)</f>
        <v/>
      </c>
      <c r="K222" s="361" t="str">
        <f>IF('Dépenses forfaitaires'!K222="","",'Dépenses forfaitaires'!K222)</f>
        <v/>
      </c>
      <c r="L222" s="123" t="str">
        <f>IF($H222="","",IF($C222=Listes!$B$32,IF('DP_Instruction Forfaitaires'!$E222&lt;Listes!$B$53,('DP_Instruction Forfaitaires'!$E222*(VLOOKUP('DP_Instruction Forfaitaires'!$D222,Listes!$A$54:$E$60,2,FALSE))),IF('DP_Instruction Forfaitaires'!$E222&gt;Listes!$E$53,('DP_Instruction Forfaitaires'!$E222*(VLOOKUP('DP_Instruction Forfaitaires'!$D222,Listes!$A$54:$E$60,5,FALSE))),('DP_Instruction Forfaitaires'!$E222*(VLOOKUP('DP_Instruction Forfaitaires'!$D222,Listes!$A$54:$E$60,3,FALSE))+(VLOOKUP('DP_Instruction Forfaitaires'!$D222,Listes!$A$54:$E$60,4,FALSE)))))))</f>
        <v/>
      </c>
      <c r="M222" s="123" t="str">
        <f>IF($H222="","",IF($C222=Listes!$B$31,IF('DP_Instruction Forfaitaires'!$E222&lt;Listes!$B$42,('DP_Instruction Forfaitaires'!$E222*(VLOOKUP('DP_Instruction Forfaitaires'!$D222,Listes!$A$43:$E$49,2,FALSE))),IF('DP_Instruction Forfaitaires'!$E222&gt;Listes!$D$42,('DP_Instruction Forfaitaires'!$E222*(VLOOKUP('DP_Instruction Forfaitaires'!$D222,Listes!$A$43:$E$49,5,FALSE))),('DP_Instruction Forfaitaires'!$E222*(VLOOKUP('DP_Instruction Forfaitaires'!$D222,Listes!$A$43:$E$49,3,FALSE))+(VLOOKUP('DP_Instruction Forfaitaires'!$D222,Listes!$A$43:$E$49,4,FALSE)))))))</f>
        <v/>
      </c>
      <c r="N222" s="186" t="str">
        <f>IF($H222="","",IF($C222=Listes!$B$34,Listes!$I$31,IF($C222=Listes!$B$35,(VLOOKUP('DP_Instruction Forfaitaires'!$F222,Listes!$E$31:$F$36,2,FALSE)),IF($C222=Listes!$B$33,IF('DP_Instruction Forfaitaires'!$E222&lt;Listes!$A$64,'DP_Instruction Forfaitaires'!$E222*Listes!$A$65,IF('DP_Instruction Forfaitaires'!$E222&gt;Listes!$D$64,'DP_Instruction Forfaitaires'!$E222*Listes!$D$65,(('DP_Instruction Forfaitaires'!$E222*Listes!$B$65)+Listes!$C$65)))))))</f>
        <v/>
      </c>
      <c r="O222" s="140" t="str">
        <f>IF('Dépenses forfaitaires'!P222="","",'Dépenses forfaitaires'!P222)</f>
        <v/>
      </c>
      <c r="P222" s="196"/>
      <c r="Q222" s="367" t="str">
        <f t="shared" si="12"/>
        <v/>
      </c>
      <c r="R222" s="367" t="str">
        <f t="shared" si="13"/>
        <v/>
      </c>
      <c r="S222" s="196" t="str">
        <f t="shared" si="14"/>
        <v/>
      </c>
      <c r="T222" s="193"/>
      <c r="U222" s="198"/>
      <c r="V222" s="301" t="str">
        <f>IF(AND(OR(P222="KO",S222&lt;&gt;""),OR(Q222="",R222="",S222="")),Listes!$A$68,IF(AND(S222="",Q222&lt;&gt;""),Listes!$A$69,IF(AND(O222&lt;S222,U222=""),Listes!$A$70,IF(AND(Q222&gt;R222),Listes!$A$71,IF(AND(O222&lt;&gt;"",O222&gt;S222,T222=""),Listes!$A$72,IF(AND(W222="",OR(P222&lt;&gt;"",Q222&lt;&gt;"",R222&lt;&gt;"")),Listes!$A$73,""))))))</f>
        <v/>
      </c>
      <c r="W222" s="199"/>
      <c r="X222" s="331">
        <f t="shared" si="15"/>
        <v>0</v>
      </c>
    </row>
    <row r="223" spans="1:24" ht="20.149999999999999" customHeight="1" x14ac:dyDescent="0.35">
      <c r="A223" s="126">
        <v>217</v>
      </c>
      <c r="B223" s="123" t="str">
        <f>IF('Dépenses forfaitaires'!B223="","",'Dépenses forfaitaires'!B223)</f>
        <v/>
      </c>
      <c r="C223" s="123" t="str">
        <f>IF('Dépenses forfaitaires'!C223="","",'Dépenses forfaitaires'!C223)</f>
        <v/>
      </c>
      <c r="D223" s="123" t="str">
        <f>IF('Dépenses forfaitaires'!D223="","",'Dépenses forfaitaires'!D223)</f>
        <v/>
      </c>
      <c r="E223" s="123" t="str">
        <f>IF('Dépenses forfaitaires'!E223="","",'Dépenses forfaitaires'!E223)</f>
        <v/>
      </c>
      <c r="F223" s="123" t="str">
        <f>IF('Dépenses forfaitaires'!F223="","",'Dépenses forfaitaires'!F223)</f>
        <v/>
      </c>
      <c r="G223" s="197" t="str">
        <f>IF('Dépenses forfaitaires'!G223="","",'Dépenses forfaitaires'!G223)</f>
        <v/>
      </c>
      <c r="H223" s="123" t="str">
        <f>IF('Dépenses forfaitaires'!H223="","",'Dépenses forfaitaires'!H223)</f>
        <v/>
      </c>
      <c r="I223" s="123" t="str">
        <f>IF('Dépenses forfaitaires'!I223="","",'Dépenses forfaitaires'!I223)</f>
        <v/>
      </c>
      <c r="J223" s="361" t="str">
        <f>IF('Dépenses forfaitaires'!J223="","",'Dépenses forfaitaires'!J223)</f>
        <v/>
      </c>
      <c r="K223" s="361" t="str">
        <f>IF('Dépenses forfaitaires'!K223="","",'Dépenses forfaitaires'!K223)</f>
        <v/>
      </c>
      <c r="L223" s="123" t="str">
        <f>IF($H223="","",IF($C223=Listes!$B$32,IF('DP_Instruction Forfaitaires'!$E223&lt;Listes!$B$53,('DP_Instruction Forfaitaires'!$E223*(VLOOKUP('DP_Instruction Forfaitaires'!$D223,Listes!$A$54:$E$60,2,FALSE))),IF('DP_Instruction Forfaitaires'!$E223&gt;Listes!$E$53,('DP_Instruction Forfaitaires'!$E223*(VLOOKUP('DP_Instruction Forfaitaires'!$D223,Listes!$A$54:$E$60,5,FALSE))),('DP_Instruction Forfaitaires'!$E223*(VLOOKUP('DP_Instruction Forfaitaires'!$D223,Listes!$A$54:$E$60,3,FALSE))+(VLOOKUP('DP_Instruction Forfaitaires'!$D223,Listes!$A$54:$E$60,4,FALSE)))))))</f>
        <v/>
      </c>
      <c r="M223" s="123" t="str">
        <f>IF($H223="","",IF($C223=Listes!$B$31,IF('DP_Instruction Forfaitaires'!$E223&lt;Listes!$B$42,('DP_Instruction Forfaitaires'!$E223*(VLOOKUP('DP_Instruction Forfaitaires'!$D223,Listes!$A$43:$E$49,2,FALSE))),IF('DP_Instruction Forfaitaires'!$E223&gt;Listes!$D$42,('DP_Instruction Forfaitaires'!$E223*(VLOOKUP('DP_Instruction Forfaitaires'!$D223,Listes!$A$43:$E$49,5,FALSE))),('DP_Instruction Forfaitaires'!$E223*(VLOOKUP('DP_Instruction Forfaitaires'!$D223,Listes!$A$43:$E$49,3,FALSE))+(VLOOKUP('DP_Instruction Forfaitaires'!$D223,Listes!$A$43:$E$49,4,FALSE)))))))</f>
        <v/>
      </c>
      <c r="N223" s="186" t="str">
        <f>IF($H223="","",IF($C223=Listes!$B$34,Listes!$I$31,IF($C223=Listes!$B$35,(VLOOKUP('DP_Instruction Forfaitaires'!$F223,Listes!$E$31:$F$36,2,FALSE)),IF($C223=Listes!$B$33,IF('DP_Instruction Forfaitaires'!$E223&lt;Listes!$A$64,'DP_Instruction Forfaitaires'!$E223*Listes!$A$65,IF('DP_Instruction Forfaitaires'!$E223&gt;Listes!$D$64,'DP_Instruction Forfaitaires'!$E223*Listes!$D$65,(('DP_Instruction Forfaitaires'!$E223*Listes!$B$65)+Listes!$C$65)))))))</f>
        <v/>
      </c>
      <c r="O223" s="140" t="str">
        <f>IF('Dépenses forfaitaires'!P223="","",'Dépenses forfaitaires'!P223)</f>
        <v/>
      </c>
      <c r="P223" s="196"/>
      <c r="Q223" s="367" t="str">
        <f t="shared" si="12"/>
        <v/>
      </c>
      <c r="R223" s="367" t="str">
        <f t="shared" si="13"/>
        <v/>
      </c>
      <c r="S223" s="196" t="str">
        <f t="shared" si="14"/>
        <v/>
      </c>
      <c r="T223" s="193"/>
      <c r="U223" s="198"/>
      <c r="V223" s="301" t="str">
        <f>IF(AND(OR(P223="KO",S223&lt;&gt;""),OR(Q223="",R223="",S223="")),Listes!$A$68,IF(AND(S223="",Q223&lt;&gt;""),Listes!$A$69,IF(AND(O223&lt;S223,U223=""),Listes!$A$70,IF(AND(Q223&gt;R223),Listes!$A$71,IF(AND(O223&lt;&gt;"",O223&gt;S223,T223=""),Listes!$A$72,IF(AND(W223="",OR(P223&lt;&gt;"",Q223&lt;&gt;"",R223&lt;&gt;"")),Listes!$A$73,""))))))</f>
        <v/>
      </c>
      <c r="W223" s="199"/>
      <c r="X223" s="331">
        <f t="shared" si="15"/>
        <v>0</v>
      </c>
    </row>
    <row r="224" spans="1:24" ht="20.149999999999999" customHeight="1" x14ac:dyDescent="0.35">
      <c r="A224" s="126">
        <v>218</v>
      </c>
      <c r="B224" s="123" t="str">
        <f>IF('Dépenses forfaitaires'!B224="","",'Dépenses forfaitaires'!B224)</f>
        <v/>
      </c>
      <c r="C224" s="123" t="str">
        <f>IF('Dépenses forfaitaires'!C224="","",'Dépenses forfaitaires'!C224)</f>
        <v/>
      </c>
      <c r="D224" s="123" t="str">
        <f>IF('Dépenses forfaitaires'!D224="","",'Dépenses forfaitaires'!D224)</f>
        <v/>
      </c>
      <c r="E224" s="123" t="str">
        <f>IF('Dépenses forfaitaires'!E224="","",'Dépenses forfaitaires'!E224)</f>
        <v/>
      </c>
      <c r="F224" s="123" t="str">
        <f>IF('Dépenses forfaitaires'!F224="","",'Dépenses forfaitaires'!F224)</f>
        <v/>
      </c>
      <c r="G224" s="197" t="str">
        <f>IF('Dépenses forfaitaires'!G224="","",'Dépenses forfaitaires'!G224)</f>
        <v/>
      </c>
      <c r="H224" s="123" t="str">
        <f>IF('Dépenses forfaitaires'!H224="","",'Dépenses forfaitaires'!H224)</f>
        <v/>
      </c>
      <c r="I224" s="123" t="str">
        <f>IF('Dépenses forfaitaires'!I224="","",'Dépenses forfaitaires'!I224)</f>
        <v/>
      </c>
      <c r="J224" s="361" t="str">
        <f>IF('Dépenses forfaitaires'!J224="","",'Dépenses forfaitaires'!J224)</f>
        <v/>
      </c>
      <c r="K224" s="361" t="str">
        <f>IF('Dépenses forfaitaires'!K224="","",'Dépenses forfaitaires'!K224)</f>
        <v/>
      </c>
      <c r="L224" s="123" t="str">
        <f>IF($H224="","",IF($C224=Listes!$B$32,IF('DP_Instruction Forfaitaires'!$E224&lt;Listes!$B$53,('DP_Instruction Forfaitaires'!$E224*(VLOOKUP('DP_Instruction Forfaitaires'!$D224,Listes!$A$54:$E$60,2,FALSE))),IF('DP_Instruction Forfaitaires'!$E224&gt;Listes!$E$53,('DP_Instruction Forfaitaires'!$E224*(VLOOKUP('DP_Instruction Forfaitaires'!$D224,Listes!$A$54:$E$60,5,FALSE))),('DP_Instruction Forfaitaires'!$E224*(VLOOKUP('DP_Instruction Forfaitaires'!$D224,Listes!$A$54:$E$60,3,FALSE))+(VLOOKUP('DP_Instruction Forfaitaires'!$D224,Listes!$A$54:$E$60,4,FALSE)))))))</f>
        <v/>
      </c>
      <c r="M224" s="123" t="str">
        <f>IF($H224="","",IF($C224=Listes!$B$31,IF('DP_Instruction Forfaitaires'!$E224&lt;Listes!$B$42,('DP_Instruction Forfaitaires'!$E224*(VLOOKUP('DP_Instruction Forfaitaires'!$D224,Listes!$A$43:$E$49,2,FALSE))),IF('DP_Instruction Forfaitaires'!$E224&gt;Listes!$D$42,('DP_Instruction Forfaitaires'!$E224*(VLOOKUP('DP_Instruction Forfaitaires'!$D224,Listes!$A$43:$E$49,5,FALSE))),('DP_Instruction Forfaitaires'!$E224*(VLOOKUP('DP_Instruction Forfaitaires'!$D224,Listes!$A$43:$E$49,3,FALSE))+(VLOOKUP('DP_Instruction Forfaitaires'!$D224,Listes!$A$43:$E$49,4,FALSE)))))))</f>
        <v/>
      </c>
      <c r="N224" s="186" t="str">
        <f>IF($H224="","",IF($C224=Listes!$B$34,Listes!$I$31,IF($C224=Listes!$B$35,(VLOOKUP('DP_Instruction Forfaitaires'!$F224,Listes!$E$31:$F$36,2,FALSE)),IF($C224=Listes!$B$33,IF('DP_Instruction Forfaitaires'!$E224&lt;Listes!$A$64,'DP_Instruction Forfaitaires'!$E224*Listes!$A$65,IF('DP_Instruction Forfaitaires'!$E224&gt;Listes!$D$64,'DP_Instruction Forfaitaires'!$E224*Listes!$D$65,(('DP_Instruction Forfaitaires'!$E224*Listes!$B$65)+Listes!$C$65)))))))</f>
        <v/>
      </c>
      <c r="O224" s="140" t="str">
        <f>IF('Dépenses forfaitaires'!P224="","",'Dépenses forfaitaires'!P224)</f>
        <v/>
      </c>
      <c r="P224" s="196"/>
      <c r="Q224" s="367" t="str">
        <f t="shared" si="12"/>
        <v/>
      </c>
      <c r="R224" s="367" t="str">
        <f t="shared" si="13"/>
        <v/>
      </c>
      <c r="S224" s="196" t="str">
        <f t="shared" si="14"/>
        <v/>
      </c>
      <c r="T224" s="193"/>
      <c r="U224" s="198"/>
      <c r="V224" s="301" t="str">
        <f>IF(AND(OR(P224="KO",S224&lt;&gt;""),OR(Q224="",R224="",S224="")),Listes!$A$68,IF(AND(S224="",Q224&lt;&gt;""),Listes!$A$69,IF(AND(O224&lt;S224,U224=""),Listes!$A$70,IF(AND(Q224&gt;R224),Listes!$A$71,IF(AND(O224&lt;&gt;"",O224&gt;S224,T224=""),Listes!$A$72,IF(AND(W224="",OR(P224&lt;&gt;"",Q224&lt;&gt;"",R224&lt;&gt;"")),Listes!$A$73,""))))))</f>
        <v/>
      </c>
      <c r="W224" s="199"/>
      <c r="X224" s="331">
        <f t="shared" si="15"/>
        <v>0</v>
      </c>
    </row>
    <row r="225" spans="1:24" ht="20.149999999999999" customHeight="1" x14ac:dyDescent="0.35">
      <c r="A225" s="126">
        <v>219</v>
      </c>
      <c r="B225" s="123" t="str">
        <f>IF('Dépenses forfaitaires'!B225="","",'Dépenses forfaitaires'!B225)</f>
        <v/>
      </c>
      <c r="C225" s="123" t="str">
        <f>IF('Dépenses forfaitaires'!C225="","",'Dépenses forfaitaires'!C225)</f>
        <v/>
      </c>
      <c r="D225" s="123" t="str">
        <f>IF('Dépenses forfaitaires'!D225="","",'Dépenses forfaitaires'!D225)</f>
        <v/>
      </c>
      <c r="E225" s="123" t="str">
        <f>IF('Dépenses forfaitaires'!E225="","",'Dépenses forfaitaires'!E225)</f>
        <v/>
      </c>
      <c r="F225" s="123" t="str">
        <f>IF('Dépenses forfaitaires'!F225="","",'Dépenses forfaitaires'!F225)</f>
        <v/>
      </c>
      <c r="G225" s="197" t="str">
        <f>IF('Dépenses forfaitaires'!G225="","",'Dépenses forfaitaires'!G225)</f>
        <v/>
      </c>
      <c r="H225" s="123" t="str">
        <f>IF('Dépenses forfaitaires'!H225="","",'Dépenses forfaitaires'!H225)</f>
        <v/>
      </c>
      <c r="I225" s="123" t="str">
        <f>IF('Dépenses forfaitaires'!I225="","",'Dépenses forfaitaires'!I225)</f>
        <v/>
      </c>
      <c r="J225" s="361" t="str">
        <f>IF('Dépenses forfaitaires'!J225="","",'Dépenses forfaitaires'!J225)</f>
        <v/>
      </c>
      <c r="K225" s="361" t="str">
        <f>IF('Dépenses forfaitaires'!K225="","",'Dépenses forfaitaires'!K225)</f>
        <v/>
      </c>
      <c r="L225" s="123" t="str">
        <f>IF($H225="","",IF($C225=Listes!$B$32,IF('DP_Instruction Forfaitaires'!$E225&lt;Listes!$B$53,('DP_Instruction Forfaitaires'!$E225*(VLOOKUP('DP_Instruction Forfaitaires'!$D225,Listes!$A$54:$E$60,2,FALSE))),IF('DP_Instruction Forfaitaires'!$E225&gt;Listes!$E$53,('DP_Instruction Forfaitaires'!$E225*(VLOOKUP('DP_Instruction Forfaitaires'!$D225,Listes!$A$54:$E$60,5,FALSE))),('DP_Instruction Forfaitaires'!$E225*(VLOOKUP('DP_Instruction Forfaitaires'!$D225,Listes!$A$54:$E$60,3,FALSE))+(VLOOKUP('DP_Instruction Forfaitaires'!$D225,Listes!$A$54:$E$60,4,FALSE)))))))</f>
        <v/>
      </c>
      <c r="M225" s="123" t="str">
        <f>IF($H225="","",IF($C225=Listes!$B$31,IF('DP_Instruction Forfaitaires'!$E225&lt;Listes!$B$42,('DP_Instruction Forfaitaires'!$E225*(VLOOKUP('DP_Instruction Forfaitaires'!$D225,Listes!$A$43:$E$49,2,FALSE))),IF('DP_Instruction Forfaitaires'!$E225&gt;Listes!$D$42,('DP_Instruction Forfaitaires'!$E225*(VLOOKUP('DP_Instruction Forfaitaires'!$D225,Listes!$A$43:$E$49,5,FALSE))),('DP_Instruction Forfaitaires'!$E225*(VLOOKUP('DP_Instruction Forfaitaires'!$D225,Listes!$A$43:$E$49,3,FALSE))+(VLOOKUP('DP_Instruction Forfaitaires'!$D225,Listes!$A$43:$E$49,4,FALSE)))))))</f>
        <v/>
      </c>
      <c r="N225" s="186" t="str">
        <f>IF($H225="","",IF($C225=Listes!$B$34,Listes!$I$31,IF($C225=Listes!$B$35,(VLOOKUP('DP_Instruction Forfaitaires'!$F225,Listes!$E$31:$F$36,2,FALSE)),IF($C225=Listes!$B$33,IF('DP_Instruction Forfaitaires'!$E225&lt;Listes!$A$64,'DP_Instruction Forfaitaires'!$E225*Listes!$A$65,IF('DP_Instruction Forfaitaires'!$E225&gt;Listes!$D$64,'DP_Instruction Forfaitaires'!$E225*Listes!$D$65,(('DP_Instruction Forfaitaires'!$E225*Listes!$B$65)+Listes!$C$65)))))))</f>
        <v/>
      </c>
      <c r="O225" s="140" t="str">
        <f>IF('Dépenses forfaitaires'!P225="","",'Dépenses forfaitaires'!P225)</f>
        <v/>
      </c>
      <c r="P225" s="196"/>
      <c r="Q225" s="367" t="str">
        <f t="shared" si="12"/>
        <v/>
      </c>
      <c r="R225" s="367" t="str">
        <f t="shared" si="13"/>
        <v/>
      </c>
      <c r="S225" s="196" t="str">
        <f t="shared" si="14"/>
        <v/>
      </c>
      <c r="T225" s="193"/>
      <c r="U225" s="198"/>
      <c r="V225" s="301" t="str">
        <f>IF(AND(OR(P225="KO",S225&lt;&gt;""),OR(Q225="",R225="",S225="")),Listes!$A$68,IF(AND(S225="",Q225&lt;&gt;""),Listes!$A$69,IF(AND(O225&lt;S225,U225=""),Listes!$A$70,IF(AND(Q225&gt;R225),Listes!$A$71,IF(AND(O225&lt;&gt;"",O225&gt;S225,T225=""),Listes!$A$72,IF(AND(W225="",OR(P225&lt;&gt;"",Q225&lt;&gt;"",R225&lt;&gt;"")),Listes!$A$73,""))))))</f>
        <v/>
      </c>
      <c r="W225" s="199"/>
      <c r="X225" s="331">
        <f t="shared" si="15"/>
        <v>0</v>
      </c>
    </row>
    <row r="226" spans="1:24" ht="20.149999999999999" customHeight="1" x14ac:dyDescent="0.35">
      <c r="A226" s="126">
        <v>220</v>
      </c>
      <c r="B226" s="123" t="str">
        <f>IF('Dépenses forfaitaires'!B226="","",'Dépenses forfaitaires'!B226)</f>
        <v/>
      </c>
      <c r="C226" s="123" t="str">
        <f>IF('Dépenses forfaitaires'!C226="","",'Dépenses forfaitaires'!C226)</f>
        <v/>
      </c>
      <c r="D226" s="123" t="str">
        <f>IF('Dépenses forfaitaires'!D226="","",'Dépenses forfaitaires'!D226)</f>
        <v/>
      </c>
      <c r="E226" s="123" t="str">
        <f>IF('Dépenses forfaitaires'!E226="","",'Dépenses forfaitaires'!E226)</f>
        <v/>
      </c>
      <c r="F226" s="123" t="str">
        <f>IF('Dépenses forfaitaires'!F226="","",'Dépenses forfaitaires'!F226)</f>
        <v/>
      </c>
      <c r="G226" s="197" t="str">
        <f>IF('Dépenses forfaitaires'!G226="","",'Dépenses forfaitaires'!G226)</f>
        <v/>
      </c>
      <c r="H226" s="123" t="str">
        <f>IF('Dépenses forfaitaires'!H226="","",'Dépenses forfaitaires'!H226)</f>
        <v/>
      </c>
      <c r="I226" s="123" t="str">
        <f>IF('Dépenses forfaitaires'!I226="","",'Dépenses forfaitaires'!I226)</f>
        <v/>
      </c>
      <c r="J226" s="361" t="str">
        <f>IF('Dépenses forfaitaires'!J226="","",'Dépenses forfaitaires'!J226)</f>
        <v/>
      </c>
      <c r="K226" s="361" t="str">
        <f>IF('Dépenses forfaitaires'!K226="","",'Dépenses forfaitaires'!K226)</f>
        <v/>
      </c>
      <c r="L226" s="123" t="str">
        <f>IF($H226="","",IF($C226=Listes!$B$32,IF('DP_Instruction Forfaitaires'!$E226&lt;Listes!$B$53,('DP_Instruction Forfaitaires'!$E226*(VLOOKUP('DP_Instruction Forfaitaires'!$D226,Listes!$A$54:$E$60,2,FALSE))),IF('DP_Instruction Forfaitaires'!$E226&gt;Listes!$E$53,('DP_Instruction Forfaitaires'!$E226*(VLOOKUP('DP_Instruction Forfaitaires'!$D226,Listes!$A$54:$E$60,5,FALSE))),('DP_Instruction Forfaitaires'!$E226*(VLOOKUP('DP_Instruction Forfaitaires'!$D226,Listes!$A$54:$E$60,3,FALSE))+(VLOOKUP('DP_Instruction Forfaitaires'!$D226,Listes!$A$54:$E$60,4,FALSE)))))))</f>
        <v/>
      </c>
      <c r="M226" s="123" t="str">
        <f>IF($H226="","",IF($C226=Listes!$B$31,IF('DP_Instruction Forfaitaires'!$E226&lt;Listes!$B$42,('DP_Instruction Forfaitaires'!$E226*(VLOOKUP('DP_Instruction Forfaitaires'!$D226,Listes!$A$43:$E$49,2,FALSE))),IF('DP_Instruction Forfaitaires'!$E226&gt;Listes!$D$42,('DP_Instruction Forfaitaires'!$E226*(VLOOKUP('DP_Instruction Forfaitaires'!$D226,Listes!$A$43:$E$49,5,FALSE))),('DP_Instruction Forfaitaires'!$E226*(VLOOKUP('DP_Instruction Forfaitaires'!$D226,Listes!$A$43:$E$49,3,FALSE))+(VLOOKUP('DP_Instruction Forfaitaires'!$D226,Listes!$A$43:$E$49,4,FALSE)))))))</f>
        <v/>
      </c>
      <c r="N226" s="186" t="str">
        <f>IF($H226="","",IF($C226=Listes!$B$34,Listes!$I$31,IF($C226=Listes!$B$35,(VLOOKUP('DP_Instruction Forfaitaires'!$F226,Listes!$E$31:$F$36,2,FALSE)),IF($C226=Listes!$B$33,IF('DP_Instruction Forfaitaires'!$E226&lt;Listes!$A$64,'DP_Instruction Forfaitaires'!$E226*Listes!$A$65,IF('DP_Instruction Forfaitaires'!$E226&gt;Listes!$D$64,'DP_Instruction Forfaitaires'!$E226*Listes!$D$65,(('DP_Instruction Forfaitaires'!$E226*Listes!$B$65)+Listes!$C$65)))))))</f>
        <v/>
      </c>
      <c r="O226" s="140" t="str">
        <f>IF('Dépenses forfaitaires'!P226="","",'Dépenses forfaitaires'!P226)</f>
        <v/>
      </c>
      <c r="P226" s="196"/>
      <c r="Q226" s="367" t="str">
        <f t="shared" si="12"/>
        <v/>
      </c>
      <c r="R226" s="367" t="str">
        <f t="shared" si="13"/>
        <v/>
      </c>
      <c r="S226" s="196" t="str">
        <f t="shared" si="14"/>
        <v/>
      </c>
      <c r="T226" s="193"/>
      <c r="U226" s="198"/>
      <c r="V226" s="301" t="str">
        <f>IF(AND(OR(P226="KO",S226&lt;&gt;""),OR(Q226="",R226="",S226="")),Listes!$A$68,IF(AND(S226="",Q226&lt;&gt;""),Listes!$A$69,IF(AND(O226&lt;S226,U226=""),Listes!$A$70,IF(AND(Q226&gt;R226),Listes!$A$71,IF(AND(O226&lt;&gt;"",O226&gt;S226,T226=""),Listes!$A$72,IF(AND(W226="",OR(P226&lt;&gt;"",Q226&lt;&gt;"",R226&lt;&gt;"")),Listes!$A$73,""))))))</f>
        <v/>
      </c>
      <c r="W226" s="199"/>
      <c r="X226" s="331">
        <f t="shared" si="15"/>
        <v>0</v>
      </c>
    </row>
    <row r="227" spans="1:24" ht="20.149999999999999" customHeight="1" x14ac:dyDescent="0.35">
      <c r="A227" s="126">
        <v>221</v>
      </c>
      <c r="B227" s="123" t="str">
        <f>IF('Dépenses forfaitaires'!B227="","",'Dépenses forfaitaires'!B227)</f>
        <v/>
      </c>
      <c r="C227" s="123" t="str">
        <f>IF('Dépenses forfaitaires'!C227="","",'Dépenses forfaitaires'!C227)</f>
        <v/>
      </c>
      <c r="D227" s="123" t="str">
        <f>IF('Dépenses forfaitaires'!D227="","",'Dépenses forfaitaires'!D227)</f>
        <v/>
      </c>
      <c r="E227" s="123" t="str">
        <f>IF('Dépenses forfaitaires'!E227="","",'Dépenses forfaitaires'!E227)</f>
        <v/>
      </c>
      <c r="F227" s="123" t="str">
        <f>IF('Dépenses forfaitaires'!F227="","",'Dépenses forfaitaires'!F227)</f>
        <v/>
      </c>
      <c r="G227" s="197" t="str">
        <f>IF('Dépenses forfaitaires'!G227="","",'Dépenses forfaitaires'!G227)</f>
        <v/>
      </c>
      <c r="H227" s="123" t="str">
        <f>IF('Dépenses forfaitaires'!H227="","",'Dépenses forfaitaires'!H227)</f>
        <v/>
      </c>
      <c r="I227" s="123" t="str">
        <f>IF('Dépenses forfaitaires'!I227="","",'Dépenses forfaitaires'!I227)</f>
        <v/>
      </c>
      <c r="J227" s="361" t="str">
        <f>IF('Dépenses forfaitaires'!J227="","",'Dépenses forfaitaires'!J227)</f>
        <v/>
      </c>
      <c r="K227" s="361" t="str">
        <f>IF('Dépenses forfaitaires'!K227="","",'Dépenses forfaitaires'!K227)</f>
        <v/>
      </c>
      <c r="L227" s="123" t="str">
        <f>IF($H227="","",IF($C227=Listes!$B$32,IF('DP_Instruction Forfaitaires'!$E227&lt;Listes!$B$53,('DP_Instruction Forfaitaires'!$E227*(VLOOKUP('DP_Instruction Forfaitaires'!$D227,Listes!$A$54:$E$60,2,FALSE))),IF('DP_Instruction Forfaitaires'!$E227&gt;Listes!$E$53,('DP_Instruction Forfaitaires'!$E227*(VLOOKUP('DP_Instruction Forfaitaires'!$D227,Listes!$A$54:$E$60,5,FALSE))),('DP_Instruction Forfaitaires'!$E227*(VLOOKUP('DP_Instruction Forfaitaires'!$D227,Listes!$A$54:$E$60,3,FALSE))+(VLOOKUP('DP_Instruction Forfaitaires'!$D227,Listes!$A$54:$E$60,4,FALSE)))))))</f>
        <v/>
      </c>
      <c r="M227" s="123" t="str">
        <f>IF($H227="","",IF($C227=Listes!$B$31,IF('DP_Instruction Forfaitaires'!$E227&lt;Listes!$B$42,('DP_Instruction Forfaitaires'!$E227*(VLOOKUP('DP_Instruction Forfaitaires'!$D227,Listes!$A$43:$E$49,2,FALSE))),IF('DP_Instruction Forfaitaires'!$E227&gt;Listes!$D$42,('DP_Instruction Forfaitaires'!$E227*(VLOOKUP('DP_Instruction Forfaitaires'!$D227,Listes!$A$43:$E$49,5,FALSE))),('DP_Instruction Forfaitaires'!$E227*(VLOOKUP('DP_Instruction Forfaitaires'!$D227,Listes!$A$43:$E$49,3,FALSE))+(VLOOKUP('DP_Instruction Forfaitaires'!$D227,Listes!$A$43:$E$49,4,FALSE)))))))</f>
        <v/>
      </c>
      <c r="N227" s="186" t="str">
        <f>IF($H227="","",IF($C227=Listes!$B$34,Listes!$I$31,IF($C227=Listes!$B$35,(VLOOKUP('DP_Instruction Forfaitaires'!$F227,Listes!$E$31:$F$36,2,FALSE)),IF($C227=Listes!$B$33,IF('DP_Instruction Forfaitaires'!$E227&lt;Listes!$A$64,'DP_Instruction Forfaitaires'!$E227*Listes!$A$65,IF('DP_Instruction Forfaitaires'!$E227&gt;Listes!$D$64,'DP_Instruction Forfaitaires'!$E227*Listes!$D$65,(('DP_Instruction Forfaitaires'!$E227*Listes!$B$65)+Listes!$C$65)))))))</f>
        <v/>
      </c>
      <c r="O227" s="140" t="str">
        <f>IF('Dépenses forfaitaires'!P227="","",'Dépenses forfaitaires'!P227)</f>
        <v/>
      </c>
      <c r="P227" s="196"/>
      <c r="Q227" s="367" t="str">
        <f t="shared" si="12"/>
        <v/>
      </c>
      <c r="R227" s="367" t="str">
        <f t="shared" si="13"/>
        <v/>
      </c>
      <c r="S227" s="196" t="str">
        <f t="shared" si="14"/>
        <v/>
      </c>
      <c r="T227" s="193"/>
      <c r="U227" s="198"/>
      <c r="V227" s="301" t="str">
        <f>IF(AND(OR(P227="KO",S227&lt;&gt;""),OR(Q227="",R227="",S227="")),Listes!$A$68,IF(AND(S227="",Q227&lt;&gt;""),Listes!$A$69,IF(AND(O227&lt;S227,U227=""),Listes!$A$70,IF(AND(Q227&gt;R227),Listes!$A$71,IF(AND(O227&lt;&gt;"",O227&gt;S227,T227=""),Listes!$A$72,IF(AND(W227="",OR(P227&lt;&gt;"",Q227&lt;&gt;"",R227&lt;&gt;"")),Listes!$A$73,""))))))</f>
        <v/>
      </c>
      <c r="W227" s="199"/>
      <c r="X227" s="331">
        <f t="shared" si="15"/>
        <v>0</v>
      </c>
    </row>
    <row r="228" spans="1:24" ht="20.149999999999999" customHeight="1" x14ac:dyDescent="0.35">
      <c r="A228" s="126">
        <v>222</v>
      </c>
      <c r="B228" s="123" t="str">
        <f>IF('Dépenses forfaitaires'!B228="","",'Dépenses forfaitaires'!B228)</f>
        <v/>
      </c>
      <c r="C228" s="123" t="str">
        <f>IF('Dépenses forfaitaires'!C228="","",'Dépenses forfaitaires'!C228)</f>
        <v/>
      </c>
      <c r="D228" s="123" t="str">
        <f>IF('Dépenses forfaitaires'!D228="","",'Dépenses forfaitaires'!D228)</f>
        <v/>
      </c>
      <c r="E228" s="123" t="str">
        <f>IF('Dépenses forfaitaires'!E228="","",'Dépenses forfaitaires'!E228)</f>
        <v/>
      </c>
      <c r="F228" s="123" t="str">
        <f>IF('Dépenses forfaitaires'!F228="","",'Dépenses forfaitaires'!F228)</f>
        <v/>
      </c>
      <c r="G228" s="197" t="str">
        <f>IF('Dépenses forfaitaires'!G228="","",'Dépenses forfaitaires'!G228)</f>
        <v/>
      </c>
      <c r="H228" s="123" t="str">
        <f>IF('Dépenses forfaitaires'!H228="","",'Dépenses forfaitaires'!H228)</f>
        <v/>
      </c>
      <c r="I228" s="123" t="str">
        <f>IF('Dépenses forfaitaires'!I228="","",'Dépenses forfaitaires'!I228)</f>
        <v/>
      </c>
      <c r="J228" s="361" t="str">
        <f>IF('Dépenses forfaitaires'!J228="","",'Dépenses forfaitaires'!J228)</f>
        <v/>
      </c>
      <c r="K228" s="361" t="str">
        <f>IF('Dépenses forfaitaires'!K228="","",'Dépenses forfaitaires'!K228)</f>
        <v/>
      </c>
      <c r="L228" s="123" t="str">
        <f>IF($H228="","",IF($C228=Listes!$B$32,IF('DP_Instruction Forfaitaires'!$E228&lt;Listes!$B$53,('DP_Instruction Forfaitaires'!$E228*(VLOOKUP('DP_Instruction Forfaitaires'!$D228,Listes!$A$54:$E$60,2,FALSE))),IF('DP_Instruction Forfaitaires'!$E228&gt;Listes!$E$53,('DP_Instruction Forfaitaires'!$E228*(VLOOKUP('DP_Instruction Forfaitaires'!$D228,Listes!$A$54:$E$60,5,FALSE))),('DP_Instruction Forfaitaires'!$E228*(VLOOKUP('DP_Instruction Forfaitaires'!$D228,Listes!$A$54:$E$60,3,FALSE))+(VLOOKUP('DP_Instruction Forfaitaires'!$D228,Listes!$A$54:$E$60,4,FALSE)))))))</f>
        <v/>
      </c>
      <c r="M228" s="123" t="str">
        <f>IF($H228="","",IF($C228=Listes!$B$31,IF('DP_Instruction Forfaitaires'!$E228&lt;Listes!$B$42,('DP_Instruction Forfaitaires'!$E228*(VLOOKUP('DP_Instruction Forfaitaires'!$D228,Listes!$A$43:$E$49,2,FALSE))),IF('DP_Instruction Forfaitaires'!$E228&gt;Listes!$D$42,('DP_Instruction Forfaitaires'!$E228*(VLOOKUP('DP_Instruction Forfaitaires'!$D228,Listes!$A$43:$E$49,5,FALSE))),('DP_Instruction Forfaitaires'!$E228*(VLOOKUP('DP_Instruction Forfaitaires'!$D228,Listes!$A$43:$E$49,3,FALSE))+(VLOOKUP('DP_Instruction Forfaitaires'!$D228,Listes!$A$43:$E$49,4,FALSE)))))))</f>
        <v/>
      </c>
      <c r="N228" s="186" t="str">
        <f>IF($H228="","",IF($C228=Listes!$B$34,Listes!$I$31,IF($C228=Listes!$B$35,(VLOOKUP('DP_Instruction Forfaitaires'!$F228,Listes!$E$31:$F$36,2,FALSE)),IF($C228=Listes!$B$33,IF('DP_Instruction Forfaitaires'!$E228&lt;Listes!$A$64,'DP_Instruction Forfaitaires'!$E228*Listes!$A$65,IF('DP_Instruction Forfaitaires'!$E228&gt;Listes!$D$64,'DP_Instruction Forfaitaires'!$E228*Listes!$D$65,(('DP_Instruction Forfaitaires'!$E228*Listes!$B$65)+Listes!$C$65)))))))</f>
        <v/>
      </c>
      <c r="O228" s="140" t="str">
        <f>IF('Dépenses forfaitaires'!P228="","",'Dépenses forfaitaires'!P228)</f>
        <v/>
      </c>
      <c r="P228" s="196"/>
      <c r="Q228" s="367" t="str">
        <f t="shared" si="12"/>
        <v/>
      </c>
      <c r="R228" s="367" t="str">
        <f t="shared" si="13"/>
        <v/>
      </c>
      <c r="S228" s="196" t="str">
        <f t="shared" si="14"/>
        <v/>
      </c>
      <c r="T228" s="193"/>
      <c r="U228" s="198"/>
      <c r="V228" s="301" t="str">
        <f>IF(AND(OR(P228="KO",S228&lt;&gt;""),OR(Q228="",R228="",S228="")),Listes!$A$68,IF(AND(S228="",Q228&lt;&gt;""),Listes!$A$69,IF(AND(O228&lt;S228,U228=""),Listes!$A$70,IF(AND(Q228&gt;R228),Listes!$A$71,IF(AND(O228&lt;&gt;"",O228&gt;S228,T228=""),Listes!$A$72,IF(AND(W228="",OR(P228&lt;&gt;"",Q228&lt;&gt;"",R228&lt;&gt;"")),Listes!$A$73,""))))))</f>
        <v/>
      </c>
      <c r="W228" s="199"/>
      <c r="X228" s="331">
        <f t="shared" si="15"/>
        <v>0</v>
      </c>
    </row>
    <row r="229" spans="1:24" ht="20.149999999999999" customHeight="1" x14ac:dyDescent="0.35">
      <c r="A229" s="126">
        <v>223</v>
      </c>
      <c r="B229" s="123" t="str">
        <f>IF('Dépenses forfaitaires'!B229="","",'Dépenses forfaitaires'!B229)</f>
        <v/>
      </c>
      <c r="C229" s="123" t="str">
        <f>IF('Dépenses forfaitaires'!C229="","",'Dépenses forfaitaires'!C229)</f>
        <v/>
      </c>
      <c r="D229" s="123" t="str">
        <f>IF('Dépenses forfaitaires'!D229="","",'Dépenses forfaitaires'!D229)</f>
        <v/>
      </c>
      <c r="E229" s="123" t="str">
        <f>IF('Dépenses forfaitaires'!E229="","",'Dépenses forfaitaires'!E229)</f>
        <v/>
      </c>
      <c r="F229" s="123" t="str">
        <f>IF('Dépenses forfaitaires'!F229="","",'Dépenses forfaitaires'!F229)</f>
        <v/>
      </c>
      <c r="G229" s="197" t="str">
        <f>IF('Dépenses forfaitaires'!G229="","",'Dépenses forfaitaires'!G229)</f>
        <v/>
      </c>
      <c r="H229" s="123" t="str">
        <f>IF('Dépenses forfaitaires'!H229="","",'Dépenses forfaitaires'!H229)</f>
        <v/>
      </c>
      <c r="I229" s="123" t="str">
        <f>IF('Dépenses forfaitaires'!I229="","",'Dépenses forfaitaires'!I229)</f>
        <v/>
      </c>
      <c r="J229" s="361" t="str">
        <f>IF('Dépenses forfaitaires'!J229="","",'Dépenses forfaitaires'!J229)</f>
        <v/>
      </c>
      <c r="K229" s="361" t="str">
        <f>IF('Dépenses forfaitaires'!K229="","",'Dépenses forfaitaires'!K229)</f>
        <v/>
      </c>
      <c r="L229" s="123" t="str">
        <f>IF($H229="","",IF($C229=Listes!$B$32,IF('DP_Instruction Forfaitaires'!$E229&lt;Listes!$B$53,('DP_Instruction Forfaitaires'!$E229*(VLOOKUP('DP_Instruction Forfaitaires'!$D229,Listes!$A$54:$E$60,2,FALSE))),IF('DP_Instruction Forfaitaires'!$E229&gt;Listes!$E$53,('DP_Instruction Forfaitaires'!$E229*(VLOOKUP('DP_Instruction Forfaitaires'!$D229,Listes!$A$54:$E$60,5,FALSE))),('DP_Instruction Forfaitaires'!$E229*(VLOOKUP('DP_Instruction Forfaitaires'!$D229,Listes!$A$54:$E$60,3,FALSE))+(VLOOKUP('DP_Instruction Forfaitaires'!$D229,Listes!$A$54:$E$60,4,FALSE)))))))</f>
        <v/>
      </c>
      <c r="M229" s="123" t="str">
        <f>IF($H229="","",IF($C229=Listes!$B$31,IF('DP_Instruction Forfaitaires'!$E229&lt;Listes!$B$42,('DP_Instruction Forfaitaires'!$E229*(VLOOKUP('DP_Instruction Forfaitaires'!$D229,Listes!$A$43:$E$49,2,FALSE))),IF('DP_Instruction Forfaitaires'!$E229&gt;Listes!$D$42,('DP_Instruction Forfaitaires'!$E229*(VLOOKUP('DP_Instruction Forfaitaires'!$D229,Listes!$A$43:$E$49,5,FALSE))),('DP_Instruction Forfaitaires'!$E229*(VLOOKUP('DP_Instruction Forfaitaires'!$D229,Listes!$A$43:$E$49,3,FALSE))+(VLOOKUP('DP_Instruction Forfaitaires'!$D229,Listes!$A$43:$E$49,4,FALSE)))))))</f>
        <v/>
      </c>
      <c r="N229" s="186" t="str">
        <f>IF($H229="","",IF($C229=Listes!$B$34,Listes!$I$31,IF($C229=Listes!$B$35,(VLOOKUP('DP_Instruction Forfaitaires'!$F229,Listes!$E$31:$F$36,2,FALSE)),IF($C229=Listes!$B$33,IF('DP_Instruction Forfaitaires'!$E229&lt;Listes!$A$64,'DP_Instruction Forfaitaires'!$E229*Listes!$A$65,IF('DP_Instruction Forfaitaires'!$E229&gt;Listes!$D$64,'DP_Instruction Forfaitaires'!$E229*Listes!$D$65,(('DP_Instruction Forfaitaires'!$E229*Listes!$B$65)+Listes!$C$65)))))))</f>
        <v/>
      </c>
      <c r="O229" s="140" t="str">
        <f>IF('Dépenses forfaitaires'!P229="","",'Dépenses forfaitaires'!P229)</f>
        <v/>
      </c>
      <c r="P229" s="196"/>
      <c r="Q229" s="367" t="str">
        <f t="shared" si="12"/>
        <v/>
      </c>
      <c r="R229" s="367" t="str">
        <f t="shared" si="13"/>
        <v/>
      </c>
      <c r="S229" s="196" t="str">
        <f t="shared" si="14"/>
        <v/>
      </c>
      <c r="T229" s="193"/>
      <c r="U229" s="198"/>
      <c r="V229" s="301" t="str">
        <f>IF(AND(OR(P229="KO",S229&lt;&gt;""),OR(Q229="",R229="",S229="")),Listes!$A$68,IF(AND(S229="",Q229&lt;&gt;""),Listes!$A$69,IF(AND(O229&lt;S229,U229=""),Listes!$A$70,IF(AND(Q229&gt;R229),Listes!$A$71,IF(AND(O229&lt;&gt;"",O229&gt;S229,T229=""),Listes!$A$72,IF(AND(W229="",OR(P229&lt;&gt;"",Q229&lt;&gt;"",R229&lt;&gt;"")),Listes!$A$73,""))))))</f>
        <v/>
      </c>
      <c r="W229" s="199"/>
      <c r="X229" s="331">
        <f t="shared" si="15"/>
        <v>0</v>
      </c>
    </row>
    <row r="230" spans="1:24" ht="20.149999999999999" customHeight="1" x14ac:dyDescent="0.35">
      <c r="A230" s="126">
        <v>224</v>
      </c>
      <c r="B230" s="123" t="str">
        <f>IF('Dépenses forfaitaires'!B230="","",'Dépenses forfaitaires'!B230)</f>
        <v/>
      </c>
      <c r="C230" s="123" t="str">
        <f>IF('Dépenses forfaitaires'!C230="","",'Dépenses forfaitaires'!C230)</f>
        <v/>
      </c>
      <c r="D230" s="123" t="str">
        <f>IF('Dépenses forfaitaires'!D230="","",'Dépenses forfaitaires'!D230)</f>
        <v/>
      </c>
      <c r="E230" s="123" t="str">
        <f>IF('Dépenses forfaitaires'!E230="","",'Dépenses forfaitaires'!E230)</f>
        <v/>
      </c>
      <c r="F230" s="123" t="str">
        <f>IF('Dépenses forfaitaires'!F230="","",'Dépenses forfaitaires'!F230)</f>
        <v/>
      </c>
      <c r="G230" s="197" t="str">
        <f>IF('Dépenses forfaitaires'!G230="","",'Dépenses forfaitaires'!G230)</f>
        <v/>
      </c>
      <c r="H230" s="123" t="str">
        <f>IF('Dépenses forfaitaires'!H230="","",'Dépenses forfaitaires'!H230)</f>
        <v/>
      </c>
      <c r="I230" s="123" t="str">
        <f>IF('Dépenses forfaitaires'!I230="","",'Dépenses forfaitaires'!I230)</f>
        <v/>
      </c>
      <c r="J230" s="361" t="str">
        <f>IF('Dépenses forfaitaires'!J230="","",'Dépenses forfaitaires'!J230)</f>
        <v/>
      </c>
      <c r="K230" s="361" t="str">
        <f>IF('Dépenses forfaitaires'!K230="","",'Dépenses forfaitaires'!K230)</f>
        <v/>
      </c>
      <c r="L230" s="123" t="str">
        <f>IF($H230="","",IF($C230=Listes!$B$32,IF('DP_Instruction Forfaitaires'!$E230&lt;Listes!$B$53,('DP_Instruction Forfaitaires'!$E230*(VLOOKUP('DP_Instruction Forfaitaires'!$D230,Listes!$A$54:$E$60,2,FALSE))),IF('DP_Instruction Forfaitaires'!$E230&gt;Listes!$E$53,('DP_Instruction Forfaitaires'!$E230*(VLOOKUP('DP_Instruction Forfaitaires'!$D230,Listes!$A$54:$E$60,5,FALSE))),('DP_Instruction Forfaitaires'!$E230*(VLOOKUP('DP_Instruction Forfaitaires'!$D230,Listes!$A$54:$E$60,3,FALSE))+(VLOOKUP('DP_Instruction Forfaitaires'!$D230,Listes!$A$54:$E$60,4,FALSE)))))))</f>
        <v/>
      </c>
      <c r="M230" s="123" t="str">
        <f>IF($H230="","",IF($C230=Listes!$B$31,IF('DP_Instruction Forfaitaires'!$E230&lt;Listes!$B$42,('DP_Instruction Forfaitaires'!$E230*(VLOOKUP('DP_Instruction Forfaitaires'!$D230,Listes!$A$43:$E$49,2,FALSE))),IF('DP_Instruction Forfaitaires'!$E230&gt;Listes!$D$42,('DP_Instruction Forfaitaires'!$E230*(VLOOKUP('DP_Instruction Forfaitaires'!$D230,Listes!$A$43:$E$49,5,FALSE))),('DP_Instruction Forfaitaires'!$E230*(VLOOKUP('DP_Instruction Forfaitaires'!$D230,Listes!$A$43:$E$49,3,FALSE))+(VLOOKUP('DP_Instruction Forfaitaires'!$D230,Listes!$A$43:$E$49,4,FALSE)))))))</f>
        <v/>
      </c>
      <c r="N230" s="186" t="str">
        <f>IF($H230="","",IF($C230=Listes!$B$34,Listes!$I$31,IF($C230=Listes!$B$35,(VLOOKUP('DP_Instruction Forfaitaires'!$F230,Listes!$E$31:$F$36,2,FALSE)),IF($C230=Listes!$B$33,IF('DP_Instruction Forfaitaires'!$E230&lt;Listes!$A$64,'DP_Instruction Forfaitaires'!$E230*Listes!$A$65,IF('DP_Instruction Forfaitaires'!$E230&gt;Listes!$D$64,'DP_Instruction Forfaitaires'!$E230*Listes!$D$65,(('DP_Instruction Forfaitaires'!$E230*Listes!$B$65)+Listes!$C$65)))))))</f>
        <v/>
      </c>
      <c r="O230" s="140" t="str">
        <f>IF('Dépenses forfaitaires'!P230="","",'Dépenses forfaitaires'!P230)</f>
        <v/>
      </c>
      <c r="P230" s="196"/>
      <c r="Q230" s="367" t="str">
        <f t="shared" si="12"/>
        <v/>
      </c>
      <c r="R230" s="367" t="str">
        <f t="shared" si="13"/>
        <v/>
      </c>
      <c r="S230" s="196" t="str">
        <f t="shared" si="14"/>
        <v/>
      </c>
      <c r="T230" s="193"/>
      <c r="U230" s="198"/>
      <c r="V230" s="301" t="str">
        <f>IF(AND(OR(P230="KO",S230&lt;&gt;""),OR(Q230="",R230="",S230="")),Listes!$A$68,IF(AND(S230="",Q230&lt;&gt;""),Listes!$A$69,IF(AND(O230&lt;S230,U230=""),Listes!$A$70,IF(AND(Q230&gt;R230),Listes!$A$71,IF(AND(O230&lt;&gt;"",O230&gt;S230,T230=""),Listes!$A$72,IF(AND(W230="",OR(P230&lt;&gt;"",Q230&lt;&gt;"",R230&lt;&gt;"")),Listes!$A$73,""))))))</f>
        <v/>
      </c>
      <c r="W230" s="199"/>
      <c r="X230" s="331">
        <f t="shared" si="15"/>
        <v>0</v>
      </c>
    </row>
    <row r="231" spans="1:24" ht="20.149999999999999" customHeight="1" x14ac:dyDescent="0.35">
      <c r="A231" s="126">
        <v>225</v>
      </c>
      <c r="B231" s="123" t="str">
        <f>IF('Dépenses forfaitaires'!B231="","",'Dépenses forfaitaires'!B231)</f>
        <v/>
      </c>
      <c r="C231" s="123" t="str">
        <f>IF('Dépenses forfaitaires'!C231="","",'Dépenses forfaitaires'!C231)</f>
        <v/>
      </c>
      <c r="D231" s="123" t="str">
        <f>IF('Dépenses forfaitaires'!D231="","",'Dépenses forfaitaires'!D231)</f>
        <v/>
      </c>
      <c r="E231" s="123" t="str">
        <f>IF('Dépenses forfaitaires'!E231="","",'Dépenses forfaitaires'!E231)</f>
        <v/>
      </c>
      <c r="F231" s="123" t="str">
        <f>IF('Dépenses forfaitaires'!F231="","",'Dépenses forfaitaires'!F231)</f>
        <v/>
      </c>
      <c r="G231" s="197" t="str">
        <f>IF('Dépenses forfaitaires'!G231="","",'Dépenses forfaitaires'!G231)</f>
        <v/>
      </c>
      <c r="H231" s="123" t="str">
        <f>IF('Dépenses forfaitaires'!H231="","",'Dépenses forfaitaires'!H231)</f>
        <v/>
      </c>
      <c r="I231" s="123" t="str">
        <f>IF('Dépenses forfaitaires'!I231="","",'Dépenses forfaitaires'!I231)</f>
        <v/>
      </c>
      <c r="J231" s="361" t="str">
        <f>IF('Dépenses forfaitaires'!J231="","",'Dépenses forfaitaires'!J231)</f>
        <v/>
      </c>
      <c r="K231" s="361" t="str">
        <f>IF('Dépenses forfaitaires'!K231="","",'Dépenses forfaitaires'!K231)</f>
        <v/>
      </c>
      <c r="L231" s="123" t="str">
        <f>IF($H231="","",IF($C231=Listes!$B$32,IF('DP_Instruction Forfaitaires'!$E231&lt;Listes!$B$53,('DP_Instruction Forfaitaires'!$E231*(VLOOKUP('DP_Instruction Forfaitaires'!$D231,Listes!$A$54:$E$60,2,FALSE))),IF('DP_Instruction Forfaitaires'!$E231&gt;Listes!$E$53,('DP_Instruction Forfaitaires'!$E231*(VLOOKUP('DP_Instruction Forfaitaires'!$D231,Listes!$A$54:$E$60,5,FALSE))),('DP_Instruction Forfaitaires'!$E231*(VLOOKUP('DP_Instruction Forfaitaires'!$D231,Listes!$A$54:$E$60,3,FALSE))+(VLOOKUP('DP_Instruction Forfaitaires'!$D231,Listes!$A$54:$E$60,4,FALSE)))))))</f>
        <v/>
      </c>
      <c r="M231" s="123" t="str">
        <f>IF($H231="","",IF($C231=Listes!$B$31,IF('DP_Instruction Forfaitaires'!$E231&lt;Listes!$B$42,('DP_Instruction Forfaitaires'!$E231*(VLOOKUP('DP_Instruction Forfaitaires'!$D231,Listes!$A$43:$E$49,2,FALSE))),IF('DP_Instruction Forfaitaires'!$E231&gt;Listes!$D$42,('DP_Instruction Forfaitaires'!$E231*(VLOOKUP('DP_Instruction Forfaitaires'!$D231,Listes!$A$43:$E$49,5,FALSE))),('DP_Instruction Forfaitaires'!$E231*(VLOOKUP('DP_Instruction Forfaitaires'!$D231,Listes!$A$43:$E$49,3,FALSE))+(VLOOKUP('DP_Instruction Forfaitaires'!$D231,Listes!$A$43:$E$49,4,FALSE)))))))</f>
        <v/>
      </c>
      <c r="N231" s="186" t="str">
        <f>IF($H231="","",IF($C231=Listes!$B$34,Listes!$I$31,IF($C231=Listes!$B$35,(VLOOKUP('DP_Instruction Forfaitaires'!$F231,Listes!$E$31:$F$36,2,FALSE)),IF($C231=Listes!$B$33,IF('DP_Instruction Forfaitaires'!$E231&lt;Listes!$A$64,'DP_Instruction Forfaitaires'!$E231*Listes!$A$65,IF('DP_Instruction Forfaitaires'!$E231&gt;Listes!$D$64,'DP_Instruction Forfaitaires'!$E231*Listes!$D$65,(('DP_Instruction Forfaitaires'!$E231*Listes!$B$65)+Listes!$C$65)))))))</f>
        <v/>
      </c>
      <c r="O231" s="140" t="str">
        <f>IF('Dépenses forfaitaires'!P231="","",'Dépenses forfaitaires'!P231)</f>
        <v/>
      </c>
      <c r="P231" s="196"/>
      <c r="Q231" s="367" t="str">
        <f t="shared" si="12"/>
        <v/>
      </c>
      <c r="R231" s="367" t="str">
        <f t="shared" si="13"/>
        <v/>
      </c>
      <c r="S231" s="196" t="str">
        <f t="shared" si="14"/>
        <v/>
      </c>
      <c r="T231" s="193"/>
      <c r="U231" s="198"/>
      <c r="V231" s="301" t="str">
        <f>IF(AND(OR(P231="KO",S231&lt;&gt;""),OR(Q231="",R231="",S231="")),Listes!$A$68,IF(AND(S231="",Q231&lt;&gt;""),Listes!$A$69,IF(AND(O231&lt;S231,U231=""),Listes!$A$70,IF(AND(Q231&gt;R231),Listes!$A$71,IF(AND(O231&lt;&gt;"",O231&gt;S231,T231=""),Listes!$A$72,IF(AND(W231="",OR(P231&lt;&gt;"",Q231&lt;&gt;"",R231&lt;&gt;"")),Listes!$A$73,""))))))</f>
        <v/>
      </c>
      <c r="W231" s="199"/>
      <c r="X231" s="331">
        <f t="shared" si="15"/>
        <v>0</v>
      </c>
    </row>
    <row r="232" spans="1:24" ht="20.149999999999999" customHeight="1" x14ac:dyDescent="0.35">
      <c r="A232" s="126">
        <v>226</v>
      </c>
      <c r="B232" s="123" t="str">
        <f>IF('Dépenses forfaitaires'!B232="","",'Dépenses forfaitaires'!B232)</f>
        <v/>
      </c>
      <c r="C232" s="123" t="str">
        <f>IF('Dépenses forfaitaires'!C232="","",'Dépenses forfaitaires'!C232)</f>
        <v/>
      </c>
      <c r="D232" s="123" t="str">
        <f>IF('Dépenses forfaitaires'!D232="","",'Dépenses forfaitaires'!D232)</f>
        <v/>
      </c>
      <c r="E232" s="123" t="str">
        <f>IF('Dépenses forfaitaires'!E232="","",'Dépenses forfaitaires'!E232)</f>
        <v/>
      </c>
      <c r="F232" s="123" t="str">
        <f>IF('Dépenses forfaitaires'!F232="","",'Dépenses forfaitaires'!F232)</f>
        <v/>
      </c>
      <c r="G232" s="197" t="str">
        <f>IF('Dépenses forfaitaires'!G232="","",'Dépenses forfaitaires'!G232)</f>
        <v/>
      </c>
      <c r="H232" s="123" t="str">
        <f>IF('Dépenses forfaitaires'!H232="","",'Dépenses forfaitaires'!H232)</f>
        <v/>
      </c>
      <c r="I232" s="123" t="str">
        <f>IF('Dépenses forfaitaires'!I232="","",'Dépenses forfaitaires'!I232)</f>
        <v/>
      </c>
      <c r="J232" s="361" t="str">
        <f>IF('Dépenses forfaitaires'!J232="","",'Dépenses forfaitaires'!J232)</f>
        <v/>
      </c>
      <c r="K232" s="361" t="str">
        <f>IF('Dépenses forfaitaires'!K232="","",'Dépenses forfaitaires'!K232)</f>
        <v/>
      </c>
      <c r="L232" s="123" t="str">
        <f>IF($H232="","",IF($C232=Listes!$B$32,IF('DP_Instruction Forfaitaires'!$E232&lt;Listes!$B$53,('DP_Instruction Forfaitaires'!$E232*(VLOOKUP('DP_Instruction Forfaitaires'!$D232,Listes!$A$54:$E$60,2,FALSE))),IF('DP_Instruction Forfaitaires'!$E232&gt;Listes!$E$53,('DP_Instruction Forfaitaires'!$E232*(VLOOKUP('DP_Instruction Forfaitaires'!$D232,Listes!$A$54:$E$60,5,FALSE))),('DP_Instruction Forfaitaires'!$E232*(VLOOKUP('DP_Instruction Forfaitaires'!$D232,Listes!$A$54:$E$60,3,FALSE))+(VLOOKUP('DP_Instruction Forfaitaires'!$D232,Listes!$A$54:$E$60,4,FALSE)))))))</f>
        <v/>
      </c>
      <c r="M232" s="123" t="str">
        <f>IF($H232="","",IF($C232=Listes!$B$31,IF('DP_Instruction Forfaitaires'!$E232&lt;Listes!$B$42,('DP_Instruction Forfaitaires'!$E232*(VLOOKUP('DP_Instruction Forfaitaires'!$D232,Listes!$A$43:$E$49,2,FALSE))),IF('DP_Instruction Forfaitaires'!$E232&gt;Listes!$D$42,('DP_Instruction Forfaitaires'!$E232*(VLOOKUP('DP_Instruction Forfaitaires'!$D232,Listes!$A$43:$E$49,5,FALSE))),('DP_Instruction Forfaitaires'!$E232*(VLOOKUP('DP_Instruction Forfaitaires'!$D232,Listes!$A$43:$E$49,3,FALSE))+(VLOOKUP('DP_Instruction Forfaitaires'!$D232,Listes!$A$43:$E$49,4,FALSE)))))))</f>
        <v/>
      </c>
      <c r="N232" s="186" t="str">
        <f>IF($H232="","",IF($C232=Listes!$B$34,Listes!$I$31,IF($C232=Listes!$B$35,(VLOOKUP('DP_Instruction Forfaitaires'!$F232,Listes!$E$31:$F$36,2,FALSE)),IF($C232=Listes!$B$33,IF('DP_Instruction Forfaitaires'!$E232&lt;Listes!$A$64,'DP_Instruction Forfaitaires'!$E232*Listes!$A$65,IF('DP_Instruction Forfaitaires'!$E232&gt;Listes!$D$64,'DP_Instruction Forfaitaires'!$E232*Listes!$D$65,(('DP_Instruction Forfaitaires'!$E232*Listes!$B$65)+Listes!$C$65)))))))</f>
        <v/>
      </c>
      <c r="O232" s="140" t="str">
        <f>IF('Dépenses forfaitaires'!P232="","",'Dépenses forfaitaires'!P232)</f>
        <v/>
      </c>
      <c r="P232" s="196"/>
      <c r="Q232" s="367" t="str">
        <f t="shared" si="12"/>
        <v/>
      </c>
      <c r="R232" s="367" t="str">
        <f t="shared" si="13"/>
        <v/>
      </c>
      <c r="S232" s="196" t="str">
        <f t="shared" si="14"/>
        <v/>
      </c>
      <c r="T232" s="193"/>
      <c r="U232" s="198"/>
      <c r="V232" s="301" t="str">
        <f>IF(AND(OR(P232="KO",S232&lt;&gt;""),OR(Q232="",R232="",S232="")),Listes!$A$68,IF(AND(S232="",Q232&lt;&gt;""),Listes!$A$69,IF(AND(O232&lt;S232,U232=""),Listes!$A$70,IF(AND(Q232&gt;R232),Listes!$A$71,IF(AND(O232&lt;&gt;"",O232&gt;S232,T232=""),Listes!$A$72,IF(AND(W232="",OR(P232&lt;&gt;"",Q232&lt;&gt;"",R232&lt;&gt;"")),Listes!$A$73,""))))))</f>
        <v/>
      </c>
      <c r="W232" s="199"/>
      <c r="X232" s="331">
        <f t="shared" si="15"/>
        <v>0</v>
      </c>
    </row>
    <row r="233" spans="1:24" ht="20.149999999999999" customHeight="1" x14ac:dyDescent="0.35">
      <c r="A233" s="126">
        <v>227</v>
      </c>
      <c r="B233" s="123" t="str">
        <f>IF('Dépenses forfaitaires'!B233="","",'Dépenses forfaitaires'!B233)</f>
        <v/>
      </c>
      <c r="C233" s="123" t="str">
        <f>IF('Dépenses forfaitaires'!C233="","",'Dépenses forfaitaires'!C233)</f>
        <v/>
      </c>
      <c r="D233" s="123" t="str">
        <f>IF('Dépenses forfaitaires'!D233="","",'Dépenses forfaitaires'!D233)</f>
        <v/>
      </c>
      <c r="E233" s="123" t="str">
        <f>IF('Dépenses forfaitaires'!E233="","",'Dépenses forfaitaires'!E233)</f>
        <v/>
      </c>
      <c r="F233" s="123" t="str">
        <f>IF('Dépenses forfaitaires'!F233="","",'Dépenses forfaitaires'!F233)</f>
        <v/>
      </c>
      <c r="G233" s="197" t="str">
        <f>IF('Dépenses forfaitaires'!G233="","",'Dépenses forfaitaires'!G233)</f>
        <v/>
      </c>
      <c r="H233" s="123" t="str">
        <f>IF('Dépenses forfaitaires'!H233="","",'Dépenses forfaitaires'!H233)</f>
        <v/>
      </c>
      <c r="I233" s="123" t="str">
        <f>IF('Dépenses forfaitaires'!I233="","",'Dépenses forfaitaires'!I233)</f>
        <v/>
      </c>
      <c r="J233" s="361" t="str">
        <f>IF('Dépenses forfaitaires'!J233="","",'Dépenses forfaitaires'!J233)</f>
        <v/>
      </c>
      <c r="K233" s="361" t="str">
        <f>IF('Dépenses forfaitaires'!K233="","",'Dépenses forfaitaires'!K233)</f>
        <v/>
      </c>
      <c r="L233" s="123" t="str">
        <f>IF($H233="","",IF($C233=Listes!$B$32,IF('DP_Instruction Forfaitaires'!$E233&lt;Listes!$B$53,('DP_Instruction Forfaitaires'!$E233*(VLOOKUP('DP_Instruction Forfaitaires'!$D233,Listes!$A$54:$E$60,2,FALSE))),IF('DP_Instruction Forfaitaires'!$E233&gt;Listes!$E$53,('DP_Instruction Forfaitaires'!$E233*(VLOOKUP('DP_Instruction Forfaitaires'!$D233,Listes!$A$54:$E$60,5,FALSE))),('DP_Instruction Forfaitaires'!$E233*(VLOOKUP('DP_Instruction Forfaitaires'!$D233,Listes!$A$54:$E$60,3,FALSE))+(VLOOKUP('DP_Instruction Forfaitaires'!$D233,Listes!$A$54:$E$60,4,FALSE)))))))</f>
        <v/>
      </c>
      <c r="M233" s="123" t="str">
        <f>IF($H233="","",IF($C233=Listes!$B$31,IF('DP_Instruction Forfaitaires'!$E233&lt;Listes!$B$42,('DP_Instruction Forfaitaires'!$E233*(VLOOKUP('DP_Instruction Forfaitaires'!$D233,Listes!$A$43:$E$49,2,FALSE))),IF('DP_Instruction Forfaitaires'!$E233&gt;Listes!$D$42,('DP_Instruction Forfaitaires'!$E233*(VLOOKUP('DP_Instruction Forfaitaires'!$D233,Listes!$A$43:$E$49,5,FALSE))),('DP_Instruction Forfaitaires'!$E233*(VLOOKUP('DP_Instruction Forfaitaires'!$D233,Listes!$A$43:$E$49,3,FALSE))+(VLOOKUP('DP_Instruction Forfaitaires'!$D233,Listes!$A$43:$E$49,4,FALSE)))))))</f>
        <v/>
      </c>
      <c r="N233" s="186" t="str">
        <f>IF($H233="","",IF($C233=Listes!$B$34,Listes!$I$31,IF($C233=Listes!$B$35,(VLOOKUP('DP_Instruction Forfaitaires'!$F233,Listes!$E$31:$F$36,2,FALSE)),IF($C233=Listes!$B$33,IF('DP_Instruction Forfaitaires'!$E233&lt;Listes!$A$64,'DP_Instruction Forfaitaires'!$E233*Listes!$A$65,IF('DP_Instruction Forfaitaires'!$E233&gt;Listes!$D$64,'DP_Instruction Forfaitaires'!$E233*Listes!$D$65,(('DP_Instruction Forfaitaires'!$E233*Listes!$B$65)+Listes!$C$65)))))))</f>
        <v/>
      </c>
      <c r="O233" s="140" t="str">
        <f>IF('Dépenses forfaitaires'!P233="","",'Dépenses forfaitaires'!P233)</f>
        <v/>
      </c>
      <c r="P233" s="196"/>
      <c r="Q233" s="367" t="str">
        <f t="shared" si="12"/>
        <v/>
      </c>
      <c r="R233" s="367" t="str">
        <f t="shared" si="13"/>
        <v/>
      </c>
      <c r="S233" s="196" t="str">
        <f t="shared" si="14"/>
        <v/>
      </c>
      <c r="T233" s="193"/>
      <c r="U233" s="198"/>
      <c r="V233" s="301" t="str">
        <f>IF(AND(OR(P233="KO",S233&lt;&gt;""),OR(Q233="",R233="",S233="")),Listes!$A$68,IF(AND(S233="",Q233&lt;&gt;""),Listes!$A$69,IF(AND(O233&lt;S233,U233=""),Listes!$A$70,IF(AND(Q233&gt;R233),Listes!$A$71,IF(AND(O233&lt;&gt;"",O233&gt;S233,T233=""),Listes!$A$72,IF(AND(W233="",OR(P233&lt;&gt;"",Q233&lt;&gt;"",R233&lt;&gt;"")),Listes!$A$73,""))))))</f>
        <v/>
      </c>
      <c r="W233" s="199"/>
      <c r="X233" s="331">
        <f t="shared" si="15"/>
        <v>0</v>
      </c>
    </row>
    <row r="234" spans="1:24" ht="20.149999999999999" customHeight="1" x14ac:dyDescent="0.35">
      <c r="A234" s="126">
        <v>228</v>
      </c>
      <c r="B234" s="123" t="str">
        <f>IF('Dépenses forfaitaires'!B234="","",'Dépenses forfaitaires'!B234)</f>
        <v/>
      </c>
      <c r="C234" s="123" t="str">
        <f>IF('Dépenses forfaitaires'!C234="","",'Dépenses forfaitaires'!C234)</f>
        <v/>
      </c>
      <c r="D234" s="123" t="str">
        <f>IF('Dépenses forfaitaires'!D234="","",'Dépenses forfaitaires'!D234)</f>
        <v/>
      </c>
      <c r="E234" s="123" t="str">
        <f>IF('Dépenses forfaitaires'!E234="","",'Dépenses forfaitaires'!E234)</f>
        <v/>
      </c>
      <c r="F234" s="123" t="str">
        <f>IF('Dépenses forfaitaires'!F234="","",'Dépenses forfaitaires'!F234)</f>
        <v/>
      </c>
      <c r="G234" s="197" t="str">
        <f>IF('Dépenses forfaitaires'!G234="","",'Dépenses forfaitaires'!G234)</f>
        <v/>
      </c>
      <c r="H234" s="123" t="str">
        <f>IF('Dépenses forfaitaires'!H234="","",'Dépenses forfaitaires'!H234)</f>
        <v/>
      </c>
      <c r="I234" s="123" t="str">
        <f>IF('Dépenses forfaitaires'!I234="","",'Dépenses forfaitaires'!I234)</f>
        <v/>
      </c>
      <c r="J234" s="361" t="str">
        <f>IF('Dépenses forfaitaires'!J234="","",'Dépenses forfaitaires'!J234)</f>
        <v/>
      </c>
      <c r="K234" s="361" t="str">
        <f>IF('Dépenses forfaitaires'!K234="","",'Dépenses forfaitaires'!K234)</f>
        <v/>
      </c>
      <c r="L234" s="123" t="str">
        <f>IF($H234="","",IF($C234=Listes!$B$32,IF('DP_Instruction Forfaitaires'!$E234&lt;Listes!$B$53,('DP_Instruction Forfaitaires'!$E234*(VLOOKUP('DP_Instruction Forfaitaires'!$D234,Listes!$A$54:$E$60,2,FALSE))),IF('DP_Instruction Forfaitaires'!$E234&gt;Listes!$E$53,('DP_Instruction Forfaitaires'!$E234*(VLOOKUP('DP_Instruction Forfaitaires'!$D234,Listes!$A$54:$E$60,5,FALSE))),('DP_Instruction Forfaitaires'!$E234*(VLOOKUP('DP_Instruction Forfaitaires'!$D234,Listes!$A$54:$E$60,3,FALSE))+(VLOOKUP('DP_Instruction Forfaitaires'!$D234,Listes!$A$54:$E$60,4,FALSE)))))))</f>
        <v/>
      </c>
      <c r="M234" s="123" t="str">
        <f>IF($H234="","",IF($C234=Listes!$B$31,IF('DP_Instruction Forfaitaires'!$E234&lt;Listes!$B$42,('DP_Instruction Forfaitaires'!$E234*(VLOOKUP('DP_Instruction Forfaitaires'!$D234,Listes!$A$43:$E$49,2,FALSE))),IF('DP_Instruction Forfaitaires'!$E234&gt;Listes!$D$42,('DP_Instruction Forfaitaires'!$E234*(VLOOKUP('DP_Instruction Forfaitaires'!$D234,Listes!$A$43:$E$49,5,FALSE))),('DP_Instruction Forfaitaires'!$E234*(VLOOKUP('DP_Instruction Forfaitaires'!$D234,Listes!$A$43:$E$49,3,FALSE))+(VLOOKUP('DP_Instruction Forfaitaires'!$D234,Listes!$A$43:$E$49,4,FALSE)))))))</f>
        <v/>
      </c>
      <c r="N234" s="186" t="str">
        <f>IF($H234="","",IF($C234=Listes!$B$34,Listes!$I$31,IF($C234=Listes!$B$35,(VLOOKUP('DP_Instruction Forfaitaires'!$F234,Listes!$E$31:$F$36,2,FALSE)),IF($C234=Listes!$B$33,IF('DP_Instruction Forfaitaires'!$E234&lt;Listes!$A$64,'DP_Instruction Forfaitaires'!$E234*Listes!$A$65,IF('DP_Instruction Forfaitaires'!$E234&gt;Listes!$D$64,'DP_Instruction Forfaitaires'!$E234*Listes!$D$65,(('DP_Instruction Forfaitaires'!$E234*Listes!$B$65)+Listes!$C$65)))))))</f>
        <v/>
      </c>
      <c r="O234" s="140" t="str">
        <f>IF('Dépenses forfaitaires'!P234="","",'Dépenses forfaitaires'!P234)</f>
        <v/>
      </c>
      <c r="P234" s="196"/>
      <c r="Q234" s="367" t="str">
        <f t="shared" si="12"/>
        <v/>
      </c>
      <c r="R234" s="367" t="str">
        <f t="shared" si="13"/>
        <v/>
      </c>
      <c r="S234" s="196" t="str">
        <f t="shared" si="14"/>
        <v/>
      </c>
      <c r="T234" s="193"/>
      <c r="U234" s="198"/>
      <c r="V234" s="301" t="str">
        <f>IF(AND(OR(P234="KO",S234&lt;&gt;""),OR(Q234="",R234="",S234="")),Listes!$A$68,IF(AND(S234="",Q234&lt;&gt;""),Listes!$A$69,IF(AND(O234&lt;S234,U234=""),Listes!$A$70,IF(AND(Q234&gt;R234),Listes!$A$71,IF(AND(O234&lt;&gt;"",O234&gt;S234,T234=""),Listes!$A$72,IF(AND(W234="",OR(P234&lt;&gt;"",Q234&lt;&gt;"",R234&lt;&gt;"")),Listes!$A$73,""))))))</f>
        <v/>
      </c>
      <c r="W234" s="199"/>
      <c r="X234" s="331">
        <f t="shared" si="15"/>
        <v>0</v>
      </c>
    </row>
    <row r="235" spans="1:24" ht="20.149999999999999" customHeight="1" x14ac:dyDescent="0.35">
      <c r="A235" s="126">
        <v>229</v>
      </c>
      <c r="B235" s="123" t="str">
        <f>IF('Dépenses forfaitaires'!B235="","",'Dépenses forfaitaires'!B235)</f>
        <v/>
      </c>
      <c r="C235" s="123" t="str">
        <f>IF('Dépenses forfaitaires'!C235="","",'Dépenses forfaitaires'!C235)</f>
        <v/>
      </c>
      <c r="D235" s="123" t="str">
        <f>IF('Dépenses forfaitaires'!D235="","",'Dépenses forfaitaires'!D235)</f>
        <v/>
      </c>
      <c r="E235" s="123" t="str">
        <f>IF('Dépenses forfaitaires'!E235="","",'Dépenses forfaitaires'!E235)</f>
        <v/>
      </c>
      <c r="F235" s="123" t="str">
        <f>IF('Dépenses forfaitaires'!F235="","",'Dépenses forfaitaires'!F235)</f>
        <v/>
      </c>
      <c r="G235" s="197" t="str">
        <f>IF('Dépenses forfaitaires'!G235="","",'Dépenses forfaitaires'!G235)</f>
        <v/>
      </c>
      <c r="H235" s="123" t="str">
        <f>IF('Dépenses forfaitaires'!H235="","",'Dépenses forfaitaires'!H235)</f>
        <v/>
      </c>
      <c r="I235" s="123" t="str">
        <f>IF('Dépenses forfaitaires'!I235="","",'Dépenses forfaitaires'!I235)</f>
        <v/>
      </c>
      <c r="J235" s="361" t="str">
        <f>IF('Dépenses forfaitaires'!J235="","",'Dépenses forfaitaires'!J235)</f>
        <v/>
      </c>
      <c r="K235" s="361" t="str">
        <f>IF('Dépenses forfaitaires'!K235="","",'Dépenses forfaitaires'!K235)</f>
        <v/>
      </c>
      <c r="L235" s="123" t="str">
        <f>IF($H235="","",IF($C235=Listes!$B$32,IF('DP_Instruction Forfaitaires'!$E235&lt;Listes!$B$53,('DP_Instruction Forfaitaires'!$E235*(VLOOKUP('DP_Instruction Forfaitaires'!$D235,Listes!$A$54:$E$60,2,FALSE))),IF('DP_Instruction Forfaitaires'!$E235&gt;Listes!$E$53,('DP_Instruction Forfaitaires'!$E235*(VLOOKUP('DP_Instruction Forfaitaires'!$D235,Listes!$A$54:$E$60,5,FALSE))),('DP_Instruction Forfaitaires'!$E235*(VLOOKUP('DP_Instruction Forfaitaires'!$D235,Listes!$A$54:$E$60,3,FALSE))+(VLOOKUP('DP_Instruction Forfaitaires'!$D235,Listes!$A$54:$E$60,4,FALSE)))))))</f>
        <v/>
      </c>
      <c r="M235" s="123" t="str">
        <f>IF($H235="","",IF($C235=Listes!$B$31,IF('DP_Instruction Forfaitaires'!$E235&lt;Listes!$B$42,('DP_Instruction Forfaitaires'!$E235*(VLOOKUP('DP_Instruction Forfaitaires'!$D235,Listes!$A$43:$E$49,2,FALSE))),IF('DP_Instruction Forfaitaires'!$E235&gt;Listes!$D$42,('DP_Instruction Forfaitaires'!$E235*(VLOOKUP('DP_Instruction Forfaitaires'!$D235,Listes!$A$43:$E$49,5,FALSE))),('DP_Instruction Forfaitaires'!$E235*(VLOOKUP('DP_Instruction Forfaitaires'!$D235,Listes!$A$43:$E$49,3,FALSE))+(VLOOKUP('DP_Instruction Forfaitaires'!$D235,Listes!$A$43:$E$49,4,FALSE)))))))</f>
        <v/>
      </c>
      <c r="N235" s="186" t="str">
        <f>IF($H235="","",IF($C235=Listes!$B$34,Listes!$I$31,IF($C235=Listes!$B$35,(VLOOKUP('DP_Instruction Forfaitaires'!$F235,Listes!$E$31:$F$36,2,FALSE)),IF($C235=Listes!$B$33,IF('DP_Instruction Forfaitaires'!$E235&lt;Listes!$A$64,'DP_Instruction Forfaitaires'!$E235*Listes!$A$65,IF('DP_Instruction Forfaitaires'!$E235&gt;Listes!$D$64,'DP_Instruction Forfaitaires'!$E235*Listes!$D$65,(('DP_Instruction Forfaitaires'!$E235*Listes!$B$65)+Listes!$C$65)))))))</f>
        <v/>
      </c>
      <c r="O235" s="140" t="str">
        <f>IF('Dépenses forfaitaires'!P235="","",'Dépenses forfaitaires'!P235)</f>
        <v/>
      </c>
      <c r="P235" s="196"/>
      <c r="Q235" s="367" t="str">
        <f t="shared" si="12"/>
        <v/>
      </c>
      <c r="R235" s="367" t="str">
        <f t="shared" si="13"/>
        <v/>
      </c>
      <c r="S235" s="196" t="str">
        <f t="shared" si="14"/>
        <v/>
      </c>
      <c r="T235" s="193"/>
      <c r="U235" s="198"/>
      <c r="V235" s="301" t="str">
        <f>IF(AND(OR(P235="KO",S235&lt;&gt;""),OR(Q235="",R235="",S235="")),Listes!$A$68,IF(AND(S235="",Q235&lt;&gt;""),Listes!$A$69,IF(AND(O235&lt;S235,U235=""),Listes!$A$70,IF(AND(Q235&gt;R235),Listes!$A$71,IF(AND(O235&lt;&gt;"",O235&gt;S235,T235=""),Listes!$A$72,IF(AND(W235="",OR(P235&lt;&gt;"",Q235&lt;&gt;"",R235&lt;&gt;"")),Listes!$A$73,""))))))</f>
        <v/>
      </c>
      <c r="W235" s="199"/>
      <c r="X235" s="331">
        <f t="shared" si="15"/>
        <v>0</v>
      </c>
    </row>
    <row r="236" spans="1:24" ht="20.149999999999999" customHeight="1" x14ac:dyDescent="0.35">
      <c r="A236" s="126">
        <v>230</v>
      </c>
      <c r="B236" s="123" t="str">
        <f>IF('Dépenses forfaitaires'!B236="","",'Dépenses forfaitaires'!B236)</f>
        <v/>
      </c>
      <c r="C236" s="123" t="str">
        <f>IF('Dépenses forfaitaires'!C236="","",'Dépenses forfaitaires'!C236)</f>
        <v/>
      </c>
      <c r="D236" s="123" t="str">
        <f>IF('Dépenses forfaitaires'!D236="","",'Dépenses forfaitaires'!D236)</f>
        <v/>
      </c>
      <c r="E236" s="123" t="str">
        <f>IF('Dépenses forfaitaires'!E236="","",'Dépenses forfaitaires'!E236)</f>
        <v/>
      </c>
      <c r="F236" s="123" t="str">
        <f>IF('Dépenses forfaitaires'!F236="","",'Dépenses forfaitaires'!F236)</f>
        <v/>
      </c>
      <c r="G236" s="197" t="str">
        <f>IF('Dépenses forfaitaires'!G236="","",'Dépenses forfaitaires'!G236)</f>
        <v/>
      </c>
      <c r="H236" s="123" t="str">
        <f>IF('Dépenses forfaitaires'!H236="","",'Dépenses forfaitaires'!H236)</f>
        <v/>
      </c>
      <c r="I236" s="123" t="str">
        <f>IF('Dépenses forfaitaires'!I236="","",'Dépenses forfaitaires'!I236)</f>
        <v/>
      </c>
      <c r="J236" s="361" t="str">
        <f>IF('Dépenses forfaitaires'!J236="","",'Dépenses forfaitaires'!J236)</f>
        <v/>
      </c>
      <c r="K236" s="361" t="str">
        <f>IF('Dépenses forfaitaires'!K236="","",'Dépenses forfaitaires'!K236)</f>
        <v/>
      </c>
      <c r="L236" s="123" t="str">
        <f>IF($H236="","",IF($C236=Listes!$B$32,IF('DP_Instruction Forfaitaires'!$E236&lt;Listes!$B$53,('DP_Instruction Forfaitaires'!$E236*(VLOOKUP('DP_Instruction Forfaitaires'!$D236,Listes!$A$54:$E$60,2,FALSE))),IF('DP_Instruction Forfaitaires'!$E236&gt;Listes!$E$53,('DP_Instruction Forfaitaires'!$E236*(VLOOKUP('DP_Instruction Forfaitaires'!$D236,Listes!$A$54:$E$60,5,FALSE))),('DP_Instruction Forfaitaires'!$E236*(VLOOKUP('DP_Instruction Forfaitaires'!$D236,Listes!$A$54:$E$60,3,FALSE))+(VLOOKUP('DP_Instruction Forfaitaires'!$D236,Listes!$A$54:$E$60,4,FALSE)))))))</f>
        <v/>
      </c>
      <c r="M236" s="123" t="str">
        <f>IF($H236="","",IF($C236=Listes!$B$31,IF('DP_Instruction Forfaitaires'!$E236&lt;Listes!$B$42,('DP_Instruction Forfaitaires'!$E236*(VLOOKUP('DP_Instruction Forfaitaires'!$D236,Listes!$A$43:$E$49,2,FALSE))),IF('DP_Instruction Forfaitaires'!$E236&gt;Listes!$D$42,('DP_Instruction Forfaitaires'!$E236*(VLOOKUP('DP_Instruction Forfaitaires'!$D236,Listes!$A$43:$E$49,5,FALSE))),('DP_Instruction Forfaitaires'!$E236*(VLOOKUP('DP_Instruction Forfaitaires'!$D236,Listes!$A$43:$E$49,3,FALSE))+(VLOOKUP('DP_Instruction Forfaitaires'!$D236,Listes!$A$43:$E$49,4,FALSE)))))))</f>
        <v/>
      </c>
      <c r="N236" s="186" t="str">
        <f>IF($H236="","",IF($C236=Listes!$B$34,Listes!$I$31,IF($C236=Listes!$B$35,(VLOOKUP('DP_Instruction Forfaitaires'!$F236,Listes!$E$31:$F$36,2,FALSE)),IF($C236=Listes!$B$33,IF('DP_Instruction Forfaitaires'!$E236&lt;Listes!$A$64,'DP_Instruction Forfaitaires'!$E236*Listes!$A$65,IF('DP_Instruction Forfaitaires'!$E236&gt;Listes!$D$64,'DP_Instruction Forfaitaires'!$E236*Listes!$D$65,(('DP_Instruction Forfaitaires'!$E236*Listes!$B$65)+Listes!$C$65)))))))</f>
        <v/>
      </c>
      <c r="O236" s="140" t="str">
        <f>IF('Dépenses forfaitaires'!P236="","",'Dépenses forfaitaires'!P236)</f>
        <v/>
      </c>
      <c r="P236" s="196"/>
      <c r="Q236" s="367" t="str">
        <f t="shared" si="12"/>
        <v/>
      </c>
      <c r="R236" s="367" t="str">
        <f t="shared" si="13"/>
        <v/>
      </c>
      <c r="S236" s="196" t="str">
        <f t="shared" si="14"/>
        <v/>
      </c>
      <c r="T236" s="193"/>
      <c r="U236" s="198"/>
      <c r="V236" s="301" t="str">
        <f>IF(AND(OR(P236="KO",S236&lt;&gt;""),OR(Q236="",R236="",S236="")),Listes!$A$68,IF(AND(S236="",Q236&lt;&gt;""),Listes!$A$69,IF(AND(O236&lt;S236,U236=""),Listes!$A$70,IF(AND(Q236&gt;R236),Listes!$A$71,IF(AND(O236&lt;&gt;"",O236&gt;S236,T236=""),Listes!$A$72,IF(AND(W236="",OR(P236&lt;&gt;"",Q236&lt;&gt;"",R236&lt;&gt;"")),Listes!$A$73,""))))))</f>
        <v/>
      </c>
      <c r="W236" s="199"/>
      <c r="X236" s="331">
        <f t="shared" si="15"/>
        <v>0</v>
      </c>
    </row>
    <row r="237" spans="1:24" ht="20.149999999999999" customHeight="1" x14ac:dyDescent="0.35">
      <c r="A237" s="126">
        <v>231</v>
      </c>
      <c r="B237" s="123" t="str">
        <f>IF('Dépenses forfaitaires'!B237="","",'Dépenses forfaitaires'!B237)</f>
        <v/>
      </c>
      <c r="C237" s="123" t="str">
        <f>IF('Dépenses forfaitaires'!C237="","",'Dépenses forfaitaires'!C237)</f>
        <v/>
      </c>
      <c r="D237" s="123" t="str">
        <f>IF('Dépenses forfaitaires'!D237="","",'Dépenses forfaitaires'!D237)</f>
        <v/>
      </c>
      <c r="E237" s="123" t="str">
        <f>IF('Dépenses forfaitaires'!E237="","",'Dépenses forfaitaires'!E237)</f>
        <v/>
      </c>
      <c r="F237" s="123" t="str">
        <f>IF('Dépenses forfaitaires'!F237="","",'Dépenses forfaitaires'!F237)</f>
        <v/>
      </c>
      <c r="G237" s="197" t="str">
        <f>IF('Dépenses forfaitaires'!G237="","",'Dépenses forfaitaires'!G237)</f>
        <v/>
      </c>
      <c r="H237" s="123" t="str">
        <f>IF('Dépenses forfaitaires'!H237="","",'Dépenses forfaitaires'!H237)</f>
        <v/>
      </c>
      <c r="I237" s="123" t="str">
        <f>IF('Dépenses forfaitaires'!I237="","",'Dépenses forfaitaires'!I237)</f>
        <v/>
      </c>
      <c r="J237" s="361" t="str">
        <f>IF('Dépenses forfaitaires'!J237="","",'Dépenses forfaitaires'!J237)</f>
        <v/>
      </c>
      <c r="K237" s="361" t="str">
        <f>IF('Dépenses forfaitaires'!K237="","",'Dépenses forfaitaires'!K237)</f>
        <v/>
      </c>
      <c r="L237" s="123" t="str">
        <f>IF($H237="","",IF($C237=Listes!$B$32,IF('DP_Instruction Forfaitaires'!$E237&lt;Listes!$B$53,('DP_Instruction Forfaitaires'!$E237*(VLOOKUP('DP_Instruction Forfaitaires'!$D237,Listes!$A$54:$E$60,2,FALSE))),IF('DP_Instruction Forfaitaires'!$E237&gt;Listes!$E$53,('DP_Instruction Forfaitaires'!$E237*(VLOOKUP('DP_Instruction Forfaitaires'!$D237,Listes!$A$54:$E$60,5,FALSE))),('DP_Instruction Forfaitaires'!$E237*(VLOOKUP('DP_Instruction Forfaitaires'!$D237,Listes!$A$54:$E$60,3,FALSE))+(VLOOKUP('DP_Instruction Forfaitaires'!$D237,Listes!$A$54:$E$60,4,FALSE)))))))</f>
        <v/>
      </c>
      <c r="M237" s="123" t="str">
        <f>IF($H237="","",IF($C237=Listes!$B$31,IF('DP_Instruction Forfaitaires'!$E237&lt;Listes!$B$42,('DP_Instruction Forfaitaires'!$E237*(VLOOKUP('DP_Instruction Forfaitaires'!$D237,Listes!$A$43:$E$49,2,FALSE))),IF('DP_Instruction Forfaitaires'!$E237&gt;Listes!$D$42,('DP_Instruction Forfaitaires'!$E237*(VLOOKUP('DP_Instruction Forfaitaires'!$D237,Listes!$A$43:$E$49,5,FALSE))),('DP_Instruction Forfaitaires'!$E237*(VLOOKUP('DP_Instruction Forfaitaires'!$D237,Listes!$A$43:$E$49,3,FALSE))+(VLOOKUP('DP_Instruction Forfaitaires'!$D237,Listes!$A$43:$E$49,4,FALSE)))))))</f>
        <v/>
      </c>
      <c r="N237" s="186" t="str">
        <f>IF($H237="","",IF($C237=Listes!$B$34,Listes!$I$31,IF($C237=Listes!$B$35,(VLOOKUP('DP_Instruction Forfaitaires'!$F237,Listes!$E$31:$F$36,2,FALSE)),IF($C237=Listes!$B$33,IF('DP_Instruction Forfaitaires'!$E237&lt;Listes!$A$64,'DP_Instruction Forfaitaires'!$E237*Listes!$A$65,IF('DP_Instruction Forfaitaires'!$E237&gt;Listes!$D$64,'DP_Instruction Forfaitaires'!$E237*Listes!$D$65,(('DP_Instruction Forfaitaires'!$E237*Listes!$B$65)+Listes!$C$65)))))))</f>
        <v/>
      </c>
      <c r="O237" s="140" t="str">
        <f>IF('Dépenses forfaitaires'!P237="","",'Dépenses forfaitaires'!P237)</f>
        <v/>
      </c>
      <c r="P237" s="196"/>
      <c r="Q237" s="367" t="str">
        <f t="shared" si="12"/>
        <v/>
      </c>
      <c r="R237" s="367" t="str">
        <f t="shared" si="13"/>
        <v/>
      </c>
      <c r="S237" s="196" t="str">
        <f t="shared" si="14"/>
        <v/>
      </c>
      <c r="T237" s="193"/>
      <c r="U237" s="198"/>
      <c r="V237" s="301" t="str">
        <f>IF(AND(OR(P237="KO",S237&lt;&gt;""),OR(Q237="",R237="",S237="")),Listes!$A$68,IF(AND(S237="",Q237&lt;&gt;""),Listes!$A$69,IF(AND(O237&lt;S237,U237=""),Listes!$A$70,IF(AND(Q237&gt;R237),Listes!$A$71,IF(AND(O237&lt;&gt;"",O237&gt;S237,T237=""),Listes!$A$72,IF(AND(W237="",OR(P237&lt;&gt;"",Q237&lt;&gt;"",R237&lt;&gt;"")),Listes!$A$73,""))))))</f>
        <v/>
      </c>
      <c r="W237" s="199"/>
      <c r="X237" s="331">
        <f t="shared" si="15"/>
        <v>0</v>
      </c>
    </row>
    <row r="238" spans="1:24" ht="20.149999999999999" customHeight="1" x14ac:dyDescent="0.35">
      <c r="A238" s="126">
        <v>232</v>
      </c>
      <c r="B238" s="123" t="str">
        <f>IF('Dépenses forfaitaires'!B238="","",'Dépenses forfaitaires'!B238)</f>
        <v/>
      </c>
      <c r="C238" s="123" t="str">
        <f>IF('Dépenses forfaitaires'!C238="","",'Dépenses forfaitaires'!C238)</f>
        <v/>
      </c>
      <c r="D238" s="123" t="str">
        <f>IF('Dépenses forfaitaires'!D238="","",'Dépenses forfaitaires'!D238)</f>
        <v/>
      </c>
      <c r="E238" s="123" t="str">
        <f>IF('Dépenses forfaitaires'!E238="","",'Dépenses forfaitaires'!E238)</f>
        <v/>
      </c>
      <c r="F238" s="123" t="str">
        <f>IF('Dépenses forfaitaires'!F238="","",'Dépenses forfaitaires'!F238)</f>
        <v/>
      </c>
      <c r="G238" s="197" t="str">
        <f>IF('Dépenses forfaitaires'!G238="","",'Dépenses forfaitaires'!G238)</f>
        <v/>
      </c>
      <c r="H238" s="123" t="str">
        <f>IF('Dépenses forfaitaires'!H238="","",'Dépenses forfaitaires'!H238)</f>
        <v/>
      </c>
      <c r="I238" s="123" t="str">
        <f>IF('Dépenses forfaitaires'!I238="","",'Dépenses forfaitaires'!I238)</f>
        <v/>
      </c>
      <c r="J238" s="361" t="str">
        <f>IF('Dépenses forfaitaires'!J238="","",'Dépenses forfaitaires'!J238)</f>
        <v/>
      </c>
      <c r="K238" s="361" t="str">
        <f>IF('Dépenses forfaitaires'!K238="","",'Dépenses forfaitaires'!K238)</f>
        <v/>
      </c>
      <c r="L238" s="123" t="str">
        <f>IF($H238="","",IF($C238=Listes!$B$32,IF('DP_Instruction Forfaitaires'!$E238&lt;Listes!$B$53,('DP_Instruction Forfaitaires'!$E238*(VLOOKUP('DP_Instruction Forfaitaires'!$D238,Listes!$A$54:$E$60,2,FALSE))),IF('DP_Instruction Forfaitaires'!$E238&gt;Listes!$E$53,('DP_Instruction Forfaitaires'!$E238*(VLOOKUP('DP_Instruction Forfaitaires'!$D238,Listes!$A$54:$E$60,5,FALSE))),('DP_Instruction Forfaitaires'!$E238*(VLOOKUP('DP_Instruction Forfaitaires'!$D238,Listes!$A$54:$E$60,3,FALSE))+(VLOOKUP('DP_Instruction Forfaitaires'!$D238,Listes!$A$54:$E$60,4,FALSE)))))))</f>
        <v/>
      </c>
      <c r="M238" s="123" t="str">
        <f>IF($H238="","",IF($C238=Listes!$B$31,IF('DP_Instruction Forfaitaires'!$E238&lt;Listes!$B$42,('DP_Instruction Forfaitaires'!$E238*(VLOOKUP('DP_Instruction Forfaitaires'!$D238,Listes!$A$43:$E$49,2,FALSE))),IF('DP_Instruction Forfaitaires'!$E238&gt;Listes!$D$42,('DP_Instruction Forfaitaires'!$E238*(VLOOKUP('DP_Instruction Forfaitaires'!$D238,Listes!$A$43:$E$49,5,FALSE))),('DP_Instruction Forfaitaires'!$E238*(VLOOKUP('DP_Instruction Forfaitaires'!$D238,Listes!$A$43:$E$49,3,FALSE))+(VLOOKUP('DP_Instruction Forfaitaires'!$D238,Listes!$A$43:$E$49,4,FALSE)))))))</f>
        <v/>
      </c>
      <c r="N238" s="186" t="str">
        <f>IF($H238="","",IF($C238=Listes!$B$34,Listes!$I$31,IF($C238=Listes!$B$35,(VLOOKUP('DP_Instruction Forfaitaires'!$F238,Listes!$E$31:$F$36,2,FALSE)),IF($C238=Listes!$B$33,IF('DP_Instruction Forfaitaires'!$E238&lt;Listes!$A$64,'DP_Instruction Forfaitaires'!$E238*Listes!$A$65,IF('DP_Instruction Forfaitaires'!$E238&gt;Listes!$D$64,'DP_Instruction Forfaitaires'!$E238*Listes!$D$65,(('DP_Instruction Forfaitaires'!$E238*Listes!$B$65)+Listes!$C$65)))))))</f>
        <v/>
      </c>
      <c r="O238" s="140" t="str">
        <f>IF('Dépenses forfaitaires'!P238="","",'Dépenses forfaitaires'!P238)</f>
        <v/>
      </c>
      <c r="P238" s="196"/>
      <c r="Q238" s="367" t="str">
        <f t="shared" si="12"/>
        <v/>
      </c>
      <c r="R238" s="367" t="str">
        <f t="shared" si="13"/>
        <v/>
      </c>
      <c r="S238" s="196" t="str">
        <f t="shared" si="14"/>
        <v/>
      </c>
      <c r="T238" s="193"/>
      <c r="U238" s="198"/>
      <c r="V238" s="301" t="str">
        <f>IF(AND(OR(P238="KO",S238&lt;&gt;""),OR(Q238="",R238="",S238="")),Listes!$A$68,IF(AND(S238="",Q238&lt;&gt;""),Listes!$A$69,IF(AND(O238&lt;S238,U238=""),Listes!$A$70,IF(AND(Q238&gt;R238),Listes!$A$71,IF(AND(O238&lt;&gt;"",O238&gt;S238,T238=""),Listes!$A$72,IF(AND(W238="",OR(P238&lt;&gt;"",Q238&lt;&gt;"",R238&lt;&gt;"")),Listes!$A$73,""))))))</f>
        <v/>
      </c>
      <c r="W238" s="199"/>
      <c r="X238" s="331">
        <f t="shared" si="15"/>
        <v>0</v>
      </c>
    </row>
    <row r="239" spans="1:24" ht="20.149999999999999" customHeight="1" x14ac:dyDescent="0.35">
      <c r="A239" s="126">
        <v>233</v>
      </c>
      <c r="B239" s="123" t="str">
        <f>IF('Dépenses forfaitaires'!B239="","",'Dépenses forfaitaires'!B239)</f>
        <v/>
      </c>
      <c r="C239" s="123" t="str">
        <f>IF('Dépenses forfaitaires'!C239="","",'Dépenses forfaitaires'!C239)</f>
        <v/>
      </c>
      <c r="D239" s="123" t="str">
        <f>IF('Dépenses forfaitaires'!D239="","",'Dépenses forfaitaires'!D239)</f>
        <v/>
      </c>
      <c r="E239" s="123" t="str">
        <f>IF('Dépenses forfaitaires'!E239="","",'Dépenses forfaitaires'!E239)</f>
        <v/>
      </c>
      <c r="F239" s="123" t="str">
        <f>IF('Dépenses forfaitaires'!F239="","",'Dépenses forfaitaires'!F239)</f>
        <v/>
      </c>
      <c r="G239" s="197" t="str">
        <f>IF('Dépenses forfaitaires'!G239="","",'Dépenses forfaitaires'!G239)</f>
        <v/>
      </c>
      <c r="H239" s="123" t="str">
        <f>IF('Dépenses forfaitaires'!H239="","",'Dépenses forfaitaires'!H239)</f>
        <v/>
      </c>
      <c r="I239" s="123" t="str">
        <f>IF('Dépenses forfaitaires'!I239="","",'Dépenses forfaitaires'!I239)</f>
        <v/>
      </c>
      <c r="J239" s="361" t="str">
        <f>IF('Dépenses forfaitaires'!J239="","",'Dépenses forfaitaires'!J239)</f>
        <v/>
      </c>
      <c r="K239" s="361" t="str">
        <f>IF('Dépenses forfaitaires'!K239="","",'Dépenses forfaitaires'!K239)</f>
        <v/>
      </c>
      <c r="L239" s="123" t="str">
        <f>IF($H239="","",IF($C239=Listes!$B$32,IF('DP_Instruction Forfaitaires'!$E239&lt;Listes!$B$53,('DP_Instruction Forfaitaires'!$E239*(VLOOKUP('DP_Instruction Forfaitaires'!$D239,Listes!$A$54:$E$60,2,FALSE))),IF('DP_Instruction Forfaitaires'!$E239&gt;Listes!$E$53,('DP_Instruction Forfaitaires'!$E239*(VLOOKUP('DP_Instruction Forfaitaires'!$D239,Listes!$A$54:$E$60,5,FALSE))),('DP_Instruction Forfaitaires'!$E239*(VLOOKUP('DP_Instruction Forfaitaires'!$D239,Listes!$A$54:$E$60,3,FALSE))+(VLOOKUP('DP_Instruction Forfaitaires'!$D239,Listes!$A$54:$E$60,4,FALSE)))))))</f>
        <v/>
      </c>
      <c r="M239" s="123" t="str">
        <f>IF($H239="","",IF($C239=Listes!$B$31,IF('DP_Instruction Forfaitaires'!$E239&lt;Listes!$B$42,('DP_Instruction Forfaitaires'!$E239*(VLOOKUP('DP_Instruction Forfaitaires'!$D239,Listes!$A$43:$E$49,2,FALSE))),IF('DP_Instruction Forfaitaires'!$E239&gt;Listes!$D$42,('DP_Instruction Forfaitaires'!$E239*(VLOOKUP('DP_Instruction Forfaitaires'!$D239,Listes!$A$43:$E$49,5,FALSE))),('DP_Instruction Forfaitaires'!$E239*(VLOOKUP('DP_Instruction Forfaitaires'!$D239,Listes!$A$43:$E$49,3,FALSE))+(VLOOKUP('DP_Instruction Forfaitaires'!$D239,Listes!$A$43:$E$49,4,FALSE)))))))</f>
        <v/>
      </c>
      <c r="N239" s="186" t="str">
        <f>IF($H239="","",IF($C239=Listes!$B$34,Listes!$I$31,IF($C239=Listes!$B$35,(VLOOKUP('DP_Instruction Forfaitaires'!$F239,Listes!$E$31:$F$36,2,FALSE)),IF($C239=Listes!$B$33,IF('DP_Instruction Forfaitaires'!$E239&lt;Listes!$A$64,'DP_Instruction Forfaitaires'!$E239*Listes!$A$65,IF('DP_Instruction Forfaitaires'!$E239&gt;Listes!$D$64,'DP_Instruction Forfaitaires'!$E239*Listes!$D$65,(('DP_Instruction Forfaitaires'!$E239*Listes!$B$65)+Listes!$C$65)))))))</f>
        <v/>
      </c>
      <c r="O239" s="140" t="str">
        <f>IF('Dépenses forfaitaires'!P239="","",'Dépenses forfaitaires'!P239)</f>
        <v/>
      </c>
      <c r="P239" s="196"/>
      <c r="Q239" s="367" t="str">
        <f t="shared" si="12"/>
        <v/>
      </c>
      <c r="R239" s="367" t="str">
        <f t="shared" si="13"/>
        <v/>
      </c>
      <c r="S239" s="196" t="str">
        <f t="shared" si="14"/>
        <v/>
      </c>
      <c r="T239" s="193"/>
      <c r="U239" s="198"/>
      <c r="V239" s="301" t="str">
        <f>IF(AND(OR(P239="KO",S239&lt;&gt;""),OR(Q239="",R239="",S239="")),Listes!$A$68,IF(AND(S239="",Q239&lt;&gt;""),Listes!$A$69,IF(AND(O239&lt;S239,U239=""),Listes!$A$70,IF(AND(Q239&gt;R239),Listes!$A$71,IF(AND(O239&lt;&gt;"",O239&gt;S239,T239=""),Listes!$A$72,IF(AND(W239="",OR(P239&lt;&gt;"",Q239&lt;&gt;"",R239&lt;&gt;"")),Listes!$A$73,""))))))</f>
        <v/>
      </c>
      <c r="W239" s="199"/>
      <c r="X239" s="331">
        <f t="shared" si="15"/>
        <v>0</v>
      </c>
    </row>
    <row r="240" spans="1:24" ht="20.149999999999999" customHeight="1" x14ac:dyDescent="0.35">
      <c r="A240" s="126">
        <v>234</v>
      </c>
      <c r="B240" s="123" t="str">
        <f>IF('Dépenses forfaitaires'!B240="","",'Dépenses forfaitaires'!B240)</f>
        <v/>
      </c>
      <c r="C240" s="123" t="str">
        <f>IF('Dépenses forfaitaires'!C240="","",'Dépenses forfaitaires'!C240)</f>
        <v/>
      </c>
      <c r="D240" s="123" t="str">
        <f>IF('Dépenses forfaitaires'!D240="","",'Dépenses forfaitaires'!D240)</f>
        <v/>
      </c>
      <c r="E240" s="123" t="str">
        <f>IF('Dépenses forfaitaires'!E240="","",'Dépenses forfaitaires'!E240)</f>
        <v/>
      </c>
      <c r="F240" s="123" t="str">
        <f>IF('Dépenses forfaitaires'!F240="","",'Dépenses forfaitaires'!F240)</f>
        <v/>
      </c>
      <c r="G240" s="197" t="str">
        <f>IF('Dépenses forfaitaires'!G240="","",'Dépenses forfaitaires'!G240)</f>
        <v/>
      </c>
      <c r="H240" s="123" t="str">
        <f>IF('Dépenses forfaitaires'!H240="","",'Dépenses forfaitaires'!H240)</f>
        <v/>
      </c>
      <c r="I240" s="123" t="str">
        <f>IF('Dépenses forfaitaires'!I240="","",'Dépenses forfaitaires'!I240)</f>
        <v/>
      </c>
      <c r="J240" s="361" t="str">
        <f>IF('Dépenses forfaitaires'!J240="","",'Dépenses forfaitaires'!J240)</f>
        <v/>
      </c>
      <c r="K240" s="361" t="str">
        <f>IF('Dépenses forfaitaires'!K240="","",'Dépenses forfaitaires'!K240)</f>
        <v/>
      </c>
      <c r="L240" s="123" t="str">
        <f>IF($H240="","",IF($C240=Listes!$B$32,IF('DP_Instruction Forfaitaires'!$E240&lt;Listes!$B$53,('DP_Instruction Forfaitaires'!$E240*(VLOOKUP('DP_Instruction Forfaitaires'!$D240,Listes!$A$54:$E$60,2,FALSE))),IF('DP_Instruction Forfaitaires'!$E240&gt;Listes!$E$53,('DP_Instruction Forfaitaires'!$E240*(VLOOKUP('DP_Instruction Forfaitaires'!$D240,Listes!$A$54:$E$60,5,FALSE))),('DP_Instruction Forfaitaires'!$E240*(VLOOKUP('DP_Instruction Forfaitaires'!$D240,Listes!$A$54:$E$60,3,FALSE))+(VLOOKUP('DP_Instruction Forfaitaires'!$D240,Listes!$A$54:$E$60,4,FALSE)))))))</f>
        <v/>
      </c>
      <c r="M240" s="123" t="str">
        <f>IF($H240="","",IF($C240=Listes!$B$31,IF('DP_Instruction Forfaitaires'!$E240&lt;Listes!$B$42,('DP_Instruction Forfaitaires'!$E240*(VLOOKUP('DP_Instruction Forfaitaires'!$D240,Listes!$A$43:$E$49,2,FALSE))),IF('DP_Instruction Forfaitaires'!$E240&gt;Listes!$D$42,('DP_Instruction Forfaitaires'!$E240*(VLOOKUP('DP_Instruction Forfaitaires'!$D240,Listes!$A$43:$E$49,5,FALSE))),('DP_Instruction Forfaitaires'!$E240*(VLOOKUP('DP_Instruction Forfaitaires'!$D240,Listes!$A$43:$E$49,3,FALSE))+(VLOOKUP('DP_Instruction Forfaitaires'!$D240,Listes!$A$43:$E$49,4,FALSE)))))))</f>
        <v/>
      </c>
      <c r="N240" s="186" t="str">
        <f>IF($H240="","",IF($C240=Listes!$B$34,Listes!$I$31,IF($C240=Listes!$B$35,(VLOOKUP('DP_Instruction Forfaitaires'!$F240,Listes!$E$31:$F$36,2,FALSE)),IF($C240=Listes!$B$33,IF('DP_Instruction Forfaitaires'!$E240&lt;Listes!$A$64,'DP_Instruction Forfaitaires'!$E240*Listes!$A$65,IF('DP_Instruction Forfaitaires'!$E240&gt;Listes!$D$64,'DP_Instruction Forfaitaires'!$E240*Listes!$D$65,(('DP_Instruction Forfaitaires'!$E240*Listes!$B$65)+Listes!$C$65)))))))</f>
        <v/>
      </c>
      <c r="O240" s="140" t="str">
        <f>IF('Dépenses forfaitaires'!P240="","",'Dépenses forfaitaires'!P240)</f>
        <v/>
      </c>
      <c r="P240" s="196"/>
      <c r="Q240" s="367" t="str">
        <f t="shared" si="12"/>
        <v/>
      </c>
      <c r="R240" s="367" t="str">
        <f t="shared" si="13"/>
        <v/>
      </c>
      <c r="S240" s="196" t="str">
        <f t="shared" si="14"/>
        <v/>
      </c>
      <c r="T240" s="193"/>
      <c r="U240" s="198"/>
      <c r="V240" s="301" t="str">
        <f>IF(AND(OR(P240="KO",S240&lt;&gt;""),OR(Q240="",R240="",S240="")),Listes!$A$68,IF(AND(S240="",Q240&lt;&gt;""),Listes!$A$69,IF(AND(O240&lt;S240,U240=""),Listes!$A$70,IF(AND(Q240&gt;R240),Listes!$A$71,IF(AND(O240&lt;&gt;"",O240&gt;S240,T240=""),Listes!$A$72,IF(AND(W240="",OR(P240&lt;&gt;"",Q240&lt;&gt;"",R240&lt;&gt;"")),Listes!$A$73,""))))))</f>
        <v/>
      </c>
      <c r="W240" s="199"/>
      <c r="X240" s="331">
        <f t="shared" si="15"/>
        <v>0</v>
      </c>
    </row>
    <row r="241" spans="1:24" ht="20.149999999999999" customHeight="1" x14ac:dyDescent="0.35">
      <c r="A241" s="126">
        <v>235</v>
      </c>
      <c r="B241" s="123" t="str">
        <f>IF('Dépenses forfaitaires'!B241="","",'Dépenses forfaitaires'!B241)</f>
        <v/>
      </c>
      <c r="C241" s="123" t="str">
        <f>IF('Dépenses forfaitaires'!C241="","",'Dépenses forfaitaires'!C241)</f>
        <v/>
      </c>
      <c r="D241" s="123" t="str">
        <f>IF('Dépenses forfaitaires'!D241="","",'Dépenses forfaitaires'!D241)</f>
        <v/>
      </c>
      <c r="E241" s="123" t="str">
        <f>IF('Dépenses forfaitaires'!E241="","",'Dépenses forfaitaires'!E241)</f>
        <v/>
      </c>
      <c r="F241" s="123" t="str">
        <f>IF('Dépenses forfaitaires'!F241="","",'Dépenses forfaitaires'!F241)</f>
        <v/>
      </c>
      <c r="G241" s="197" t="str">
        <f>IF('Dépenses forfaitaires'!G241="","",'Dépenses forfaitaires'!G241)</f>
        <v/>
      </c>
      <c r="H241" s="123" t="str">
        <f>IF('Dépenses forfaitaires'!H241="","",'Dépenses forfaitaires'!H241)</f>
        <v/>
      </c>
      <c r="I241" s="123" t="str">
        <f>IF('Dépenses forfaitaires'!I241="","",'Dépenses forfaitaires'!I241)</f>
        <v/>
      </c>
      <c r="J241" s="361" t="str">
        <f>IF('Dépenses forfaitaires'!J241="","",'Dépenses forfaitaires'!J241)</f>
        <v/>
      </c>
      <c r="K241" s="361" t="str">
        <f>IF('Dépenses forfaitaires'!K241="","",'Dépenses forfaitaires'!K241)</f>
        <v/>
      </c>
      <c r="L241" s="123" t="str">
        <f>IF($H241="","",IF($C241=Listes!$B$32,IF('DP_Instruction Forfaitaires'!$E241&lt;Listes!$B$53,('DP_Instruction Forfaitaires'!$E241*(VLOOKUP('DP_Instruction Forfaitaires'!$D241,Listes!$A$54:$E$60,2,FALSE))),IF('DP_Instruction Forfaitaires'!$E241&gt;Listes!$E$53,('DP_Instruction Forfaitaires'!$E241*(VLOOKUP('DP_Instruction Forfaitaires'!$D241,Listes!$A$54:$E$60,5,FALSE))),('DP_Instruction Forfaitaires'!$E241*(VLOOKUP('DP_Instruction Forfaitaires'!$D241,Listes!$A$54:$E$60,3,FALSE))+(VLOOKUP('DP_Instruction Forfaitaires'!$D241,Listes!$A$54:$E$60,4,FALSE)))))))</f>
        <v/>
      </c>
      <c r="M241" s="123" t="str">
        <f>IF($H241="","",IF($C241=Listes!$B$31,IF('DP_Instruction Forfaitaires'!$E241&lt;Listes!$B$42,('DP_Instruction Forfaitaires'!$E241*(VLOOKUP('DP_Instruction Forfaitaires'!$D241,Listes!$A$43:$E$49,2,FALSE))),IF('DP_Instruction Forfaitaires'!$E241&gt;Listes!$D$42,('DP_Instruction Forfaitaires'!$E241*(VLOOKUP('DP_Instruction Forfaitaires'!$D241,Listes!$A$43:$E$49,5,FALSE))),('DP_Instruction Forfaitaires'!$E241*(VLOOKUP('DP_Instruction Forfaitaires'!$D241,Listes!$A$43:$E$49,3,FALSE))+(VLOOKUP('DP_Instruction Forfaitaires'!$D241,Listes!$A$43:$E$49,4,FALSE)))))))</f>
        <v/>
      </c>
      <c r="N241" s="186" t="str">
        <f>IF($H241="","",IF($C241=Listes!$B$34,Listes!$I$31,IF($C241=Listes!$B$35,(VLOOKUP('DP_Instruction Forfaitaires'!$F241,Listes!$E$31:$F$36,2,FALSE)),IF($C241=Listes!$B$33,IF('DP_Instruction Forfaitaires'!$E241&lt;Listes!$A$64,'DP_Instruction Forfaitaires'!$E241*Listes!$A$65,IF('DP_Instruction Forfaitaires'!$E241&gt;Listes!$D$64,'DP_Instruction Forfaitaires'!$E241*Listes!$D$65,(('DP_Instruction Forfaitaires'!$E241*Listes!$B$65)+Listes!$C$65)))))))</f>
        <v/>
      </c>
      <c r="O241" s="140" t="str">
        <f>IF('Dépenses forfaitaires'!P241="","",'Dépenses forfaitaires'!P241)</f>
        <v/>
      </c>
      <c r="P241" s="196"/>
      <c r="Q241" s="367" t="str">
        <f t="shared" si="12"/>
        <v/>
      </c>
      <c r="R241" s="367" t="str">
        <f t="shared" si="13"/>
        <v/>
      </c>
      <c r="S241" s="196" t="str">
        <f t="shared" si="14"/>
        <v/>
      </c>
      <c r="T241" s="193"/>
      <c r="U241" s="198"/>
      <c r="V241" s="301" t="str">
        <f>IF(AND(OR(P241="KO",S241&lt;&gt;""),OR(Q241="",R241="",S241="")),Listes!$A$68,IF(AND(S241="",Q241&lt;&gt;""),Listes!$A$69,IF(AND(O241&lt;S241,U241=""),Listes!$A$70,IF(AND(Q241&gt;R241),Listes!$A$71,IF(AND(O241&lt;&gt;"",O241&gt;S241,T241=""),Listes!$A$72,IF(AND(W241="",OR(P241&lt;&gt;"",Q241&lt;&gt;"",R241&lt;&gt;"")),Listes!$A$73,""))))))</f>
        <v/>
      </c>
      <c r="W241" s="199"/>
      <c r="X241" s="331">
        <f t="shared" si="15"/>
        <v>0</v>
      </c>
    </row>
    <row r="242" spans="1:24" ht="20.149999999999999" customHeight="1" x14ac:dyDescent="0.35">
      <c r="A242" s="126">
        <v>236</v>
      </c>
      <c r="B242" s="123" t="str">
        <f>IF('Dépenses forfaitaires'!B242="","",'Dépenses forfaitaires'!B242)</f>
        <v/>
      </c>
      <c r="C242" s="123" t="str">
        <f>IF('Dépenses forfaitaires'!C242="","",'Dépenses forfaitaires'!C242)</f>
        <v/>
      </c>
      <c r="D242" s="123" t="str">
        <f>IF('Dépenses forfaitaires'!D242="","",'Dépenses forfaitaires'!D242)</f>
        <v/>
      </c>
      <c r="E242" s="123" t="str">
        <f>IF('Dépenses forfaitaires'!E242="","",'Dépenses forfaitaires'!E242)</f>
        <v/>
      </c>
      <c r="F242" s="123" t="str">
        <f>IF('Dépenses forfaitaires'!F242="","",'Dépenses forfaitaires'!F242)</f>
        <v/>
      </c>
      <c r="G242" s="197" t="str">
        <f>IF('Dépenses forfaitaires'!G242="","",'Dépenses forfaitaires'!G242)</f>
        <v/>
      </c>
      <c r="H242" s="123" t="str">
        <f>IF('Dépenses forfaitaires'!H242="","",'Dépenses forfaitaires'!H242)</f>
        <v/>
      </c>
      <c r="I242" s="123" t="str">
        <f>IF('Dépenses forfaitaires'!I242="","",'Dépenses forfaitaires'!I242)</f>
        <v/>
      </c>
      <c r="J242" s="361" t="str">
        <f>IF('Dépenses forfaitaires'!J242="","",'Dépenses forfaitaires'!J242)</f>
        <v/>
      </c>
      <c r="K242" s="361" t="str">
        <f>IF('Dépenses forfaitaires'!K242="","",'Dépenses forfaitaires'!K242)</f>
        <v/>
      </c>
      <c r="L242" s="123" t="str">
        <f>IF($H242="","",IF($C242=Listes!$B$32,IF('DP_Instruction Forfaitaires'!$E242&lt;Listes!$B$53,('DP_Instruction Forfaitaires'!$E242*(VLOOKUP('DP_Instruction Forfaitaires'!$D242,Listes!$A$54:$E$60,2,FALSE))),IF('DP_Instruction Forfaitaires'!$E242&gt;Listes!$E$53,('DP_Instruction Forfaitaires'!$E242*(VLOOKUP('DP_Instruction Forfaitaires'!$D242,Listes!$A$54:$E$60,5,FALSE))),('DP_Instruction Forfaitaires'!$E242*(VLOOKUP('DP_Instruction Forfaitaires'!$D242,Listes!$A$54:$E$60,3,FALSE))+(VLOOKUP('DP_Instruction Forfaitaires'!$D242,Listes!$A$54:$E$60,4,FALSE)))))))</f>
        <v/>
      </c>
      <c r="M242" s="123" t="str">
        <f>IF($H242="","",IF($C242=Listes!$B$31,IF('DP_Instruction Forfaitaires'!$E242&lt;Listes!$B$42,('DP_Instruction Forfaitaires'!$E242*(VLOOKUP('DP_Instruction Forfaitaires'!$D242,Listes!$A$43:$E$49,2,FALSE))),IF('DP_Instruction Forfaitaires'!$E242&gt;Listes!$D$42,('DP_Instruction Forfaitaires'!$E242*(VLOOKUP('DP_Instruction Forfaitaires'!$D242,Listes!$A$43:$E$49,5,FALSE))),('DP_Instruction Forfaitaires'!$E242*(VLOOKUP('DP_Instruction Forfaitaires'!$D242,Listes!$A$43:$E$49,3,FALSE))+(VLOOKUP('DP_Instruction Forfaitaires'!$D242,Listes!$A$43:$E$49,4,FALSE)))))))</f>
        <v/>
      </c>
      <c r="N242" s="186" t="str">
        <f>IF($H242="","",IF($C242=Listes!$B$34,Listes!$I$31,IF($C242=Listes!$B$35,(VLOOKUP('DP_Instruction Forfaitaires'!$F242,Listes!$E$31:$F$36,2,FALSE)),IF($C242=Listes!$B$33,IF('DP_Instruction Forfaitaires'!$E242&lt;Listes!$A$64,'DP_Instruction Forfaitaires'!$E242*Listes!$A$65,IF('DP_Instruction Forfaitaires'!$E242&gt;Listes!$D$64,'DP_Instruction Forfaitaires'!$E242*Listes!$D$65,(('DP_Instruction Forfaitaires'!$E242*Listes!$B$65)+Listes!$C$65)))))))</f>
        <v/>
      </c>
      <c r="O242" s="140" t="str">
        <f>IF('Dépenses forfaitaires'!P242="","",'Dépenses forfaitaires'!P242)</f>
        <v/>
      </c>
      <c r="P242" s="196"/>
      <c r="Q242" s="367" t="str">
        <f t="shared" si="12"/>
        <v/>
      </c>
      <c r="R242" s="367" t="str">
        <f t="shared" si="13"/>
        <v/>
      </c>
      <c r="S242" s="196" t="str">
        <f t="shared" si="14"/>
        <v/>
      </c>
      <c r="T242" s="193"/>
      <c r="U242" s="198"/>
      <c r="V242" s="301" t="str">
        <f>IF(AND(OR(P242="KO",S242&lt;&gt;""),OR(Q242="",R242="",S242="")),Listes!$A$68,IF(AND(S242="",Q242&lt;&gt;""),Listes!$A$69,IF(AND(O242&lt;S242,U242=""),Listes!$A$70,IF(AND(Q242&gt;R242),Listes!$A$71,IF(AND(O242&lt;&gt;"",O242&gt;S242,T242=""),Listes!$A$72,IF(AND(W242="",OR(P242&lt;&gt;"",Q242&lt;&gt;"",R242&lt;&gt;"")),Listes!$A$73,""))))))</f>
        <v/>
      </c>
      <c r="W242" s="199"/>
      <c r="X242" s="331">
        <f t="shared" si="15"/>
        <v>0</v>
      </c>
    </row>
    <row r="243" spans="1:24" ht="20.149999999999999" customHeight="1" x14ac:dyDescent="0.35">
      <c r="A243" s="126">
        <v>237</v>
      </c>
      <c r="B243" s="123" t="str">
        <f>IF('Dépenses forfaitaires'!B243="","",'Dépenses forfaitaires'!B243)</f>
        <v/>
      </c>
      <c r="C243" s="123" t="str">
        <f>IF('Dépenses forfaitaires'!C243="","",'Dépenses forfaitaires'!C243)</f>
        <v/>
      </c>
      <c r="D243" s="123" t="str">
        <f>IF('Dépenses forfaitaires'!D243="","",'Dépenses forfaitaires'!D243)</f>
        <v/>
      </c>
      <c r="E243" s="123" t="str">
        <f>IF('Dépenses forfaitaires'!E243="","",'Dépenses forfaitaires'!E243)</f>
        <v/>
      </c>
      <c r="F243" s="123" t="str">
        <f>IF('Dépenses forfaitaires'!F243="","",'Dépenses forfaitaires'!F243)</f>
        <v/>
      </c>
      <c r="G243" s="197" t="str">
        <f>IF('Dépenses forfaitaires'!G243="","",'Dépenses forfaitaires'!G243)</f>
        <v/>
      </c>
      <c r="H243" s="123" t="str">
        <f>IF('Dépenses forfaitaires'!H243="","",'Dépenses forfaitaires'!H243)</f>
        <v/>
      </c>
      <c r="I243" s="123" t="str">
        <f>IF('Dépenses forfaitaires'!I243="","",'Dépenses forfaitaires'!I243)</f>
        <v/>
      </c>
      <c r="J243" s="361" t="str">
        <f>IF('Dépenses forfaitaires'!J243="","",'Dépenses forfaitaires'!J243)</f>
        <v/>
      </c>
      <c r="K243" s="361" t="str">
        <f>IF('Dépenses forfaitaires'!K243="","",'Dépenses forfaitaires'!K243)</f>
        <v/>
      </c>
      <c r="L243" s="123" t="str">
        <f>IF($H243="","",IF($C243=Listes!$B$32,IF('DP_Instruction Forfaitaires'!$E243&lt;Listes!$B$53,('DP_Instruction Forfaitaires'!$E243*(VLOOKUP('DP_Instruction Forfaitaires'!$D243,Listes!$A$54:$E$60,2,FALSE))),IF('DP_Instruction Forfaitaires'!$E243&gt;Listes!$E$53,('DP_Instruction Forfaitaires'!$E243*(VLOOKUP('DP_Instruction Forfaitaires'!$D243,Listes!$A$54:$E$60,5,FALSE))),('DP_Instruction Forfaitaires'!$E243*(VLOOKUP('DP_Instruction Forfaitaires'!$D243,Listes!$A$54:$E$60,3,FALSE))+(VLOOKUP('DP_Instruction Forfaitaires'!$D243,Listes!$A$54:$E$60,4,FALSE)))))))</f>
        <v/>
      </c>
      <c r="M243" s="123" t="str">
        <f>IF($H243="","",IF($C243=Listes!$B$31,IF('DP_Instruction Forfaitaires'!$E243&lt;Listes!$B$42,('DP_Instruction Forfaitaires'!$E243*(VLOOKUP('DP_Instruction Forfaitaires'!$D243,Listes!$A$43:$E$49,2,FALSE))),IF('DP_Instruction Forfaitaires'!$E243&gt;Listes!$D$42,('DP_Instruction Forfaitaires'!$E243*(VLOOKUP('DP_Instruction Forfaitaires'!$D243,Listes!$A$43:$E$49,5,FALSE))),('DP_Instruction Forfaitaires'!$E243*(VLOOKUP('DP_Instruction Forfaitaires'!$D243,Listes!$A$43:$E$49,3,FALSE))+(VLOOKUP('DP_Instruction Forfaitaires'!$D243,Listes!$A$43:$E$49,4,FALSE)))))))</f>
        <v/>
      </c>
      <c r="N243" s="186" t="str">
        <f>IF($H243="","",IF($C243=Listes!$B$34,Listes!$I$31,IF($C243=Listes!$B$35,(VLOOKUP('DP_Instruction Forfaitaires'!$F243,Listes!$E$31:$F$36,2,FALSE)),IF($C243=Listes!$B$33,IF('DP_Instruction Forfaitaires'!$E243&lt;Listes!$A$64,'DP_Instruction Forfaitaires'!$E243*Listes!$A$65,IF('DP_Instruction Forfaitaires'!$E243&gt;Listes!$D$64,'DP_Instruction Forfaitaires'!$E243*Listes!$D$65,(('DP_Instruction Forfaitaires'!$E243*Listes!$B$65)+Listes!$C$65)))))))</f>
        <v/>
      </c>
      <c r="O243" s="140" t="str">
        <f>IF('Dépenses forfaitaires'!P243="","",'Dépenses forfaitaires'!P243)</f>
        <v/>
      </c>
      <c r="P243" s="196"/>
      <c r="Q243" s="367" t="str">
        <f t="shared" si="12"/>
        <v/>
      </c>
      <c r="R243" s="367" t="str">
        <f t="shared" si="13"/>
        <v/>
      </c>
      <c r="S243" s="196" t="str">
        <f t="shared" si="14"/>
        <v/>
      </c>
      <c r="T243" s="193"/>
      <c r="U243" s="198"/>
      <c r="V243" s="301" t="str">
        <f>IF(AND(OR(P243="KO",S243&lt;&gt;""),OR(Q243="",R243="",S243="")),Listes!$A$68,IF(AND(S243="",Q243&lt;&gt;""),Listes!$A$69,IF(AND(O243&lt;S243,U243=""),Listes!$A$70,IF(AND(Q243&gt;R243),Listes!$A$71,IF(AND(O243&lt;&gt;"",O243&gt;S243,T243=""),Listes!$A$72,IF(AND(W243="",OR(P243&lt;&gt;"",Q243&lt;&gt;"",R243&lt;&gt;"")),Listes!$A$73,""))))))</f>
        <v/>
      </c>
      <c r="W243" s="199"/>
      <c r="X243" s="331">
        <f t="shared" si="15"/>
        <v>0</v>
      </c>
    </row>
    <row r="244" spans="1:24" ht="20.149999999999999" customHeight="1" x14ac:dyDescent="0.35">
      <c r="A244" s="126">
        <v>238</v>
      </c>
      <c r="B244" s="123" t="str">
        <f>IF('Dépenses forfaitaires'!B244="","",'Dépenses forfaitaires'!B244)</f>
        <v/>
      </c>
      <c r="C244" s="123" t="str">
        <f>IF('Dépenses forfaitaires'!C244="","",'Dépenses forfaitaires'!C244)</f>
        <v/>
      </c>
      <c r="D244" s="123" t="str">
        <f>IF('Dépenses forfaitaires'!D244="","",'Dépenses forfaitaires'!D244)</f>
        <v/>
      </c>
      <c r="E244" s="123" t="str">
        <f>IF('Dépenses forfaitaires'!E244="","",'Dépenses forfaitaires'!E244)</f>
        <v/>
      </c>
      <c r="F244" s="123" t="str">
        <f>IF('Dépenses forfaitaires'!F244="","",'Dépenses forfaitaires'!F244)</f>
        <v/>
      </c>
      <c r="G244" s="197" t="str">
        <f>IF('Dépenses forfaitaires'!G244="","",'Dépenses forfaitaires'!G244)</f>
        <v/>
      </c>
      <c r="H244" s="123" t="str">
        <f>IF('Dépenses forfaitaires'!H244="","",'Dépenses forfaitaires'!H244)</f>
        <v/>
      </c>
      <c r="I244" s="123" t="str">
        <f>IF('Dépenses forfaitaires'!I244="","",'Dépenses forfaitaires'!I244)</f>
        <v/>
      </c>
      <c r="J244" s="361" t="str">
        <f>IF('Dépenses forfaitaires'!J244="","",'Dépenses forfaitaires'!J244)</f>
        <v/>
      </c>
      <c r="K244" s="361" t="str">
        <f>IF('Dépenses forfaitaires'!K244="","",'Dépenses forfaitaires'!K244)</f>
        <v/>
      </c>
      <c r="L244" s="123" t="str">
        <f>IF($H244="","",IF($C244=Listes!$B$32,IF('DP_Instruction Forfaitaires'!$E244&lt;Listes!$B$53,('DP_Instruction Forfaitaires'!$E244*(VLOOKUP('DP_Instruction Forfaitaires'!$D244,Listes!$A$54:$E$60,2,FALSE))),IF('DP_Instruction Forfaitaires'!$E244&gt;Listes!$E$53,('DP_Instruction Forfaitaires'!$E244*(VLOOKUP('DP_Instruction Forfaitaires'!$D244,Listes!$A$54:$E$60,5,FALSE))),('DP_Instruction Forfaitaires'!$E244*(VLOOKUP('DP_Instruction Forfaitaires'!$D244,Listes!$A$54:$E$60,3,FALSE))+(VLOOKUP('DP_Instruction Forfaitaires'!$D244,Listes!$A$54:$E$60,4,FALSE)))))))</f>
        <v/>
      </c>
      <c r="M244" s="123" t="str">
        <f>IF($H244="","",IF($C244=Listes!$B$31,IF('DP_Instruction Forfaitaires'!$E244&lt;Listes!$B$42,('DP_Instruction Forfaitaires'!$E244*(VLOOKUP('DP_Instruction Forfaitaires'!$D244,Listes!$A$43:$E$49,2,FALSE))),IF('DP_Instruction Forfaitaires'!$E244&gt;Listes!$D$42,('DP_Instruction Forfaitaires'!$E244*(VLOOKUP('DP_Instruction Forfaitaires'!$D244,Listes!$A$43:$E$49,5,FALSE))),('DP_Instruction Forfaitaires'!$E244*(VLOOKUP('DP_Instruction Forfaitaires'!$D244,Listes!$A$43:$E$49,3,FALSE))+(VLOOKUP('DP_Instruction Forfaitaires'!$D244,Listes!$A$43:$E$49,4,FALSE)))))))</f>
        <v/>
      </c>
      <c r="N244" s="186" t="str">
        <f>IF($H244="","",IF($C244=Listes!$B$34,Listes!$I$31,IF($C244=Listes!$B$35,(VLOOKUP('DP_Instruction Forfaitaires'!$F244,Listes!$E$31:$F$36,2,FALSE)),IF($C244=Listes!$B$33,IF('DP_Instruction Forfaitaires'!$E244&lt;Listes!$A$64,'DP_Instruction Forfaitaires'!$E244*Listes!$A$65,IF('DP_Instruction Forfaitaires'!$E244&gt;Listes!$D$64,'DP_Instruction Forfaitaires'!$E244*Listes!$D$65,(('DP_Instruction Forfaitaires'!$E244*Listes!$B$65)+Listes!$C$65)))))))</f>
        <v/>
      </c>
      <c r="O244" s="140" t="str">
        <f>IF('Dépenses forfaitaires'!P244="","",'Dépenses forfaitaires'!P244)</f>
        <v/>
      </c>
      <c r="P244" s="196"/>
      <c r="Q244" s="367" t="str">
        <f t="shared" si="12"/>
        <v/>
      </c>
      <c r="R244" s="367" t="str">
        <f t="shared" si="13"/>
        <v/>
      </c>
      <c r="S244" s="196" t="str">
        <f t="shared" si="14"/>
        <v/>
      </c>
      <c r="T244" s="193"/>
      <c r="U244" s="198"/>
      <c r="V244" s="301" t="str">
        <f>IF(AND(OR(P244="KO",S244&lt;&gt;""),OR(Q244="",R244="",S244="")),Listes!$A$68,IF(AND(S244="",Q244&lt;&gt;""),Listes!$A$69,IF(AND(O244&lt;S244,U244=""),Listes!$A$70,IF(AND(Q244&gt;R244),Listes!$A$71,IF(AND(O244&lt;&gt;"",O244&gt;S244,T244=""),Listes!$A$72,IF(AND(W244="",OR(P244&lt;&gt;"",Q244&lt;&gt;"",R244&lt;&gt;"")),Listes!$A$73,""))))))</f>
        <v/>
      </c>
      <c r="W244" s="199"/>
      <c r="X244" s="331">
        <f t="shared" si="15"/>
        <v>0</v>
      </c>
    </row>
    <row r="245" spans="1:24" ht="20.149999999999999" customHeight="1" x14ac:dyDescent="0.35">
      <c r="A245" s="126">
        <v>239</v>
      </c>
      <c r="B245" s="123" t="str">
        <f>IF('Dépenses forfaitaires'!B245="","",'Dépenses forfaitaires'!B245)</f>
        <v/>
      </c>
      <c r="C245" s="123" t="str">
        <f>IF('Dépenses forfaitaires'!C245="","",'Dépenses forfaitaires'!C245)</f>
        <v/>
      </c>
      <c r="D245" s="123" t="str">
        <f>IF('Dépenses forfaitaires'!D245="","",'Dépenses forfaitaires'!D245)</f>
        <v/>
      </c>
      <c r="E245" s="123" t="str">
        <f>IF('Dépenses forfaitaires'!E245="","",'Dépenses forfaitaires'!E245)</f>
        <v/>
      </c>
      <c r="F245" s="123" t="str">
        <f>IF('Dépenses forfaitaires'!F245="","",'Dépenses forfaitaires'!F245)</f>
        <v/>
      </c>
      <c r="G245" s="197" t="str">
        <f>IF('Dépenses forfaitaires'!G245="","",'Dépenses forfaitaires'!G245)</f>
        <v/>
      </c>
      <c r="H245" s="123" t="str">
        <f>IF('Dépenses forfaitaires'!H245="","",'Dépenses forfaitaires'!H245)</f>
        <v/>
      </c>
      <c r="I245" s="123" t="str">
        <f>IF('Dépenses forfaitaires'!I245="","",'Dépenses forfaitaires'!I245)</f>
        <v/>
      </c>
      <c r="J245" s="361" t="str">
        <f>IF('Dépenses forfaitaires'!J245="","",'Dépenses forfaitaires'!J245)</f>
        <v/>
      </c>
      <c r="K245" s="361" t="str">
        <f>IF('Dépenses forfaitaires'!K245="","",'Dépenses forfaitaires'!K245)</f>
        <v/>
      </c>
      <c r="L245" s="123" t="str">
        <f>IF($H245="","",IF($C245=Listes!$B$32,IF('DP_Instruction Forfaitaires'!$E245&lt;Listes!$B$53,('DP_Instruction Forfaitaires'!$E245*(VLOOKUP('DP_Instruction Forfaitaires'!$D245,Listes!$A$54:$E$60,2,FALSE))),IF('DP_Instruction Forfaitaires'!$E245&gt;Listes!$E$53,('DP_Instruction Forfaitaires'!$E245*(VLOOKUP('DP_Instruction Forfaitaires'!$D245,Listes!$A$54:$E$60,5,FALSE))),('DP_Instruction Forfaitaires'!$E245*(VLOOKUP('DP_Instruction Forfaitaires'!$D245,Listes!$A$54:$E$60,3,FALSE))+(VLOOKUP('DP_Instruction Forfaitaires'!$D245,Listes!$A$54:$E$60,4,FALSE)))))))</f>
        <v/>
      </c>
      <c r="M245" s="123" t="str">
        <f>IF($H245="","",IF($C245=Listes!$B$31,IF('DP_Instruction Forfaitaires'!$E245&lt;Listes!$B$42,('DP_Instruction Forfaitaires'!$E245*(VLOOKUP('DP_Instruction Forfaitaires'!$D245,Listes!$A$43:$E$49,2,FALSE))),IF('DP_Instruction Forfaitaires'!$E245&gt;Listes!$D$42,('DP_Instruction Forfaitaires'!$E245*(VLOOKUP('DP_Instruction Forfaitaires'!$D245,Listes!$A$43:$E$49,5,FALSE))),('DP_Instruction Forfaitaires'!$E245*(VLOOKUP('DP_Instruction Forfaitaires'!$D245,Listes!$A$43:$E$49,3,FALSE))+(VLOOKUP('DP_Instruction Forfaitaires'!$D245,Listes!$A$43:$E$49,4,FALSE)))))))</f>
        <v/>
      </c>
      <c r="N245" s="186" t="str">
        <f>IF($H245="","",IF($C245=Listes!$B$34,Listes!$I$31,IF($C245=Listes!$B$35,(VLOOKUP('DP_Instruction Forfaitaires'!$F245,Listes!$E$31:$F$36,2,FALSE)),IF($C245=Listes!$B$33,IF('DP_Instruction Forfaitaires'!$E245&lt;Listes!$A$64,'DP_Instruction Forfaitaires'!$E245*Listes!$A$65,IF('DP_Instruction Forfaitaires'!$E245&gt;Listes!$D$64,'DP_Instruction Forfaitaires'!$E245*Listes!$D$65,(('DP_Instruction Forfaitaires'!$E245*Listes!$B$65)+Listes!$C$65)))))))</f>
        <v/>
      </c>
      <c r="O245" s="140" t="str">
        <f>IF('Dépenses forfaitaires'!P245="","",'Dépenses forfaitaires'!P245)</f>
        <v/>
      </c>
      <c r="P245" s="196"/>
      <c r="Q245" s="367" t="str">
        <f t="shared" si="12"/>
        <v/>
      </c>
      <c r="R245" s="367" t="str">
        <f t="shared" si="13"/>
        <v/>
      </c>
      <c r="S245" s="196" t="str">
        <f t="shared" si="14"/>
        <v/>
      </c>
      <c r="T245" s="193"/>
      <c r="U245" s="198"/>
      <c r="V245" s="301" t="str">
        <f>IF(AND(OR(P245="KO",S245&lt;&gt;""),OR(Q245="",R245="",S245="")),Listes!$A$68,IF(AND(S245="",Q245&lt;&gt;""),Listes!$A$69,IF(AND(O245&lt;S245,U245=""),Listes!$A$70,IF(AND(Q245&gt;R245),Listes!$A$71,IF(AND(O245&lt;&gt;"",O245&gt;S245,T245=""),Listes!$A$72,IF(AND(W245="",OR(P245&lt;&gt;"",Q245&lt;&gt;"",R245&lt;&gt;"")),Listes!$A$73,""))))))</f>
        <v/>
      </c>
      <c r="W245" s="199"/>
      <c r="X245" s="331">
        <f t="shared" si="15"/>
        <v>0</v>
      </c>
    </row>
    <row r="246" spans="1:24" ht="20.149999999999999" customHeight="1" x14ac:dyDescent="0.35">
      <c r="A246" s="126">
        <v>240</v>
      </c>
      <c r="B246" s="123" t="str">
        <f>IF('Dépenses forfaitaires'!B246="","",'Dépenses forfaitaires'!B246)</f>
        <v/>
      </c>
      <c r="C246" s="123" t="str">
        <f>IF('Dépenses forfaitaires'!C246="","",'Dépenses forfaitaires'!C246)</f>
        <v/>
      </c>
      <c r="D246" s="123" t="str">
        <f>IF('Dépenses forfaitaires'!D246="","",'Dépenses forfaitaires'!D246)</f>
        <v/>
      </c>
      <c r="E246" s="123" t="str">
        <f>IF('Dépenses forfaitaires'!E246="","",'Dépenses forfaitaires'!E246)</f>
        <v/>
      </c>
      <c r="F246" s="123" t="str">
        <f>IF('Dépenses forfaitaires'!F246="","",'Dépenses forfaitaires'!F246)</f>
        <v/>
      </c>
      <c r="G246" s="197" t="str">
        <f>IF('Dépenses forfaitaires'!G246="","",'Dépenses forfaitaires'!G246)</f>
        <v/>
      </c>
      <c r="H246" s="123" t="str">
        <f>IF('Dépenses forfaitaires'!H246="","",'Dépenses forfaitaires'!H246)</f>
        <v/>
      </c>
      <c r="I246" s="123" t="str">
        <f>IF('Dépenses forfaitaires'!I246="","",'Dépenses forfaitaires'!I246)</f>
        <v/>
      </c>
      <c r="J246" s="361" t="str">
        <f>IF('Dépenses forfaitaires'!J246="","",'Dépenses forfaitaires'!J246)</f>
        <v/>
      </c>
      <c r="K246" s="361" t="str">
        <f>IF('Dépenses forfaitaires'!K246="","",'Dépenses forfaitaires'!K246)</f>
        <v/>
      </c>
      <c r="L246" s="123" t="str">
        <f>IF($H246="","",IF($C246=Listes!$B$32,IF('DP_Instruction Forfaitaires'!$E246&lt;Listes!$B$53,('DP_Instruction Forfaitaires'!$E246*(VLOOKUP('DP_Instruction Forfaitaires'!$D246,Listes!$A$54:$E$60,2,FALSE))),IF('DP_Instruction Forfaitaires'!$E246&gt;Listes!$E$53,('DP_Instruction Forfaitaires'!$E246*(VLOOKUP('DP_Instruction Forfaitaires'!$D246,Listes!$A$54:$E$60,5,FALSE))),('DP_Instruction Forfaitaires'!$E246*(VLOOKUP('DP_Instruction Forfaitaires'!$D246,Listes!$A$54:$E$60,3,FALSE))+(VLOOKUP('DP_Instruction Forfaitaires'!$D246,Listes!$A$54:$E$60,4,FALSE)))))))</f>
        <v/>
      </c>
      <c r="M246" s="123" t="str">
        <f>IF($H246="","",IF($C246=Listes!$B$31,IF('DP_Instruction Forfaitaires'!$E246&lt;Listes!$B$42,('DP_Instruction Forfaitaires'!$E246*(VLOOKUP('DP_Instruction Forfaitaires'!$D246,Listes!$A$43:$E$49,2,FALSE))),IF('DP_Instruction Forfaitaires'!$E246&gt;Listes!$D$42,('DP_Instruction Forfaitaires'!$E246*(VLOOKUP('DP_Instruction Forfaitaires'!$D246,Listes!$A$43:$E$49,5,FALSE))),('DP_Instruction Forfaitaires'!$E246*(VLOOKUP('DP_Instruction Forfaitaires'!$D246,Listes!$A$43:$E$49,3,FALSE))+(VLOOKUP('DP_Instruction Forfaitaires'!$D246,Listes!$A$43:$E$49,4,FALSE)))))))</f>
        <v/>
      </c>
      <c r="N246" s="186" t="str">
        <f>IF($H246="","",IF($C246=Listes!$B$34,Listes!$I$31,IF($C246=Listes!$B$35,(VLOOKUP('DP_Instruction Forfaitaires'!$F246,Listes!$E$31:$F$36,2,FALSE)),IF($C246=Listes!$B$33,IF('DP_Instruction Forfaitaires'!$E246&lt;Listes!$A$64,'DP_Instruction Forfaitaires'!$E246*Listes!$A$65,IF('DP_Instruction Forfaitaires'!$E246&gt;Listes!$D$64,'DP_Instruction Forfaitaires'!$E246*Listes!$D$65,(('DP_Instruction Forfaitaires'!$E246*Listes!$B$65)+Listes!$C$65)))))))</f>
        <v/>
      </c>
      <c r="O246" s="140" t="str">
        <f>IF('Dépenses forfaitaires'!P246="","",'Dépenses forfaitaires'!P246)</f>
        <v/>
      </c>
      <c r="P246" s="196"/>
      <c r="Q246" s="367" t="str">
        <f t="shared" si="12"/>
        <v/>
      </c>
      <c r="R246" s="367" t="str">
        <f t="shared" si="13"/>
        <v/>
      </c>
      <c r="S246" s="196" t="str">
        <f t="shared" si="14"/>
        <v/>
      </c>
      <c r="T246" s="193"/>
      <c r="U246" s="198"/>
      <c r="V246" s="301" t="str">
        <f>IF(AND(OR(P246="KO",S246&lt;&gt;""),OR(Q246="",R246="",S246="")),Listes!$A$68,IF(AND(S246="",Q246&lt;&gt;""),Listes!$A$69,IF(AND(O246&lt;S246,U246=""),Listes!$A$70,IF(AND(Q246&gt;R246),Listes!$A$71,IF(AND(O246&lt;&gt;"",O246&gt;S246,T246=""),Listes!$A$72,IF(AND(W246="",OR(P246&lt;&gt;"",Q246&lt;&gt;"",R246&lt;&gt;"")),Listes!$A$73,""))))))</f>
        <v/>
      </c>
      <c r="W246" s="199"/>
      <c r="X246" s="331">
        <f t="shared" si="15"/>
        <v>0</v>
      </c>
    </row>
    <row r="247" spans="1:24" ht="20.149999999999999" customHeight="1" x14ac:dyDescent="0.35">
      <c r="A247" s="126">
        <v>241</v>
      </c>
      <c r="B247" s="123" t="str">
        <f>IF('Dépenses forfaitaires'!B247="","",'Dépenses forfaitaires'!B247)</f>
        <v/>
      </c>
      <c r="C247" s="123" t="str">
        <f>IF('Dépenses forfaitaires'!C247="","",'Dépenses forfaitaires'!C247)</f>
        <v/>
      </c>
      <c r="D247" s="123" t="str">
        <f>IF('Dépenses forfaitaires'!D247="","",'Dépenses forfaitaires'!D247)</f>
        <v/>
      </c>
      <c r="E247" s="123" t="str">
        <f>IF('Dépenses forfaitaires'!E247="","",'Dépenses forfaitaires'!E247)</f>
        <v/>
      </c>
      <c r="F247" s="123" t="str">
        <f>IF('Dépenses forfaitaires'!F247="","",'Dépenses forfaitaires'!F247)</f>
        <v/>
      </c>
      <c r="G247" s="197" t="str">
        <f>IF('Dépenses forfaitaires'!G247="","",'Dépenses forfaitaires'!G247)</f>
        <v/>
      </c>
      <c r="H247" s="123" t="str">
        <f>IF('Dépenses forfaitaires'!H247="","",'Dépenses forfaitaires'!H247)</f>
        <v/>
      </c>
      <c r="I247" s="123" t="str">
        <f>IF('Dépenses forfaitaires'!I247="","",'Dépenses forfaitaires'!I247)</f>
        <v/>
      </c>
      <c r="J247" s="361" t="str">
        <f>IF('Dépenses forfaitaires'!J247="","",'Dépenses forfaitaires'!J247)</f>
        <v/>
      </c>
      <c r="K247" s="361" t="str">
        <f>IF('Dépenses forfaitaires'!K247="","",'Dépenses forfaitaires'!K247)</f>
        <v/>
      </c>
      <c r="L247" s="123" t="str">
        <f>IF($H247="","",IF($C247=Listes!$B$32,IF('DP_Instruction Forfaitaires'!$E247&lt;Listes!$B$53,('DP_Instruction Forfaitaires'!$E247*(VLOOKUP('DP_Instruction Forfaitaires'!$D247,Listes!$A$54:$E$60,2,FALSE))),IF('DP_Instruction Forfaitaires'!$E247&gt;Listes!$E$53,('DP_Instruction Forfaitaires'!$E247*(VLOOKUP('DP_Instruction Forfaitaires'!$D247,Listes!$A$54:$E$60,5,FALSE))),('DP_Instruction Forfaitaires'!$E247*(VLOOKUP('DP_Instruction Forfaitaires'!$D247,Listes!$A$54:$E$60,3,FALSE))+(VLOOKUP('DP_Instruction Forfaitaires'!$D247,Listes!$A$54:$E$60,4,FALSE)))))))</f>
        <v/>
      </c>
      <c r="M247" s="123" t="str">
        <f>IF($H247="","",IF($C247=Listes!$B$31,IF('DP_Instruction Forfaitaires'!$E247&lt;Listes!$B$42,('DP_Instruction Forfaitaires'!$E247*(VLOOKUP('DP_Instruction Forfaitaires'!$D247,Listes!$A$43:$E$49,2,FALSE))),IF('DP_Instruction Forfaitaires'!$E247&gt;Listes!$D$42,('DP_Instruction Forfaitaires'!$E247*(VLOOKUP('DP_Instruction Forfaitaires'!$D247,Listes!$A$43:$E$49,5,FALSE))),('DP_Instruction Forfaitaires'!$E247*(VLOOKUP('DP_Instruction Forfaitaires'!$D247,Listes!$A$43:$E$49,3,FALSE))+(VLOOKUP('DP_Instruction Forfaitaires'!$D247,Listes!$A$43:$E$49,4,FALSE)))))))</f>
        <v/>
      </c>
      <c r="N247" s="186" t="str">
        <f>IF($H247="","",IF($C247=Listes!$B$34,Listes!$I$31,IF($C247=Listes!$B$35,(VLOOKUP('DP_Instruction Forfaitaires'!$F247,Listes!$E$31:$F$36,2,FALSE)),IF($C247=Listes!$B$33,IF('DP_Instruction Forfaitaires'!$E247&lt;Listes!$A$64,'DP_Instruction Forfaitaires'!$E247*Listes!$A$65,IF('DP_Instruction Forfaitaires'!$E247&gt;Listes!$D$64,'DP_Instruction Forfaitaires'!$E247*Listes!$D$65,(('DP_Instruction Forfaitaires'!$E247*Listes!$B$65)+Listes!$C$65)))))))</f>
        <v/>
      </c>
      <c r="O247" s="140" t="str">
        <f>IF('Dépenses forfaitaires'!P247="","",'Dépenses forfaitaires'!P247)</f>
        <v/>
      </c>
      <c r="P247" s="196"/>
      <c r="Q247" s="367" t="str">
        <f t="shared" si="12"/>
        <v/>
      </c>
      <c r="R247" s="367" t="str">
        <f t="shared" si="13"/>
        <v/>
      </c>
      <c r="S247" s="196" t="str">
        <f t="shared" si="14"/>
        <v/>
      </c>
      <c r="T247" s="193"/>
      <c r="U247" s="198"/>
      <c r="V247" s="301" t="str">
        <f>IF(AND(OR(P247="KO",S247&lt;&gt;""),OR(Q247="",R247="",S247="")),Listes!$A$68,IF(AND(S247="",Q247&lt;&gt;""),Listes!$A$69,IF(AND(O247&lt;S247,U247=""),Listes!$A$70,IF(AND(Q247&gt;R247),Listes!$A$71,IF(AND(O247&lt;&gt;"",O247&gt;S247,T247=""),Listes!$A$72,IF(AND(W247="",OR(P247&lt;&gt;"",Q247&lt;&gt;"",R247&lt;&gt;"")),Listes!$A$73,""))))))</f>
        <v/>
      </c>
      <c r="W247" s="199"/>
      <c r="X247" s="331">
        <f t="shared" si="15"/>
        <v>0</v>
      </c>
    </row>
    <row r="248" spans="1:24" ht="20.149999999999999" customHeight="1" x14ac:dyDescent="0.35">
      <c r="A248" s="126">
        <v>242</v>
      </c>
      <c r="B248" s="123" t="str">
        <f>IF('Dépenses forfaitaires'!B248="","",'Dépenses forfaitaires'!B248)</f>
        <v/>
      </c>
      <c r="C248" s="123" t="str">
        <f>IF('Dépenses forfaitaires'!C248="","",'Dépenses forfaitaires'!C248)</f>
        <v/>
      </c>
      <c r="D248" s="123" t="str">
        <f>IF('Dépenses forfaitaires'!D248="","",'Dépenses forfaitaires'!D248)</f>
        <v/>
      </c>
      <c r="E248" s="123" t="str">
        <f>IF('Dépenses forfaitaires'!E248="","",'Dépenses forfaitaires'!E248)</f>
        <v/>
      </c>
      <c r="F248" s="123" t="str">
        <f>IF('Dépenses forfaitaires'!F248="","",'Dépenses forfaitaires'!F248)</f>
        <v/>
      </c>
      <c r="G248" s="197" t="str">
        <f>IF('Dépenses forfaitaires'!G248="","",'Dépenses forfaitaires'!G248)</f>
        <v/>
      </c>
      <c r="H248" s="123" t="str">
        <f>IF('Dépenses forfaitaires'!H248="","",'Dépenses forfaitaires'!H248)</f>
        <v/>
      </c>
      <c r="I248" s="123" t="str">
        <f>IF('Dépenses forfaitaires'!I248="","",'Dépenses forfaitaires'!I248)</f>
        <v/>
      </c>
      <c r="J248" s="361" t="str">
        <f>IF('Dépenses forfaitaires'!J248="","",'Dépenses forfaitaires'!J248)</f>
        <v/>
      </c>
      <c r="K248" s="361" t="str">
        <f>IF('Dépenses forfaitaires'!K248="","",'Dépenses forfaitaires'!K248)</f>
        <v/>
      </c>
      <c r="L248" s="123" t="str">
        <f>IF($H248="","",IF($C248=Listes!$B$32,IF('DP_Instruction Forfaitaires'!$E248&lt;Listes!$B$53,('DP_Instruction Forfaitaires'!$E248*(VLOOKUP('DP_Instruction Forfaitaires'!$D248,Listes!$A$54:$E$60,2,FALSE))),IF('DP_Instruction Forfaitaires'!$E248&gt;Listes!$E$53,('DP_Instruction Forfaitaires'!$E248*(VLOOKUP('DP_Instruction Forfaitaires'!$D248,Listes!$A$54:$E$60,5,FALSE))),('DP_Instruction Forfaitaires'!$E248*(VLOOKUP('DP_Instruction Forfaitaires'!$D248,Listes!$A$54:$E$60,3,FALSE))+(VLOOKUP('DP_Instruction Forfaitaires'!$D248,Listes!$A$54:$E$60,4,FALSE)))))))</f>
        <v/>
      </c>
      <c r="M248" s="123" t="str">
        <f>IF($H248="","",IF($C248=Listes!$B$31,IF('DP_Instruction Forfaitaires'!$E248&lt;Listes!$B$42,('DP_Instruction Forfaitaires'!$E248*(VLOOKUP('DP_Instruction Forfaitaires'!$D248,Listes!$A$43:$E$49,2,FALSE))),IF('DP_Instruction Forfaitaires'!$E248&gt;Listes!$D$42,('DP_Instruction Forfaitaires'!$E248*(VLOOKUP('DP_Instruction Forfaitaires'!$D248,Listes!$A$43:$E$49,5,FALSE))),('DP_Instruction Forfaitaires'!$E248*(VLOOKUP('DP_Instruction Forfaitaires'!$D248,Listes!$A$43:$E$49,3,FALSE))+(VLOOKUP('DP_Instruction Forfaitaires'!$D248,Listes!$A$43:$E$49,4,FALSE)))))))</f>
        <v/>
      </c>
      <c r="N248" s="186" t="str">
        <f>IF($H248="","",IF($C248=Listes!$B$34,Listes!$I$31,IF($C248=Listes!$B$35,(VLOOKUP('DP_Instruction Forfaitaires'!$F248,Listes!$E$31:$F$36,2,FALSE)),IF($C248=Listes!$B$33,IF('DP_Instruction Forfaitaires'!$E248&lt;Listes!$A$64,'DP_Instruction Forfaitaires'!$E248*Listes!$A$65,IF('DP_Instruction Forfaitaires'!$E248&gt;Listes!$D$64,'DP_Instruction Forfaitaires'!$E248*Listes!$D$65,(('DP_Instruction Forfaitaires'!$E248*Listes!$B$65)+Listes!$C$65)))))))</f>
        <v/>
      </c>
      <c r="O248" s="140" t="str">
        <f>IF('Dépenses forfaitaires'!P248="","",'Dépenses forfaitaires'!P248)</f>
        <v/>
      </c>
      <c r="P248" s="196"/>
      <c r="Q248" s="367" t="str">
        <f t="shared" si="12"/>
        <v/>
      </c>
      <c r="R248" s="367" t="str">
        <f t="shared" si="13"/>
        <v/>
      </c>
      <c r="S248" s="196" t="str">
        <f t="shared" si="14"/>
        <v/>
      </c>
      <c r="T248" s="193"/>
      <c r="U248" s="198"/>
      <c r="V248" s="301" t="str">
        <f>IF(AND(OR(P248="KO",S248&lt;&gt;""),OR(Q248="",R248="",S248="")),Listes!$A$68,IF(AND(S248="",Q248&lt;&gt;""),Listes!$A$69,IF(AND(O248&lt;S248,U248=""),Listes!$A$70,IF(AND(Q248&gt;R248),Listes!$A$71,IF(AND(O248&lt;&gt;"",O248&gt;S248,T248=""),Listes!$A$72,IF(AND(W248="",OR(P248&lt;&gt;"",Q248&lt;&gt;"",R248&lt;&gt;"")),Listes!$A$73,""))))))</f>
        <v/>
      </c>
      <c r="W248" s="199"/>
      <c r="X248" s="331">
        <f t="shared" si="15"/>
        <v>0</v>
      </c>
    </row>
    <row r="249" spans="1:24" ht="20.149999999999999" customHeight="1" x14ac:dyDescent="0.35">
      <c r="A249" s="126">
        <v>243</v>
      </c>
      <c r="B249" s="123" t="str">
        <f>IF('Dépenses forfaitaires'!B249="","",'Dépenses forfaitaires'!B249)</f>
        <v/>
      </c>
      <c r="C249" s="123" t="str">
        <f>IF('Dépenses forfaitaires'!C249="","",'Dépenses forfaitaires'!C249)</f>
        <v/>
      </c>
      <c r="D249" s="123" t="str">
        <f>IF('Dépenses forfaitaires'!D249="","",'Dépenses forfaitaires'!D249)</f>
        <v/>
      </c>
      <c r="E249" s="123" t="str">
        <f>IF('Dépenses forfaitaires'!E249="","",'Dépenses forfaitaires'!E249)</f>
        <v/>
      </c>
      <c r="F249" s="123" t="str">
        <f>IF('Dépenses forfaitaires'!F249="","",'Dépenses forfaitaires'!F249)</f>
        <v/>
      </c>
      <c r="G249" s="197" t="str">
        <f>IF('Dépenses forfaitaires'!G249="","",'Dépenses forfaitaires'!G249)</f>
        <v/>
      </c>
      <c r="H249" s="123" t="str">
        <f>IF('Dépenses forfaitaires'!H249="","",'Dépenses forfaitaires'!H249)</f>
        <v/>
      </c>
      <c r="I249" s="123" t="str">
        <f>IF('Dépenses forfaitaires'!I249="","",'Dépenses forfaitaires'!I249)</f>
        <v/>
      </c>
      <c r="J249" s="361" t="str">
        <f>IF('Dépenses forfaitaires'!J249="","",'Dépenses forfaitaires'!J249)</f>
        <v/>
      </c>
      <c r="K249" s="361" t="str">
        <f>IF('Dépenses forfaitaires'!K249="","",'Dépenses forfaitaires'!K249)</f>
        <v/>
      </c>
      <c r="L249" s="123" t="str">
        <f>IF($H249="","",IF($C249=Listes!$B$32,IF('DP_Instruction Forfaitaires'!$E249&lt;Listes!$B$53,('DP_Instruction Forfaitaires'!$E249*(VLOOKUP('DP_Instruction Forfaitaires'!$D249,Listes!$A$54:$E$60,2,FALSE))),IF('DP_Instruction Forfaitaires'!$E249&gt;Listes!$E$53,('DP_Instruction Forfaitaires'!$E249*(VLOOKUP('DP_Instruction Forfaitaires'!$D249,Listes!$A$54:$E$60,5,FALSE))),('DP_Instruction Forfaitaires'!$E249*(VLOOKUP('DP_Instruction Forfaitaires'!$D249,Listes!$A$54:$E$60,3,FALSE))+(VLOOKUP('DP_Instruction Forfaitaires'!$D249,Listes!$A$54:$E$60,4,FALSE)))))))</f>
        <v/>
      </c>
      <c r="M249" s="123" t="str">
        <f>IF($H249="","",IF($C249=Listes!$B$31,IF('DP_Instruction Forfaitaires'!$E249&lt;Listes!$B$42,('DP_Instruction Forfaitaires'!$E249*(VLOOKUP('DP_Instruction Forfaitaires'!$D249,Listes!$A$43:$E$49,2,FALSE))),IF('DP_Instruction Forfaitaires'!$E249&gt;Listes!$D$42,('DP_Instruction Forfaitaires'!$E249*(VLOOKUP('DP_Instruction Forfaitaires'!$D249,Listes!$A$43:$E$49,5,FALSE))),('DP_Instruction Forfaitaires'!$E249*(VLOOKUP('DP_Instruction Forfaitaires'!$D249,Listes!$A$43:$E$49,3,FALSE))+(VLOOKUP('DP_Instruction Forfaitaires'!$D249,Listes!$A$43:$E$49,4,FALSE)))))))</f>
        <v/>
      </c>
      <c r="N249" s="186" t="str">
        <f>IF($H249="","",IF($C249=Listes!$B$34,Listes!$I$31,IF($C249=Listes!$B$35,(VLOOKUP('DP_Instruction Forfaitaires'!$F249,Listes!$E$31:$F$36,2,FALSE)),IF($C249=Listes!$B$33,IF('DP_Instruction Forfaitaires'!$E249&lt;Listes!$A$64,'DP_Instruction Forfaitaires'!$E249*Listes!$A$65,IF('DP_Instruction Forfaitaires'!$E249&gt;Listes!$D$64,'DP_Instruction Forfaitaires'!$E249*Listes!$D$65,(('DP_Instruction Forfaitaires'!$E249*Listes!$B$65)+Listes!$C$65)))))))</f>
        <v/>
      </c>
      <c r="O249" s="140" t="str">
        <f>IF('Dépenses forfaitaires'!P249="","",'Dépenses forfaitaires'!P249)</f>
        <v/>
      </c>
      <c r="P249" s="196"/>
      <c r="Q249" s="367" t="str">
        <f t="shared" si="12"/>
        <v/>
      </c>
      <c r="R249" s="367" t="str">
        <f t="shared" si="13"/>
        <v/>
      </c>
      <c r="S249" s="196" t="str">
        <f t="shared" si="14"/>
        <v/>
      </c>
      <c r="T249" s="193"/>
      <c r="U249" s="198"/>
      <c r="V249" s="301" t="str">
        <f>IF(AND(OR(P249="KO",S249&lt;&gt;""),OR(Q249="",R249="",S249="")),Listes!$A$68,IF(AND(S249="",Q249&lt;&gt;""),Listes!$A$69,IF(AND(O249&lt;S249,U249=""),Listes!$A$70,IF(AND(Q249&gt;R249),Listes!$A$71,IF(AND(O249&lt;&gt;"",O249&gt;S249,T249=""),Listes!$A$72,IF(AND(W249="",OR(P249&lt;&gt;"",Q249&lt;&gt;"",R249&lt;&gt;"")),Listes!$A$73,""))))))</f>
        <v/>
      </c>
      <c r="W249" s="199"/>
      <c r="X249" s="331">
        <f t="shared" si="15"/>
        <v>0</v>
      </c>
    </row>
    <row r="250" spans="1:24" ht="20.149999999999999" customHeight="1" x14ac:dyDescent="0.35">
      <c r="A250" s="126">
        <v>244</v>
      </c>
      <c r="B250" s="123" t="str">
        <f>IF('Dépenses forfaitaires'!B250="","",'Dépenses forfaitaires'!B250)</f>
        <v/>
      </c>
      <c r="C250" s="123" t="str">
        <f>IF('Dépenses forfaitaires'!C250="","",'Dépenses forfaitaires'!C250)</f>
        <v/>
      </c>
      <c r="D250" s="123" t="str">
        <f>IF('Dépenses forfaitaires'!D250="","",'Dépenses forfaitaires'!D250)</f>
        <v/>
      </c>
      <c r="E250" s="123" t="str">
        <f>IF('Dépenses forfaitaires'!E250="","",'Dépenses forfaitaires'!E250)</f>
        <v/>
      </c>
      <c r="F250" s="123" t="str">
        <f>IF('Dépenses forfaitaires'!F250="","",'Dépenses forfaitaires'!F250)</f>
        <v/>
      </c>
      <c r="G250" s="197" t="str">
        <f>IF('Dépenses forfaitaires'!G250="","",'Dépenses forfaitaires'!G250)</f>
        <v/>
      </c>
      <c r="H250" s="123" t="str">
        <f>IF('Dépenses forfaitaires'!H250="","",'Dépenses forfaitaires'!H250)</f>
        <v/>
      </c>
      <c r="I250" s="123" t="str">
        <f>IF('Dépenses forfaitaires'!I250="","",'Dépenses forfaitaires'!I250)</f>
        <v/>
      </c>
      <c r="J250" s="361" t="str">
        <f>IF('Dépenses forfaitaires'!J250="","",'Dépenses forfaitaires'!J250)</f>
        <v/>
      </c>
      <c r="K250" s="361" t="str">
        <f>IF('Dépenses forfaitaires'!K250="","",'Dépenses forfaitaires'!K250)</f>
        <v/>
      </c>
      <c r="L250" s="123" t="str">
        <f>IF($H250="","",IF($C250=Listes!$B$32,IF('DP_Instruction Forfaitaires'!$E250&lt;Listes!$B$53,('DP_Instruction Forfaitaires'!$E250*(VLOOKUP('DP_Instruction Forfaitaires'!$D250,Listes!$A$54:$E$60,2,FALSE))),IF('DP_Instruction Forfaitaires'!$E250&gt;Listes!$E$53,('DP_Instruction Forfaitaires'!$E250*(VLOOKUP('DP_Instruction Forfaitaires'!$D250,Listes!$A$54:$E$60,5,FALSE))),('DP_Instruction Forfaitaires'!$E250*(VLOOKUP('DP_Instruction Forfaitaires'!$D250,Listes!$A$54:$E$60,3,FALSE))+(VLOOKUP('DP_Instruction Forfaitaires'!$D250,Listes!$A$54:$E$60,4,FALSE)))))))</f>
        <v/>
      </c>
      <c r="M250" s="123" t="str">
        <f>IF($H250="","",IF($C250=Listes!$B$31,IF('DP_Instruction Forfaitaires'!$E250&lt;Listes!$B$42,('DP_Instruction Forfaitaires'!$E250*(VLOOKUP('DP_Instruction Forfaitaires'!$D250,Listes!$A$43:$E$49,2,FALSE))),IF('DP_Instruction Forfaitaires'!$E250&gt;Listes!$D$42,('DP_Instruction Forfaitaires'!$E250*(VLOOKUP('DP_Instruction Forfaitaires'!$D250,Listes!$A$43:$E$49,5,FALSE))),('DP_Instruction Forfaitaires'!$E250*(VLOOKUP('DP_Instruction Forfaitaires'!$D250,Listes!$A$43:$E$49,3,FALSE))+(VLOOKUP('DP_Instruction Forfaitaires'!$D250,Listes!$A$43:$E$49,4,FALSE)))))))</f>
        <v/>
      </c>
      <c r="N250" s="186" t="str">
        <f>IF($H250="","",IF($C250=Listes!$B$34,Listes!$I$31,IF($C250=Listes!$B$35,(VLOOKUP('DP_Instruction Forfaitaires'!$F250,Listes!$E$31:$F$36,2,FALSE)),IF($C250=Listes!$B$33,IF('DP_Instruction Forfaitaires'!$E250&lt;Listes!$A$64,'DP_Instruction Forfaitaires'!$E250*Listes!$A$65,IF('DP_Instruction Forfaitaires'!$E250&gt;Listes!$D$64,'DP_Instruction Forfaitaires'!$E250*Listes!$D$65,(('DP_Instruction Forfaitaires'!$E250*Listes!$B$65)+Listes!$C$65)))))))</f>
        <v/>
      </c>
      <c r="O250" s="140" t="str">
        <f>IF('Dépenses forfaitaires'!P250="","",'Dépenses forfaitaires'!P250)</f>
        <v/>
      </c>
      <c r="P250" s="196"/>
      <c r="Q250" s="367" t="str">
        <f t="shared" si="12"/>
        <v/>
      </c>
      <c r="R250" s="367" t="str">
        <f t="shared" si="13"/>
        <v/>
      </c>
      <c r="S250" s="196" t="str">
        <f t="shared" si="14"/>
        <v/>
      </c>
      <c r="T250" s="193"/>
      <c r="U250" s="198"/>
      <c r="V250" s="301" t="str">
        <f>IF(AND(OR(P250="KO",S250&lt;&gt;""),OR(Q250="",R250="",S250="")),Listes!$A$68,IF(AND(S250="",Q250&lt;&gt;""),Listes!$A$69,IF(AND(O250&lt;S250,U250=""),Listes!$A$70,IF(AND(Q250&gt;R250),Listes!$A$71,IF(AND(O250&lt;&gt;"",O250&gt;S250,T250=""),Listes!$A$72,IF(AND(W250="",OR(P250&lt;&gt;"",Q250&lt;&gt;"",R250&lt;&gt;"")),Listes!$A$73,""))))))</f>
        <v/>
      </c>
      <c r="W250" s="199"/>
      <c r="X250" s="331">
        <f t="shared" si="15"/>
        <v>0</v>
      </c>
    </row>
    <row r="251" spans="1:24" ht="20.149999999999999" customHeight="1" x14ac:dyDescent="0.35">
      <c r="A251" s="126">
        <v>245</v>
      </c>
      <c r="B251" s="123" t="str">
        <f>IF('Dépenses forfaitaires'!B251="","",'Dépenses forfaitaires'!B251)</f>
        <v/>
      </c>
      <c r="C251" s="123" t="str">
        <f>IF('Dépenses forfaitaires'!C251="","",'Dépenses forfaitaires'!C251)</f>
        <v/>
      </c>
      <c r="D251" s="123" t="str">
        <f>IF('Dépenses forfaitaires'!D251="","",'Dépenses forfaitaires'!D251)</f>
        <v/>
      </c>
      <c r="E251" s="123" t="str">
        <f>IF('Dépenses forfaitaires'!E251="","",'Dépenses forfaitaires'!E251)</f>
        <v/>
      </c>
      <c r="F251" s="123" t="str">
        <f>IF('Dépenses forfaitaires'!F251="","",'Dépenses forfaitaires'!F251)</f>
        <v/>
      </c>
      <c r="G251" s="197" t="str">
        <f>IF('Dépenses forfaitaires'!G251="","",'Dépenses forfaitaires'!G251)</f>
        <v/>
      </c>
      <c r="H251" s="123" t="str">
        <f>IF('Dépenses forfaitaires'!H251="","",'Dépenses forfaitaires'!H251)</f>
        <v/>
      </c>
      <c r="I251" s="123" t="str">
        <f>IF('Dépenses forfaitaires'!I251="","",'Dépenses forfaitaires'!I251)</f>
        <v/>
      </c>
      <c r="J251" s="361" t="str">
        <f>IF('Dépenses forfaitaires'!J251="","",'Dépenses forfaitaires'!J251)</f>
        <v/>
      </c>
      <c r="K251" s="361" t="str">
        <f>IF('Dépenses forfaitaires'!K251="","",'Dépenses forfaitaires'!K251)</f>
        <v/>
      </c>
      <c r="L251" s="123" t="str">
        <f>IF($H251="","",IF($C251=Listes!$B$32,IF('DP_Instruction Forfaitaires'!$E251&lt;Listes!$B$53,('DP_Instruction Forfaitaires'!$E251*(VLOOKUP('DP_Instruction Forfaitaires'!$D251,Listes!$A$54:$E$60,2,FALSE))),IF('DP_Instruction Forfaitaires'!$E251&gt;Listes!$E$53,('DP_Instruction Forfaitaires'!$E251*(VLOOKUP('DP_Instruction Forfaitaires'!$D251,Listes!$A$54:$E$60,5,FALSE))),('DP_Instruction Forfaitaires'!$E251*(VLOOKUP('DP_Instruction Forfaitaires'!$D251,Listes!$A$54:$E$60,3,FALSE))+(VLOOKUP('DP_Instruction Forfaitaires'!$D251,Listes!$A$54:$E$60,4,FALSE)))))))</f>
        <v/>
      </c>
      <c r="M251" s="123" t="str">
        <f>IF($H251="","",IF($C251=Listes!$B$31,IF('DP_Instruction Forfaitaires'!$E251&lt;Listes!$B$42,('DP_Instruction Forfaitaires'!$E251*(VLOOKUP('DP_Instruction Forfaitaires'!$D251,Listes!$A$43:$E$49,2,FALSE))),IF('DP_Instruction Forfaitaires'!$E251&gt;Listes!$D$42,('DP_Instruction Forfaitaires'!$E251*(VLOOKUP('DP_Instruction Forfaitaires'!$D251,Listes!$A$43:$E$49,5,FALSE))),('DP_Instruction Forfaitaires'!$E251*(VLOOKUP('DP_Instruction Forfaitaires'!$D251,Listes!$A$43:$E$49,3,FALSE))+(VLOOKUP('DP_Instruction Forfaitaires'!$D251,Listes!$A$43:$E$49,4,FALSE)))))))</f>
        <v/>
      </c>
      <c r="N251" s="186" t="str">
        <f>IF($H251="","",IF($C251=Listes!$B$34,Listes!$I$31,IF($C251=Listes!$B$35,(VLOOKUP('DP_Instruction Forfaitaires'!$F251,Listes!$E$31:$F$36,2,FALSE)),IF($C251=Listes!$B$33,IF('DP_Instruction Forfaitaires'!$E251&lt;Listes!$A$64,'DP_Instruction Forfaitaires'!$E251*Listes!$A$65,IF('DP_Instruction Forfaitaires'!$E251&gt;Listes!$D$64,'DP_Instruction Forfaitaires'!$E251*Listes!$D$65,(('DP_Instruction Forfaitaires'!$E251*Listes!$B$65)+Listes!$C$65)))))))</f>
        <v/>
      </c>
      <c r="O251" s="140" t="str">
        <f>IF('Dépenses forfaitaires'!P251="","",'Dépenses forfaitaires'!P251)</f>
        <v/>
      </c>
      <c r="P251" s="196"/>
      <c r="Q251" s="367" t="str">
        <f t="shared" si="12"/>
        <v/>
      </c>
      <c r="R251" s="367" t="str">
        <f t="shared" si="13"/>
        <v/>
      </c>
      <c r="S251" s="196" t="str">
        <f t="shared" si="14"/>
        <v/>
      </c>
      <c r="T251" s="193"/>
      <c r="U251" s="198"/>
      <c r="V251" s="301" t="str">
        <f>IF(AND(OR(P251="KO",S251&lt;&gt;""),OR(Q251="",R251="",S251="")),Listes!$A$68,IF(AND(S251="",Q251&lt;&gt;""),Listes!$A$69,IF(AND(O251&lt;S251,U251=""),Listes!$A$70,IF(AND(Q251&gt;R251),Listes!$A$71,IF(AND(O251&lt;&gt;"",O251&gt;S251,T251=""),Listes!$A$72,IF(AND(W251="",OR(P251&lt;&gt;"",Q251&lt;&gt;"",R251&lt;&gt;"")),Listes!$A$73,""))))))</f>
        <v/>
      </c>
      <c r="W251" s="199"/>
      <c r="X251" s="331">
        <f t="shared" si="15"/>
        <v>0</v>
      </c>
    </row>
    <row r="252" spans="1:24" ht="20.149999999999999" customHeight="1" x14ac:dyDescent="0.35">
      <c r="A252" s="126">
        <v>246</v>
      </c>
      <c r="B252" s="123" t="str">
        <f>IF('Dépenses forfaitaires'!B252="","",'Dépenses forfaitaires'!B252)</f>
        <v/>
      </c>
      <c r="C252" s="123" t="str">
        <f>IF('Dépenses forfaitaires'!C252="","",'Dépenses forfaitaires'!C252)</f>
        <v/>
      </c>
      <c r="D252" s="123" t="str">
        <f>IF('Dépenses forfaitaires'!D252="","",'Dépenses forfaitaires'!D252)</f>
        <v/>
      </c>
      <c r="E252" s="123" t="str">
        <f>IF('Dépenses forfaitaires'!E252="","",'Dépenses forfaitaires'!E252)</f>
        <v/>
      </c>
      <c r="F252" s="123" t="str">
        <f>IF('Dépenses forfaitaires'!F252="","",'Dépenses forfaitaires'!F252)</f>
        <v/>
      </c>
      <c r="G252" s="197" t="str">
        <f>IF('Dépenses forfaitaires'!G252="","",'Dépenses forfaitaires'!G252)</f>
        <v/>
      </c>
      <c r="H252" s="123" t="str">
        <f>IF('Dépenses forfaitaires'!H252="","",'Dépenses forfaitaires'!H252)</f>
        <v/>
      </c>
      <c r="I252" s="123" t="str">
        <f>IF('Dépenses forfaitaires'!I252="","",'Dépenses forfaitaires'!I252)</f>
        <v/>
      </c>
      <c r="J252" s="361" t="str">
        <f>IF('Dépenses forfaitaires'!J252="","",'Dépenses forfaitaires'!J252)</f>
        <v/>
      </c>
      <c r="K252" s="361" t="str">
        <f>IF('Dépenses forfaitaires'!K252="","",'Dépenses forfaitaires'!K252)</f>
        <v/>
      </c>
      <c r="L252" s="123" t="str">
        <f>IF($H252="","",IF($C252=Listes!$B$32,IF('DP_Instruction Forfaitaires'!$E252&lt;Listes!$B$53,('DP_Instruction Forfaitaires'!$E252*(VLOOKUP('DP_Instruction Forfaitaires'!$D252,Listes!$A$54:$E$60,2,FALSE))),IF('DP_Instruction Forfaitaires'!$E252&gt;Listes!$E$53,('DP_Instruction Forfaitaires'!$E252*(VLOOKUP('DP_Instruction Forfaitaires'!$D252,Listes!$A$54:$E$60,5,FALSE))),('DP_Instruction Forfaitaires'!$E252*(VLOOKUP('DP_Instruction Forfaitaires'!$D252,Listes!$A$54:$E$60,3,FALSE))+(VLOOKUP('DP_Instruction Forfaitaires'!$D252,Listes!$A$54:$E$60,4,FALSE)))))))</f>
        <v/>
      </c>
      <c r="M252" s="123" t="str">
        <f>IF($H252="","",IF($C252=Listes!$B$31,IF('DP_Instruction Forfaitaires'!$E252&lt;Listes!$B$42,('DP_Instruction Forfaitaires'!$E252*(VLOOKUP('DP_Instruction Forfaitaires'!$D252,Listes!$A$43:$E$49,2,FALSE))),IF('DP_Instruction Forfaitaires'!$E252&gt;Listes!$D$42,('DP_Instruction Forfaitaires'!$E252*(VLOOKUP('DP_Instruction Forfaitaires'!$D252,Listes!$A$43:$E$49,5,FALSE))),('DP_Instruction Forfaitaires'!$E252*(VLOOKUP('DP_Instruction Forfaitaires'!$D252,Listes!$A$43:$E$49,3,FALSE))+(VLOOKUP('DP_Instruction Forfaitaires'!$D252,Listes!$A$43:$E$49,4,FALSE)))))))</f>
        <v/>
      </c>
      <c r="N252" s="186" t="str">
        <f>IF($H252="","",IF($C252=Listes!$B$34,Listes!$I$31,IF($C252=Listes!$B$35,(VLOOKUP('DP_Instruction Forfaitaires'!$F252,Listes!$E$31:$F$36,2,FALSE)),IF($C252=Listes!$B$33,IF('DP_Instruction Forfaitaires'!$E252&lt;Listes!$A$64,'DP_Instruction Forfaitaires'!$E252*Listes!$A$65,IF('DP_Instruction Forfaitaires'!$E252&gt;Listes!$D$64,'DP_Instruction Forfaitaires'!$E252*Listes!$D$65,(('DP_Instruction Forfaitaires'!$E252*Listes!$B$65)+Listes!$C$65)))))))</f>
        <v/>
      </c>
      <c r="O252" s="140" t="str">
        <f>IF('Dépenses forfaitaires'!P252="","",'Dépenses forfaitaires'!P252)</f>
        <v/>
      </c>
      <c r="P252" s="196"/>
      <c r="Q252" s="367" t="str">
        <f t="shared" si="12"/>
        <v/>
      </c>
      <c r="R252" s="367" t="str">
        <f t="shared" si="13"/>
        <v/>
      </c>
      <c r="S252" s="196" t="str">
        <f t="shared" si="14"/>
        <v/>
      </c>
      <c r="T252" s="193"/>
      <c r="U252" s="198"/>
      <c r="V252" s="301" t="str">
        <f>IF(AND(OR(P252="KO",S252&lt;&gt;""),OR(Q252="",R252="",S252="")),Listes!$A$68,IF(AND(S252="",Q252&lt;&gt;""),Listes!$A$69,IF(AND(O252&lt;S252,U252=""),Listes!$A$70,IF(AND(Q252&gt;R252),Listes!$A$71,IF(AND(O252&lt;&gt;"",O252&gt;S252,T252=""),Listes!$A$72,IF(AND(W252="",OR(P252&lt;&gt;"",Q252&lt;&gt;"",R252&lt;&gt;"")),Listes!$A$73,""))))))</f>
        <v/>
      </c>
      <c r="W252" s="199"/>
      <c r="X252" s="331">
        <f t="shared" si="15"/>
        <v>0</v>
      </c>
    </row>
    <row r="253" spans="1:24" ht="20.149999999999999" customHeight="1" x14ac:dyDescent="0.35">
      <c r="A253" s="126">
        <v>247</v>
      </c>
      <c r="B253" s="123" t="str">
        <f>IF('Dépenses forfaitaires'!B253="","",'Dépenses forfaitaires'!B253)</f>
        <v/>
      </c>
      <c r="C253" s="123" t="str">
        <f>IF('Dépenses forfaitaires'!C253="","",'Dépenses forfaitaires'!C253)</f>
        <v/>
      </c>
      <c r="D253" s="123" t="str">
        <f>IF('Dépenses forfaitaires'!D253="","",'Dépenses forfaitaires'!D253)</f>
        <v/>
      </c>
      <c r="E253" s="123" t="str">
        <f>IF('Dépenses forfaitaires'!E253="","",'Dépenses forfaitaires'!E253)</f>
        <v/>
      </c>
      <c r="F253" s="123" t="str">
        <f>IF('Dépenses forfaitaires'!F253="","",'Dépenses forfaitaires'!F253)</f>
        <v/>
      </c>
      <c r="G253" s="197" t="str">
        <f>IF('Dépenses forfaitaires'!G253="","",'Dépenses forfaitaires'!G253)</f>
        <v/>
      </c>
      <c r="H253" s="123" t="str">
        <f>IF('Dépenses forfaitaires'!H253="","",'Dépenses forfaitaires'!H253)</f>
        <v/>
      </c>
      <c r="I253" s="123" t="str">
        <f>IF('Dépenses forfaitaires'!I253="","",'Dépenses forfaitaires'!I253)</f>
        <v/>
      </c>
      <c r="J253" s="361" t="str">
        <f>IF('Dépenses forfaitaires'!J253="","",'Dépenses forfaitaires'!J253)</f>
        <v/>
      </c>
      <c r="K253" s="361" t="str">
        <f>IF('Dépenses forfaitaires'!K253="","",'Dépenses forfaitaires'!K253)</f>
        <v/>
      </c>
      <c r="L253" s="123" t="str">
        <f>IF($H253="","",IF($C253=Listes!$B$32,IF('DP_Instruction Forfaitaires'!$E253&lt;Listes!$B$53,('DP_Instruction Forfaitaires'!$E253*(VLOOKUP('DP_Instruction Forfaitaires'!$D253,Listes!$A$54:$E$60,2,FALSE))),IF('DP_Instruction Forfaitaires'!$E253&gt;Listes!$E$53,('DP_Instruction Forfaitaires'!$E253*(VLOOKUP('DP_Instruction Forfaitaires'!$D253,Listes!$A$54:$E$60,5,FALSE))),('DP_Instruction Forfaitaires'!$E253*(VLOOKUP('DP_Instruction Forfaitaires'!$D253,Listes!$A$54:$E$60,3,FALSE))+(VLOOKUP('DP_Instruction Forfaitaires'!$D253,Listes!$A$54:$E$60,4,FALSE)))))))</f>
        <v/>
      </c>
      <c r="M253" s="123" t="str">
        <f>IF($H253="","",IF($C253=Listes!$B$31,IF('DP_Instruction Forfaitaires'!$E253&lt;Listes!$B$42,('DP_Instruction Forfaitaires'!$E253*(VLOOKUP('DP_Instruction Forfaitaires'!$D253,Listes!$A$43:$E$49,2,FALSE))),IF('DP_Instruction Forfaitaires'!$E253&gt;Listes!$D$42,('DP_Instruction Forfaitaires'!$E253*(VLOOKUP('DP_Instruction Forfaitaires'!$D253,Listes!$A$43:$E$49,5,FALSE))),('DP_Instruction Forfaitaires'!$E253*(VLOOKUP('DP_Instruction Forfaitaires'!$D253,Listes!$A$43:$E$49,3,FALSE))+(VLOOKUP('DP_Instruction Forfaitaires'!$D253,Listes!$A$43:$E$49,4,FALSE)))))))</f>
        <v/>
      </c>
      <c r="N253" s="186" t="str">
        <f>IF($H253="","",IF($C253=Listes!$B$34,Listes!$I$31,IF($C253=Listes!$B$35,(VLOOKUP('DP_Instruction Forfaitaires'!$F253,Listes!$E$31:$F$36,2,FALSE)),IF($C253=Listes!$B$33,IF('DP_Instruction Forfaitaires'!$E253&lt;Listes!$A$64,'DP_Instruction Forfaitaires'!$E253*Listes!$A$65,IF('DP_Instruction Forfaitaires'!$E253&gt;Listes!$D$64,'DP_Instruction Forfaitaires'!$E253*Listes!$D$65,(('DP_Instruction Forfaitaires'!$E253*Listes!$B$65)+Listes!$C$65)))))))</f>
        <v/>
      </c>
      <c r="O253" s="140" t="str">
        <f>IF('Dépenses forfaitaires'!P253="","",'Dépenses forfaitaires'!P253)</f>
        <v/>
      </c>
      <c r="P253" s="196"/>
      <c r="Q253" s="367" t="str">
        <f t="shared" si="12"/>
        <v/>
      </c>
      <c r="R253" s="367" t="str">
        <f t="shared" si="13"/>
        <v/>
      </c>
      <c r="S253" s="196" t="str">
        <f t="shared" si="14"/>
        <v/>
      </c>
      <c r="T253" s="193"/>
      <c r="U253" s="198"/>
      <c r="V253" s="301" t="str">
        <f>IF(AND(OR(P253="KO",S253&lt;&gt;""),OR(Q253="",R253="",S253="")),Listes!$A$68,IF(AND(S253="",Q253&lt;&gt;""),Listes!$A$69,IF(AND(O253&lt;S253,U253=""),Listes!$A$70,IF(AND(Q253&gt;R253),Listes!$A$71,IF(AND(O253&lt;&gt;"",O253&gt;S253,T253=""),Listes!$A$72,IF(AND(W253="",OR(P253&lt;&gt;"",Q253&lt;&gt;"",R253&lt;&gt;"")),Listes!$A$73,""))))))</f>
        <v/>
      </c>
      <c r="W253" s="199"/>
      <c r="X253" s="331">
        <f t="shared" si="15"/>
        <v>0</v>
      </c>
    </row>
    <row r="254" spans="1:24" ht="20.149999999999999" customHeight="1" x14ac:dyDescent="0.35">
      <c r="A254" s="126">
        <v>248</v>
      </c>
      <c r="B254" s="123" t="str">
        <f>IF('Dépenses forfaitaires'!B254="","",'Dépenses forfaitaires'!B254)</f>
        <v/>
      </c>
      <c r="C254" s="123" t="str">
        <f>IF('Dépenses forfaitaires'!C254="","",'Dépenses forfaitaires'!C254)</f>
        <v/>
      </c>
      <c r="D254" s="123" t="str">
        <f>IF('Dépenses forfaitaires'!D254="","",'Dépenses forfaitaires'!D254)</f>
        <v/>
      </c>
      <c r="E254" s="123" t="str">
        <f>IF('Dépenses forfaitaires'!E254="","",'Dépenses forfaitaires'!E254)</f>
        <v/>
      </c>
      <c r="F254" s="123" t="str">
        <f>IF('Dépenses forfaitaires'!F254="","",'Dépenses forfaitaires'!F254)</f>
        <v/>
      </c>
      <c r="G254" s="197" t="str">
        <f>IF('Dépenses forfaitaires'!G254="","",'Dépenses forfaitaires'!G254)</f>
        <v/>
      </c>
      <c r="H254" s="123" t="str">
        <f>IF('Dépenses forfaitaires'!H254="","",'Dépenses forfaitaires'!H254)</f>
        <v/>
      </c>
      <c r="I254" s="123" t="str">
        <f>IF('Dépenses forfaitaires'!I254="","",'Dépenses forfaitaires'!I254)</f>
        <v/>
      </c>
      <c r="J254" s="361" t="str">
        <f>IF('Dépenses forfaitaires'!J254="","",'Dépenses forfaitaires'!J254)</f>
        <v/>
      </c>
      <c r="K254" s="361" t="str">
        <f>IF('Dépenses forfaitaires'!K254="","",'Dépenses forfaitaires'!K254)</f>
        <v/>
      </c>
      <c r="L254" s="123" t="str">
        <f>IF($H254="","",IF($C254=Listes!$B$32,IF('DP_Instruction Forfaitaires'!$E254&lt;Listes!$B$53,('DP_Instruction Forfaitaires'!$E254*(VLOOKUP('DP_Instruction Forfaitaires'!$D254,Listes!$A$54:$E$60,2,FALSE))),IF('DP_Instruction Forfaitaires'!$E254&gt;Listes!$E$53,('DP_Instruction Forfaitaires'!$E254*(VLOOKUP('DP_Instruction Forfaitaires'!$D254,Listes!$A$54:$E$60,5,FALSE))),('DP_Instruction Forfaitaires'!$E254*(VLOOKUP('DP_Instruction Forfaitaires'!$D254,Listes!$A$54:$E$60,3,FALSE))+(VLOOKUP('DP_Instruction Forfaitaires'!$D254,Listes!$A$54:$E$60,4,FALSE)))))))</f>
        <v/>
      </c>
      <c r="M254" s="123" t="str">
        <f>IF($H254="","",IF($C254=Listes!$B$31,IF('DP_Instruction Forfaitaires'!$E254&lt;Listes!$B$42,('DP_Instruction Forfaitaires'!$E254*(VLOOKUP('DP_Instruction Forfaitaires'!$D254,Listes!$A$43:$E$49,2,FALSE))),IF('DP_Instruction Forfaitaires'!$E254&gt;Listes!$D$42,('DP_Instruction Forfaitaires'!$E254*(VLOOKUP('DP_Instruction Forfaitaires'!$D254,Listes!$A$43:$E$49,5,FALSE))),('DP_Instruction Forfaitaires'!$E254*(VLOOKUP('DP_Instruction Forfaitaires'!$D254,Listes!$A$43:$E$49,3,FALSE))+(VLOOKUP('DP_Instruction Forfaitaires'!$D254,Listes!$A$43:$E$49,4,FALSE)))))))</f>
        <v/>
      </c>
      <c r="N254" s="186" t="str">
        <f>IF($H254="","",IF($C254=Listes!$B$34,Listes!$I$31,IF($C254=Listes!$B$35,(VLOOKUP('DP_Instruction Forfaitaires'!$F254,Listes!$E$31:$F$36,2,FALSE)),IF($C254=Listes!$B$33,IF('DP_Instruction Forfaitaires'!$E254&lt;Listes!$A$64,'DP_Instruction Forfaitaires'!$E254*Listes!$A$65,IF('DP_Instruction Forfaitaires'!$E254&gt;Listes!$D$64,'DP_Instruction Forfaitaires'!$E254*Listes!$D$65,(('DP_Instruction Forfaitaires'!$E254*Listes!$B$65)+Listes!$C$65)))))))</f>
        <v/>
      </c>
      <c r="O254" s="140" t="str">
        <f>IF('Dépenses forfaitaires'!P254="","",'Dépenses forfaitaires'!P254)</f>
        <v/>
      </c>
      <c r="P254" s="196"/>
      <c r="Q254" s="367" t="str">
        <f t="shared" si="12"/>
        <v/>
      </c>
      <c r="R254" s="367" t="str">
        <f t="shared" si="13"/>
        <v/>
      </c>
      <c r="S254" s="196" t="str">
        <f t="shared" si="14"/>
        <v/>
      </c>
      <c r="T254" s="193"/>
      <c r="U254" s="198"/>
      <c r="V254" s="301" t="str">
        <f>IF(AND(OR(P254="KO",S254&lt;&gt;""),OR(Q254="",R254="",S254="")),Listes!$A$68,IF(AND(S254="",Q254&lt;&gt;""),Listes!$A$69,IF(AND(O254&lt;S254,U254=""),Listes!$A$70,IF(AND(Q254&gt;R254),Listes!$A$71,IF(AND(O254&lt;&gt;"",O254&gt;S254,T254=""),Listes!$A$72,IF(AND(W254="",OR(P254&lt;&gt;"",Q254&lt;&gt;"",R254&lt;&gt;"")),Listes!$A$73,""))))))</f>
        <v/>
      </c>
      <c r="W254" s="199"/>
      <c r="X254" s="331">
        <f t="shared" si="15"/>
        <v>0</v>
      </c>
    </row>
    <row r="255" spans="1:24" ht="20.149999999999999" customHeight="1" x14ac:dyDescent="0.35">
      <c r="A255" s="126">
        <v>249</v>
      </c>
      <c r="B255" s="123" t="str">
        <f>IF('Dépenses forfaitaires'!B255="","",'Dépenses forfaitaires'!B255)</f>
        <v/>
      </c>
      <c r="C255" s="123" t="str">
        <f>IF('Dépenses forfaitaires'!C255="","",'Dépenses forfaitaires'!C255)</f>
        <v/>
      </c>
      <c r="D255" s="123" t="str">
        <f>IF('Dépenses forfaitaires'!D255="","",'Dépenses forfaitaires'!D255)</f>
        <v/>
      </c>
      <c r="E255" s="123" t="str">
        <f>IF('Dépenses forfaitaires'!E255="","",'Dépenses forfaitaires'!E255)</f>
        <v/>
      </c>
      <c r="F255" s="123" t="str">
        <f>IF('Dépenses forfaitaires'!F255="","",'Dépenses forfaitaires'!F255)</f>
        <v/>
      </c>
      <c r="G255" s="197" t="str">
        <f>IF('Dépenses forfaitaires'!G255="","",'Dépenses forfaitaires'!G255)</f>
        <v/>
      </c>
      <c r="H255" s="123" t="str">
        <f>IF('Dépenses forfaitaires'!H255="","",'Dépenses forfaitaires'!H255)</f>
        <v/>
      </c>
      <c r="I255" s="123" t="str">
        <f>IF('Dépenses forfaitaires'!I255="","",'Dépenses forfaitaires'!I255)</f>
        <v/>
      </c>
      <c r="J255" s="361" t="str">
        <f>IF('Dépenses forfaitaires'!J255="","",'Dépenses forfaitaires'!J255)</f>
        <v/>
      </c>
      <c r="K255" s="361" t="str">
        <f>IF('Dépenses forfaitaires'!K255="","",'Dépenses forfaitaires'!K255)</f>
        <v/>
      </c>
      <c r="L255" s="123" t="str">
        <f>IF($H255="","",IF($C255=Listes!$B$32,IF('DP_Instruction Forfaitaires'!$E255&lt;Listes!$B$53,('DP_Instruction Forfaitaires'!$E255*(VLOOKUP('DP_Instruction Forfaitaires'!$D255,Listes!$A$54:$E$60,2,FALSE))),IF('DP_Instruction Forfaitaires'!$E255&gt;Listes!$E$53,('DP_Instruction Forfaitaires'!$E255*(VLOOKUP('DP_Instruction Forfaitaires'!$D255,Listes!$A$54:$E$60,5,FALSE))),('DP_Instruction Forfaitaires'!$E255*(VLOOKUP('DP_Instruction Forfaitaires'!$D255,Listes!$A$54:$E$60,3,FALSE))+(VLOOKUP('DP_Instruction Forfaitaires'!$D255,Listes!$A$54:$E$60,4,FALSE)))))))</f>
        <v/>
      </c>
      <c r="M255" s="123" t="str">
        <f>IF($H255="","",IF($C255=Listes!$B$31,IF('DP_Instruction Forfaitaires'!$E255&lt;Listes!$B$42,('DP_Instruction Forfaitaires'!$E255*(VLOOKUP('DP_Instruction Forfaitaires'!$D255,Listes!$A$43:$E$49,2,FALSE))),IF('DP_Instruction Forfaitaires'!$E255&gt;Listes!$D$42,('DP_Instruction Forfaitaires'!$E255*(VLOOKUP('DP_Instruction Forfaitaires'!$D255,Listes!$A$43:$E$49,5,FALSE))),('DP_Instruction Forfaitaires'!$E255*(VLOOKUP('DP_Instruction Forfaitaires'!$D255,Listes!$A$43:$E$49,3,FALSE))+(VLOOKUP('DP_Instruction Forfaitaires'!$D255,Listes!$A$43:$E$49,4,FALSE)))))))</f>
        <v/>
      </c>
      <c r="N255" s="186" t="str">
        <f>IF($H255="","",IF($C255=Listes!$B$34,Listes!$I$31,IF($C255=Listes!$B$35,(VLOOKUP('DP_Instruction Forfaitaires'!$F255,Listes!$E$31:$F$36,2,FALSE)),IF($C255=Listes!$B$33,IF('DP_Instruction Forfaitaires'!$E255&lt;Listes!$A$64,'DP_Instruction Forfaitaires'!$E255*Listes!$A$65,IF('DP_Instruction Forfaitaires'!$E255&gt;Listes!$D$64,'DP_Instruction Forfaitaires'!$E255*Listes!$D$65,(('DP_Instruction Forfaitaires'!$E255*Listes!$B$65)+Listes!$C$65)))))))</f>
        <v/>
      </c>
      <c r="O255" s="140" t="str">
        <f>IF('Dépenses forfaitaires'!P255="","",'Dépenses forfaitaires'!P255)</f>
        <v/>
      </c>
      <c r="P255" s="196"/>
      <c r="Q255" s="367" t="str">
        <f t="shared" si="12"/>
        <v/>
      </c>
      <c r="R255" s="367" t="str">
        <f t="shared" si="13"/>
        <v/>
      </c>
      <c r="S255" s="196" t="str">
        <f t="shared" si="14"/>
        <v/>
      </c>
      <c r="T255" s="193"/>
      <c r="U255" s="198"/>
      <c r="V255" s="301" t="str">
        <f>IF(AND(OR(P255="KO",S255&lt;&gt;""),OR(Q255="",R255="",S255="")),Listes!$A$68,IF(AND(S255="",Q255&lt;&gt;""),Listes!$A$69,IF(AND(O255&lt;S255,U255=""),Listes!$A$70,IF(AND(Q255&gt;R255),Listes!$A$71,IF(AND(O255&lt;&gt;"",O255&gt;S255,T255=""),Listes!$A$72,IF(AND(W255="",OR(P255&lt;&gt;"",Q255&lt;&gt;"",R255&lt;&gt;"")),Listes!$A$73,""))))))</f>
        <v/>
      </c>
      <c r="W255" s="199"/>
      <c r="X255" s="331">
        <f t="shared" si="15"/>
        <v>0</v>
      </c>
    </row>
    <row r="256" spans="1:24" ht="20.149999999999999" customHeight="1" x14ac:dyDescent="0.35">
      <c r="A256" s="126">
        <v>250</v>
      </c>
      <c r="B256" s="123" t="str">
        <f>IF('Dépenses forfaitaires'!B256="","",'Dépenses forfaitaires'!B256)</f>
        <v/>
      </c>
      <c r="C256" s="123" t="str">
        <f>IF('Dépenses forfaitaires'!C256="","",'Dépenses forfaitaires'!C256)</f>
        <v/>
      </c>
      <c r="D256" s="123" t="str">
        <f>IF('Dépenses forfaitaires'!D256="","",'Dépenses forfaitaires'!D256)</f>
        <v/>
      </c>
      <c r="E256" s="123" t="str">
        <f>IF('Dépenses forfaitaires'!E256="","",'Dépenses forfaitaires'!E256)</f>
        <v/>
      </c>
      <c r="F256" s="123" t="str">
        <f>IF('Dépenses forfaitaires'!F256="","",'Dépenses forfaitaires'!F256)</f>
        <v/>
      </c>
      <c r="G256" s="197" t="str">
        <f>IF('Dépenses forfaitaires'!G256="","",'Dépenses forfaitaires'!G256)</f>
        <v/>
      </c>
      <c r="H256" s="123" t="str">
        <f>IF('Dépenses forfaitaires'!H256="","",'Dépenses forfaitaires'!H256)</f>
        <v/>
      </c>
      <c r="I256" s="123" t="str">
        <f>IF('Dépenses forfaitaires'!I256="","",'Dépenses forfaitaires'!I256)</f>
        <v/>
      </c>
      <c r="J256" s="361" t="str">
        <f>IF('Dépenses forfaitaires'!J256="","",'Dépenses forfaitaires'!J256)</f>
        <v/>
      </c>
      <c r="K256" s="361" t="str">
        <f>IF('Dépenses forfaitaires'!K256="","",'Dépenses forfaitaires'!K256)</f>
        <v/>
      </c>
      <c r="L256" s="123" t="str">
        <f>IF($H256="","",IF($C256=Listes!$B$32,IF('DP_Instruction Forfaitaires'!$E256&lt;Listes!$B$53,('DP_Instruction Forfaitaires'!$E256*(VLOOKUP('DP_Instruction Forfaitaires'!$D256,Listes!$A$54:$E$60,2,FALSE))),IF('DP_Instruction Forfaitaires'!$E256&gt;Listes!$E$53,('DP_Instruction Forfaitaires'!$E256*(VLOOKUP('DP_Instruction Forfaitaires'!$D256,Listes!$A$54:$E$60,5,FALSE))),('DP_Instruction Forfaitaires'!$E256*(VLOOKUP('DP_Instruction Forfaitaires'!$D256,Listes!$A$54:$E$60,3,FALSE))+(VLOOKUP('DP_Instruction Forfaitaires'!$D256,Listes!$A$54:$E$60,4,FALSE)))))))</f>
        <v/>
      </c>
      <c r="M256" s="123" t="str">
        <f>IF($H256="","",IF($C256=Listes!$B$31,IF('DP_Instruction Forfaitaires'!$E256&lt;Listes!$B$42,('DP_Instruction Forfaitaires'!$E256*(VLOOKUP('DP_Instruction Forfaitaires'!$D256,Listes!$A$43:$E$49,2,FALSE))),IF('DP_Instruction Forfaitaires'!$E256&gt;Listes!$D$42,('DP_Instruction Forfaitaires'!$E256*(VLOOKUP('DP_Instruction Forfaitaires'!$D256,Listes!$A$43:$E$49,5,FALSE))),('DP_Instruction Forfaitaires'!$E256*(VLOOKUP('DP_Instruction Forfaitaires'!$D256,Listes!$A$43:$E$49,3,FALSE))+(VLOOKUP('DP_Instruction Forfaitaires'!$D256,Listes!$A$43:$E$49,4,FALSE)))))))</f>
        <v/>
      </c>
      <c r="N256" s="186" t="str">
        <f>IF($H256="","",IF($C256=Listes!$B$34,Listes!$I$31,IF($C256=Listes!$B$35,(VLOOKUP('DP_Instruction Forfaitaires'!$F256,Listes!$E$31:$F$36,2,FALSE)),IF($C256=Listes!$B$33,IF('DP_Instruction Forfaitaires'!$E256&lt;Listes!$A$64,'DP_Instruction Forfaitaires'!$E256*Listes!$A$65,IF('DP_Instruction Forfaitaires'!$E256&gt;Listes!$D$64,'DP_Instruction Forfaitaires'!$E256*Listes!$D$65,(('DP_Instruction Forfaitaires'!$E256*Listes!$B$65)+Listes!$C$65)))))))</f>
        <v/>
      </c>
      <c r="O256" s="140" t="str">
        <f>IF('Dépenses forfaitaires'!P256="","",'Dépenses forfaitaires'!P256)</f>
        <v/>
      </c>
      <c r="P256" s="196"/>
      <c r="Q256" s="367" t="str">
        <f t="shared" si="12"/>
        <v/>
      </c>
      <c r="R256" s="367" t="str">
        <f t="shared" si="13"/>
        <v/>
      </c>
      <c r="S256" s="196" t="str">
        <f t="shared" si="14"/>
        <v/>
      </c>
      <c r="T256" s="193"/>
      <c r="U256" s="198"/>
      <c r="V256" s="301" t="str">
        <f>IF(AND(OR(P256="KO",S256&lt;&gt;""),OR(Q256="",R256="",S256="")),Listes!$A$68,IF(AND(S256="",Q256&lt;&gt;""),Listes!$A$69,IF(AND(O256&lt;S256,U256=""),Listes!$A$70,IF(AND(Q256&gt;R256),Listes!$A$71,IF(AND(O256&lt;&gt;"",O256&gt;S256,T256=""),Listes!$A$72,IF(AND(W256="",OR(P256&lt;&gt;"",Q256&lt;&gt;"",R256&lt;&gt;"")),Listes!$A$73,""))))))</f>
        <v/>
      </c>
      <c r="W256" s="199"/>
      <c r="X256" s="331">
        <f t="shared" si="15"/>
        <v>0</v>
      </c>
    </row>
    <row r="257" spans="1:24" ht="20.149999999999999" customHeight="1" x14ac:dyDescent="0.35">
      <c r="A257" s="126">
        <v>251</v>
      </c>
      <c r="B257" s="123" t="str">
        <f>IF('Dépenses forfaitaires'!B257="","",'Dépenses forfaitaires'!B257)</f>
        <v/>
      </c>
      <c r="C257" s="123" t="str">
        <f>IF('Dépenses forfaitaires'!C257="","",'Dépenses forfaitaires'!C257)</f>
        <v/>
      </c>
      <c r="D257" s="123" t="str">
        <f>IF('Dépenses forfaitaires'!D257="","",'Dépenses forfaitaires'!D257)</f>
        <v/>
      </c>
      <c r="E257" s="123" t="str">
        <f>IF('Dépenses forfaitaires'!E257="","",'Dépenses forfaitaires'!E257)</f>
        <v/>
      </c>
      <c r="F257" s="123" t="str">
        <f>IF('Dépenses forfaitaires'!F257="","",'Dépenses forfaitaires'!F257)</f>
        <v/>
      </c>
      <c r="G257" s="197" t="str">
        <f>IF('Dépenses forfaitaires'!G257="","",'Dépenses forfaitaires'!G257)</f>
        <v/>
      </c>
      <c r="H257" s="123" t="str">
        <f>IF('Dépenses forfaitaires'!H257="","",'Dépenses forfaitaires'!H257)</f>
        <v/>
      </c>
      <c r="I257" s="123" t="str">
        <f>IF('Dépenses forfaitaires'!I257="","",'Dépenses forfaitaires'!I257)</f>
        <v/>
      </c>
      <c r="J257" s="361" t="str">
        <f>IF('Dépenses forfaitaires'!J257="","",'Dépenses forfaitaires'!J257)</f>
        <v/>
      </c>
      <c r="K257" s="361" t="str">
        <f>IF('Dépenses forfaitaires'!K257="","",'Dépenses forfaitaires'!K257)</f>
        <v/>
      </c>
      <c r="L257" s="123" t="str">
        <f>IF($H257="","",IF($C257=Listes!$B$32,IF('DP_Instruction Forfaitaires'!$E257&lt;Listes!$B$53,('DP_Instruction Forfaitaires'!$E257*(VLOOKUP('DP_Instruction Forfaitaires'!$D257,Listes!$A$54:$E$60,2,FALSE))),IF('DP_Instruction Forfaitaires'!$E257&gt;Listes!$E$53,('DP_Instruction Forfaitaires'!$E257*(VLOOKUP('DP_Instruction Forfaitaires'!$D257,Listes!$A$54:$E$60,5,FALSE))),('DP_Instruction Forfaitaires'!$E257*(VLOOKUP('DP_Instruction Forfaitaires'!$D257,Listes!$A$54:$E$60,3,FALSE))+(VLOOKUP('DP_Instruction Forfaitaires'!$D257,Listes!$A$54:$E$60,4,FALSE)))))))</f>
        <v/>
      </c>
      <c r="M257" s="123" t="str">
        <f>IF($H257="","",IF($C257=Listes!$B$31,IF('DP_Instruction Forfaitaires'!$E257&lt;Listes!$B$42,('DP_Instruction Forfaitaires'!$E257*(VLOOKUP('DP_Instruction Forfaitaires'!$D257,Listes!$A$43:$E$49,2,FALSE))),IF('DP_Instruction Forfaitaires'!$E257&gt;Listes!$D$42,('DP_Instruction Forfaitaires'!$E257*(VLOOKUP('DP_Instruction Forfaitaires'!$D257,Listes!$A$43:$E$49,5,FALSE))),('DP_Instruction Forfaitaires'!$E257*(VLOOKUP('DP_Instruction Forfaitaires'!$D257,Listes!$A$43:$E$49,3,FALSE))+(VLOOKUP('DP_Instruction Forfaitaires'!$D257,Listes!$A$43:$E$49,4,FALSE)))))))</f>
        <v/>
      </c>
      <c r="N257" s="186" t="str">
        <f>IF($H257="","",IF($C257=Listes!$B$34,Listes!$I$31,IF($C257=Listes!$B$35,(VLOOKUP('DP_Instruction Forfaitaires'!$F257,Listes!$E$31:$F$36,2,FALSE)),IF($C257=Listes!$B$33,IF('DP_Instruction Forfaitaires'!$E257&lt;Listes!$A$64,'DP_Instruction Forfaitaires'!$E257*Listes!$A$65,IF('DP_Instruction Forfaitaires'!$E257&gt;Listes!$D$64,'DP_Instruction Forfaitaires'!$E257*Listes!$D$65,(('DP_Instruction Forfaitaires'!$E257*Listes!$B$65)+Listes!$C$65)))))))</f>
        <v/>
      </c>
      <c r="O257" s="140" t="str">
        <f>IF('Dépenses forfaitaires'!P257="","",'Dépenses forfaitaires'!P257)</f>
        <v/>
      </c>
      <c r="P257" s="196"/>
      <c r="Q257" s="367" t="str">
        <f t="shared" si="12"/>
        <v/>
      </c>
      <c r="R257" s="367" t="str">
        <f t="shared" si="13"/>
        <v/>
      </c>
      <c r="S257" s="196" t="str">
        <f t="shared" si="14"/>
        <v/>
      </c>
      <c r="T257" s="193"/>
      <c r="U257" s="198"/>
      <c r="V257" s="301" t="str">
        <f>IF(AND(OR(P257="KO",S257&lt;&gt;""),OR(Q257="",R257="",S257="")),Listes!$A$68,IF(AND(S257="",Q257&lt;&gt;""),Listes!$A$69,IF(AND(O257&lt;S257,U257=""),Listes!$A$70,IF(AND(Q257&gt;R257),Listes!$A$71,IF(AND(O257&lt;&gt;"",O257&gt;S257,T257=""),Listes!$A$72,IF(AND(W257="",OR(P257&lt;&gt;"",Q257&lt;&gt;"",R257&lt;&gt;"")),Listes!$A$73,""))))))</f>
        <v/>
      </c>
      <c r="W257" s="199"/>
      <c r="X257" s="331">
        <f t="shared" si="15"/>
        <v>0</v>
      </c>
    </row>
    <row r="258" spans="1:24" ht="20.149999999999999" customHeight="1" x14ac:dyDescent="0.35">
      <c r="A258" s="126">
        <v>252</v>
      </c>
      <c r="B258" s="123" t="str">
        <f>IF('Dépenses forfaitaires'!B258="","",'Dépenses forfaitaires'!B258)</f>
        <v/>
      </c>
      <c r="C258" s="123" t="str">
        <f>IF('Dépenses forfaitaires'!C258="","",'Dépenses forfaitaires'!C258)</f>
        <v/>
      </c>
      <c r="D258" s="123" t="str">
        <f>IF('Dépenses forfaitaires'!D258="","",'Dépenses forfaitaires'!D258)</f>
        <v/>
      </c>
      <c r="E258" s="123" t="str">
        <f>IF('Dépenses forfaitaires'!E258="","",'Dépenses forfaitaires'!E258)</f>
        <v/>
      </c>
      <c r="F258" s="123" t="str">
        <f>IF('Dépenses forfaitaires'!F258="","",'Dépenses forfaitaires'!F258)</f>
        <v/>
      </c>
      <c r="G258" s="197" t="str">
        <f>IF('Dépenses forfaitaires'!G258="","",'Dépenses forfaitaires'!G258)</f>
        <v/>
      </c>
      <c r="H258" s="123" t="str">
        <f>IF('Dépenses forfaitaires'!H258="","",'Dépenses forfaitaires'!H258)</f>
        <v/>
      </c>
      <c r="I258" s="123" t="str">
        <f>IF('Dépenses forfaitaires'!I258="","",'Dépenses forfaitaires'!I258)</f>
        <v/>
      </c>
      <c r="J258" s="361" t="str">
        <f>IF('Dépenses forfaitaires'!J258="","",'Dépenses forfaitaires'!J258)</f>
        <v/>
      </c>
      <c r="K258" s="361" t="str">
        <f>IF('Dépenses forfaitaires'!K258="","",'Dépenses forfaitaires'!K258)</f>
        <v/>
      </c>
      <c r="L258" s="123" t="str">
        <f>IF($H258="","",IF($C258=Listes!$B$32,IF('DP_Instruction Forfaitaires'!$E258&lt;Listes!$B$53,('DP_Instruction Forfaitaires'!$E258*(VLOOKUP('DP_Instruction Forfaitaires'!$D258,Listes!$A$54:$E$60,2,FALSE))),IF('DP_Instruction Forfaitaires'!$E258&gt;Listes!$E$53,('DP_Instruction Forfaitaires'!$E258*(VLOOKUP('DP_Instruction Forfaitaires'!$D258,Listes!$A$54:$E$60,5,FALSE))),('DP_Instruction Forfaitaires'!$E258*(VLOOKUP('DP_Instruction Forfaitaires'!$D258,Listes!$A$54:$E$60,3,FALSE))+(VLOOKUP('DP_Instruction Forfaitaires'!$D258,Listes!$A$54:$E$60,4,FALSE)))))))</f>
        <v/>
      </c>
      <c r="M258" s="123" t="str">
        <f>IF($H258="","",IF($C258=Listes!$B$31,IF('DP_Instruction Forfaitaires'!$E258&lt;Listes!$B$42,('DP_Instruction Forfaitaires'!$E258*(VLOOKUP('DP_Instruction Forfaitaires'!$D258,Listes!$A$43:$E$49,2,FALSE))),IF('DP_Instruction Forfaitaires'!$E258&gt;Listes!$D$42,('DP_Instruction Forfaitaires'!$E258*(VLOOKUP('DP_Instruction Forfaitaires'!$D258,Listes!$A$43:$E$49,5,FALSE))),('DP_Instruction Forfaitaires'!$E258*(VLOOKUP('DP_Instruction Forfaitaires'!$D258,Listes!$A$43:$E$49,3,FALSE))+(VLOOKUP('DP_Instruction Forfaitaires'!$D258,Listes!$A$43:$E$49,4,FALSE)))))))</f>
        <v/>
      </c>
      <c r="N258" s="186" t="str">
        <f>IF($H258="","",IF($C258=Listes!$B$34,Listes!$I$31,IF($C258=Listes!$B$35,(VLOOKUP('DP_Instruction Forfaitaires'!$F258,Listes!$E$31:$F$36,2,FALSE)),IF($C258=Listes!$B$33,IF('DP_Instruction Forfaitaires'!$E258&lt;Listes!$A$64,'DP_Instruction Forfaitaires'!$E258*Listes!$A$65,IF('DP_Instruction Forfaitaires'!$E258&gt;Listes!$D$64,'DP_Instruction Forfaitaires'!$E258*Listes!$D$65,(('DP_Instruction Forfaitaires'!$E258*Listes!$B$65)+Listes!$C$65)))))))</f>
        <v/>
      </c>
      <c r="O258" s="140" t="str">
        <f>IF('Dépenses forfaitaires'!P258="","",'Dépenses forfaitaires'!P258)</f>
        <v/>
      </c>
      <c r="P258" s="196"/>
      <c r="Q258" s="367" t="str">
        <f t="shared" si="12"/>
        <v/>
      </c>
      <c r="R258" s="367" t="str">
        <f t="shared" si="13"/>
        <v/>
      </c>
      <c r="S258" s="196" t="str">
        <f t="shared" si="14"/>
        <v/>
      </c>
      <c r="T258" s="193"/>
      <c r="U258" s="198"/>
      <c r="V258" s="301" t="str">
        <f>IF(AND(OR(P258="KO",S258&lt;&gt;""),OR(Q258="",R258="",S258="")),Listes!$A$68,IF(AND(S258="",Q258&lt;&gt;""),Listes!$A$69,IF(AND(O258&lt;S258,U258=""),Listes!$A$70,IF(AND(Q258&gt;R258),Listes!$A$71,IF(AND(O258&lt;&gt;"",O258&gt;S258,T258=""),Listes!$A$72,IF(AND(W258="",OR(P258&lt;&gt;"",Q258&lt;&gt;"",R258&lt;&gt;"")),Listes!$A$73,""))))))</f>
        <v/>
      </c>
      <c r="W258" s="199"/>
      <c r="X258" s="331">
        <f t="shared" si="15"/>
        <v>0</v>
      </c>
    </row>
    <row r="259" spans="1:24" ht="20.149999999999999" customHeight="1" x14ac:dyDescent="0.35">
      <c r="A259" s="126">
        <v>253</v>
      </c>
      <c r="B259" s="123" t="str">
        <f>IF('Dépenses forfaitaires'!B259="","",'Dépenses forfaitaires'!B259)</f>
        <v/>
      </c>
      <c r="C259" s="123" t="str">
        <f>IF('Dépenses forfaitaires'!C259="","",'Dépenses forfaitaires'!C259)</f>
        <v/>
      </c>
      <c r="D259" s="123" t="str">
        <f>IF('Dépenses forfaitaires'!D259="","",'Dépenses forfaitaires'!D259)</f>
        <v/>
      </c>
      <c r="E259" s="123" t="str">
        <f>IF('Dépenses forfaitaires'!E259="","",'Dépenses forfaitaires'!E259)</f>
        <v/>
      </c>
      <c r="F259" s="123" t="str">
        <f>IF('Dépenses forfaitaires'!F259="","",'Dépenses forfaitaires'!F259)</f>
        <v/>
      </c>
      <c r="G259" s="197" t="str">
        <f>IF('Dépenses forfaitaires'!G259="","",'Dépenses forfaitaires'!G259)</f>
        <v/>
      </c>
      <c r="H259" s="123" t="str">
        <f>IF('Dépenses forfaitaires'!H259="","",'Dépenses forfaitaires'!H259)</f>
        <v/>
      </c>
      <c r="I259" s="123" t="str">
        <f>IF('Dépenses forfaitaires'!I259="","",'Dépenses forfaitaires'!I259)</f>
        <v/>
      </c>
      <c r="J259" s="361" t="str">
        <f>IF('Dépenses forfaitaires'!J259="","",'Dépenses forfaitaires'!J259)</f>
        <v/>
      </c>
      <c r="K259" s="361" t="str">
        <f>IF('Dépenses forfaitaires'!K259="","",'Dépenses forfaitaires'!K259)</f>
        <v/>
      </c>
      <c r="L259" s="123" t="str">
        <f>IF($H259="","",IF($C259=Listes!$B$32,IF('DP_Instruction Forfaitaires'!$E259&lt;Listes!$B$53,('DP_Instruction Forfaitaires'!$E259*(VLOOKUP('DP_Instruction Forfaitaires'!$D259,Listes!$A$54:$E$60,2,FALSE))),IF('DP_Instruction Forfaitaires'!$E259&gt;Listes!$E$53,('DP_Instruction Forfaitaires'!$E259*(VLOOKUP('DP_Instruction Forfaitaires'!$D259,Listes!$A$54:$E$60,5,FALSE))),('DP_Instruction Forfaitaires'!$E259*(VLOOKUP('DP_Instruction Forfaitaires'!$D259,Listes!$A$54:$E$60,3,FALSE))+(VLOOKUP('DP_Instruction Forfaitaires'!$D259,Listes!$A$54:$E$60,4,FALSE)))))))</f>
        <v/>
      </c>
      <c r="M259" s="123" t="str">
        <f>IF($H259="","",IF($C259=Listes!$B$31,IF('DP_Instruction Forfaitaires'!$E259&lt;Listes!$B$42,('DP_Instruction Forfaitaires'!$E259*(VLOOKUP('DP_Instruction Forfaitaires'!$D259,Listes!$A$43:$E$49,2,FALSE))),IF('DP_Instruction Forfaitaires'!$E259&gt;Listes!$D$42,('DP_Instruction Forfaitaires'!$E259*(VLOOKUP('DP_Instruction Forfaitaires'!$D259,Listes!$A$43:$E$49,5,FALSE))),('DP_Instruction Forfaitaires'!$E259*(VLOOKUP('DP_Instruction Forfaitaires'!$D259,Listes!$A$43:$E$49,3,FALSE))+(VLOOKUP('DP_Instruction Forfaitaires'!$D259,Listes!$A$43:$E$49,4,FALSE)))))))</f>
        <v/>
      </c>
      <c r="N259" s="186" t="str">
        <f>IF($H259="","",IF($C259=Listes!$B$34,Listes!$I$31,IF($C259=Listes!$B$35,(VLOOKUP('DP_Instruction Forfaitaires'!$F259,Listes!$E$31:$F$36,2,FALSE)),IF($C259=Listes!$B$33,IF('DP_Instruction Forfaitaires'!$E259&lt;Listes!$A$64,'DP_Instruction Forfaitaires'!$E259*Listes!$A$65,IF('DP_Instruction Forfaitaires'!$E259&gt;Listes!$D$64,'DP_Instruction Forfaitaires'!$E259*Listes!$D$65,(('DP_Instruction Forfaitaires'!$E259*Listes!$B$65)+Listes!$C$65)))))))</f>
        <v/>
      </c>
      <c r="O259" s="140" t="str">
        <f>IF('Dépenses forfaitaires'!P259="","",'Dépenses forfaitaires'!P259)</f>
        <v/>
      </c>
      <c r="P259" s="196"/>
      <c r="Q259" s="367" t="str">
        <f t="shared" si="12"/>
        <v/>
      </c>
      <c r="R259" s="367" t="str">
        <f t="shared" si="13"/>
        <v/>
      </c>
      <c r="S259" s="196" t="str">
        <f t="shared" si="14"/>
        <v/>
      </c>
      <c r="T259" s="193"/>
      <c r="U259" s="198"/>
      <c r="V259" s="301" t="str">
        <f>IF(AND(OR(P259="KO",S259&lt;&gt;""),OR(Q259="",R259="",S259="")),Listes!$A$68,IF(AND(S259="",Q259&lt;&gt;""),Listes!$A$69,IF(AND(O259&lt;S259,U259=""),Listes!$A$70,IF(AND(Q259&gt;R259),Listes!$A$71,IF(AND(O259&lt;&gt;"",O259&gt;S259,T259=""),Listes!$A$72,IF(AND(W259="",OR(P259&lt;&gt;"",Q259&lt;&gt;"",R259&lt;&gt;"")),Listes!$A$73,""))))))</f>
        <v/>
      </c>
      <c r="W259" s="199"/>
      <c r="X259" s="331">
        <f t="shared" si="15"/>
        <v>0</v>
      </c>
    </row>
    <row r="260" spans="1:24" ht="20.149999999999999" customHeight="1" x14ac:dyDescent="0.35">
      <c r="A260" s="126">
        <v>254</v>
      </c>
      <c r="B260" s="123" t="str">
        <f>IF('Dépenses forfaitaires'!B260="","",'Dépenses forfaitaires'!B260)</f>
        <v/>
      </c>
      <c r="C260" s="123" t="str">
        <f>IF('Dépenses forfaitaires'!C260="","",'Dépenses forfaitaires'!C260)</f>
        <v/>
      </c>
      <c r="D260" s="123" t="str">
        <f>IF('Dépenses forfaitaires'!D260="","",'Dépenses forfaitaires'!D260)</f>
        <v/>
      </c>
      <c r="E260" s="123" t="str">
        <f>IF('Dépenses forfaitaires'!E260="","",'Dépenses forfaitaires'!E260)</f>
        <v/>
      </c>
      <c r="F260" s="123" t="str">
        <f>IF('Dépenses forfaitaires'!F260="","",'Dépenses forfaitaires'!F260)</f>
        <v/>
      </c>
      <c r="G260" s="197" t="str">
        <f>IF('Dépenses forfaitaires'!G260="","",'Dépenses forfaitaires'!G260)</f>
        <v/>
      </c>
      <c r="H260" s="123" t="str">
        <f>IF('Dépenses forfaitaires'!H260="","",'Dépenses forfaitaires'!H260)</f>
        <v/>
      </c>
      <c r="I260" s="123" t="str">
        <f>IF('Dépenses forfaitaires'!I260="","",'Dépenses forfaitaires'!I260)</f>
        <v/>
      </c>
      <c r="J260" s="361" t="str">
        <f>IF('Dépenses forfaitaires'!J260="","",'Dépenses forfaitaires'!J260)</f>
        <v/>
      </c>
      <c r="K260" s="361" t="str">
        <f>IF('Dépenses forfaitaires'!K260="","",'Dépenses forfaitaires'!K260)</f>
        <v/>
      </c>
      <c r="L260" s="123" t="str">
        <f>IF($H260="","",IF($C260=Listes!$B$32,IF('DP_Instruction Forfaitaires'!$E260&lt;Listes!$B$53,('DP_Instruction Forfaitaires'!$E260*(VLOOKUP('DP_Instruction Forfaitaires'!$D260,Listes!$A$54:$E$60,2,FALSE))),IF('DP_Instruction Forfaitaires'!$E260&gt;Listes!$E$53,('DP_Instruction Forfaitaires'!$E260*(VLOOKUP('DP_Instruction Forfaitaires'!$D260,Listes!$A$54:$E$60,5,FALSE))),('DP_Instruction Forfaitaires'!$E260*(VLOOKUP('DP_Instruction Forfaitaires'!$D260,Listes!$A$54:$E$60,3,FALSE))+(VLOOKUP('DP_Instruction Forfaitaires'!$D260,Listes!$A$54:$E$60,4,FALSE)))))))</f>
        <v/>
      </c>
      <c r="M260" s="123" t="str">
        <f>IF($H260="","",IF($C260=Listes!$B$31,IF('DP_Instruction Forfaitaires'!$E260&lt;Listes!$B$42,('DP_Instruction Forfaitaires'!$E260*(VLOOKUP('DP_Instruction Forfaitaires'!$D260,Listes!$A$43:$E$49,2,FALSE))),IF('DP_Instruction Forfaitaires'!$E260&gt;Listes!$D$42,('DP_Instruction Forfaitaires'!$E260*(VLOOKUP('DP_Instruction Forfaitaires'!$D260,Listes!$A$43:$E$49,5,FALSE))),('DP_Instruction Forfaitaires'!$E260*(VLOOKUP('DP_Instruction Forfaitaires'!$D260,Listes!$A$43:$E$49,3,FALSE))+(VLOOKUP('DP_Instruction Forfaitaires'!$D260,Listes!$A$43:$E$49,4,FALSE)))))))</f>
        <v/>
      </c>
      <c r="N260" s="186" t="str">
        <f>IF($H260="","",IF($C260=Listes!$B$34,Listes!$I$31,IF($C260=Listes!$B$35,(VLOOKUP('DP_Instruction Forfaitaires'!$F260,Listes!$E$31:$F$36,2,FALSE)),IF($C260=Listes!$B$33,IF('DP_Instruction Forfaitaires'!$E260&lt;Listes!$A$64,'DP_Instruction Forfaitaires'!$E260*Listes!$A$65,IF('DP_Instruction Forfaitaires'!$E260&gt;Listes!$D$64,'DP_Instruction Forfaitaires'!$E260*Listes!$D$65,(('DP_Instruction Forfaitaires'!$E260*Listes!$B$65)+Listes!$C$65)))))))</f>
        <v/>
      </c>
      <c r="O260" s="140" t="str">
        <f>IF('Dépenses forfaitaires'!P260="","",'Dépenses forfaitaires'!P260)</f>
        <v/>
      </c>
      <c r="P260" s="196"/>
      <c r="Q260" s="367" t="str">
        <f t="shared" si="12"/>
        <v/>
      </c>
      <c r="R260" s="367" t="str">
        <f t="shared" si="13"/>
        <v/>
      </c>
      <c r="S260" s="196" t="str">
        <f t="shared" si="14"/>
        <v/>
      </c>
      <c r="T260" s="193"/>
      <c r="U260" s="198"/>
      <c r="V260" s="301" t="str">
        <f>IF(AND(OR(P260="KO",S260&lt;&gt;""),OR(Q260="",R260="",S260="")),Listes!$A$68,IF(AND(S260="",Q260&lt;&gt;""),Listes!$A$69,IF(AND(O260&lt;S260,U260=""),Listes!$A$70,IF(AND(Q260&gt;R260),Listes!$A$71,IF(AND(O260&lt;&gt;"",O260&gt;S260,T260=""),Listes!$A$72,IF(AND(W260="",OR(P260&lt;&gt;"",Q260&lt;&gt;"",R260&lt;&gt;"")),Listes!$A$73,""))))))</f>
        <v/>
      </c>
      <c r="W260" s="199"/>
      <c r="X260" s="331">
        <f t="shared" si="15"/>
        <v>0</v>
      </c>
    </row>
    <row r="261" spans="1:24" ht="20.149999999999999" customHeight="1" x14ac:dyDescent="0.35">
      <c r="A261" s="126">
        <v>255</v>
      </c>
      <c r="B261" s="123" t="str">
        <f>IF('Dépenses forfaitaires'!B261="","",'Dépenses forfaitaires'!B261)</f>
        <v/>
      </c>
      <c r="C261" s="123" t="str">
        <f>IF('Dépenses forfaitaires'!C261="","",'Dépenses forfaitaires'!C261)</f>
        <v/>
      </c>
      <c r="D261" s="123" t="str">
        <f>IF('Dépenses forfaitaires'!D261="","",'Dépenses forfaitaires'!D261)</f>
        <v/>
      </c>
      <c r="E261" s="123" t="str">
        <f>IF('Dépenses forfaitaires'!E261="","",'Dépenses forfaitaires'!E261)</f>
        <v/>
      </c>
      <c r="F261" s="123" t="str">
        <f>IF('Dépenses forfaitaires'!F261="","",'Dépenses forfaitaires'!F261)</f>
        <v/>
      </c>
      <c r="G261" s="197" t="str">
        <f>IF('Dépenses forfaitaires'!G261="","",'Dépenses forfaitaires'!G261)</f>
        <v/>
      </c>
      <c r="H261" s="123" t="str">
        <f>IF('Dépenses forfaitaires'!H261="","",'Dépenses forfaitaires'!H261)</f>
        <v/>
      </c>
      <c r="I261" s="123" t="str">
        <f>IF('Dépenses forfaitaires'!I261="","",'Dépenses forfaitaires'!I261)</f>
        <v/>
      </c>
      <c r="J261" s="361" t="str">
        <f>IF('Dépenses forfaitaires'!J261="","",'Dépenses forfaitaires'!J261)</f>
        <v/>
      </c>
      <c r="K261" s="361" t="str">
        <f>IF('Dépenses forfaitaires'!K261="","",'Dépenses forfaitaires'!K261)</f>
        <v/>
      </c>
      <c r="L261" s="123" t="str">
        <f>IF($H261="","",IF($C261=Listes!$B$32,IF('DP_Instruction Forfaitaires'!$E261&lt;Listes!$B$53,('DP_Instruction Forfaitaires'!$E261*(VLOOKUP('DP_Instruction Forfaitaires'!$D261,Listes!$A$54:$E$60,2,FALSE))),IF('DP_Instruction Forfaitaires'!$E261&gt;Listes!$E$53,('DP_Instruction Forfaitaires'!$E261*(VLOOKUP('DP_Instruction Forfaitaires'!$D261,Listes!$A$54:$E$60,5,FALSE))),('DP_Instruction Forfaitaires'!$E261*(VLOOKUP('DP_Instruction Forfaitaires'!$D261,Listes!$A$54:$E$60,3,FALSE))+(VLOOKUP('DP_Instruction Forfaitaires'!$D261,Listes!$A$54:$E$60,4,FALSE)))))))</f>
        <v/>
      </c>
      <c r="M261" s="123" t="str">
        <f>IF($H261="","",IF($C261=Listes!$B$31,IF('DP_Instruction Forfaitaires'!$E261&lt;Listes!$B$42,('DP_Instruction Forfaitaires'!$E261*(VLOOKUP('DP_Instruction Forfaitaires'!$D261,Listes!$A$43:$E$49,2,FALSE))),IF('DP_Instruction Forfaitaires'!$E261&gt;Listes!$D$42,('DP_Instruction Forfaitaires'!$E261*(VLOOKUP('DP_Instruction Forfaitaires'!$D261,Listes!$A$43:$E$49,5,FALSE))),('DP_Instruction Forfaitaires'!$E261*(VLOOKUP('DP_Instruction Forfaitaires'!$D261,Listes!$A$43:$E$49,3,FALSE))+(VLOOKUP('DP_Instruction Forfaitaires'!$D261,Listes!$A$43:$E$49,4,FALSE)))))))</f>
        <v/>
      </c>
      <c r="N261" s="186" t="str">
        <f>IF($H261="","",IF($C261=Listes!$B$34,Listes!$I$31,IF($C261=Listes!$B$35,(VLOOKUP('DP_Instruction Forfaitaires'!$F261,Listes!$E$31:$F$36,2,FALSE)),IF($C261=Listes!$B$33,IF('DP_Instruction Forfaitaires'!$E261&lt;Listes!$A$64,'DP_Instruction Forfaitaires'!$E261*Listes!$A$65,IF('DP_Instruction Forfaitaires'!$E261&gt;Listes!$D$64,'DP_Instruction Forfaitaires'!$E261*Listes!$D$65,(('DP_Instruction Forfaitaires'!$E261*Listes!$B$65)+Listes!$C$65)))))))</f>
        <v/>
      </c>
      <c r="O261" s="140" t="str">
        <f>IF('Dépenses forfaitaires'!P261="","",'Dépenses forfaitaires'!P261)</f>
        <v/>
      </c>
      <c r="P261" s="196"/>
      <c r="Q261" s="367" t="str">
        <f t="shared" si="12"/>
        <v/>
      </c>
      <c r="R261" s="367" t="str">
        <f t="shared" si="13"/>
        <v/>
      </c>
      <c r="S261" s="196" t="str">
        <f t="shared" si="14"/>
        <v/>
      </c>
      <c r="T261" s="193"/>
      <c r="U261" s="198"/>
      <c r="V261" s="301" t="str">
        <f>IF(AND(OR(P261="KO",S261&lt;&gt;""),OR(Q261="",R261="",S261="")),Listes!$A$68,IF(AND(S261="",Q261&lt;&gt;""),Listes!$A$69,IF(AND(O261&lt;S261,U261=""),Listes!$A$70,IF(AND(Q261&gt;R261),Listes!$A$71,IF(AND(O261&lt;&gt;"",O261&gt;S261,T261=""),Listes!$A$72,IF(AND(W261="",OR(P261&lt;&gt;"",Q261&lt;&gt;"",R261&lt;&gt;"")),Listes!$A$73,""))))))</f>
        <v/>
      </c>
      <c r="W261" s="199"/>
      <c r="X261" s="331">
        <f t="shared" si="15"/>
        <v>0</v>
      </c>
    </row>
    <row r="262" spans="1:24" ht="20.149999999999999" customHeight="1" x14ac:dyDescent="0.35">
      <c r="A262" s="126">
        <v>256</v>
      </c>
      <c r="B262" s="123" t="str">
        <f>IF('Dépenses forfaitaires'!B262="","",'Dépenses forfaitaires'!B262)</f>
        <v/>
      </c>
      <c r="C262" s="123" t="str">
        <f>IF('Dépenses forfaitaires'!C262="","",'Dépenses forfaitaires'!C262)</f>
        <v/>
      </c>
      <c r="D262" s="123" t="str">
        <f>IF('Dépenses forfaitaires'!D262="","",'Dépenses forfaitaires'!D262)</f>
        <v/>
      </c>
      <c r="E262" s="123" t="str">
        <f>IF('Dépenses forfaitaires'!E262="","",'Dépenses forfaitaires'!E262)</f>
        <v/>
      </c>
      <c r="F262" s="123" t="str">
        <f>IF('Dépenses forfaitaires'!F262="","",'Dépenses forfaitaires'!F262)</f>
        <v/>
      </c>
      <c r="G262" s="197" t="str">
        <f>IF('Dépenses forfaitaires'!G262="","",'Dépenses forfaitaires'!G262)</f>
        <v/>
      </c>
      <c r="H262" s="123" t="str">
        <f>IF('Dépenses forfaitaires'!H262="","",'Dépenses forfaitaires'!H262)</f>
        <v/>
      </c>
      <c r="I262" s="123" t="str">
        <f>IF('Dépenses forfaitaires'!I262="","",'Dépenses forfaitaires'!I262)</f>
        <v/>
      </c>
      <c r="J262" s="361" t="str">
        <f>IF('Dépenses forfaitaires'!J262="","",'Dépenses forfaitaires'!J262)</f>
        <v/>
      </c>
      <c r="K262" s="361" t="str">
        <f>IF('Dépenses forfaitaires'!K262="","",'Dépenses forfaitaires'!K262)</f>
        <v/>
      </c>
      <c r="L262" s="123" t="str">
        <f>IF($H262="","",IF($C262=Listes!$B$32,IF('DP_Instruction Forfaitaires'!$E262&lt;Listes!$B$53,('DP_Instruction Forfaitaires'!$E262*(VLOOKUP('DP_Instruction Forfaitaires'!$D262,Listes!$A$54:$E$60,2,FALSE))),IF('DP_Instruction Forfaitaires'!$E262&gt;Listes!$E$53,('DP_Instruction Forfaitaires'!$E262*(VLOOKUP('DP_Instruction Forfaitaires'!$D262,Listes!$A$54:$E$60,5,FALSE))),('DP_Instruction Forfaitaires'!$E262*(VLOOKUP('DP_Instruction Forfaitaires'!$D262,Listes!$A$54:$E$60,3,FALSE))+(VLOOKUP('DP_Instruction Forfaitaires'!$D262,Listes!$A$54:$E$60,4,FALSE)))))))</f>
        <v/>
      </c>
      <c r="M262" s="123" t="str">
        <f>IF($H262="","",IF($C262=Listes!$B$31,IF('DP_Instruction Forfaitaires'!$E262&lt;Listes!$B$42,('DP_Instruction Forfaitaires'!$E262*(VLOOKUP('DP_Instruction Forfaitaires'!$D262,Listes!$A$43:$E$49,2,FALSE))),IF('DP_Instruction Forfaitaires'!$E262&gt;Listes!$D$42,('DP_Instruction Forfaitaires'!$E262*(VLOOKUP('DP_Instruction Forfaitaires'!$D262,Listes!$A$43:$E$49,5,FALSE))),('DP_Instruction Forfaitaires'!$E262*(VLOOKUP('DP_Instruction Forfaitaires'!$D262,Listes!$A$43:$E$49,3,FALSE))+(VLOOKUP('DP_Instruction Forfaitaires'!$D262,Listes!$A$43:$E$49,4,FALSE)))))))</f>
        <v/>
      </c>
      <c r="N262" s="186" t="str">
        <f>IF($H262="","",IF($C262=Listes!$B$34,Listes!$I$31,IF($C262=Listes!$B$35,(VLOOKUP('DP_Instruction Forfaitaires'!$F262,Listes!$E$31:$F$36,2,FALSE)),IF($C262=Listes!$B$33,IF('DP_Instruction Forfaitaires'!$E262&lt;Listes!$A$64,'DP_Instruction Forfaitaires'!$E262*Listes!$A$65,IF('DP_Instruction Forfaitaires'!$E262&gt;Listes!$D$64,'DP_Instruction Forfaitaires'!$E262*Listes!$D$65,(('DP_Instruction Forfaitaires'!$E262*Listes!$B$65)+Listes!$C$65)))))))</f>
        <v/>
      </c>
      <c r="O262" s="140" t="str">
        <f>IF('Dépenses forfaitaires'!P262="","",'Dépenses forfaitaires'!P262)</f>
        <v/>
      </c>
      <c r="P262" s="196"/>
      <c r="Q262" s="367" t="str">
        <f t="shared" si="12"/>
        <v/>
      </c>
      <c r="R262" s="367" t="str">
        <f t="shared" si="13"/>
        <v/>
      </c>
      <c r="S262" s="196" t="str">
        <f t="shared" si="14"/>
        <v/>
      </c>
      <c r="T262" s="193"/>
      <c r="U262" s="198"/>
      <c r="V262" s="301" t="str">
        <f>IF(AND(OR(P262="KO",S262&lt;&gt;""),OR(Q262="",R262="",S262="")),Listes!$A$68,IF(AND(S262="",Q262&lt;&gt;""),Listes!$A$69,IF(AND(O262&lt;S262,U262=""),Listes!$A$70,IF(AND(Q262&gt;R262),Listes!$A$71,IF(AND(O262&lt;&gt;"",O262&gt;S262,T262=""),Listes!$A$72,IF(AND(W262="",OR(P262&lt;&gt;"",Q262&lt;&gt;"",R262&lt;&gt;"")),Listes!$A$73,""))))))</f>
        <v/>
      </c>
      <c r="W262" s="199"/>
      <c r="X262" s="331">
        <f t="shared" si="15"/>
        <v>0</v>
      </c>
    </row>
    <row r="263" spans="1:24" ht="20.149999999999999" customHeight="1" x14ac:dyDescent="0.35">
      <c r="A263" s="126">
        <v>257</v>
      </c>
      <c r="B263" s="123" t="str">
        <f>IF('Dépenses forfaitaires'!B263="","",'Dépenses forfaitaires'!B263)</f>
        <v/>
      </c>
      <c r="C263" s="123" t="str">
        <f>IF('Dépenses forfaitaires'!C263="","",'Dépenses forfaitaires'!C263)</f>
        <v/>
      </c>
      <c r="D263" s="123" t="str">
        <f>IF('Dépenses forfaitaires'!D263="","",'Dépenses forfaitaires'!D263)</f>
        <v/>
      </c>
      <c r="E263" s="123" t="str">
        <f>IF('Dépenses forfaitaires'!E263="","",'Dépenses forfaitaires'!E263)</f>
        <v/>
      </c>
      <c r="F263" s="123" t="str">
        <f>IF('Dépenses forfaitaires'!F263="","",'Dépenses forfaitaires'!F263)</f>
        <v/>
      </c>
      <c r="G263" s="197" t="str">
        <f>IF('Dépenses forfaitaires'!G263="","",'Dépenses forfaitaires'!G263)</f>
        <v/>
      </c>
      <c r="H263" s="123" t="str">
        <f>IF('Dépenses forfaitaires'!H263="","",'Dépenses forfaitaires'!H263)</f>
        <v/>
      </c>
      <c r="I263" s="123" t="str">
        <f>IF('Dépenses forfaitaires'!I263="","",'Dépenses forfaitaires'!I263)</f>
        <v/>
      </c>
      <c r="J263" s="361" t="str">
        <f>IF('Dépenses forfaitaires'!J263="","",'Dépenses forfaitaires'!J263)</f>
        <v/>
      </c>
      <c r="K263" s="361" t="str">
        <f>IF('Dépenses forfaitaires'!K263="","",'Dépenses forfaitaires'!K263)</f>
        <v/>
      </c>
      <c r="L263" s="123" t="str">
        <f>IF($H263="","",IF($C263=Listes!$B$32,IF('DP_Instruction Forfaitaires'!$E263&lt;Listes!$B$53,('DP_Instruction Forfaitaires'!$E263*(VLOOKUP('DP_Instruction Forfaitaires'!$D263,Listes!$A$54:$E$60,2,FALSE))),IF('DP_Instruction Forfaitaires'!$E263&gt;Listes!$E$53,('DP_Instruction Forfaitaires'!$E263*(VLOOKUP('DP_Instruction Forfaitaires'!$D263,Listes!$A$54:$E$60,5,FALSE))),('DP_Instruction Forfaitaires'!$E263*(VLOOKUP('DP_Instruction Forfaitaires'!$D263,Listes!$A$54:$E$60,3,FALSE))+(VLOOKUP('DP_Instruction Forfaitaires'!$D263,Listes!$A$54:$E$60,4,FALSE)))))))</f>
        <v/>
      </c>
      <c r="M263" s="123" t="str">
        <f>IF($H263="","",IF($C263=Listes!$B$31,IF('DP_Instruction Forfaitaires'!$E263&lt;Listes!$B$42,('DP_Instruction Forfaitaires'!$E263*(VLOOKUP('DP_Instruction Forfaitaires'!$D263,Listes!$A$43:$E$49,2,FALSE))),IF('DP_Instruction Forfaitaires'!$E263&gt;Listes!$D$42,('DP_Instruction Forfaitaires'!$E263*(VLOOKUP('DP_Instruction Forfaitaires'!$D263,Listes!$A$43:$E$49,5,FALSE))),('DP_Instruction Forfaitaires'!$E263*(VLOOKUP('DP_Instruction Forfaitaires'!$D263,Listes!$A$43:$E$49,3,FALSE))+(VLOOKUP('DP_Instruction Forfaitaires'!$D263,Listes!$A$43:$E$49,4,FALSE)))))))</f>
        <v/>
      </c>
      <c r="N263" s="186" t="str">
        <f>IF($H263="","",IF($C263=Listes!$B$34,Listes!$I$31,IF($C263=Listes!$B$35,(VLOOKUP('DP_Instruction Forfaitaires'!$F263,Listes!$E$31:$F$36,2,FALSE)),IF($C263=Listes!$B$33,IF('DP_Instruction Forfaitaires'!$E263&lt;Listes!$A$64,'DP_Instruction Forfaitaires'!$E263*Listes!$A$65,IF('DP_Instruction Forfaitaires'!$E263&gt;Listes!$D$64,'DP_Instruction Forfaitaires'!$E263*Listes!$D$65,(('DP_Instruction Forfaitaires'!$E263*Listes!$B$65)+Listes!$C$65)))))))</f>
        <v/>
      </c>
      <c r="O263" s="140" t="str">
        <f>IF('Dépenses forfaitaires'!P263="","",'Dépenses forfaitaires'!P263)</f>
        <v/>
      </c>
      <c r="P263" s="196"/>
      <c r="Q263" s="367" t="str">
        <f t="shared" si="12"/>
        <v/>
      </c>
      <c r="R263" s="367" t="str">
        <f t="shared" si="13"/>
        <v/>
      </c>
      <c r="S263" s="196" t="str">
        <f t="shared" si="14"/>
        <v/>
      </c>
      <c r="T263" s="193"/>
      <c r="U263" s="198"/>
      <c r="V263" s="301" t="str">
        <f>IF(AND(OR(P263="KO",S263&lt;&gt;""),OR(Q263="",R263="",S263="")),Listes!$A$68,IF(AND(S263="",Q263&lt;&gt;""),Listes!$A$69,IF(AND(O263&lt;S263,U263=""),Listes!$A$70,IF(AND(Q263&gt;R263),Listes!$A$71,IF(AND(O263&lt;&gt;"",O263&gt;S263,T263=""),Listes!$A$72,IF(AND(W263="",OR(P263&lt;&gt;"",Q263&lt;&gt;"",R263&lt;&gt;"")),Listes!$A$73,""))))))</f>
        <v/>
      </c>
      <c r="W263" s="199"/>
      <c r="X263" s="331">
        <f t="shared" si="15"/>
        <v>0</v>
      </c>
    </row>
    <row r="264" spans="1:24" ht="20.149999999999999" customHeight="1" x14ac:dyDescent="0.35">
      <c r="A264" s="126">
        <v>258</v>
      </c>
      <c r="B264" s="123" t="str">
        <f>IF('Dépenses forfaitaires'!B264="","",'Dépenses forfaitaires'!B264)</f>
        <v/>
      </c>
      <c r="C264" s="123" t="str">
        <f>IF('Dépenses forfaitaires'!C264="","",'Dépenses forfaitaires'!C264)</f>
        <v/>
      </c>
      <c r="D264" s="123" t="str">
        <f>IF('Dépenses forfaitaires'!D264="","",'Dépenses forfaitaires'!D264)</f>
        <v/>
      </c>
      <c r="E264" s="123" t="str">
        <f>IF('Dépenses forfaitaires'!E264="","",'Dépenses forfaitaires'!E264)</f>
        <v/>
      </c>
      <c r="F264" s="123" t="str">
        <f>IF('Dépenses forfaitaires'!F264="","",'Dépenses forfaitaires'!F264)</f>
        <v/>
      </c>
      <c r="G264" s="197" t="str">
        <f>IF('Dépenses forfaitaires'!G264="","",'Dépenses forfaitaires'!G264)</f>
        <v/>
      </c>
      <c r="H264" s="123" t="str">
        <f>IF('Dépenses forfaitaires'!H264="","",'Dépenses forfaitaires'!H264)</f>
        <v/>
      </c>
      <c r="I264" s="123" t="str">
        <f>IF('Dépenses forfaitaires'!I264="","",'Dépenses forfaitaires'!I264)</f>
        <v/>
      </c>
      <c r="J264" s="361" t="str">
        <f>IF('Dépenses forfaitaires'!J264="","",'Dépenses forfaitaires'!J264)</f>
        <v/>
      </c>
      <c r="K264" s="361" t="str">
        <f>IF('Dépenses forfaitaires'!K264="","",'Dépenses forfaitaires'!K264)</f>
        <v/>
      </c>
      <c r="L264" s="123" t="str">
        <f>IF($H264="","",IF($C264=Listes!$B$32,IF('DP_Instruction Forfaitaires'!$E264&lt;Listes!$B$53,('DP_Instruction Forfaitaires'!$E264*(VLOOKUP('DP_Instruction Forfaitaires'!$D264,Listes!$A$54:$E$60,2,FALSE))),IF('DP_Instruction Forfaitaires'!$E264&gt;Listes!$E$53,('DP_Instruction Forfaitaires'!$E264*(VLOOKUP('DP_Instruction Forfaitaires'!$D264,Listes!$A$54:$E$60,5,FALSE))),('DP_Instruction Forfaitaires'!$E264*(VLOOKUP('DP_Instruction Forfaitaires'!$D264,Listes!$A$54:$E$60,3,FALSE))+(VLOOKUP('DP_Instruction Forfaitaires'!$D264,Listes!$A$54:$E$60,4,FALSE)))))))</f>
        <v/>
      </c>
      <c r="M264" s="123" t="str">
        <f>IF($H264="","",IF($C264=Listes!$B$31,IF('DP_Instruction Forfaitaires'!$E264&lt;Listes!$B$42,('DP_Instruction Forfaitaires'!$E264*(VLOOKUP('DP_Instruction Forfaitaires'!$D264,Listes!$A$43:$E$49,2,FALSE))),IF('DP_Instruction Forfaitaires'!$E264&gt;Listes!$D$42,('DP_Instruction Forfaitaires'!$E264*(VLOOKUP('DP_Instruction Forfaitaires'!$D264,Listes!$A$43:$E$49,5,FALSE))),('DP_Instruction Forfaitaires'!$E264*(VLOOKUP('DP_Instruction Forfaitaires'!$D264,Listes!$A$43:$E$49,3,FALSE))+(VLOOKUP('DP_Instruction Forfaitaires'!$D264,Listes!$A$43:$E$49,4,FALSE)))))))</f>
        <v/>
      </c>
      <c r="N264" s="186" t="str">
        <f>IF($H264="","",IF($C264=Listes!$B$34,Listes!$I$31,IF($C264=Listes!$B$35,(VLOOKUP('DP_Instruction Forfaitaires'!$F264,Listes!$E$31:$F$36,2,FALSE)),IF($C264=Listes!$B$33,IF('DP_Instruction Forfaitaires'!$E264&lt;Listes!$A$64,'DP_Instruction Forfaitaires'!$E264*Listes!$A$65,IF('DP_Instruction Forfaitaires'!$E264&gt;Listes!$D$64,'DP_Instruction Forfaitaires'!$E264*Listes!$D$65,(('DP_Instruction Forfaitaires'!$E264*Listes!$B$65)+Listes!$C$65)))))))</f>
        <v/>
      </c>
      <c r="O264" s="140" t="str">
        <f>IF('Dépenses forfaitaires'!P264="","",'Dépenses forfaitaires'!P264)</f>
        <v/>
      </c>
      <c r="P264" s="196"/>
      <c r="Q264" s="367" t="str">
        <f t="shared" ref="Q264:Q327" si="16">IF(P264="","",IF(P264="KO","",J264))</f>
        <v/>
      </c>
      <c r="R264" s="367" t="str">
        <f t="shared" ref="R264:R327" si="17">IF(P264="","",IF(P264="KO","",K264))</f>
        <v/>
      </c>
      <c r="S264" s="196" t="str">
        <f t="shared" ref="S264:S327" si="18">IF($I264="","",($N264+$M264+$L264)*$I264)</f>
        <v/>
      </c>
      <c r="T264" s="193"/>
      <c r="U264" s="198"/>
      <c r="V264" s="301" t="str">
        <f>IF(AND(OR(P264="KO",S264&lt;&gt;""),OR(Q264="",R264="",S264="")),Listes!$A$68,IF(AND(S264="",Q264&lt;&gt;""),Listes!$A$69,IF(AND(O264&lt;S264,U264=""),Listes!$A$70,IF(AND(Q264&gt;R264),Listes!$A$71,IF(AND(O264&lt;&gt;"",O264&gt;S264,T264=""),Listes!$A$72,IF(AND(W264="",OR(P264&lt;&gt;"",Q264&lt;&gt;"",R264&lt;&gt;"")),Listes!$A$73,""))))))</f>
        <v/>
      </c>
      <c r="W264" s="199"/>
      <c r="X264" s="331">
        <f t="shared" ref="X264:X327" si="19">IF(AND(B264&lt;&gt;"",W264&lt;&gt;"Oui"),1,0)</f>
        <v>0</v>
      </c>
    </row>
    <row r="265" spans="1:24" ht="20.149999999999999" customHeight="1" x14ac:dyDescent="0.35">
      <c r="A265" s="126">
        <v>259</v>
      </c>
      <c r="B265" s="123" t="str">
        <f>IF('Dépenses forfaitaires'!B265="","",'Dépenses forfaitaires'!B265)</f>
        <v/>
      </c>
      <c r="C265" s="123" t="str">
        <f>IF('Dépenses forfaitaires'!C265="","",'Dépenses forfaitaires'!C265)</f>
        <v/>
      </c>
      <c r="D265" s="123" t="str">
        <f>IF('Dépenses forfaitaires'!D265="","",'Dépenses forfaitaires'!D265)</f>
        <v/>
      </c>
      <c r="E265" s="123" t="str">
        <f>IF('Dépenses forfaitaires'!E265="","",'Dépenses forfaitaires'!E265)</f>
        <v/>
      </c>
      <c r="F265" s="123" t="str">
        <f>IF('Dépenses forfaitaires'!F265="","",'Dépenses forfaitaires'!F265)</f>
        <v/>
      </c>
      <c r="G265" s="197" t="str">
        <f>IF('Dépenses forfaitaires'!G265="","",'Dépenses forfaitaires'!G265)</f>
        <v/>
      </c>
      <c r="H265" s="123" t="str">
        <f>IF('Dépenses forfaitaires'!H265="","",'Dépenses forfaitaires'!H265)</f>
        <v/>
      </c>
      <c r="I265" s="123" t="str">
        <f>IF('Dépenses forfaitaires'!I265="","",'Dépenses forfaitaires'!I265)</f>
        <v/>
      </c>
      <c r="J265" s="361" t="str">
        <f>IF('Dépenses forfaitaires'!J265="","",'Dépenses forfaitaires'!J265)</f>
        <v/>
      </c>
      <c r="K265" s="361" t="str">
        <f>IF('Dépenses forfaitaires'!K265="","",'Dépenses forfaitaires'!K265)</f>
        <v/>
      </c>
      <c r="L265" s="123" t="str">
        <f>IF($H265="","",IF($C265=Listes!$B$32,IF('DP_Instruction Forfaitaires'!$E265&lt;Listes!$B$53,('DP_Instruction Forfaitaires'!$E265*(VLOOKUP('DP_Instruction Forfaitaires'!$D265,Listes!$A$54:$E$60,2,FALSE))),IF('DP_Instruction Forfaitaires'!$E265&gt;Listes!$E$53,('DP_Instruction Forfaitaires'!$E265*(VLOOKUP('DP_Instruction Forfaitaires'!$D265,Listes!$A$54:$E$60,5,FALSE))),('DP_Instruction Forfaitaires'!$E265*(VLOOKUP('DP_Instruction Forfaitaires'!$D265,Listes!$A$54:$E$60,3,FALSE))+(VLOOKUP('DP_Instruction Forfaitaires'!$D265,Listes!$A$54:$E$60,4,FALSE)))))))</f>
        <v/>
      </c>
      <c r="M265" s="123" t="str">
        <f>IF($H265="","",IF($C265=Listes!$B$31,IF('DP_Instruction Forfaitaires'!$E265&lt;Listes!$B$42,('DP_Instruction Forfaitaires'!$E265*(VLOOKUP('DP_Instruction Forfaitaires'!$D265,Listes!$A$43:$E$49,2,FALSE))),IF('DP_Instruction Forfaitaires'!$E265&gt;Listes!$D$42,('DP_Instruction Forfaitaires'!$E265*(VLOOKUP('DP_Instruction Forfaitaires'!$D265,Listes!$A$43:$E$49,5,FALSE))),('DP_Instruction Forfaitaires'!$E265*(VLOOKUP('DP_Instruction Forfaitaires'!$D265,Listes!$A$43:$E$49,3,FALSE))+(VLOOKUP('DP_Instruction Forfaitaires'!$D265,Listes!$A$43:$E$49,4,FALSE)))))))</f>
        <v/>
      </c>
      <c r="N265" s="186" t="str">
        <f>IF($H265="","",IF($C265=Listes!$B$34,Listes!$I$31,IF($C265=Listes!$B$35,(VLOOKUP('DP_Instruction Forfaitaires'!$F265,Listes!$E$31:$F$36,2,FALSE)),IF($C265=Listes!$B$33,IF('DP_Instruction Forfaitaires'!$E265&lt;Listes!$A$64,'DP_Instruction Forfaitaires'!$E265*Listes!$A$65,IF('DP_Instruction Forfaitaires'!$E265&gt;Listes!$D$64,'DP_Instruction Forfaitaires'!$E265*Listes!$D$65,(('DP_Instruction Forfaitaires'!$E265*Listes!$B$65)+Listes!$C$65)))))))</f>
        <v/>
      </c>
      <c r="O265" s="140" t="str">
        <f>IF('Dépenses forfaitaires'!P265="","",'Dépenses forfaitaires'!P265)</f>
        <v/>
      </c>
      <c r="P265" s="196"/>
      <c r="Q265" s="367" t="str">
        <f t="shared" si="16"/>
        <v/>
      </c>
      <c r="R265" s="367" t="str">
        <f t="shared" si="17"/>
        <v/>
      </c>
      <c r="S265" s="196" t="str">
        <f t="shared" si="18"/>
        <v/>
      </c>
      <c r="T265" s="193"/>
      <c r="U265" s="198"/>
      <c r="V265" s="301" t="str">
        <f>IF(AND(OR(P265="KO",S265&lt;&gt;""),OR(Q265="",R265="",S265="")),Listes!$A$68,IF(AND(S265="",Q265&lt;&gt;""),Listes!$A$69,IF(AND(O265&lt;S265,U265=""),Listes!$A$70,IF(AND(Q265&gt;R265),Listes!$A$71,IF(AND(O265&lt;&gt;"",O265&gt;S265,T265=""),Listes!$A$72,IF(AND(W265="",OR(P265&lt;&gt;"",Q265&lt;&gt;"",R265&lt;&gt;"")),Listes!$A$73,""))))))</f>
        <v/>
      </c>
      <c r="W265" s="199"/>
      <c r="X265" s="331">
        <f t="shared" si="19"/>
        <v>0</v>
      </c>
    </row>
    <row r="266" spans="1:24" ht="20.149999999999999" customHeight="1" x14ac:dyDescent="0.35">
      <c r="A266" s="126">
        <v>260</v>
      </c>
      <c r="B266" s="123" t="str">
        <f>IF('Dépenses forfaitaires'!B266="","",'Dépenses forfaitaires'!B266)</f>
        <v/>
      </c>
      <c r="C266" s="123" t="str">
        <f>IF('Dépenses forfaitaires'!C266="","",'Dépenses forfaitaires'!C266)</f>
        <v/>
      </c>
      <c r="D266" s="123" t="str">
        <f>IF('Dépenses forfaitaires'!D266="","",'Dépenses forfaitaires'!D266)</f>
        <v/>
      </c>
      <c r="E266" s="123" t="str">
        <f>IF('Dépenses forfaitaires'!E266="","",'Dépenses forfaitaires'!E266)</f>
        <v/>
      </c>
      <c r="F266" s="123" t="str">
        <f>IF('Dépenses forfaitaires'!F266="","",'Dépenses forfaitaires'!F266)</f>
        <v/>
      </c>
      <c r="G266" s="197" t="str">
        <f>IF('Dépenses forfaitaires'!G266="","",'Dépenses forfaitaires'!G266)</f>
        <v/>
      </c>
      <c r="H266" s="123" t="str">
        <f>IF('Dépenses forfaitaires'!H266="","",'Dépenses forfaitaires'!H266)</f>
        <v/>
      </c>
      <c r="I266" s="123" t="str">
        <f>IF('Dépenses forfaitaires'!I266="","",'Dépenses forfaitaires'!I266)</f>
        <v/>
      </c>
      <c r="J266" s="361" t="str">
        <f>IF('Dépenses forfaitaires'!J266="","",'Dépenses forfaitaires'!J266)</f>
        <v/>
      </c>
      <c r="K266" s="361" t="str">
        <f>IF('Dépenses forfaitaires'!K266="","",'Dépenses forfaitaires'!K266)</f>
        <v/>
      </c>
      <c r="L266" s="123" t="str">
        <f>IF($H266="","",IF($C266=Listes!$B$32,IF('DP_Instruction Forfaitaires'!$E266&lt;Listes!$B$53,('DP_Instruction Forfaitaires'!$E266*(VLOOKUP('DP_Instruction Forfaitaires'!$D266,Listes!$A$54:$E$60,2,FALSE))),IF('DP_Instruction Forfaitaires'!$E266&gt;Listes!$E$53,('DP_Instruction Forfaitaires'!$E266*(VLOOKUP('DP_Instruction Forfaitaires'!$D266,Listes!$A$54:$E$60,5,FALSE))),('DP_Instruction Forfaitaires'!$E266*(VLOOKUP('DP_Instruction Forfaitaires'!$D266,Listes!$A$54:$E$60,3,FALSE))+(VLOOKUP('DP_Instruction Forfaitaires'!$D266,Listes!$A$54:$E$60,4,FALSE)))))))</f>
        <v/>
      </c>
      <c r="M266" s="123" t="str">
        <f>IF($H266="","",IF($C266=Listes!$B$31,IF('DP_Instruction Forfaitaires'!$E266&lt;Listes!$B$42,('DP_Instruction Forfaitaires'!$E266*(VLOOKUP('DP_Instruction Forfaitaires'!$D266,Listes!$A$43:$E$49,2,FALSE))),IF('DP_Instruction Forfaitaires'!$E266&gt;Listes!$D$42,('DP_Instruction Forfaitaires'!$E266*(VLOOKUP('DP_Instruction Forfaitaires'!$D266,Listes!$A$43:$E$49,5,FALSE))),('DP_Instruction Forfaitaires'!$E266*(VLOOKUP('DP_Instruction Forfaitaires'!$D266,Listes!$A$43:$E$49,3,FALSE))+(VLOOKUP('DP_Instruction Forfaitaires'!$D266,Listes!$A$43:$E$49,4,FALSE)))))))</f>
        <v/>
      </c>
      <c r="N266" s="186" t="str">
        <f>IF($H266="","",IF($C266=Listes!$B$34,Listes!$I$31,IF($C266=Listes!$B$35,(VLOOKUP('DP_Instruction Forfaitaires'!$F266,Listes!$E$31:$F$36,2,FALSE)),IF($C266=Listes!$B$33,IF('DP_Instruction Forfaitaires'!$E266&lt;Listes!$A$64,'DP_Instruction Forfaitaires'!$E266*Listes!$A$65,IF('DP_Instruction Forfaitaires'!$E266&gt;Listes!$D$64,'DP_Instruction Forfaitaires'!$E266*Listes!$D$65,(('DP_Instruction Forfaitaires'!$E266*Listes!$B$65)+Listes!$C$65)))))))</f>
        <v/>
      </c>
      <c r="O266" s="140" t="str">
        <f>IF('Dépenses forfaitaires'!P266="","",'Dépenses forfaitaires'!P266)</f>
        <v/>
      </c>
      <c r="P266" s="196"/>
      <c r="Q266" s="367" t="str">
        <f t="shared" si="16"/>
        <v/>
      </c>
      <c r="R266" s="367" t="str">
        <f t="shared" si="17"/>
        <v/>
      </c>
      <c r="S266" s="196" t="str">
        <f t="shared" si="18"/>
        <v/>
      </c>
      <c r="T266" s="193"/>
      <c r="U266" s="198"/>
      <c r="V266" s="301" t="str">
        <f>IF(AND(OR(P266="KO",S266&lt;&gt;""),OR(Q266="",R266="",S266="")),Listes!$A$68,IF(AND(S266="",Q266&lt;&gt;""),Listes!$A$69,IF(AND(O266&lt;S266,U266=""),Listes!$A$70,IF(AND(Q266&gt;R266),Listes!$A$71,IF(AND(O266&lt;&gt;"",O266&gt;S266,T266=""),Listes!$A$72,IF(AND(W266="",OR(P266&lt;&gt;"",Q266&lt;&gt;"",R266&lt;&gt;"")),Listes!$A$73,""))))))</f>
        <v/>
      </c>
      <c r="W266" s="199"/>
      <c r="X266" s="331">
        <f t="shared" si="19"/>
        <v>0</v>
      </c>
    </row>
    <row r="267" spans="1:24" ht="20.149999999999999" customHeight="1" x14ac:dyDescent="0.35">
      <c r="A267" s="126">
        <v>261</v>
      </c>
      <c r="B267" s="123" t="str">
        <f>IF('Dépenses forfaitaires'!B267="","",'Dépenses forfaitaires'!B267)</f>
        <v/>
      </c>
      <c r="C267" s="123" t="str">
        <f>IF('Dépenses forfaitaires'!C267="","",'Dépenses forfaitaires'!C267)</f>
        <v/>
      </c>
      <c r="D267" s="123" t="str">
        <f>IF('Dépenses forfaitaires'!D267="","",'Dépenses forfaitaires'!D267)</f>
        <v/>
      </c>
      <c r="E267" s="123" t="str">
        <f>IF('Dépenses forfaitaires'!E267="","",'Dépenses forfaitaires'!E267)</f>
        <v/>
      </c>
      <c r="F267" s="123" t="str">
        <f>IF('Dépenses forfaitaires'!F267="","",'Dépenses forfaitaires'!F267)</f>
        <v/>
      </c>
      <c r="G267" s="197" t="str">
        <f>IF('Dépenses forfaitaires'!G267="","",'Dépenses forfaitaires'!G267)</f>
        <v/>
      </c>
      <c r="H267" s="123" t="str">
        <f>IF('Dépenses forfaitaires'!H267="","",'Dépenses forfaitaires'!H267)</f>
        <v/>
      </c>
      <c r="I267" s="123" t="str">
        <f>IF('Dépenses forfaitaires'!I267="","",'Dépenses forfaitaires'!I267)</f>
        <v/>
      </c>
      <c r="J267" s="361" t="str">
        <f>IF('Dépenses forfaitaires'!J267="","",'Dépenses forfaitaires'!J267)</f>
        <v/>
      </c>
      <c r="K267" s="361" t="str">
        <f>IF('Dépenses forfaitaires'!K267="","",'Dépenses forfaitaires'!K267)</f>
        <v/>
      </c>
      <c r="L267" s="123" t="str">
        <f>IF($H267="","",IF($C267=Listes!$B$32,IF('DP_Instruction Forfaitaires'!$E267&lt;Listes!$B$53,('DP_Instruction Forfaitaires'!$E267*(VLOOKUP('DP_Instruction Forfaitaires'!$D267,Listes!$A$54:$E$60,2,FALSE))),IF('DP_Instruction Forfaitaires'!$E267&gt;Listes!$E$53,('DP_Instruction Forfaitaires'!$E267*(VLOOKUP('DP_Instruction Forfaitaires'!$D267,Listes!$A$54:$E$60,5,FALSE))),('DP_Instruction Forfaitaires'!$E267*(VLOOKUP('DP_Instruction Forfaitaires'!$D267,Listes!$A$54:$E$60,3,FALSE))+(VLOOKUP('DP_Instruction Forfaitaires'!$D267,Listes!$A$54:$E$60,4,FALSE)))))))</f>
        <v/>
      </c>
      <c r="M267" s="123" t="str">
        <f>IF($H267="","",IF($C267=Listes!$B$31,IF('DP_Instruction Forfaitaires'!$E267&lt;Listes!$B$42,('DP_Instruction Forfaitaires'!$E267*(VLOOKUP('DP_Instruction Forfaitaires'!$D267,Listes!$A$43:$E$49,2,FALSE))),IF('DP_Instruction Forfaitaires'!$E267&gt;Listes!$D$42,('DP_Instruction Forfaitaires'!$E267*(VLOOKUP('DP_Instruction Forfaitaires'!$D267,Listes!$A$43:$E$49,5,FALSE))),('DP_Instruction Forfaitaires'!$E267*(VLOOKUP('DP_Instruction Forfaitaires'!$D267,Listes!$A$43:$E$49,3,FALSE))+(VLOOKUP('DP_Instruction Forfaitaires'!$D267,Listes!$A$43:$E$49,4,FALSE)))))))</f>
        <v/>
      </c>
      <c r="N267" s="186" t="str">
        <f>IF($H267="","",IF($C267=Listes!$B$34,Listes!$I$31,IF($C267=Listes!$B$35,(VLOOKUP('DP_Instruction Forfaitaires'!$F267,Listes!$E$31:$F$36,2,FALSE)),IF($C267=Listes!$B$33,IF('DP_Instruction Forfaitaires'!$E267&lt;Listes!$A$64,'DP_Instruction Forfaitaires'!$E267*Listes!$A$65,IF('DP_Instruction Forfaitaires'!$E267&gt;Listes!$D$64,'DP_Instruction Forfaitaires'!$E267*Listes!$D$65,(('DP_Instruction Forfaitaires'!$E267*Listes!$B$65)+Listes!$C$65)))))))</f>
        <v/>
      </c>
      <c r="O267" s="140" t="str">
        <f>IF('Dépenses forfaitaires'!P267="","",'Dépenses forfaitaires'!P267)</f>
        <v/>
      </c>
      <c r="P267" s="196"/>
      <c r="Q267" s="367" t="str">
        <f t="shared" si="16"/>
        <v/>
      </c>
      <c r="R267" s="367" t="str">
        <f t="shared" si="17"/>
        <v/>
      </c>
      <c r="S267" s="196" t="str">
        <f t="shared" si="18"/>
        <v/>
      </c>
      <c r="T267" s="193"/>
      <c r="U267" s="198"/>
      <c r="V267" s="301" t="str">
        <f>IF(AND(OR(P267="KO",S267&lt;&gt;""),OR(Q267="",R267="",S267="")),Listes!$A$68,IF(AND(S267="",Q267&lt;&gt;""),Listes!$A$69,IF(AND(O267&lt;S267,U267=""),Listes!$A$70,IF(AND(Q267&gt;R267),Listes!$A$71,IF(AND(O267&lt;&gt;"",O267&gt;S267,T267=""),Listes!$A$72,IF(AND(W267="",OR(P267&lt;&gt;"",Q267&lt;&gt;"",R267&lt;&gt;"")),Listes!$A$73,""))))))</f>
        <v/>
      </c>
      <c r="W267" s="199"/>
      <c r="X267" s="331">
        <f t="shared" si="19"/>
        <v>0</v>
      </c>
    </row>
    <row r="268" spans="1:24" ht="20.149999999999999" customHeight="1" x14ac:dyDescent="0.35">
      <c r="A268" s="126">
        <v>262</v>
      </c>
      <c r="B268" s="123" t="str">
        <f>IF('Dépenses forfaitaires'!B268="","",'Dépenses forfaitaires'!B268)</f>
        <v/>
      </c>
      <c r="C268" s="123" t="str">
        <f>IF('Dépenses forfaitaires'!C268="","",'Dépenses forfaitaires'!C268)</f>
        <v/>
      </c>
      <c r="D268" s="123" t="str">
        <f>IF('Dépenses forfaitaires'!D268="","",'Dépenses forfaitaires'!D268)</f>
        <v/>
      </c>
      <c r="E268" s="123" t="str">
        <f>IF('Dépenses forfaitaires'!E268="","",'Dépenses forfaitaires'!E268)</f>
        <v/>
      </c>
      <c r="F268" s="123" t="str">
        <f>IF('Dépenses forfaitaires'!F268="","",'Dépenses forfaitaires'!F268)</f>
        <v/>
      </c>
      <c r="G268" s="197" t="str">
        <f>IF('Dépenses forfaitaires'!G268="","",'Dépenses forfaitaires'!G268)</f>
        <v/>
      </c>
      <c r="H268" s="123" t="str">
        <f>IF('Dépenses forfaitaires'!H268="","",'Dépenses forfaitaires'!H268)</f>
        <v/>
      </c>
      <c r="I268" s="123" t="str">
        <f>IF('Dépenses forfaitaires'!I268="","",'Dépenses forfaitaires'!I268)</f>
        <v/>
      </c>
      <c r="J268" s="361" t="str">
        <f>IF('Dépenses forfaitaires'!J268="","",'Dépenses forfaitaires'!J268)</f>
        <v/>
      </c>
      <c r="K268" s="361" t="str">
        <f>IF('Dépenses forfaitaires'!K268="","",'Dépenses forfaitaires'!K268)</f>
        <v/>
      </c>
      <c r="L268" s="123" t="str">
        <f>IF($H268="","",IF($C268=Listes!$B$32,IF('DP_Instruction Forfaitaires'!$E268&lt;Listes!$B$53,('DP_Instruction Forfaitaires'!$E268*(VLOOKUP('DP_Instruction Forfaitaires'!$D268,Listes!$A$54:$E$60,2,FALSE))),IF('DP_Instruction Forfaitaires'!$E268&gt;Listes!$E$53,('DP_Instruction Forfaitaires'!$E268*(VLOOKUP('DP_Instruction Forfaitaires'!$D268,Listes!$A$54:$E$60,5,FALSE))),('DP_Instruction Forfaitaires'!$E268*(VLOOKUP('DP_Instruction Forfaitaires'!$D268,Listes!$A$54:$E$60,3,FALSE))+(VLOOKUP('DP_Instruction Forfaitaires'!$D268,Listes!$A$54:$E$60,4,FALSE)))))))</f>
        <v/>
      </c>
      <c r="M268" s="123" t="str">
        <f>IF($H268="","",IF($C268=Listes!$B$31,IF('DP_Instruction Forfaitaires'!$E268&lt;Listes!$B$42,('DP_Instruction Forfaitaires'!$E268*(VLOOKUP('DP_Instruction Forfaitaires'!$D268,Listes!$A$43:$E$49,2,FALSE))),IF('DP_Instruction Forfaitaires'!$E268&gt;Listes!$D$42,('DP_Instruction Forfaitaires'!$E268*(VLOOKUP('DP_Instruction Forfaitaires'!$D268,Listes!$A$43:$E$49,5,FALSE))),('DP_Instruction Forfaitaires'!$E268*(VLOOKUP('DP_Instruction Forfaitaires'!$D268,Listes!$A$43:$E$49,3,FALSE))+(VLOOKUP('DP_Instruction Forfaitaires'!$D268,Listes!$A$43:$E$49,4,FALSE)))))))</f>
        <v/>
      </c>
      <c r="N268" s="186" t="str">
        <f>IF($H268="","",IF($C268=Listes!$B$34,Listes!$I$31,IF($C268=Listes!$B$35,(VLOOKUP('DP_Instruction Forfaitaires'!$F268,Listes!$E$31:$F$36,2,FALSE)),IF($C268=Listes!$B$33,IF('DP_Instruction Forfaitaires'!$E268&lt;Listes!$A$64,'DP_Instruction Forfaitaires'!$E268*Listes!$A$65,IF('DP_Instruction Forfaitaires'!$E268&gt;Listes!$D$64,'DP_Instruction Forfaitaires'!$E268*Listes!$D$65,(('DP_Instruction Forfaitaires'!$E268*Listes!$B$65)+Listes!$C$65)))))))</f>
        <v/>
      </c>
      <c r="O268" s="140" t="str">
        <f>IF('Dépenses forfaitaires'!P268="","",'Dépenses forfaitaires'!P268)</f>
        <v/>
      </c>
      <c r="P268" s="196"/>
      <c r="Q268" s="367" t="str">
        <f t="shared" si="16"/>
        <v/>
      </c>
      <c r="R268" s="367" t="str">
        <f t="shared" si="17"/>
        <v/>
      </c>
      <c r="S268" s="196" t="str">
        <f t="shared" si="18"/>
        <v/>
      </c>
      <c r="T268" s="193"/>
      <c r="U268" s="198"/>
      <c r="V268" s="301" t="str">
        <f>IF(AND(OR(P268="KO",S268&lt;&gt;""),OR(Q268="",R268="",S268="")),Listes!$A$68,IF(AND(S268="",Q268&lt;&gt;""),Listes!$A$69,IF(AND(O268&lt;S268,U268=""),Listes!$A$70,IF(AND(Q268&gt;R268),Listes!$A$71,IF(AND(O268&lt;&gt;"",O268&gt;S268,T268=""),Listes!$A$72,IF(AND(W268="",OR(P268&lt;&gt;"",Q268&lt;&gt;"",R268&lt;&gt;"")),Listes!$A$73,""))))))</f>
        <v/>
      </c>
      <c r="W268" s="199"/>
      <c r="X268" s="331">
        <f t="shared" si="19"/>
        <v>0</v>
      </c>
    </row>
    <row r="269" spans="1:24" ht="20.149999999999999" customHeight="1" x14ac:dyDescent="0.35">
      <c r="A269" s="126">
        <v>263</v>
      </c>
      <c r="B269" s="123" t="str">
        <f>IF('Dépenses forfaitaires'!B269="","",'Dépenses forfaitaires'!B269)</f>
        <v/>
      </c>
      <c r="C269" s="123" t="str">
        <f>IF('Dépenses forfaitaires'!C269="","",'Dépenses forfaitaires'!C269)</f>
        <v/>
      </c>
      <c r="D269" s="123" t="str">
        <f>IF('Dépenses forfaitaires'!D269="","",'Dépenses forfaitaires'!D269)</f>
        <v/>
      </c>
      <c r="E269" s="123" t="str">
        <f>IF('Dépenses forfaitaires'!E269="","",'Dépenses forfaitaires'!E269)</f>
        <v/>
      </c>
      <c r="F269" s="123" t="str">
        <f>IF('Dépenses forfaitaires'!F269="","",'Dépenses forfaitaires'!F269)</f>
        <v/>
      </c>
      <c r="G269" s="197" t="str">
        <f>IF('Dépenses forfaitaires'!G269="","",'Dépenses forfaitaires'!G269)</f>
        <v/>
      </c>
      <c r="H269" s="123" t="str">
        <f>IF('Dépenses forfaitaires'!H269="","",'Dépenses forfaitaires'!H269)</f>
        <v/>
      </c>
      <c r="I269" s="123" t="str">
        <f>IF('Dépenses forfaitaires'!I269="","",'Dépenses forfaitaires'!I269)</f>
        <v/>
      </c>
      <c r="J269" s="361" t="str">
        <f>IF('Dépenses forfaitaires'!J269="","",'Dépenses forfaitaires'!J269)</f>
        <v/>
      </c>
      <c r="K269" s="361" t="str">
        <f>IF('Dépenses forfaitaires'!K269="","",'Dépenses forfaitaires'!K269)</f>
        <v/>
      </c>
      <c r="L269" s="123" t="str">
        <f>IF($H269="","",IF($C269=Listes!$B$32,IF('DP_Instruction Forfaitaires'!$E269&lt;Listes!$B$53,('DP_Instruction Forfaitaires'!$E269*(VLOOKUP('DP_Instruction Forfaitaires'!$D269,Listes!$A$54:$E$60,2,FALSE))),IF('DP_Instruction Forfaitaires'!$E269&gt;Listes!$E$53,('DP_Instruction Forfaitaires'!$E269*(VLOOKUP('DP_Instruction Forfaitaires'!$D269,Listes!$A$54:$E$60,5,FALSE))),('DP_Instruction Forfaitaires'!$E269*(VLOOKUP('DP_Instruction Forfaitaires'!$D269,Listes!$A$54:$E$60,3,FALSE))+(VLOOKUP('DP_Instruction Forfaitaires'!$D269,Listes!$A$54:$E$60,4,FALSE)))))))</f>
        <v/>
      </c>
      <c r="M269" s="123" t="str">
        <f>IF($H269="","",IF($C269=Listes!$B$31,IF('DP_Instruction Forfaitaires'!$E269&lt;Listes!$B$42,('DP_Instruction Forfaitaires'!$E269*(VLOOKUP('DP_Instruction Forfaitaires'!$D269,Listes!$A$43:$E$49,2,FALSE))),IF('DP_Instruction Forfaitaires'!$E269&gt;Listes!$D$42,('DP_Instruction Forfaitaires'!$E269*(VLOOKUP('DP_Instruction Forfaitaires'!$D269,Listes!$A$43:$E$49,5,FALSE))),('DP_Instruction Forfaitaires'!$E269*(VLOOKUP('DP_Instruction Forfaitaires'!$D269,Listes!$A$43:$E$49,3,FALSE))+(VLOOKUP('DP_Instruction Forfaitaires'!$D269,Listes!$A$43:$E$49,4,FALSE)))))))</f>
        <v/>
      </c>
      <c r="N269" s="186" t="str">
        <f>IF($H269="","",IF($C269=Listes!$B$34,Listes!$I$31,IF($C269=Listes!$B$35,(VLOOKUP('DP_Instruction Forfaitaires'!$F269,Listes!$E$31:$F$36,2,FALSE)),IF($C269=Listes!$B$33,IF('DP_Instruction Forfaitaires'!$E269&lt;Listes!$A$64,'DP_Instruction Forfaitaires'!$E269*Listes!$A$65,IF('DP_Instruction Forfaitaires'!$E269&gt;Listes!$D$64,'DP_Instruction Forfaitaires'!$E269*Listes!$D$65,(('DP_Instruction Forfaitaires'!$E269*Listes!$B$65)+Listes!$C$65)))))))</f>
        <v/>
      </c>
      <c r="O269" s="140" t="str">
        <f>IF('Dépenses forfaitaires'!P269="","",'Dépenses forfaitaires'!P269)</f>
        <v/>
      </c>
      <c r="P269" s="196"/>
      <c r="Q269" s="367" t="str">
        <f t="shared" si="16"/>
        <v/>
      </c>
      <c r="R269" s="367" t="str">
        <f t="shared" si="17"/>
        <v/>
      </c>
      <c r="S269" s="196" t="str">
        <f t="shared" si="18"/>
        <v/>
      </c>
      <c r="T269" s="193"/>
      <c r="U269" s="198"/>
      <c r="V269" s="301" t="str">
        <f>IF(AND(OR(P269="KO",S269&lt;&gt;""),OR(Q269="",R269="",S269="")),Listes!$A$68,IF(AND(S269="",Q269&lt;&gt;""),Listes!$A$69,IF(AND(O269&lt;S269,U269=""),Listes!$A$70,IF(AND(Q269&gt;R269),Listes!$A$71,IF(AND(O269&lt;&gt;"",O269&gt;S269,T269=""),Listes!$A$72,IF(AND(W269="",OR(P269&lt;&gt;"",Q269&lt;&gt;"",R269&lt;&gt;"")),Listes!$A$73,""))))))</f>
        <v/>
      </c>
      <c r="W269" s="199"/>
      <c r="X269" s="331">
        <f t="shared" si="19"/>
        <v>0</v>
      </c>
    </row>
    <row r="270" spans="1:24" ht="20.149999999999999" customHeight="1" x14ac:dyDescent="0.35">
      <c r="A270" s="126">
        <v>264</v>
      </c>
      <c r="B270" s="123" t="str">
        <f>IF('Dépenses forfaitaires'!B270="","",'Dépenses forfaitaires'!B270)</f>
        <v/>
      </c>
      <c r="C270" s="123" t="str">
        <f>IF('Dépenses forfaitaires'!C270="","",'Dépenses forfaitaires'!C270)</f>
        <v/>
      </c>
      <c r="D270" s="123" t="str">
        <f>IF('Dépenses forfaitaires'!D270="","",'Dépenses forfaitaires'!D270)</f>
        <v/>
      </c>
      <c r="E270" s="123" t="str">
        <f>IF('Dépenses forfaitaires'!E270="","",'Dépenses forfaitaires'!E270)</f>
        <v/>
      </c>
      <c r="F270" s="123" t="str">
        <f>IF('Dépenses forfaitaires'!F270="","",'Dépenses forfaitaires'!F270)</f>
        <v/>
      </c>
      <c r="G270" s="197" t="str">
        <f>IF('Dépenses forfaitaires'!G270="","",'Dépenses forfaitaires'!G270)</f>
        <v/>
      </c>
      <c r="H270" s="123" t="str">
        <f>IF('Dépenses forfaitaires'!H270="","",'Dépenses forfaitaires'!H270)</f>
        <v/>
      </c>
      <c r="I270" s="123" t="str">
        <f>IF('Dépenses forfaitaires'!I270="","",'Dépenses forfaitaires'!I270)</f>
        <v/>
      </c>
      <c r="J270" s="361" t="str">
        <f>IF('Dépenses forfaitaires'!J270="","",'Dépenses forfaitaires'!J270)</f>
        <v/>
      </c>
      <c r="K270" s="361" t="str">
        <f>IF('Dépenses forfaitaires'!K270="","",'Dépenses forfaitaires'!K270)</f>
        <v/>
      </c>
      <c r="L270" s="123" t="str">
        <f>IF($H270="","",IF($C270=Listes!$B$32,IF('DP_Instruction Forfaitaires'!$E270&lt;Listes!$B$53,('DP_Instruction Forfaitaires'!$E270*(VLOOKUP('DP_Instruction Forfaitaires'!$D270,Listes!$A$54:$E$60,2,FALSE))),IF('DP_Instruction Forfaitaires'!$E270&gt;Listes!$E$53,('DP_Instruction Forfaitaires'!$E270*(VLOOKUP('DP_Instruction Forfaitaires'!$D270,Listes!$A$54:$E$60,5,FALSE))),('DP_Instruction Forfaitaires'!$E270*(VLOOKUP('DP_Instruction Forfaitaires'!$D270,Listes!$A$54:$E$60,3,FALSE))+(VLOOKUP('DP_Instruction Forfaitaires'!$D270,Listes!$A$54:$E$60,4,FALSE)))))))</f>
        <v/>
      </c>
      <c r="M270" s="123" t="str">
        <f>IF($H270="","",IF($C270=Listes!$B$31,IF('DP_Instruction Forfaitaires'!$E270&lt;Listes!$B$42,('DP_Instruction Forfaitaires'!$E270*(VLOOKUP('DP_Instruction Forfaitaires'!$D270,Listes!$A$43:$E$49,2,FALSE))),IF('DP_Instruction Forfaitaires'!$E270&gt;Listes!$D$42,('DP_Instruction Forfaitaires'!$E270*(VLOOKUP('DP_Instruction Forfaitaires'!$D270,Listes!$A$43:$E$49,5,FALSE))),('DP_Instruction Forfaitaires'!$E270*(VLOOKUP('DP_Instruction Forfaitaires'!$D270,Listes!$A$43:$E$49,3,FALSE))+(VLOOKUP('DP_Instruction Forfaitaires'!$D270,Listes!$A$43:$E$49,4,FALSE)))))))</f>
        <v/>
      </c>
      <c r="N270" s="186" t="str">
        <f>IF($H270="","",IF($C270=Listes!$B$34,Listes!$I$31,IF($C270=Listes!$B$35,(VLOOKUP('DP_Instruction Forfaitaires'!$F270,Listes!$E$31:$F$36,2,FALSE)),IF($C270=Listes!$B$33,IF('DP_Instruction Forfaitaires'!$E270&lt;Listes!$A$64,'DP_Instruction Forfaitaires'!$E270*Listes!$A$65,IF('DP_Instruction Forfaitaires'!$E270&gt;Listes!$D$64,'DP_Instruction Forfaitaires'!$E270*Listes!$D$65,(('DP_Instruction Forfaitaires'!$E270*Listes!$B$65)+Listes!$C$65)))))))</f>
        <v/>
      </c>
      <c r="O270" s="140" t="str">
        <f>IF('Dépenses forfaitaires'!P270="","",'Dépenses forfaitaires'!P270)</f>
        <v/>
      </c>
      <c r="P270" s="196"/>
      <c r="Q270" s="367" t="str">
        <f t="shared" si="16"/>
        <v/>
      </c>
      <c r="R270" s="367" t="str">
        <f t="shared" si="17"/>
        <v/>
      </c>
      <c r="S270" s="196" t="str">
        <f t="shared" si="18"/>
        <v/>
      </c>
      <c r="T270" s="193"/>
      <c r="U270" s="198"/>
      <c r="V270" s="301" t="str">
        <f>IF(AND(OR(P270="KO",S270&lt;&gt;""),OR(Q270="",R270="",S270="")),Listes!$A$68,IF(AND(S270="",Q270&lt;&gt;""),Listes!$A$69,IF(AND(O270&lt;S270,U270=""),Listes!$A$70,IF(AND(Q270&gt;R270),Listes!$A$71,IF(AND(O270&lt;&gt;"",O270&gt;S270,T270=""),Listes!$A$72,IF(AND(W270="",OR(P270&lt;&gt;"",Q270&lt;&gt;"",R270&lt;&gt;"")),Listes!$A$73,""))))))</f>
        <v/>
      </c>
      <c r="W270" s="199"/>
      <c r="X270" s="331">
        <f t="shared" si="19"/>
        <v>0</v>
      </c>
    </row>
    <row r="271" spans="1:24" ht="20.149999999999999" customHeight="1" x14ac:dyDescent="0.35">
      <c r="A271" s="126">
        <v>265</v>
      </c>
      <c r="B271" s="123" t="str">
        <f>IF('Dépenses forfaitaires'!B271="","",'Dépenses forfaitaires'!B271)</f>
        <v/>
      </c>
      <c r="C271" s="123" t="str">
        <f>IF('Dépenses forfaitaires'!C271="","",'Dépenses forfaitaires'!C271)</f>
        <v/>
      </c>
      <c r="D271" s="123" t="str">
        <f>IF('Dépenses forfaitaires'!D271="","",'Dépenses forfaitaires'!D271)</f>
        <v/>
      </c>
      <c r="E271" s="123" t="str">
        <f>IF('Dépenses forfaitaires'!E271="","",'Dépenses forfaitaires'!E271)</f>
        <v/>
      </c>
      <c r="F271" s="123" t="str">
        <f>IF('Dépenses forfaitaires'!F271="","",'Dépenses forfaitaires'!F271)</f>
        <v/>
      </c>
      <c r="G271" s="197" t="str">
        <f>IF('Dépenses forfaitaires'!G271="","",'Dépenses forfaitaires'!G271)</f>
        <v/>
      </c>
      <c r="H271" s="123" t="str">
        <f>IF('Dépenses forfaitaires'!H271="","",'Dépenses forfaitaires'!H271)</f>
        <v/>
      </c>
      <c r="I271" s="123" t="str">
        <f>IF('Dépenses forfaitaires'!I271="","",'Dépenses forfaitaires'!I271)</f>
        <v/>
      </c>
      <c r="J271" s="361" t="str">
        <f>IF('Dépenses forfaitaires'!J271="","",'Dépenses forfaitaires'!J271)</f>
        <v/>
      </c>
      <c r="K271" s="361" t="str">
        <f>IF('Dépenses forfaitaires'!K271="","",'Dépenses forfaitaires'!K271)</f>
        <v/>
      </c>
      <c r="L271" s="123" t="str">
        <f>IF($H271="","",IF($C271=Listes!$B$32,IF('DP_Instruction Forfaitaires'!$E271&lt;Listes!$B$53,('DP_Instruction Forfaitaires'!$E271*(VLOOKUP('DP_Instruction Forfaitaires'!$D271,Listes!$A$54:$E$60,2,FALSE))),IF('DP_Instruction Forfaitaires'!$E271&gt;Listes!$E$53,('DP_Instruction Forfaitaires'!$E271*(VLOOKUP('DP_Instruction Forfaitaires'!$D271,Listes!$A$54:$E$60,5,FALSE))),('DP_Instruction Forfaitaires'!$E271*(VLOOKUP('DP_Instruction Forfaitaires'!$D271,Listes!$A$54:$E$60,3,FALSE))+(VLOOKUP('DP_Instruction Forfaitaires'!$D271,Listes!$A$54:$E$60,4,FALSE)))))))</f>
        <v/>
      </c>
      <c r="M271" s="123" t="str">
        <f>IF($H271="","",IF($C271=Listes!$B$31,IF('DP_Instruction Forfaitaires'!$E271&lt;Listes!$B$42,('DP_Instruction Forfaitaires'!$E271*(VLOOKUP('DP_Instruction Forfaitaires'!$D271,Listes!$A$43:$E$49,2,FALSE))),IF('DP_Instruction Forfaitaires'!$E271&gt;Listes!$D$42,('DP_Instruction Forfaitaires'!$E271*(VLOOKUP('DP_Instruction Forfaitaires'!$D271,Listes!$A$43:$E$49,5,FALSE))),('DP_Instruction Forfaitaires'!$E271*(VLOOKUP('DP_Instruction Forfaitaires'!$D271,Listes!$A$43:$E$49,3,FALSE))+(VLOOKUP('DP_Instruction Forfaitaires'!$D271,Listes!$A$43:$E$49,4,FALSE)))))))</f>
        <v/>
      </c>
      <c r="N271" s="186" t="str">
        <f>IF($H271="","",IF($C271=Listes!$B$34,Listes!$I$31,IF($C271=Listes!$B$35,(VLOOKUP('DP_Instruction Forfaitaires'!$F271,Listes!$E$31:$F$36,2,FALSE)),IF($C271=Listes!$B$33,IF('DP_Instruction Forfaitaires'!$E271&lt;Listes!$A$64,'DP_Instruction Forfaitaires'!$E271*Listes!$A$65,IF('DP_Instruction Forfaitaires'!$E271&gt;Listes!$D$64,'DP_Instruction Forfaitaires'!$E271*Listes!$D$65,(('DP_Instruction Forfaitaires'!$E271*Listes!$B$65)+Listes!$C$65)))))))</f>
        <v/>
      </c>
      <c r="O271" s="140" t="str">
        <f>IF('Dépenses forfaitaires'!P271="","",'Dépenses forfaitaires'!P271)</f>
        <v/>
      </c>
      <c r="P271" s="196"/>
      <c r="Q271" s="367" t="str">
        <f t="shared" si="16"/>
        <v/>
      </c>
      <c r="R271" s="367" t="str">
        <f t="shared" si="17"/>
        <v/>
      </c>
      <c r="S271" s="196" t="str">
        <f t="shared" si="18"/>
        <v/>
      </c>
      <c r="T271" s="193"/>
      <c r="U271" s="198"/>
      <c r="V271" s="301" t="str">
        <f>IF(AND(OR(P271="KO",S271&lt;&gt;""),OR(Q271="",R271="",S271="")),Listes!$A$68,IF(AND(S271="",Q271&lt;&gt;""),Listes!$A$69,IF(AND(O271&lt;S271,U271=""),Listes!$A$70,IF(AND(Q271&gt;R271),Listes!$A$71,IF(AND(O271&lt;&gt;"",O271&gt;S271,T271=""),Listes!$A$72,IF(AND(W271="",OR(P271&lt;&gt;"",Q271&lt;&gt;"",R271&lt;&gt;"")),Listes!$A$73,""))))))</f>
        <v/>
      </c>
      <c r="W271" s="199"/>
      <c r="X271" s="331">
        <f t="shared" si="19"/>
        <v>0</v>
      </c>
    </row>
    <row r="272" spans="1:24" ht="20.149999999999999" customHeight="1" x14ac:dyDescent="0.35">
      <c r="A272" s="126">
        <v>266</v>
      </c>
      <c r="B272" s="123" t="str">
        <f>IF('Dépenses forfaitaires'!B272="","",'Dépenses forfaitaires'!B272)</f>
        <v/>
      </c>
      <c r="C272" s="123" t="str">
        <f>IF('Dépenses forfaitaires'!C272="","",'Dépenses forfaitaires'!C272)</f>
        <v/>
      </c>
      <c r="D272" s="123" t="str">
        <f>IF('Dépenses forfaitaires'!D272="","",'Dépenses forfaitaires'!D272)</f>
        <v/>
      </c>
      <c r="E272" s="123" t="str">
        <f>IF('Dépenses forfaitaires'!E272="","",'Dépenses forfaitaires'!E272)</f>
        <v/>
      </c>
      <c r="F272" s="123" t="str">
        <f>IF('Dépenses forfaitaires'!F272="","",'Dépenses forfaitaires'!F272)</f>
        <v/>
      </c>
      <c r="G272" s="197" t="str">
        <f>IF('Dépenses forfaitaires'!G272="","",'Dépenses forfaitaires'!G272)</f>
        <v/>
      </c>
      <c r="H272" s="123" t="str">
        <f>IF('Dépenses forfaitaires'!H272="","",'Dépenses forfaitaires'!H272)</f>
        <v/>
      </c>
      <c r="I272" s="123" t="str">
        <f>IF('Dépenses forfaitaires'!I272="","",'Dépenses forfaitaires'!I272)</f>
        <v/>
      </c>
      <c r="J272" s="361" t="str">
        <f>IF('Dépenses forfaitaires'!J272="","",'Dépenses forfaitaires'!J272)</f>
        <v/>
      </c>
      <c r="K272" s="361" t="str">
        <f>IF('Dépenses forfaitaires'!K272="","",'Dépenses forfaitaires'!K272)</f>
        <v/>
      </c>
      <c r="L272" s="123" t="str">
        <f>IF($H272="","",IF($C272=Listes!$B$32,IF('DP_Instruction Forfaitaires'!$E272&lt;Listes!$B$53,('DP_Instruction Forfaitaires'!$E272*(VLOOKUP('DP_Instruction Forfaitaires'!$D272,Listes!$A$54:$E$60,2,FALSE))),IF('DP_Instruction Forfaitaires'!$E272&gt;Listes!$E$53,('DP_Instruction Forfaitaires'!$E272*(VLOOKUP('DP_Instruction Forfaitaires'!$D272,Listes!$A$54:$E$60,5,FALSE))),('DP_Instruction Forfaitaires'!$E272*(VLOOKUP('DP_Instruction Forfaitaires'!$D272,Listes!$A$54:$E$60,3,FALSE))+(VLOOKUP('DP_Instruction Forfaitaires'!$D272,Listes!$A$54:$E$60,4,FALSE)))))))</f>
        <v/>
      </c>
      <c r="M272" s="123" t="str">
        <f>IF($H272="","",IF($C272=Listes!$B$31,IF('DP_Instruction Forfaitaires'!$E272&lt;Listes!$B$42,('DP_Instruction Forfaitaires'!$E272*(VLOOKUP('DP_Instruction Forfaitaires'!$D272,Listes!$A$43:$E$49,2,FALSE))),IF('DP_Instruction Forfaitaires'!$E272&gt;Listes!$D$42,('DP_Instruction Forfaitaires'!$E272*(VLOOKUP('DP_Instruction Forfaitaires'!$D272,Listes!$A$43:$E$49,5,FALSE))),('DP_Instruction Forfaitaires'!$E272*(VLOOKUP('DP_Instruction Forfaitaires'!$D272,Listes!$A$43:$E$49,3,FALSE))+(VLOOKUP('DP_Instruction Forfaitaires'!$D272,Listes!$A$43:$E$49,4,FALSE)))))))</f>
        <v/>
      </c>
      <c r="N272" s="186" t="str">
        <f>IF($H272="","",IF($C272=Listes!$B$34,Listes!$I$31,IF($C272=Listes!$B$35,(VLOOKUP('DP_Instruction Forfaitaires'!$F272,Listes!$E$31:$F$36,2,FALSE)),IF($C272=Listes!$B$33,IF('DP_Instruction Forfaitaires'!$E272&lt;Listes!$A$64,'DP_Instruction Forfaitaires'!$E272*Listes!$A$65,IF('DP_Instruction Forfaitaires'!$E272&gt;Listes!$D$64,'DP_Instruction Forfaitaires'!$E272*Listes!$D$65,(('DP_Instruction Forfaitaires'!$E272*Listes!$B$65)+Listes!$C$65)))))))</f>
        <v/>
      </c>
      <c r="O272" s="140" t="str">
        <f>IF('Dépenses forfaitaires'!P272="","",'Dépenses forfaitaires'!P272)</f>
        <v/>
      </c>
      <c r="P272" s="196"/>
      <c r="Q272" s="367" t="str">
        <f t="shared" si="16"/>
        <v/>
      </c>
      <c r="R272" s="367" t="str">
        <f t="shared" si="17"/>
        <v/>
      </c>
      <c r="S272" s="196" t="str">
        <f t="shared" si="18"/>
        <v/>
      </c>
      <c r="T272" s="193"/>
      <c r="U272" s="198"/>
      <c r="V272" s="301" t="str">
        <f>IF(AND(OR(P272="KO",S272&lt;&gt;""),OR(Q272="",R272="",S272="")),Listes!$A$68,IF(AND(S272="",Q272&lt;&gt;""),Listes!$A$69,IF(AND(O272&lt;S272,U272=""),Listes!$A$70,IF(AND(Q272&gt;R272),Listes!$A$71,IF(AND(O272&lt;&gt;"",O272&gt;S272,T272=""),Listes!$A$72,IF(AND(W272="",OR(P272&lt;&gt;"",Q272&lt;&gt;"",R272&lt;&gt;"")),Listes!$A$73,""))))))</f>
        <v/>
      </c>
      <c r="W272" s="199"/>
      <c r="X272" s="331">
        <f t="shared" si="19"/>
        <v>0</v>
      </c>
    </row>
    <row r="273" spans="1:24" ht="20.149999999999999" customHeight="1" x14ac:dyDescent="0.35">
      <c r="A273" s="126">
        <v>267</v>
      </c>
      <c r="B273" s="123" t="str">
        <f>IF('Dépenses forfaitaires'!B273="","",'Dépenses forfaitaires'!B273)</f>
        <v/>
      </c>
      <c r="C273" s="123" t="str">
        <f>IF('Dépenses forfaitaires'!C273="","",'Dépenses forfaitaires'!C273)</f>
        <v/>
      </c>
      <c r="D273" s="123" t="str">
        <f>IF('Dépenses forfaitaires'!D273="","",'Dépenses forfaitaires'!D273)</f>
        <v/>
      </c>
      <c r="E273" s="123" t="str">
        <f>IF('Dépenses forfaitaires'!E273="","",'Dépenses forfaitaires'!E273)</f>
        <v/>
      </c>
      <c r="F273" s="123" t="str">
        <f>IF('Dépenses forfaitaires'!F273="","",'Dépenses forfaitaires'!F273)</f>
        <v/>
      </c>
      <c r="G273" s="197" t="str">
        <f>IF('Dépenses forfaitaires'!G273="","",'Dépenses forfaitaires'!G273)</f>
        <v/>
      </c>
      <c r="H273" s="123" t="str">
        <f>IF('Dépenses forfaitaires'!H273="","",'Dépenses forfaitaires'!H273)</f>
        <v/>
      </c>
      <c r="I273" s="123" t="str">
        <f>IF('Dépenses forfaitaires'!I273="","",'Dépenses forfaitaires'!I273)</f>
        <v/>
      </c>
      <c r="J273" s="361" t="str">
        <f>IF('Dépenses forfaitaires'!J273="","",'Dépenses forfaitaires'!J273)</f>
        <v/>
      </c>
      <c r="K273" s="361" t="str">
        <f>IF('Dépenses forfaitaires'!K273="","",'Dépenses forfaitaires'!K273)</f>
        <v/>
      </c>
      <c r="L273" s="123" t="str">
        <f>IF($H273="","",IF($C273=Listes!$B$32,IF('DP_Instruction Forfaitaires'!$E273&lt;Listes!$B$53,('DP_Instruction Forfaitaires'!$E273*(VLOOKUP('DP_Instruction Forfaitaires'!$D273,Listes!$A$54:$E$60,2,FALSE))),IF('DP_Instruction Forfaitaires'!$E273&gt;Listes!$E$53,('DP_Instruction Forfaitaires'!$E273*(VLOOKUP('DP_Instruction Forfaitaires'!$D273,Listes!$A$54:$E$60,5,FALSE))),('DP_Instruction Forfaitaires'!$E273*(VLOOKUP('DP_Instruction Forfaitaires'!$D273,Listes!$A$54:$E$60,3,FALSE))+(VLOOKUP('DP_Instruction Forfaitaires'!$D273,Listes!$A$54:$E$60,4,FALSE)))))))</f>
        <v/>
      </c>
      <c r="M273" s="123" t="str">
        <f>IF($H273="","",IF($C273=Listes!$B$31,IF('DP_Instruction Forfaitaires'!$E273&lt;Listes!$B$42,('DP_Instruction Forfaitaires'!$E273*(VLOOKUP('DP_Instruction Forfaitaires'!$D273,Listes!$A$43:$E$49,2,FALSE))),IF('DP_Instruction Forfaitaires'!$E273&gt;Listes!$D$42,('DP_Instruction Forfaitaires'!$E273*(VLOOKUP('DP_Instruction Forfaitaires'!$D273,Listes!$A$43:$E$49,5,FALSE))),('DP_Instruction Forfaitaires'!$E273*(VLOOKUP('DP_Instruction Forfaitaires'!$D273,Listes!$A$43:$E$49,3,FALSE))+(VLOOKUP('DP_Instruction Forfaitaires'!$D273,Listes!$A$43:$E$49,4,FALSE)))))))</f>
        <v/>
      </c>
      <c r="N273" s="186" t="str">
        <f>IF($H273="","",IF($C273=Listes!$B$34,Listes!$I$31,IF($C273=Listes!$B$35,(VLOOKUP('DP_Instruction Forfaitaires'!$F273,Listes!$E$31:$F$36,2,FALSE)),IF($C273=Listes!$B$33,IF('DP_Instruction Forfaitaires'!$E273&lt;Listes!$A$64,'DP_Instruction Forfaitaires'!$E273*Listes!$A$65,IF('DP_Instruction Forfaitaires'!$E273&gt;Listes!$D$64,'DP_Instruction Forfaitaires'!$E273*Listes!$D$65,(('DP_Instruction Forfaitaires'!$E273*Listes!$B$65)+Listes!$C$65)))))))</f>
        <v/>
      </c>
      <c r="O273" s="140" t="str">
        <f>IF('Dépenses forfaitaires'!P273="","",'Dépenses forfaitaires'!P273)</f>
        <v/>
      </c>
      <c r="P273" s="196"/>
      <c r="Q273" s="367" t="str">
        <f t="shared" si="16"/>
        <v/>
      </c>
      <c r="R273" s="367" t="str">
        <f t="shared" si="17"/>
        <v/>
      </c>
      <c r="S273" s="196" t="str">
        <f t="shared" si="18"/>
        <v/>
      </c>
      <c r="T273" s="193"/>
      <c r="U273" s="198"/>
      <c r="V273" s="301" t="str">
        <f>IF(AND(OR(P273="KO",S273&lt;&gt;""),OR(Q273="",R273="",S273="")),Listes!$A$68,IF(AND(S273="",Q273&lt;&gt;""),Listes!$A$69,IF(AND(O273&lt;S273,U273=""),Listes!$A$70,IF(AND(Q273&gt;R273),Listes!$A$71,IF(AND(O273&lt;&gt;"",O273&gt;S273,T273=""),Listes!$A$72,IF(AND(W273="",OR(P273&lt;&gt;"",Q273&lt;&gt;"",R273&lt;&gt;"")),Listes!$A$73,""))))))</f>
        <v/>
      </c>
      <c r="W273" s="199"/>
      <c r="X273" s="331">
        <f t="shared" si="19"/>
        <v>0</v>
      </c>
    </row>
    <row r="274" spans="1:24" ht="20.149999999999999" customHeight="1" x14ac:dyDescent="0.35">
      <c r="A274" s="126">
        <v>268</v>
      </c>
      <c r="B274" s="123" t="str">
        <f>IF('Dépenses forfaitaires'!B274="","",'Dépenses forfaitaires'!B274)</f>
        <v/>
      </c>
      <c r="C274" s="123" t="str">
        <f>IF('Dépenses forfaitaires'!C274="","",'Dépenses forfaitaires'!C274)</f>
        <v/>
      </c>
      <c r="D274" s="123" t="str">
        <f>IF('Dépenses forfaitaires'!D274="","",'Dépenses forfaitaires'!D274)</f>
        <v/>
      </c>
      <c r="E274" s="123" t="str">
        <f>IF('Dépenses forfaitaires'!E274="","",'Dépenses forfaitaires'!E274)</f>
        <v/>
      </c>
      <c r="F274" s="123" t="str">
        <f>IF('Dépenses forfaitaires'!F274="","",'Dépenses forfaitaires'!F274)</f>
        <v/>
      </c>
      <c r="G274" s="197" t="str">
        <f>IF('Dépenses forfaitaires'!G274="","",'Dépenses forfaitaires'!G274)</f>
        <v/>
      </c>
      <c r="H274" s="123" t="str">
        <f>IF('Dépenses forfaitaires'!H274="","",'Dépenses forfaitaires'!H274)</f>
        <v/>
      </c>
      <c r="I274" s="123" t="str">
        <f>IF('Dépenses forfaitaires'!I274="","",'Dépenses forfaitaires'!I274)</f>
        <v/>
      </c>
      <c r="J274" s="361" t="str">
        <f>IF('Dépenses forfaitaires'!J274="","",'Dépenses forfaitaires'!J274)</f>
        <v/>
      </c>
      <c r="K274" s="361" t="str">
        <f>IF('Dépenses forfaitaires'!K274="","",'Dépenses forfaitaires'!K274)</f>
        <v/>
      </c>
      <c r="L274" s="123" t="str">
        <f>IF($H274="","",IF($C274=Listes!$B$32,IF('DP_Instruction Forfaitaires'!$E274&lt;Listes!$B$53,('DP_Instruction Forfaitaires'!$E274*(VLOOKUP('DP_Instruction Forfaitaires'!$D274,Listes!$A$54:$E$60,2,FALSE))),IF('DP_Instruction Forfaitaires'!$E274&gt;Listes!$E$53,('DP_Instruction Forfaitaires'!$E274*(VLOOKUP('DP_Instruction Forfaitaires'!$D274,Listes!$A$54:$E$60,5,FALSE))),('DP_Instruction Forfaitaires'!$E274*(VLOOKUP('DP_Instruction Forfaitaires'!$D274,Listes!$A$54:$E$60,3,FALSE))+(VLOOKUP('DP_Instruction Forfaitaires'!$D274,Listes!$A$54:$E$60,4,FALSE)))))))</f>
        <v/>
      </c>
      <c r="M274" s="123" t="str">
        <f>IF($H274="","",IF($C274=Listes!$B$31,IF('DP_Instruction Forfaitaires'!$E274&lt;Listes!$B$42,('DP_Instruction Forfaitaires'!$E274*(VLOOKUP('DP_Instruction Forfaitaires'!$D274,Listes!$A$43:$E$49,2,FALSE))),IF('DP_Instruction Forfaitaires'!$E274&gt;Listes!$D$42,('DP_Instruction Forfaitaires'!$E274*(VLOOKUP('DP_Instruction Forfaitaires'!$D274,Listes!$A$43:$E$49,5,FALSE))),('DP_Instruction Forfaitaires'!$E274*(VLOOKUP('DP_Instruction Forfaitaires'!$D274,Listes!$A$43:$E$49,3,FALSE))+(VLOOKUP('DP_Instruction Forfaitaires'!$D274,Listes!$A$43:$E$49,4,FALSE)))))))</f>
        <v/>
      </c>
      <c r="N274" s="186" t="str">
        <f>IF($H274="","",IF($C274=Listes!$B$34,Listes!$I$31,IF($C274=Listes!$B$35,(VLOOKUP('DP_Instruction Forfaitaires'!$F274,Listes!$E$31:$F$36,2,FALSE)),IF($C274=Listes!$B$33,IF('DP_Instruction Forfaitaires'!$E274&lt;Listes!$A$64,'DP_Instruction Forfaitaires'!$E274*Listes!$A$65,IF('DP_Instruction Forfaitaires'!$E274&gt;Listes!$D$64,'DP_Instruction Forfaitaires'!$E274*Listes!$D$65,(('DP_Instruction Forfaitaires'!$E274*Listes!$B$65)+Listes!$C$65)))))))</f>
        <v/>
      </c>
      <c r="O274" s="140" t="str">
        <f>IF('Dépenses forfaitaires'!P274="","",'Dépenses forfaitaires'!P274)</f>
        <v/>
      </c>
      <c r="P274" s="196"/>
      <c r="Q274" s="367" t="str">
        <f t="shared" si="16"/>
        <v/>
      </c>
      <c r="R274" s="367" t="str">
        <f t="shared" si="17"/>
        <v/>
      </c>
      <c r="S274" s="196" t="str">
        <f t="shared" si="18"/>
        <v/>
      </c>
      <c r="T274" s="193"/>
      <c r="U274" s="198"/>
      <c r="V274" s="301" t="str">
        <f>IF(AND(OR(P274="KO",S274&lt;&gt;""),OR(Q274="",R274="",S274="")),Listes!$A$68,IF(AND(S274="",Q274&lt;&gt;""),Listes!$A$69,IF(AND(O274&lt;S274,U274=""),Listes!$A$70,IF(AND(Q274&gt;R274),Listes!$A$71,IF(AND(O274&lt;&gt;"",O274&gt;S274,T274=""),Listes!$A$72,IF(AND(W274="",OR(P274&lt;&gt;"",Q274&lt;&gt;"",R274&lt;&gt;"")),Listes!$A$73,""))))))</f>
        <v/>
      </c>
      <c r="W274" s="199"/>
      <c r="X274" s="331">
        <f t="shared" si="19"/>
        <v>0</v>
      </c>
    </row>
    <row r="275" spans="1:24" ht="20.149999999999999" customHeight="1" x14ac:dyDescent="0.35">
      <c r="A275" s="126">
        <v>269</v>
      </c>
      <c r="B275" s="123" t="str">
        <f>IF('Dépenses forfaitaires'!B275="","",'Dépenses forfaitaires'!B275)</f>
        <v/>
      </c>
      <c r="C275" s="123" t="str">
        <f>IF('Dépenses forfaitaires'!C275="","",'Dépenses forfaitaires'!C275)</f>
        <v/>
      </c>
      <c r="D275" s="123" t="str">
        <f>IF('Dépenses forfaitaires'!D275="","",'Dépenses forfaitaires'!D275)</f>
        <v/>
      </c>
      <c r="E275" s="123" t="str">
        <f>IF('Dépenses forfaitaires'!E275="","",'Dépenses forfaitaires'!E275)</f>
        <v/>
      </c>
      <c r="F275" s="123" t="str">
        <f>IF('Dépenses forfaitaires'!F275="","",'Dépenses forfaitaires'!F275)</f>
        <v/>
      </c>
      <c r="G275" s="197" t="str">
        <f>IF('Dépenses forfaitaires'!G275="","",'Dépenses forfaitaires'!G275)</f>
        <v/>
      </c>
      <c r="H275" s="123" t="str">
        <f>IF('Dépenses forfaitaires'!H275="","",'Dépenses forfaitaires'!H275)</f>
        <v/>
      </c>
      <c r="I275" s="123" t="str">
        <f>IF('Dépenses forfaitaires'!I275="","",'Dépenses forfaitaires'!I275)</f>
        <v/>
      </c>
      <c r="J275" s="361" t="str">
        <f>IF('Dépenses forfaitaires'!J275="","",'Dépenses forfaitaires'!J275)</f>
        <v/>
      </c>
      <c r="K275" s="361" t="str">
        <f>IF('Dépenses forfaitaires'!K275="","",'Dépenses forfaitaires'!K275)</f>
        <v/>
      </c>
      <c r="L275" s="123" t="str">
        <f>IF($H275="","",IF($C275=Listes!$B$32,IF('DP_Instruction Forfaitaires'!$E275&lt;Listes!$B$53,('DP_Instruction Forfaitaires'!$E275*(VLOOKUP('DP_Instruction Forfaitaires'!$D275,Listes!$A$54:$E$60,2,FALSE))),IF('DP_Instruction Forfaitaires'!$E275&gt;Listes!$E$53,('DP_Instruction Forfaitaires'!$E275*(VLOOKUP('DP_Instruction Forfaitaires'!$D275,Listes!$A$54:$E$60,5,FALSE))),('DP_Instruction Forfaitaires'!$E275*(VLOOKUP('DP_Instruction Forfaitaires'!$D275,Listes!$A$54:$E$60,3,FALSE))+(VLOOKUP('DP_Instruction Forfaitaires'!$D275,Listes!$A$54:$E$60,4,FALSE)))))))</f>
        <v/>
      </c>
      <c r="M275" s="123" t="str">
        <f>IF($H275="","",IF($C275=Listes!$B$31,IF('DP_Instruction Forfaitaires'!$E275&lt;Listes!$B$42,('DP_Instruction Forfaitaires'!$E275*(VLOOKUP('DP_Instruction Forfaitaires'!$D275,Listes!$A$43:$E$49,2,FALSE))),IF('DP_Instruction Forfaitaires'!$E275&gt;Listes!$D$42,('DP_Instruction Forfaitaires'!$E275*(VLOOKUP('DP_Instruction Forfaitaires'!$D275,Listes!$A$43:$E$49,5,FALSE))),('DP_Instruction Forfaitaires'!$E275*(VLOOKUP('DP_Instruction Forfaitaires'!$D275,Listes!$A$43:$E$49,3,FALSE))+(VLOOKUP('DP_Instruction Forfaitaires'!$D275,Listes!$A$43:$E$49,4,FALSE)))))))</f>
        <v/>
      </c>
      <c r="N275" s="186" t="str">
        <f>IF($H275="","",IF($C275=Listes!$B$34,Listes!$I$31,IF($C275=Listes!$B$35,(VLOOKUP('DP_Instruction Forfaitaires'!$F275,Listes!$E$31:$F$36,2,FALSE)),IF($C275=Listes!$B$33,IF('DP_Instruction Forfaitaires'!$E275&lt;Listes!$A$64,'DP_Instruction Forfaitaires'!$E275*Listes!$A$65,IF('DP_Instruction Forfaitaires'!$E275&gt;Listes!$D$64,'DP_Instruction Forfaitaires'!$E275*Listes!$D$65,(('DP_Instruction Forfaitaires'!$E275*Listes!$B$65)+Listes!$C$65)))))))</f>
        <v/>
      </c>
      <c r="O275" s="140" t="str">
        <f>IF('Dépenses forfaitaires'!P275="","",'Dépenses forfaitaires'!P275)</f>
        <v/>
      </c>
      <c r="P275" s="196"/>
      <c r="Q275" s="367" t="str">
        <f t="shared" si="16"/>
        <v/>
      </c>
      <c r="R275" s="367" t="str">
        <f t="shared" si="17"/>
        <v/>
      </c>
      <c r="S275" s="196" t="str">
        <f t="shared" si="18"/>
        <v/>
      </c>
      <c r="T275" s="193"/>
      <c r="U275" s="198"/>
      <c r="V275" s="301" t="str">
        <f>IF(AND(OR(P275="KO",S275&lt;&gt;""),OR(Q275="",R275="",S275="")),Listes!$A$68,IF(AND(S275="",Q275&lt;&gt;""),Listes!$A$69,IF(AND(O275&lt;S275,U275=""),Listes!$A$70,IF(AND(Q275&gt;R275),Listes!$A$71,IF(AND(O275&lt;&gt;"",O275&gt;S275,T275=""),Listes!$A$72,IF(AND(W275="",OR(P275&lt;&gt;"",Q275&lt;&gt;"",R275&lt;&gt;"")),Listes!$A$73,""))))))</f>
        <v/>
      </c>
      <c r="W275" s="199"/>
      <c r="X275" s="331">
        <f t="shared" si="19"/>
        <v>0</v>
      </c>
    </row>
    <row r="276" spans="1:24" ht="20.149999999999999" customHeight="1" x14ac:dyDescent="0.35">
      <c r="A276" s="126">
        <v>270</v>
      </c>
      <c r="B276" s="123" t="str">
        <f>IF('Dépenses forfaitaires'!B276="","",'Dépenses forfaitaires'!B276)</f>
        <v/>
      </c>
      <c r="C276" s="123" t="str">
        <f>IF('Dépenses forfaitaires'!C276="","",'Dépenses forfaitaires'!C276)</f>
        <v/>
      </c>
      <c r="D276" s="123" t="str">
        <f>IF('Dépenses forfaitaires'!D276="","",'Dépenses forfaitaires'!D276)</f>
        <v/>
      </c>
      <c r="E276" s="123" t="str">
        <f>IF('Dépenses forfaitaires'!E276="","",'Dépenses forfaitaires'!E276)</f>
        <v/>
      </c>
      <c r="F276" s="123" t="str">
        <f>IF('Dépenses forfaitaires'!F276="","",'Dépenses forfaitaires'!F276)</f>
        <v/>
      </c>
      <c r="G276" s="197" t="str">
        <f>IF('Dépenses forfaitaires'!G276="","",'Dépenses forfaitaires'!G276)</f>
        <v/>
      </c>
      <c r="H276" s="123" t="str">
        <f>IF('Dépenses forfaitaires'!H276="","",'Dépenses forfaitaires'!H276)</f>
        <v/>
      </c>
      <c r="I276" s="123" t="str">
        <f>IF('Dépenses forfaitaires'!I276="","",'Dépenses forfaitaires'!I276)</f>
        <v/>
      </c>
      <c r="J276" s="361" t="str">
        <f>IF('Dépenses forfaitaires'!J276="","",'Dépenses forfaitaires'!J276)</f>
        <v/>
      </c>
      <c r="K276" s="361" t="str">
        <f>IF('Dépenses forfaitaires'!K276="","",'Dépenses forfaitaires'!K276)</f>
        <v/>
      </c>
      <c r="L276" s="123" t="str">
        <f>IF($H276="","",IF($C276=Listes!$B$32,IF('DP_Instruction Forfaitaires'!$E276&lt;Listes!$B$53,('DP_Instruction Forfaitaires'!$E276*(VLOOKUP('DP_Instruction Forfaitaires'!$D276,Listes!$A$54:$E$60,2,FALSE))),IF('DP_Instruction Forfaitaires'!$E276&gt;Listes!$E$53,('DP_Instruction Forfaitaires'!$E276*(VLOOKUP('DP_Instruction Forfaitaires'!$D276,Listes!$A$54:$E$60,5,FALSE))),('DP_Instruction Forfaitaires'!$E276*(VLOOKUP('DP_Instruction Forfaitaires'!$D276,Listes!$A$54:$E$60,3,FALSE))+(VLOOKUP('DP_Instruction Forfaitaires'!$D276,Listes!$A$54:$E$60,4,FALSE)))))))</f>
        <v/>
      </c>
      <c r="M276" s="123" t="str">
        <f>IF($H276="","",IF($C276=Listes!$B$31,IF('DP_Instruction Forfaitaires'!$E276&lt;Listes!$B$42,('DP_Instruction Forfaitaires'!$E276*(VLOOKUP('DP_Instruction Forfaitaires'!$D276,Listes!$A$43:$E$49,2,FALSE))),IF('DP_Instruction Forfaitaires'!$E276&gt;Listes!$D$42,('DP_Instruction Forfaitaires'!$E276*(VLOOKUP('DP_Instruction Forfaitaires'!$D276,Listes!$A$43:$E$49,5,FALSE))),('DP_Instruction Forfaitaires'!$E276*(VLOOKUP('DP_Instruction Forfaitaires'!$D276,Listes!$A$43:$E$49,3,FALSE))+(VLOOKUP('DP_Instruction Forfaitaires'!$D276,Listes!$A$43:$E$49,4,FALSE)))))))</f>
        <v/>
      </c>
      <c r="N276" s="186" t="str">
        <f>IF($H276="","",IF($C276=Listes!$B$34,Listes!$I$31,IF($C276=Listes!$B$35,(VLOOKUP('DP_Instruction Forfaitaires'!$F276,Listes!$E$31:$F$36,2,FALSE)),IF($C276=Listes!$B$33,IF('DP_Instruction Forfaitaires'!$E276&lt;Listes!$A$64,'DP_Instruction Forfaitaires'!$E276*Listes!$A$65,IF('DP_Instruction Forfaitaires'!$E276&gt;Listes!$D$64,'DP_Instruction Forfaitaires'!$E276*Listes!$D$65,(('DP_Instruction Forfaitaires'!$E276*Listes!$B$65)+Listes!$C$65)))))))</f>
        <v/>
      </c>
      <c r="O276" s="140" t="str">
        <f>IF('Dépenses forfaitaires'!P276="","",'Dépenses forfaitaires'!P276)</f>
        <v/>
      </c>
      <c r="P276" s="196"/>
      <c r="Q276" s="367" t="str">
        <f t="shared" si="16"/>
        <v/>
      </c>
      <c r="R276" s="367" t="str">
        <f t="shared" si="17"/>
        <v/>
      </c>
      <c r="S276" s="196" t="str">
        <f t="shared" si="18"/>
        <v/>
      </c>
      <c r="T276" s="193"/>
      <c r="U276" s="198"/>
      <c r="V276" s="301" t="str">
        <f>IF(AND(OR(P276="KO",S276&lt;&gt;""),OR(Q276="",R276="",S276="")),Listes!$A$68,IF(AND(S276="",Q276&lt;&gt;""),Listes!$A$69,IF(AND(O276&lt;S276,U276=""),Listes!$A$70,IF(AND(Q276&gt;R276),Listes!$A$71,IF(AND(O276&lt;&gt;"",O276&gt;S276,T276=""),Listes!$A$72,IF(AND(W276="",OR(P276&lt;&gt;"",Q276&lt;&gt;"",R276&lt;&gt;"")),Listes!$A$73,""))))))</f>
        <v/>
      </c>
      <c r="W276" s="199"/>
      <c r="X276" s="331">
        <f t="shared" si="19"/>
        <v>0</v>
      </c>
    </row>
    <row r="277" spans="1:24" ht="20.149999999999999" customHeight="1" x14ac:dyDescent="0.35">
      <c r="A277" s="126">
        <v>271</v>
      </c>
      <c r="B277" s="123" t="str">
        <f>IF('Dépenses forfaitaires'!B277="","",'Dépenses forfaitaires'!B277)</f>
        <v/>
      </c>
      <c r="C277" s="123" t="str">
        <f>IF('Dépenses forfaitaires'!C277="","",'Dépenses forfaitaires'!C277)</f>
        <v/>
      </c>
      <c r="D277" s="123" t="str">
        <f>IF('Dépenses forfaitaires'!D277="","",'Dépenses forfaitaires'!D277)</f>
        <v/>
      </c>
      <c r="E277" s="123" t="str">
        <f>IF('Dépenses forfaitaires'!E277="","",'Dépenses forfaitaires'!E277)</f>
        <v/>
      </c>
      <c r="F277" s="123" t="str">
        <f>IF('Dépenses forfaitaires'!F277="","",'Dépenses forfaitaires'!F277)</f>
        <v/>
      </c>
      <c r="G277" s="197" t="str">
        <f>IF('Dépenses forfaitaires'!G277="","",'Dépenses forfaitaires'!G277)</f>
        <v/>
      </c>
      <c r="H277" s="123" t="str">
        <f>IF('Dépenses forfaitaires'!H277="","",'Dépenses forfaitaires'!H277)</f>
        <v/>
      </c>
      <c r="I277" s="123" t="str">
        <f>IF('Dépenses forfaitaires'!I277="","",'Dépenses forfaitaires'!I277)</f>
        <v/>
      </c>
      <c r="J277" s="361" t="str">
        <f>IF('Dépenses forfaitaires'!J277="","",'Dépenses forfaitaires'!J277)</f>
        <v/>
      </c>
      <c r="K277" s="361" t="str">
        <f>IF('Dépenses forfaitaires'!K277="","",'Dépenses forfaitaires'!K277)</f>
        <v/>
      </c>
      <c r="L277" s="123" t="str">
        <f>IF($H277="","",IF($C277=Listes!$B$32,IF('DP_Instruction Forfaitaires'!$E277&lt;Listes!$B$53,('DP_Instruction Forfaitaires'!$E277*(VLOOKUP('DP_Instruction Forfaitaires'!$D277,Listes!$A$54:$E$60,2,FALSE))),IF('DP_Instruction Forfaitaires'!$E277&gt;Listes!$E$53,('DP_Instruction Forfaitaires'!$E277*(VLOOKUP('DP_Instruction Forfaitaires'!$D277,Listes!$A$54:$E$60,5,FALSE))),('DP_Instruction Forfaitaires'!$E277*(VLOOKUP('DP_Instruction Forfaitaires'!$D277,Listes!$A$54:$E$60,3,FALSE))+(VLOOKUP('DP_Instruction Forfaitaires'!$D277,Listes!$A$54:$E$60,4,FALSE)))))))</f>
        <v/>
      </c>
      <c r="M277" s="123" t="str">
        <f>IF($H277="","",IF($C277=Listes!$B$31,IF('DP_Instruction Forfaitaires'!$E277&lt;Listes!$B$42,('DP_Instruction Forfaitaires'!$E277*(VLOOKUP('DP_Instruction Forfaitaires'!$D277,Listes!$A$43:$E$49,2,FALSE))),IF('DP_Instruction Forfaitaires'!$E277&gt;Listes!$D$42,('DP_Instruction Forfaitaires'!$E277*(VLOOKUP('DP_Instruction Forfaitaires'!$D277,Listes!$A$43:$E$49,5,FALSE))),('DP_Instruction Forfaitaires'!$E277*(VLOOKUP('DP_Instruction Forfaitaires'!$D277,Listes!$A$43:$E$49,3,FALSE))+(VLOOKUP('DP_Instruction Forfaitaires'!$D277,Listes!$A$43:$E$49,4,FALSE)))))))</f>
        <v/>
      </c>
      <c r="N277" s="186" t="str">
        <f>IF($H277="","",IF($C277=Listes!$B$34,Listes!$I$31,IF($C277=Listes!$B$35,(VLOOKUP('DP_Instruction Forfaitaires'!$F277,Listes!$E$31:$F$36,2,FALSE)),IF($C277=Listes!$B$33,IF('DP_Instruction Forfaitaires'!$E277&lt;Listes!$A$64,'DP_Instruction Forfaitaires'!$E277*Listes!$A$65,IF('DP_Instruction Forfaitaires'!$E277&gt;Listes!$D$64,'DP_Instruction Forfaitaires'!$E277*Listes!$D$65,(('DP_Instruction Forfaitaires'!$E277*Listes!$B$65)+Listes!$C$65)))))))</f>
        <v/>
      </c>
      <c r="O277" s="140" t="str">
        <f>IF('Dépenses forfaitaires'!P277="","",'Dépenses forfaitaires'!P277)</f>
        <v/>
      </c>
      <c r="P277" s="196"/>
      <c r="Q277" s="367" t="str">
        <f t="shared" si="16"/>
        <v/>
      </c>
      <c r="R277" s="367" t="str">
        <f t="shared" si="17"/>
        <v/>
      </c>
      <c r="S277" s="196" t="str">
        <f t="shared" si="18"/>
        <v/>
      </c>
      <c r="T277" s="193"/>
      <c r="U277" s="198"/>
      <c r="V277" s="301" t="str">
        <f>IF(AND(OR(P277="KO",S277&lt;&gt;""),OR(Q277="",R277="",S277="")),Listes!$A$68,IF(AND(S277="",Q277&lt;&gt;""),Listes!$A$69,IF(AND(O277&lt;S277,U277=""),Listes!$A$70,IF(AND(Q277&gt;R277),Listes!$A$71,IF(AND(O277&lt;&gt;"",O277&gt;S277,T277=""),Listes!$A$72,IF(AND(W277="",OR(P277&lt;&gt;"",Q277&lt;&gt;"",R277&lt;&gt;"")),Listes!$A$73,""))))))</f>
        <v/>
      </c>
      <c r="W277" s="199"/>
      <c r="X277" s="331">
        <f t="shared" si="19"/>
        <v>0</v>
      </c>
    </row>
    <row r="278" spans="1:24" ht="20.149999999999999" customHeight="1" x14ac:dyDescent="0.35">
      <c r="A278" s="126">
        <v>272</v>
      </c>
      <c r="B278" s="123" t="str">
        <f>IF('Dépenses forfaitaires'!B278="","",'Dépenses forfaitaires'!B278)</f>
        <v/>
      </c>
      <c r="C278" s="123" t="str">
        <f>IF('Dépenses forfaitaires'!C278="","",'Dépenses forfaitaires'!C278)</f>
        <v/>
      </c>
      <c r="D278" s="123" t="str">
        <f>IF('Dépenses forfaitaires'!D278="","",'Dépenses forfaitaires'!D278)</f>
        <v/>
      </c>
      <c r="E278" s="123" t="str">
        <f>IF('Dépenses forfaitaires'!E278="","",'Dépenses forfaitaires'!E278)</f>
        <v/>
      </c>
      <c r="F278" s="123" t="str">
        <f>IF('Dépenses forfaitaires'!F278="","",'Dépenses forfaitaires'!F278)</f>
        <v/>
      </c>
      <c r="G278" s="197" t="str">
        <f>IF('Dépenses forfaitaires'!G278="","",'Dépenses forfaitaires'!G278)</f>
        <v/>
      </c>
      <c r="H278" s="123" t="str">
        <f>IF('Dépenses forfaitaires'!H278="","",'Dépenses forfaitaires'!H278)</f>
        <v/>
      </c>
      <c r="I278" s="123" t="str">
        <f>IF('Dépenses forfaitaires'!I278="","",'Dépenses forfaitaires'!I278)</f>
        <v/>
      </c>
      <c r="J278" s="361" t="str">
        <f>IF('Dépenses forfaitaires'!J278="","",'Dépenses forfaitaires'!J278)</f>
        <v/>
      </c>
      <c r="K278" s="361" t="str">
        <f>IF('Dépenses forfaitaires'!K278="","",'Dépenses forfaitaires'!K278)</f>
        <v/>
      </c>
      <c r="L278" s="123" t="str">
        <f>IF($H278="","",IF($C278=Listes!$B$32,IF('DP_Instruction Forfaitaires'!$E278&lt;Listes!$B$53,('DP_Instruction Forfaitaires'!$E278*(VLOOKUP('DP_Instruction Forfaitaires'!$D278,Listes!$A$54:$E$60,2,FALSE))),IF('DP_Instruction Forfaitaires'!$E278&gt;Listes!$E$53,('DP_Instruction Forfaitaires'!$E278*(VLOOKUP('DP_Instruction Forfaitaires'!$D278,Listes!$A$54:$E$60,5,FALSE))),('DP_Instruction Forfaitaires'!$E278*(VLOOKUP('DP_Instruction Forfaitaires'!$D278,Listes!$A$54:$E$60,3,FALSE))+(VLOOKUP('DP_Instruction Forfaitaires'!$D278,Listes!$A$54:$E$60,4,FALSE)))))))</f>
        <v/>
      </c>
      <c r="M278" s="123" t="str">
        <f>IF($H278="","",IF($C278=Listes!$B$31,IF('DP_Instruction Forfaitaires'!$E278&lt;Listes!$B$42,('DP_Instruction Forfaitaires'!$E278*(VLOOKUP('DP_Instruction Forfaitaires'!$D278,Listes!$A$43:$E$49,2,FALSE))),IF('DP_Instruction Forfaitaires'!$E278&gt;Listes!$D$42,('DP_Instruction Forfaitaires'!$E278*(VLOOKUP('DP_Instruction Forfaitaires'!$D278,Listes!$A$43:$E$49,5,FALSE))),('DP_Instruction Forfaitaires'!$E278*(VLOOKUP('DP_Instruction Forfaitaires'!$D278,Listes!$A$43:$E$49,3,FALSE))+(VLOOKUP('DP_Instruction Forfaitaires'!$D278,Listes!$A$43:$E$49,4,FALSE)))))))</f>
        <v/>
      </c>
      <c r="N278" s="186" t="str">
        <f>IF($H278="","",IF($C278=Listes!$B$34,Listes!$I$31,IF($C278=Listes!$B$35,(VLOOKUP('DP_Instruction Forfaitaires'!$F278,Listes!$E$31:$F$36,2,FALSE)),IF($C278=Listes!$B$33,IF('DP_Instruction Forfaitaires'!$E278&lt;Listes!$A$64,'DP_Instruction Forfaitaires'!$E278*Listes!$A$65,IF('DP_Instruction Forfaitaires'!$E278&gt;Listes!$D$64,'DP_Instruction Forfaitaires'!$E278*Listes!$D$65,(('DP_Instruction Forfaitaires'!$E278*Listes!$B$65)+Listes!$C$65)))))))</f>
        <v/>
      </c>
      <c r="O278" s="140" t="str">
        <f>IF('Dépenses forfaitaires'!P278="","",'Dépenses forfaitaires'!P278)</f>
        <v/>
      </c>
      <c r="P278" s="196"/>
      <c r="Q278" s="367" t="str">
        <f t="shared" si="16"/>
        <v/>
      </c>
      <c r="R278" s="367" t="str">
        <f t="shared" si="17"/>
        <v/>
      </c>
      <c r="S278" s="196" t="str">
        <f t="shared" si="18"/>
        <v/>
      </c>
      <c r="T278" s="193"/>
      <c r="U278" s="198"/>
      <c r="V278" s="301" t="str">
        <f>IF(AND(OR(P278="KO",S278&lt;&gt;""),OR(Q278="",R278="",S278="")),Listes!$A$68,IF(AND(S278="",Q278&lt;&gt;""),Listes!$A$69,IF(AND(O278&lt;S278,U278=""),Listes!$A$70,IF(AND(Q278&gt;R278),Listes!$A$71,IF(AND(O278&lt;&gt;"",O278&gt;S278,T278=""),Listes!$A$72,IF(AND(W278="",OR(P278&lt;&gt;"",Q278&lt;&gt;"",R278&lt;&gt;"")),Listes!$A$73,""))))))</f>
        <v/>
      </c>
      <c r="W278" s="199"/>
      <c r="X278" s="331">
        <f t="shared" si="19"/>
        <v>0</v>
      </c>
    </row>
    <row r="279" spans="1:24" ht="20.149999999999999" customHeight="1" x14ac:dyDescent="0.35">
      <c r="A279" s="126">
        <v>273</v>
      </c>
      <c r="B279" s="123" t="str">
        <f>IF('Dépenses forfaitaires'!B279="","",'Dépenses forfaitaires'!B279)</f>
        <v/>
      </c>
      <c r="C279" s="123" t="str">
        <f>IF('Dépenses forfaitaires'!C279="","",'Dépenses forfaitaires'!C279)</f>
        <v/>
      </c>
      <c r="D279" s="123" t="str">
        <f>IF('Dépenses forfaitaires'!D279="","",'Dépenses forfaitaires'!D279)</f>
        <v/>
      </c>
      <c r="E279" s="123" t="str">
        <f>IF('Dépenses forfaitaires'!E279="","",'Dépenses forfaitaires'!E279)</f>
        <v/>
      </c>
      <c r="F279" s="123" t="str">
        <f>IF('Dépenses forfaitaires'!F279="","",'Dépenses forfaitaires'!F279)</f>
        <v/>
      </c>
      <c r="G279" s="197" t="str">
        <f>IF('Dépenses forfaitaires'!G279="","",'Dépenses forfaitaires'!G279)</f>
        <v/>
      </c>
      <c r="H279" s="123" t="str">
        <f>IF('Dépenses forfaitaires'!H279="","",'Dépenses forfaitaires'!H279)</f>
        <v/>
      </c>
      <c r="I279" s="123" t="str">
        <f>IF('Dépenses forfaitaires'!I279="","",'Dépenses forfaitaires'!I279)</f>
        <v/>
      </c>
      <c r="J279" s="361" t="str">
        <f>IF('Dépenses forfaitaires'!J279="","",'Dépenses forfaitaires'!J279)</f>
        <v/>
      </c>
      <c r="K279" s="361" t="str">
        <f>IF('Dépenses forfaitaires'!K279="","",'Dépenses forfaitaires'!K279)</f>
        <v/>
      </c>
      <c r="L279" s="123" t="str">
        <f>IF($H279="","",IF($C279=Listes!$B$32,IF('DP_Instruction Forfaitaires'!$E279&lt;Listes!$B$53,('DP_Instruction Forfaitaires'!$E279*(VLOOKUP('DP_Instruction Forfaitaires'!$D279,Listes!$A$54:$E$60,2,FALSE))),IF('DP_Instruction Forfaitaires'!$E279&gt;Listes!$E$53,('DP_Instruction Forfaitaires'!$E279*(VLOOKUP('DP_Instruction Forfaitaires'!$D279,Listes!$A$54:$E$60,5,FALSE))),('DP_Instruction Forfaitaires'!$E279*(VLOOKUP('DP_Instruction Forfaitaires'!$D279,Listes!$A$54:$E$60,3,FALSE))+(VLOOKUP('DP_Instruction Forfaitaires'!$D279,Listes!$A$54:$E$60,4,FALSE)))))))</f>
        <v/>
      </c>
      <c r="M279" s="123" t="str">
        <f>IF($H279="","",IF($C279=Listes!$B$31,IF('DP_Instruction Forfaitaires'!$E279&lt;Listes!$B$42,('DP_Instruction Forfaitaires'!$E279*(VLOOKUP('DP_Instruction Forfaitaires'!$D279,Listes!$A$43:$E$49,2,FALSE))),IF('DP_Instruction Forfaitaires'!$E279&gt;Listes!$D$42,('DP_Instruction Forfaitaires'!$E279*(VLOOKUP('DP_Instruction Forfaitaires'!$D279,Listes!$A$43:$E$49,5,FALSE))),('DP_Instruction Forfaitaires'!$E279*(VLOOKUP('DP_Instruction Forfaitaires'!$D279,Listes!$A$43:$E$49,3,FALSE))+(VLOOKUP('DP_Instruction Forfaitaires'!$D279,Listes!$A$43:$E$49,4,FALSE)))))))</f>
        <v/>
      </c>
      <c r="N279" s="186" t="str">
        <f>IF($H279="","",IF($C279=Listes!$B$34,Listes!$I$31,IF($C279=Listes!$B$35,(VLOOKUP('DP_Instruction Forfaitaires'!$F279,Listes!$E$31:$F$36,2,FALSE)),IF($C279=Listes!$B$33,IF('DP_Instruction Forfaitaires'!$E279&lt;Listes!$A$64,'DP_Instruction Forfaitaires'!$E279*Listes!$A$65,IF('DP_Instruction Forfaitaires'!$E279&gt;Listes!$D$64,'DP_Instruction Forfaitaires'!$E279*Listes!$D$65,(('DP_Instruction Forfaitaires'!$E279*Listes!$B$65)+Listes!$C$65)))))))</f>
        <v/>
      </c>
      <c r="O279" s="140" t="str">
        <f>IF('Dépenses forfaitaires'!P279="","",'Dépenses forfaitaires'!P279)</f>
        <v/>
      </c>
      <c r="P279" s="196"/>
      <c r="Q279" s="367" t="str">
        <f t="shared" si="16"/>
        <v/>
      </c>
      <c r="R279" s="367" t="str">
        <f t="shared" si="17"/>
        <v/>
      </c>
      <c r="S279" s="196" t="str">
        <f t="shared" si="18"/>
        <v/>
      </c>
      <c r="T279" s="193"/>
      <c r="U279" s="198"/>
      <c r="V279" s="301" t="str">
        <f>IF(AND(OR(P279="KO",S279&lt;&gt;""),OR(Q279="",R279="",S279="")),Listes!$A$68,IF(AND(S279="",Q279&lt;&gt;""),Listes!$A$69,IF(AND(O279&lt;S279,U279=""),Listes!$A$70,IF(AND(Q279&gt;R279),Listes!$A$71,IF(AND(O279&lt;&gt;"",O279&gt;S279,T279=""),Listes!$A$72,IF(AND(W279="",OR(P279&lt;&gt;"",Q279&lt;&gt;"",R279&lt;&gt;"")),Listes!$A$73,""))))))</f>
        <v/>
      </c>
      <c r="W279" s="199"/>
      <c r="X279" s="331">
        <f t="shared" si="19"/>
        <v>0</v>
      </c>
    </row>
    <row r="280" spans="1:24" ht="20.149999999999999" customHeight="1" x14ac:dyDescent="0.35">
      <c r="A280" s="126">
        <v>274</v>
      </c>
      <c r="B280" s="123" t="str">
        <f>IF('Dépenses forfaitaires'!B280="","",'Dépenses forfaitaires'!B280)</f>
        <v/>
      </c>
      <c r="C280" s="123" t="str">
        <f>IF('Dépenses forfaitaires'!C280="","",'Dépenses forfaitaires'!C280)</f>
        <v/>
      </c>
      <c r="D280" s="123" t="str">
        <f>IF('Dépenses forfaitaires'!D280="","",'Dépenses forfaitaires'!D280)</f>
        <v/>
      </c>
      <c r="E280" s="123" t="str">
        <f>IF('Dépenses forfaitaires'!E280="","",'Dépenses forfaitaires'!E280)</f>
        <v/>
      </c>
      <c r="F280" s="123" t="str">
        <f>IF('Dépenses forfaitaires'!F280="","",'Dépenses forfaitaires'!F280)</f>
        <v/>
      </c>
      <c r="G280" s="197" t="str">
        <f>IF('Dépenses forfaitaires'!G280="","",'Dépenses forfaitaires'!G280)</f>
        <v/>
      </c>
      <c r="H280" s="123" t="str">
        <f>IF('Dépenses forfaitaires'!H280="","",'Dépenses forfaitaires'!H280)</f>
        <v/>
      </c>
      <c r="I280" s="123" t="str">
        <f>IF('Dépenses forfaitaires'!I280="","",'Dépenses forfaitaires'!I280)</f>
        <v/>
      </c>
      <c r="J280" s="361" t="str">
        <f>IF('Dépenses forfaitaires'!J280="","",'Dépenses forfaitaires'!J280)</f>
        <v/>
      </c>
      <c r="K280" s="361" t="str">
        <f>IF('Dépenses forfaitaires'!K280="","",'Dépenses forfaitaires'!K280)</f>
        <v/>
      </c>
      <c r="L280" s="123" t="str">
        <f>IF($H280="","",IF($C280=Listes!$B$32,IF('DP_Instruction Forfaitaires'!$E280&lt;Listes!$B$53,('DP_Instruction Forfaitaires'!$E280*(VLOOKUP('DP_Instruction Forfaitaires'!$D280,Listes!$A$54:$E$60,2,FALSE))),IF('DP_Instruction Forfaitaires'!$E280&gt;Listes!$E$53,('DP_Instruction Forfaitaires'!$E280*(VLOOKUP('DP_Instruction Forfaitaires'!$D280,Listes!$A$54:$E$60,5,FALSE))),('DP_Instruction Forfaitaires'!$E280*(VLOOKUP('DP_Instruction Forfaitaires'!$D280,Listes!$A$54:$E$60,3,FALSE))+(VLOOKUP('DP_Instruction Forfaitaires'!$D280,Listes!$A$54:$E$60,4,FALSE)))))))</f>
        <v/>
      </c>
      <c r="M280" s="123" t="str">
        <f>IF($H280="","",IF($C280=Listes!$B$31,IF('DP_Instruction Forfaitaires'!$E280&lt;Listes!$B$42,('DP_Instruction Forfaitaires'!$E280*(VLOOKUP('DP_Instruction Forfaitaires'!$D280,Listes!$A$43:$E$49,2,FALSE))),IF('DP_Instruction Forfaitaires'!$E280&gt;Listes!$D$42,('DP_Instruction Forfaitaires'!$E280*(VLOOKUP('DP_Instruction Forfaitaires'!$D280,Listes!$A$43:$E$49,5,FALSE))),('DP_Instruction Forfaitaires'!$E280*(VLOOKUP('DP_Instruction Forfaitaires'!$D280,Listes!$A$43:$E$49,3,FALSE))+(VLOOKUP('DP_Instruction Forfaitaires'!$D280,Listes!$A$43:$E$49,4,FALSE)))))))</f>
        <v/>
      </c>
      <c r="N280" s="186" t="str">
        <f>IF($H280="","",IF($C280=Listes!$B$34,Listes!$I$31,IF($C280=Listes!$B$35,(VLOOKUP('DP_Instruction Forfaitaires'!$F280,Listes!$E$31:$F$36,2,FALSE)),IF($C280=Listes!$B$33,IF('DP_Instruction Forfaitaires'!$E280&lt;Listes!$A$64,'DP_Instruction Forfaitaires'!$E280*Listes!$A$65,IF('DP_Instruction Forfaitaires'!$E280&gt;Listes!$D$64,'DP_Instruction Forfaitaires'!$E280*Listes!$D$65,(('DP_Instruction Forfaitaires'!$E280*Listes!$B$65)+Listes!$C$65)))))))</f>
        <v/>
      </c>
      <c r="O280" s="140" t="str">
        <f>IF('Dépenses forfaitaires'!P280="","",'Dépenses forfaitaires'!P280)</f>
        <v/>
      </c>
      <c r="P280" s="196"/>
      <c r="Q280" s="367" t="str">
        <f t="shared" si="16"/>
        <v/>
      </c>
      <c r="R280" s="367" t="str">
        <f t="shared" si="17"/>
        <v/>
      </c>
      <c r="S280" s="196" t="str">
        <f t="shared" si="18"/>
        <v/>
      </c>
      <c r="T280" s="193"/>
      <c r="U280" s="198"/>
      <c r="V280" s="301" t="str">
        <f>IF(AND(OR(P280="KO",S280&lt;&gt;""),OR(Q280="",R280="",S280="")),Listes!$A$68,IF(AND(S280="",Q280&lt;&gt;""),Listes!$A$69,IF(AND(O280&lt;S280,U280=""),Listes!$A$70,IF(AND(Q280&gt;R280),Listes!$A$71,IF(AND(O280&lt;&gt;"",O280&gt;S280,T280=""),Listes!$A$72,IF(AND(W280="",OR(P280&lt;&gt;"",Q280&lt;&gt;"",R280&lt;&gt;"")),Listes!$A$73,""))))))</f>
        <v/>
      </c>
      <c r="W280" s="199"/>
      <c r="X280" s="331">
        <f t="shared" si="19"/>
        <v>0</v>
      </c>
    </row>
    <row r="281" spans="1:24" ht="20.149999999999999" customHeight="1" x14ac:dyDescent="0.35">
      <c r="A281" s="126">
        <v>275</v>
      </c>
      <c r="B281" s="123" t="str">
        <f>IF('Dépenses forfaitaires'!B281="","",'Dépenses forfaitaires'!B281)</f>
        <v/>
      </c>
      <c r="C281" s="123" t="str">
        <f>IF('Dépenses forfaitaires'!C281="","",'Dépenses forfaitaires'!C281)</f>
        <v/>
      </c>
      <c r="D281" s="123" t="str">
        <f>IF('Dépenses forfaitaires'!D281="","",'Dépenses forfaitaires'!D281)</f>
        <v/>
      </c>
      <c r="E281" s="123" t="str">
        <f>IF('Dépenses forfaitaires'!E281="","",'Dépenses forfaitaires'!E281)</f>
        <v/>
      </c>
      <c r="F281" s="123" t="str">
        <f>IF('Dépenses forfaitaires'!F281="","",'Dépenses forfaitaires'!F281)</f>
        <v/>
      </c>
      <c r="G281" s="197" t="str">
        <f>IF('Dépenses forfaitaires'!G281="","",'Dépenses forfaitaires'!G281)</f>
        <v/>
      </c>
      <c r="H281" s="123" t="str">
        <f>IF('Dépenses forfaitaires'!H281="","",'Dépenses forfaitaires'!H281)</f>
        <v/>
      </c>
      <c r="I281" s="123" t="str">
        <f>IF('Dépenses forfaitaires'!I281="","",'Dépenses forfaitaires'!I281)</f>
        <v/>
      </c>
      <c r="J281" s="361" t="str">
        <f>IF('Dépenses forfaitaires'!J281="","",'Dépenses forfaitaires'!J281)</f>
        <v/>
      </c>
      <c r="K281" s="361" t="str">
        <f>IF('Dépenses forfaitaires'!K281="","",'Dépenses forfaitaires'!K281)</f>
        <v/>
      </c>
      <c r="L281" s="123" t="str">
        <f>IF($H281="","",IF($C281=Listes!$B$32,IF('DP_Instruction Forfaitaires'!$E281&lt;Listes!$B$53,('DP_Instruction Forfaitaires'!$E281*(VLOOKUP('DP_Instruction Forfaitaires'!$D281,Listes!$A$54:$E$60,2,FALSE))),IF('DP_Instruction Forfaitaires'!$E281&gt;Listes!$E$53,('DP_Instruction Forfaitaires'!$E281*(VLOOKUP('DP_Instruction Forfaitaires'!$D281,Listes!$A$54:$E$60,5,FALSE))),('DP_Instruction Forfaitaires'!$E281*(VLOOKUP('DP_Instruction Forfaitaires'!$D281,Listes!$A$54:$E$60,3,FALSE))+(VLOOKUP('DP_Instruction Forfaitaires'!$D281,Listes!$A$54:$E$60,4,FALSE)))))))</f>
        <v/>
      </c>
      <c r="M281" s="123" t="str">
        <f>IF($H281="","",IF($C281=Listes!$B$31,IF('DP_Instruction Forfaitaires'!$E281&lt;Listes!$B$42,('DP_Instruction Forfaitaires'!$E281*(VLOOKUP('DP_Instruction Forfaitaires'!$D281,Listes!$A$43:$E$49,2,FALSE))),IF('DP_Instruction Forfaitaires'!$E281&gt;Listes!$D$42,('DP_Instruction Forfaitaires'!$E281*(VLOOKUP('DP_Instruction Forfaitaires'!$D281,Listes!$A$43:$E$49,5,FALSE))),('DP_Instruction Forfaitaires'!$E281*(VLOOKUP('DP_Instruction Forfaitaires'!$D281,Listes!$A$43:$E$49,3,FALSE))+(VLOOKUP('DP_Instruction Forfaitaires'!$D281,Listes!$A$43:$E$49,4,FALSE)))))))</f>
        <v/>
      </c>
      <c r="N281" s="186" t="str">
        <f>IF($H281="","",IF($C281=Listes!$B$34,Listes!$I$31,IF($C281=Listes!$B$35,(VLOOKUP('DP_Instruction Forfaitaires'!$F281,Listes!$E$31:$F$36,2,FALSE)),IF($C281=Listes!$B$33,IF('DP_Instruction Forfaitaires'!$E281&lt;Listes!$A$64,'DP_Instruction Forfaitaires'!$E281*Listes!$A$65,IF('DP_Instruction Forfaitaires'!$E281&gt;Listes!$D$64,'DP_Instruction Forfaitaires'!$E281*Listes!$D$65,(('DP_Instruction Forfaitaires'!$E281*Listes!$B$65)+Listes!$C$65)))))))</f>
        <v/>
      </c>
      <c r="O281" s="140" t="str">
        <f>IF('Dépenses forfaitaires'!P281="","",'Dépenses forfaitaires'!P281)</f>
        <v/>
      </c>
      <c r="P281" s="196"/>
      <c r="Q281" s="367" t="str">
        <f t="shared" si="16"/>
        <v/>
      </c>
      <c r="R281" s="367" t="str">
        <f t="shared" si="17"/>
        <v/>
      </c>
      <c r="S281" s="196" t="str">
        <f t="shared" si="18"/>
        <v/>
      </c>
      <c r="T281" s="193"/>
      <c r="U281" s="198"/>
      <c r="V281" s="301" t="str">
        <f>IF(AND(OR(P281="KO",S281&lt;&gt;""),OR(Q281="",R281="",S281="")),Listes!$A$68,IF(AND(S281="",Q281&lt;&gt;""),Listes!$A$69,IF(AND(O281&lt;S281,U281=""),Listes!$A$70,IF(AND(Q281&gt;R281),Listes!$A$71,IF(AND(O281&lt;&gt;"",O281&gt;S281,T281=""),Listes!$A$72,IF(AND(W281="",OR(P281&lt;&gt;"",Q281&lt;&gt;"",R281&lt;&gt;"")),Listes!$A$73,""))))))</f>
        <v/>
      </c>
      <c r="W281" s="199"/>
      <c r="X281" s="331">
        <f t="shared" si="19"/>
        <v>0</v>
      </c>
    </row>
    <row r="282" spans="1:24" ht="20.149999999999999" customHeight="1" x14ac:dyDescent="0.35">
      <c r="A282" s="126">
        <v>276</v>
      </c>
      <c r="B282" s="123" t="str">
        <f>IF('Dépenses forfaitaires'!B282="","",'Dépenses forfaitaires'!B282)</f>
        <v/>
      </c>
      <c r="C282" s="123" t="str">
        <f>IF('Dépenses forfaitaires'!C282="","",'Dépenses forfaitaires'!C282)</f>
        <v/>
      </c>
      <c r="D282" s="123" t="str">
        <f>IF('Dépenses forfaitaires'!D282="","",'Dépenses forfaitaires'!D282)</f>
        <v/>
      </c>
      <c r="E282" s="123" t="str">
        <f>IF('Dépenses forfaitaires'!E282="","",'Dépenses forfaitaires'!E282)</f>
        <v/>
      </c>
      <c r="F282" s="123" t="str">
        <f>IF('Dépenses forfaitaires'!F282="","",'Dépenses forfaitaires'!F282)</f>
        <v/>
      </c>
      <c r="G282" s="197" t="str">
        <f>IF('Dépenses forfaitaires'!G282="","",'Dépenses forfaitaires'!G282)</f>
        <v/>
      </c>
      <c r="H282" s="123" t="str">
        <f>IF('Dépenses forfaitaires'!H282="","",'Dépenses forfaitaires'!H282)</f>
        <v/>
      </c>
      <c r="I282" s="123" t="str">
        <f>IF('Dépenses forfaitaires'!I282="","",'Dépenses forfaitaires'!I282)</f>
        <v/>
      </c>
      <c r="J282" s="361" t="str">
        <f>IF('Dépenses forfaitaires'!J282="","",'Dépenses forfaitaires'!J282)</f>
        <v/>
      </c>
      <c r="K282" s="361" t="str">
        <f>IF('Dépenses forfaitaires'!K282="","",'Dépenses forfaitaires'!K282)</f>
        <v/>
      </c>
      <c r="L282" s="123" t="str">
        <f>IF($H282="","",IF($C282=Listes!$B$32,IF('DP_Instruction Forfaitaires'!$E282&lt;Listes!$B$53,('DP_Instruction Forfaitaires'!$E282*(VLOOKUP('DP_Instruction Forfaitaires'!$D282,Listes!$A$54:$E$60,2,FALSE))),IF('DP_Instruction Forfaitaires'!$E282&gt;Listes!$E$53,('DP_Instruction Forfaitaires'!$E282*(VLOOKUP('DP_Instruction Forfaitaires'!$D282,Listes!$A$54:$E$60,5,FALSE))),('DP_Instruction Forfaitaires'!$E282*(VLOOKUP('DP_Instruction Forfaitaires'!$D282,Listes!$A$54:$E$60,3,FALSE))+(VLOOKUP('DP_Instruction Forfaitaires'!$D282,Listes!$A$54:$E$60,4,FALSE)))))))</f>
        <v/>
      </c>
      <c r="M282" s="123" t="str">
        <f>IF($H282="","",IF($C282=Listes!$B$31,IF('DP_Instruction Forfaitaires'!$E282&lt;Listes!$B$42,('DP_Instruction Forfaitaires'!$E282*(VLOOKUP('DP_Instruction Forfaitaires'!$D282,Listes!$A$43:$E$49,2,FALSE))),IF('DP_Instruction Forfaitaires'!$E282&gt;Listes!$D$42,('DP_Instruction Forfaitaires'!$E282*(VLOOKUP('DP_Instruction Forfaitaires'!$D282,Listes!$A$43:$E$49,5,FALSE))),('DP_Instruction Forfaitaires'!$E282*(VLOOKUP('DP_Instruction Forfaitaires'!$D282,Listes!$A$43:$E$49,3,FALSE))+(VLOOKUP('DP_Instruction Forfaitaires'!$D282,Listes!$A$43:$E$49,4,FALSE)))))))</f>
        <v/>
      </c>
      <c r="N282" s="186" t="str">
        <f>IF($H282="","",IF($C282=Listes!$B$34,Listes!$I$31,IF($C282=Listes!$B$35,(VLOOKUP('DP_Instruction Forfaitaires'!$F282,Listes!$E$31:$F$36,2,FALSE)),IF($C282=Listes!$B$33,IF('DP_Instruction Forfaitaires'!$E282&lt;Listes!$A$64,'DP_Instruction Forfaitaires'!$E282*Listes!$A$65,IF('DP_Instruction Forfaitaires'!$E282&gt;Listes!$D$64,'DP_Instruction Forfaitaires'!$E282*Listes!$D$65,(('DP_Instruction Forfaitaires'!$E282*Listes!$B$65)+Listes!$C$65)))))))</f>
        <v/>
      </c>
      <c r="O282" s="140" t="str">
        <f>IF('Dépenses forfaitaires'!P282="","",'Dépenses forfaitaires'!P282)</f>
        <v/>
      </c>
      <c r="P282" s="196"/>
      <c r="Q282" s="367" t="str">
        <f t="shared" si="16"/>
        <v/>
      </c>
      <c r="R282" s="367" t="str">
        <f t="shared" si="17"/>
        <v/>
      </c>
      <c r="S282" s="196" t="str">
        <f t="shared" si="18"/>
        <v/>
      </c>
      <c r="T282" s="193"/>
      <c r="U282" s="198"/>
      <c r="V282" s="301" t="str">
        <f>IF(AND(OR(P282="KO",S282&lt;&gt;""),OR(Q282="",R282="",S282="")),Listes!$A$68,IF(AND(S282="",Q282&lt;&gt;""),Listes!$A$69,IF(AND(O282&lt;S282,U282=""),Listes!$A$70,IF(AND(Q282&gt;R282),Listes!$A$71,IF(AND(O282&lt;&gt;"",O282&gt;S282,T282=""),Listes!$A$72,IF(AND(W282="",OR(P282&lt;&gt;"",Q282&lt;&gt;"",R282&lt;&gt;"")),Listes!$A$73,""))))))</f>
        <v/>
      </c>
      <c r="W282" s="199"/>
      <c r="X282" s="331">
        <f t="shared" si="19"/>
        <v>0</v>
      </c>
    </row>
    <row r="283" spans="1:24" ht="20.149999999999999" customHeight="1" x14ac:dyDescent="0.35">
      <c r="A283" s="126">
        <v>277</v>
      </c>
      <c r="B283" s="123" t="str">
        <f>IF('Dépenses forfaitaires'!B283="","",'Dépenses forfaitaires'!B283)</f>
        <v/>
      </c>
      <c r="C283" s="123" t="str">
        <f>IF('Dépenses forfaitaires'!C283="","",'Dépenses forfaitaires'!C283)</f>
        <v/>
      </c>
      <c r="D283" s="123" t="str">
        <f>IF('Dépenses forfaitaires'!D283="","",'Dépenses forfaitaires'!D283)</f>
        <v/>
      </c>
      <c r="E283" s="123" t="str">
        <f>IF('Dépenses forfaitaires'!E283="","",'Dépenses forfaitaires'!E283)</f>
        <v/>
      </c>
      <c r="F283" s="123" t="str">
        <f>IF('Dépenses forfaitaires'!F283="","",'Dépenses forfaitaires'!F283)</f>
        <v/>
      </c>
      <c r="G283" s="197" t="str">
        <f>IF('Dépenses forfaitaires'!G283="","",'Dépenses forfaitaires'!G283)</f>
        <v/>
      </c>
      <c r="H283" s="123" t="str">
        <f>IF('Dépenses forfaitaires'!H283="","",'Dépenses forfaitaires'!H283)</f>
        <v/>
      </c>
      <c r="I283" s="123" t="str">
        <f>IF('Dépenses forfaitaires'!I283="","",'Dépenses forfaitaires'!I283)</f>
        <v/>
      </c>
      <c r="J283" s="361" t="str">
        <f>IF('Dépenses forfaitaires'!J283="","",'Dépenses forfaitaires'!J283)</f>
        <v/>
      </c>
      <c r="K283" s="361" t="str">
        <f>IF('Dépenses forfaitaires'!K283="","",'Dépenses forfaitaires'!K283)</f>
        <v/>
      </c>
      <c r="L283" s="123" t="str">
        <f>IF($H283="","",IF($C283=Listes!$B$32,IF('DP_Instruction Forfaitaires'!$E283&lt;Listes!$B$53,('DP_Instruction Forfaitaires'!$E283*(VLOOKUP('DP_Instruction Forfaitaires'!$D283,Listes!$A$54:$E$60,2,FALSE))),IF('DP_Instruction Forfaitaires'!$E283&gt;Listes!$E$53,('DP_Instruction Forfaitaires'!$E283*(VLOOKUP('DP_Instruction Forfaitaires'!$D283,Listes!$A$54:$E$60,5,FALSE))),('DP_Instruction Forfaitaires'!$E283*(VLOOKUP('DP_Instruction Forfaitaires'!$D283,Listes!$A$54:$E$60,3,FALSE))+(VLOOKUP('DP_Instruction Forfaitaires'!$D283,Listes!$A$54:$E$60,4,FALSE)))))))</f>
        <v/>
      </c>
      <c r="M283" s="123" t="str">
        <f>IF($H283="","",IF($C283=Listes!$B$31,IF('DP_Instruction Forfaitaires'!$E283&lt;Listes!$B$42,('DP_Instruction Forfaitaires'!$E283*(VLOOKUP('DP_Instruction Forfaitaires'!$D283,Listes!$A$43:$E$49,2,FALSE))),IF('DP_Instruction Forfaitaires'!$E283&gt;Listes!$D$42,('DP_Instruction Forfaitaires'!$E283*(VLOOKUP('DP_Instruction Forfaitaires'!$D283,Listes!$A$43:$E$49,5,FALSE))),('DP_Instruction Forfaitaires'!$E283*(VLOOKUP('DP_Instruction Forfaitaires'!$D283,Listes!$A$43:$E$49,3,FALSE))+(VLOOKUP('DP_Instruction Forfaitaires'!$D283,Listes!$A$43:$E$49,4,FALSE)))))))</f>
        <v/>
      </c>
      <c r="N283" s="186" t="str">
        <f>IF($H283="","",IF($C283=Listes!$B$34,Listes!$I$31,IF($C283=Listes!$B$35,(VLOOKUP('DP_Instruction Forfaitaires'!$F283,Listes!$E$31:$F$36,2,FALSE)),IF($C283=Listes!$B$33,IF('DP_Instruction Forfaitaires'!$E283&lt;Listes!$A$64,'DP_Instruction Forfaitaires'!$E283*Listes!$A$65,IF('DP_Instruction Forfaitaires'!$E283&gt;Listes!$D$64,'DP_Instruction Forfaitaires'!$E283*Listes!$D$65,(('DP_Instruction Forfaitaires'!$E283*Listes!$B$65)+Listes!$C$65)))))))</f>
        <v/>
      </c>
      <c r="O283" s="140" t="str">
        <f>IF('Dépenses forfaitaires'!P283="","",'Dépenses forfaitaires'!P283)</f>
        <v/>
      </c>
      <c r="P283" s="196"/>
      <c r="Q283" s="367" t="str">
        <f t="shared" si="16"/>
        <v/>
      </c>
      <c r="R283" s="367" t="str">
        <f t="shared" si="17"/>
        <v/>
      </c>
      <c r="S283" s="196" t="str">
        <f t="shared" si="18"/>
        <v/>
      </c>
      <c r="T283" s="193"/>
      <c r="U283" s="198"/>
      <c r="V283" s="301" t="str">
        <f>IF(AND(OR(P283="KO",S283&lt;&gt;""),OR(Q283="",R283="",S283="")),Listes!$A$68,IF(AND(S283="",Q283&lt;&gt;""),Listes!$A$69,IF(AND(O283&lt;S283,U283=""),Listes!$A$70,IF(AND(Q283&gt;R283),Listes!$A$71,IF(AND(O283&lt;&gt;"",O283&gt;S283,T283=""),Listes!$A$72,IF(AND(W283="",OR(P283&lt;&gt;"",Q283&lt;&gt;"",R283&lt;&gt;"")),Listes!$A$73,""))))))</f>
        <v/>
      </c>
      <c r="W283" s="199"/>
      <c r="X283" s="331">
        <f t="shared" si="19"/>
        <v>0</v>
      </c>
    </row>
    <row r="284" spans="1:24" ht="20.149999999999999" customHeight="1" x14ac:dyDescent="0.35">
      <c r="A284" s="126">
        <v>278</v>
      </c>
      <c r="B284" s="123" t="str">
        <f>IF('Dépenses forfaitaires'!B284="","",'Dépenses forfaitaires'!B284)</f>
        <v/>
      </c>
      <c r="C284" s="123" t="str">
        <f>IF('Dépenses forfaitaires'!C284="","",'Dépenses forfaitaires'!C284)</f>
        <v/>
      </c>
      <c r="D284" s="123" t="str">
        <f>IF('Dépenses forfaitaires'!D284="","",'Dépenses forfaitaires'!D284)</f>
        <v/>
      </c>
      <c r="E284" s="123" t="str">
        <f>IF('Dépenses forfaitaires'!E284="","",'Dépenses forfaitaires'!E284)</f>
        <v/>
      </c>
      <c r="F284" s="123" t="str">
        <f>IF('Dépenses forfaitaires'!F284="","",'Dépenses forfaitaires'!F284)</f>
        <v/>
      </c>
      <c r="G284" s="197" t="str">
        <f>IF('Dépenses forfaitaires'!G284="","",'Dépenses forfaitaires'!G284)</f>
        <v/>
      </c>
      <c r="H284" s="123" t="str">
        <f>IF('Dépenses forfaitaires'!H284="","",'Dépenses forfaitaires'!H284)</f>
        <v/>
      </c>
      <c r="I284" s="123" t="str">
        <f>IF('Dépenses forfaitaires'!I284="","",'Dépenses forfaitaires'!I284)</f>
        <v/>
      </c>
      <c r="J284" s="361" t="str">
        <f>IF('Dépenses forfaitaires'!J284="","",'Dépenses forfaitaires'!J284)</f>
        <v/>
      </c>
      <c r="K284" s="361" t="str">
        <f>IF('Dépenses forfaitaires'!K284="","",'Dépenses forfaitaires'!K284)</f>
        <v/>
      </c>
      <c r="L284" s="123" t="str">
        <f>IF($H284="","",IF($C284=Listes!$B$32,IF('DP_Instruction Forfaitaires'!$E284&lt;Listes!$B$53,('DP_Instruction Forfaitaires'!$E284*(VLOOKUP('DP_Instruction Forfaitaires'!$D284,Listes!$A$54:$E$60,2,FALSE))),IF('DP_Instruction Forfaitaires'!$E284&gt;Listes!$E$53,('DP_Instruction Forfaitaires'!$E284*(VLOOKUP('DP_Instruction Forfaitaires'!$D284,Listes!$A$54:$E$60,5,FALSE))),('DP_Instruction Forfaitaires'!$E284*(VLOOKUP('DP_Instruction Forfaitaires'!$D284,Listes!$A$54:$E$60,3,FALSE))+(VLOOKUP('DP_Instruction Forfaitaires'!$D284,Listes!$A$54:$E$60,4,FALSE)))))))</f>
        <v/>
      </c>
      <c r="M284" s="123" t="str">
        <f>IF($H284="","",IF($C284=Listes!$B$31,IF('DP_Instruction Forfaitaires'!$E284&lt;Listes!$B$42,('DP_Instruction Forfaitaires'!$E284*(VLOOKUP('DP_Instruction Forfaitaires'!$D284,Listes!$A$43:$E$49,2,FALSE))),IF('DP_Instruction Forfaitaires'!$E284&gt;Listes!$D$42,('DP_Instruction Forfaitaires'!$E284*(VLOOKUP('DP_Instruction Forfaitaires'!$D284,Listes!$A$43:$E$49,5,FALSE))),('DP_Instruction Forfaitaires'!$E284*(VLOOKUP('DP_Instruction Forfaitaires'!$D284,Listes!$A$43:$E$49,3,FALSE))+(VLOOKUP('DP_Instruction Forfaitaires'!$D284,Listes!$A$43:$E$49,4,FALSE)))))))</f>
        <v/>
      </c>
      <c r="N284" s="186" t="str">
        <f>IF($H284="","",IF($C284=Listes!$B$34,Listes!$I$31,IF($C284=Listes!$B$35,(VLOOKUP('DP_Instruction Forfaitaires'!$F284,Listes!$E$31:$F$36,2,FALSE)),IF($C284=Listes!$B$33,IF('DP_Instruction Forfaitaires'!$E284&lt;Listes!$A$64,'DP_Instruction Forfaitaires'!$E284*Listes!$A$65,IF('DP_Instruction Forfaitaires'!$E284&gt;Listes!$D$64,'DP_Instruction Forfaitaires'!$E284*Listes!$D$65,(('DP_Instruction Forfaitaires'!$E284*Listes!$B$65)+Listes!$C$65)))))))</f>
        <v/>
      </c>
      <c r="O284" s="140" t="str">
        <f>IF('Dépenses forfaitaires'!P284="","",'Dépenses forfaitaires'!P284)</f>
        <v/>
      </c>
      <c r="P284" s="196"/>
      <c r="Q284" s="367" t="str">
        <f t="shared" si="16"/>
        <v/>
      </c>
      <c r="R284" s="367" t="str">
        <f t="shared" si="17"/>
        <v/>
      </c>
      <c r="S284" s="196" t="str">
        <f t="shared" si="18"/>
        <v/>
      </c>
      <c r="T284" s="193"/>
      <c r="U284" s="198"/>
      <c r="V284" s="301" t="str">
        <f>IF(AND(OR(P284="KO",S284&lt;&gt;""),OR(Q284="",R284="",S284="")),Listes!$A$68,IF(AND(S284="",Q284&lt;&gt;""),Listes!$A$69,IF(AND(O284&lt;S284,U284=""),Listes!$A$70,IF(AND(Q284&gt;R284),Listes!$A$71,IF(AND(O284&lt;&gt;"",O284&gt;S284,T284=""),Listes!$A$72,IF(AND(W284="",OR(P284&lt;&gt;"",Q284&lt;&gt;"",R284&lt;&gt;"")),Listes!$A$73,""))))))</f>
        <v/>
      </c>
      <c r="W284" s="199"/>
      <c r="X284" s="331">
        <f t="shared" si="19"/>
        <v>0</v>
      </c>
    </row>
    <row r="285" spans="1:24" ht="20.149999999999999" customHeight="1" x14ac:dyDescent="0.35">
      <c r="A285" s="126">
        <v>279</v>
      </c>
      <c r="B285" s="123" t="str">
        <f>IF('Dépenses forfaitaires'!B285="","",'Dépenses forfaitaires'!B285)</f>
        <v/>
      </c>
      <c r="C285" s="123" t="str">
        <f>IF('Dépenses forfaitaires'!C285="","",'Dépenses forfaitaires'!C285)</f>
        <v/>
      </c>
      <c r="D285" s="123" t="str">
        <f>IF('Dépenses forfaitaires'!D285="","",'Dépenses forfaitaires'!D285)</f>
        <v/>
      </c>
      <c r="E285" s="123" t="str">
        <f>IF('Dépenses forfaitaires'!E285="","",'Dépenses forfaitaires'!E285)</f>
        <v/>
      </c>
      <c r="F285" s="123" t="str">
        <f>IF('Dépenses forfaitaires'!F285="","",'Dépenses forfaitaires'!F285)</f>
        <v/>
      </c>
      <c r="G285" s="197" t="str">
        <f>IF('Dépenses forfaitaires'!G285="","",'Dépenses forfaitaires'!G285)</f>
        <v/>
      </c>
      <c r="H285" s="123" t="str">
        <f>IF('Dépenses forfaitaires'!H285="","",'Dépenses forfaitaires'!H285)</f>
        <v/>
      </c>
      <c r="I285" s="123" t="str">
        <f>IF('Dépenses forfaitaires'!I285="","",'Dépenses forfaitaires'!I285)</f>
        <v/>
      </c>
      <c r="J285" s="361" t="str">
        <f>IF('Dépenses forfaitaires'!J285="","",'Dépenses forfaitaires'!J285)</f>
        <v/>
      </c>
      <c r="K285" s="361" t="str">
        <f>IF('Dépenses forfaitaires'!K285="","",'Dépenses forfaitaires'!K285)</f>
        <v/>
      </c>
      <c r="L285" s="123" t="str">
        <f>IF($H285="","",IF($C285=Listes!$B$32,IF('DP_Instruction Forfaitaires'!$E285&lt;Listes!$B$53,('DP_Instruction Forfaitaires'!$E285*(VLOOKUP('DP_Instruction Forfaitaires'!$D285,Listes!$A$54:$E$60,2,FALSE))),IF('DP_Instruction Forfaitaires'!$E285&gt;Listes!$E$53,('DP_Instruction Forfaitaires'!$E285*(VLOOKUP('DP_Instruction Forfaitaires'!$D285,Listes!$A$54:$E$60,5,FALSE))),('DP_Instruction Forfaitaires'!$E285*(VLOOKUP('DP_Instruction Forfaitaires'!$D285,Listes!$A$54:$E$60,3,FALSE))+(VLOOKUP('DP_Instruction Forfaitaires'!$D285,Listes!$A$54:$E$60,4,FALSE)))))))</f>
        <v/>
      </c>
      <c r="M285" s="123" t="str">
        <f>IF($H285="","",IF($C285=Listes!$B$31,IF('DP_Instruction Forfaitaires'!$E285&lt;Listes!$B$42,('DP_Instruction Forfaitaires'!$E285*(VLOOKUP('DP_Instruction Forfaitaires'!$D285,Listes!$A$43:$E$49,2,FALSE))),IF('DP_Instruction Forfaitaires'!$E285&gt;Listes!$D$42,('DP_Instruction Forfaitaires'!$E285*(VLOOKUP('DP_Instruction Forfaitaires'!$D285,Listes!$A$43:$E$49,5,FALSE))),('DP_Instruction Forfaitaires'!$E285*(VLOOKUP('DP_Instruction Forfaitaires'!$D285,Listes!$A$43:$E$49,3,FALSE))+(VLOOKUP('DP_Instruction Forfaitaires'!$D285,Listes!$A$43:$E$49,4,FALSE)))))))</f>
        <v/>
      </c>
      <c r="N285" s="186" t="str">
        <f>IF($H285="","",IF($C285=Listes!$B$34,Listes!$I$31,IF($C285=Listes!$B$35,(VLOOKUP('DP_Instruction Forfaitaires'!$F285,Listes!$E$31:$F$36,2,FALSE)),IF($C285=Listes!$B$33,IF('DP_Instruction Forfaitaires'!$E285&lt;Listes!$A$64,'DP_Instruction Forfaitaires'!$E285*Listes!$A$65,IF('DP_Instruction Forfaitaires'!$E285&gt;Listes!$D$64,'DP_Instruction Forfaitaires'!$E285*Listes!$D$65,(('DP_Instruction Forfaitaires'!$E285*Listes!$B$65)+Listes!$C$65)))))))</f>
        <v/>
      </c>
      <c r="O285" s="140" t="str">
        <f>IF('Dépenses forfaitaires'!P285="","",'Dépenses forfaitaires'!P285)</f>
        <v/>
      </c>
      <c r="P285" s="196"/>
      <c r="Q285" s="367" t="str">
        <f t="shared" si="16"/>
        <v/>
      </c>
      <c r="R285" s="367" t="str">
        <f t="shared" si="17"/>
        <v/>
      </c>
      <c r="S285" s="196" t="str">
        <f t="shared" si="18"/>
        <v/>
      </c>
      <c r="T285" s="193"/>
      <c r="U285" s="198"/>
      <c r="V285" s="301" t="str">
        <f>IF(AND(OR(P285="KO",S285&lt;&gt;""),OR(Q285="",R285="",S285="")),Listes!$A$68,IF(AND(S285="",Q285&lt;&gt;""),Listes!$A$69,IF(AND(O285&lt;S285,U285=""),Listes!$A$70,IF(AND(Q285&gt;R285),Listes!$A$71,IF(AND(O285&lt;&gt;"",O285&gt;S285,T285=""),Listes!$A$72,IF(AND(W285="",OR(P285&lt;&gt;"",Q285&lt;&gt;"",R285&lt;&gt;"")),Listes!$A$73,""))))))</f>
        <v/>
      </c>
      <c r="W285" s="199"/>
      <c r="X285" s="331">
        <f t="shared" si="19"/>
        <v>0</v>
      </c>
    </row>
    <row r="286" spans="1:24" ht="20.149999999999999" customHeight="1" x14ac:dyDescent="0.35">
      <c r="A286" s="126">
        <v>280</v>
      </c>
      <c r="B286" s="123" t="str">
        <f>IF('Dépenses forfaitaires'!B286="","",'Dépenses forfaitaires'!B286)</f>
        <v/>
      </c>
      <c r="C286" s="123" t="str">
        <f>IF('Dépenses forfaitaires'!C286="","",'Dépenses forfaitaires'!C286)</f>
        <v/>
      </c>
      <c r="D286" s="123" t="str">
        <f>IF('Dépenses forfaitaires'!D286="","",'Dépenses forfaitaires'!D286)</f>
        <v/>
      </c>
      <c r="E286" s="123" t="str">
        <f>IF('Dépenses forfaitaires'!E286="","",'Dépenses forfaitaires'!E286)</f>
        <v/>
      </c>
      <c r="F286" s="123" t="str">
        <f>IF('Dépenses forfaitaires'!F286="","",'Dépenses forfaitaires'!F286)</f>
        <v/>
      </c>
      <c r="G286" s="197" t="str">
        <f>IF('Dépenses forfaitaires'!G286="","",'Dépenses forfaitaires'!G286)</f>
        <v/>
      </c>
      <c r="H286" s="123" t="str">
        <f>IF('Dépenses forfaitaires'!H286="","",'Dépenses forfaitaires'!H286)</f>
        <v/>
      </c>
      <c r="I286" s="123" t="str">
        <f>IF('Dépenses forfaitaires'!I286="","",'Dépenses forfaitaires'!I286)</f>
        <v/>
      </c>
      <c r="J286" s="361" t="str">
        <f>IF('Dépenses forfaitaires'!J286="","",'Dépenses forfaitaires'!J286)</f>
        <v/>
      </c>
      <c r="K286" s="361" t="str">
        <f>IF('Dépenses forfaitaires'!K286="","",'Dépenses forfaitaires'!K286)</f>
        <v/>
      </c>
      <c r="L286" s="123" t="str">
        <f>IF($H286="","",IF($C286=Listes!$B$32,IF('DP_Instruction Forfaitaires'!$E286&lt;Listes!$B$53,('DP_Instruction Forfaitaires'!$E286*(VLOOKUP('DP_Instruction Forfaitaires'!$D286,Listes!$A$54:$E$60,2,FALSE))),IF('DP_Instruction Forfaitaires'!$E286&gt;Listes!$E$53,('DP_Instruction Forfaitaires'!$E286*(VLOOKUP('DP_Instruction Forfaitaires'!$D286,Listes!$A$54:$E$60,5,FALSE))),('DP_Instruction Forfaitaires'!$E286*(VLOOKUP('DP_Instruction Forfaitaires'!$D286,Listes!$A$54:$E$60,3,FALSE))+(VLOOKUP('DP_Instruction Forfaitaires'!$D286,Listes!$A$54:$E$60,4,FALSE)))))))</f>
        <v/>
      </c>
      <c r="M286" s="123" t="str">
        <f>IF($H286="","",IF($C286=Listes!$B$31,IF('DP_Instruction Forfaitaires'!$E286&lt;Listes!$B$42,('DP_Instruction Forfaitaires'!$E286*(VLOOKUP('DP_Instruction Forfaitaires'!$D286,Listes!$A$43:$E$49,2,FALSE))),IF('DP_Instruction Forfaitaires'!$E286&gt;Listes!$D$42,('DP_Instruction Forfaitaires'!$E286*(VLOOKUP('DP_Instruction Forfaitaires'!$D286,Listes!$A$43:$E$49,5,FALSE))),('DP_Instruction Forfaitaires'!$E286*(VLOOKUP('DP_Instruction Forfaitaires'!$D286,Listes!$A$43:$E$49,3,FALSE))+(VLOOKUP('DP_Instruction Forfaitaires'!$D286,Listes!$A$43:$E$49,4,FALSE)))))))</f>
        <v/>
      </c>
      <c r="N286" s="186" t="str">
        <f>IF($H286="","",IF($C286=Listes!$B$34,Listes!$I$31,IF($C286=Listes!$B$35,(VLOOKUP('DP_Instruction Forfaitaires'!$F286,Listes!$E$31:$F$36,2,FALSE)),IF($C286=Listes!$B$33,IF('DP_Instruction Forfaitaires'!$E286&lt;Listes!$A$64,'DP_Instruction Forfaitaires'!$E286*Listes!$A$65,IF('DP_Instruction Forfaitaires'!$E286&gt;Listes!$D$64,'DP_Instruction Forfaitaires'!$E286*Listes!$D$65,(('DP_Instruction Forfaitaires'!$E286*Listes!$B$65)+Listes!$C$65)))))))</f>
        <v/>
      </c>
      <c r="O286" s="140" t="str">
        <f>IF('Dépenses forfaitaires'!P286="","",'Dépenses forfaitaires'!P286)</f>
        <v/>
      </c>
      <c r="P286" s="196"/>
      <c r="Q286" s="367" t="str">
        <f t="shared" si="16"/>
        <v/>
      </c>
      <c r="R286" s="367" t="str">
        <f t="shared" si="17"/>
        <v/>
      </c>
      <c r="S286" s="196" t="str">
        <f t="shared" si="18"/>
        <v/>
      </c>
      <c r="T286" s="193"/>
      <c r="U286" s="198"/>
      <c r="V286" s="301" t="str">
        <f>IF(AND(OR(P286="KO",S286&lt;&gt;""),OR(Q286="",R286="",S286="")),Listes!$A$68,IF(AND(S286="",Q286&lt;&gt;""),Listes!$A$69,IF(AND(O286&lt;S286,U286=""),Listes!$A$70,IF(AND(Q286&gt;R286),Listes!$A$71,IF(AND(O286&lt;&gt;"",O286&gt;S286,T286=""),Listes!$A$72,IF(AND(W286="",OR(P286&lt;&gt;"",Q286&lt;&gt;"",R286&lt;&gt;"")),Listes!$A$73,""))))))</f>
        <v/>
      </c>
      <c r="W286" s="199"/>
      <c r="X286" s="331">
        <f t="shared" si="19"/>
        <v>0</v>
      </c>
    </row>
    <row r="287" spans="1:24" ht="20.149999999999999" customHeight="1" x14ac:dyDescent="0.35">
      <c r="A287" s="126">
        <v>281</v>
      </c>
      <c r="B287" s="123" t="str">
        <f>IF('Dépenses forfaitaires'!B287="","",'Dépenses forfaitaires'!B287)</f>
        <v/>
      </c>
      <c r="C287" s="123" t="str">
        <f>IF('Dépenses forfaitaires'!C287="","",'Dépenses forfaitaires'!C287)</f>
        <v/>
      </c>
      <c r="D287" s="123" t="str">
        <f>IF('Dépenses forfaitaires'!D287="","",'Dépenses forfaitaires'!D287)</f>
        <v/>
      </c>
      <c r="E287" s="123" t="str">
        <f>IF('Dépenses forfaitaires'!E287="","",'Dépenses forfaitaires'!E287)</f>
        <v/>
      </c>
      <c r="F287" s="123" t="str">
        <f>IF('Dépenses forfaitaires'!F287="","",'Dépenses forfaitaires'!F287)</f>
        <v/>
      </c>
      <c r="G287" s="197" t="str">
        <f>IF('Dépenses forfaitaires'!G287="","",'Dépenses forfaitaires'!G287)</f>
        <v/>
      </c>
      <c r="H287" s="123" t="str">
        <f>IF('Dépenses forfaitaires'!H287="","",'Dépenses forfaitaires'!H287)</f>
        <v/>
      </c>
      <c r="I287" s="123" t="str">
        <f>IF('Dépenses forfaitaires'!I287="","",'Dépenses forfaitaires'!I287)</f>
        <v/>
      </c>
      <c r="J287" s="361" t="str">
        <f>IF('Dépenses forfaitaires'!J287="","",'Dépenses forfaitaires'!J287)</f>
        <v/>
      </c>
      <c r="K287" s="361" t="str">
        <f>IF('Dépenses forfaitaires'!K287="","",'Dépenses forfaitaires'!K287)</f>
        <v/>
      </c>
      <c r="L287" s="123" t="str">
        <f>IF($H287="","",IF($C287=Listes!$B$32,IF('DP_Instruction Forfaitaires'!$E287&lt;Listes!$B$53,('DP_Instruction Forfaitaires'!$E287*(VLOOKUP('DP_Instruction Forfaitaires'!$D287,Listes!$A$54:$E$60,2,FALSE))),IF('DP_Instruction Forfaitaires'!$E287&gt;Listes!$E$53,('DP_Instruction Forfaitaires'!$E287*(VLOOKUP('DP_Instruction Forfaitaires'!$D287,Listes!$A$54:$E$60,5,FALSE))),('DP_Instruction Forfaitaires'!$E287*(VLOOKUP('DP_Instruction Forfaitaires'!$D287,Listes!$A$54:$E$60,3,FALSE))+(VLOOKUP('DP_Instruction Forfaitaires'!$D287,Listes!$A$54:$E$60,4,FALSE)))))))</f>
        <v/>
      </c>
      <c r="M287" s="123" t="str">
        <f>IF($H287="","",IF($C287=Listes!$B$31,IF('DP_Instruction Forfaitaires'!$E287&lt;Listes!$B$42,('DP_Instruction Forfaitaires'!$E287*(VLOOKUP('DP_Instruction Forfaitaires'!$D287,Listes!$A$43:$E$49,2,FALSE))),IF('DP_Instruction Forfaitaires'!$E287&gt;Listes!$D$42,('DP_Instruction Forfaitaires'!$E287*(VLOOKUP('DP_Instruction Forfaitaires'!$D287,Listes!$A$43:$E$49,5,FALSE))),('DP_Instruction Forfaitaires'!$E287*(VLOOKUP('DP_Instruction Forfaitaires'!$D287,Listes!$A$43:$E$49,3,FALSE))+(VLOOKUP('DP_Instruction Forfaitaires'!$D287,Listes!$A$43:$E$49,4,FALSE)))))))</f>
        <v/>
      </c>
      <c r="N287" s="186" t="str">
        <f>IF($H287="","",IF($C287=Listes!$B$34,Listes!$I$31,IF($C287=Listes!$B$35,(VLOOKUP('DP_Instruction Forfaitaires'!$F287,Listes!$E$31:$F$36,2,FALSE)),IF($C287=Listes!$B$33,IF('DP_Instruction Forfaitaires'!$E287&lt;Listes!$A$64,'DP_Instruction Forfaitaires'!$E287*Listes!$A$65,IF('DP_Instruction Forfaitaires'!$E287&gt;Listes!$D$64,'DP_Instruction Forfaitaires'!$E287*Listes!$D$65,(('DP_Instruction Forfaitaires'!$E287*Listes!$B$65)+Listes!$C$65)))))))</f>
        <v/>
      </c>
      <c r="O287" s="140" t="str">
        <f>IF('Dépenses forfaitaires'!P287="","",'Dépenses forfaitaires'!P287)</f>
        <v/>
      </c>
      <c r="P287" s="196"/>
      <c r="Q287" s="367" t="str">
        <f t="shared" si="16"/>
        <v/>
      </c>
      <c r="R287" s="367" t="str">
        <f t="shared" si="17"/>
        <v/>
      </c>
      <c r="S287" s="196" t="str">
        <f t="shared" si="18"/>
        <v/>
      </c>
      <c r="T287" s="193"/>
      <c r="U287" s="198"/>
      <c r="V287" s="301" t="str">
        <f>IF(AND(OR(P287="KO",S287&lt;&gt;""),OR(Q287="",R287="",S287="")),Listes!$A$68,IF(AND(S287="",Q287&lt;&gt;""),Listes!$A$69,IF(AND(O287&lt;S287,U287=""),Listes!$A$70,IF(AND(Q287&gt;R287),Listes!$A$71,IF(AND(O287&lt;&gt;"",O287&gt;S287,T287=""),Listes!$A$72,IF(AND(W287="",OR(P287&lt;&gt;"",Q287&lt;&gt;"",R287&lt;&gt;"")),Listes!$A$73,""))))))</f>
        <v/>
      </c>
      <c r="W287" s="199"/>
      <c r="X287" s="331">
        <f t="shared" si="19"/>
        <v>0</v>
      </c>
    </row>
    <row r="288" spans="1:24" ht="20.149999999999999" customHeight="1" x14ac:dyDescent="0.35">
      <c r="A288" s="126">
        <v>282</v>
      </c>
      <c r="B288" s="123" t="str">
        <f>IF('Dépenses forfaitaires'!B288="","",'Dépenses forfaitaires'!B288)</f>
        <v/>
      </c>
      <c r="C288" s="123" t="str">
        <f>IF('Dépenses forfaitaires'!C288="","",'Dépenses forfaitaires'!C288)</f>
        <v/>
      </c>
      <c r="D288" s="123" t="str">
        <f>IF('Dépenses forfaitaires'!D288="","",'Dépenses forfaitaires'!D288)</f>
        <v/>
      </c>
      <c r="E288" s="123" t="str">
        <f>IF('Dépenses forfaitaires'!E288="","",'Dépenses forfaitaires'!E288)</f>
        <v/>
      </c>
      <c r="F288" s="123" t="str">
        <f>IF('Dépenses forfaitaires'!F288="","",'Dépenses forfaitaires'!F288)</f>
        <v/>
      </c>
      <c r="G288" s="197" t="str">
        <f>IF('Dépenses forfaitaires'!G288="","",'Dépenses forfaitaires'!G288)</f>
        <v/>
      </c>
      <c r="H288" s="123" t="str">
        <f>IF('Dépenses forfaitaires'!H288="","",'Dépenses forfaitaires'!H288)</f>
        <v/>
      </c>
      <c r="I288" s="123" t="str">
        <f>IF('Dépenses forfaitaires'!I288="","",'Dépenses forfaitaires'!I288)</f>
        <v/>
      </c>
      <c r="J288" s="361" t="str">
        <f>IF('Dépenses forfaitaires'!J288="","",'Dépenses forfaitaires'!J288)</f>
        <v/>
      </c>
      <c r="K288" s="361" t="str">
        <f>IF('Dépenses forfaitaires'!K288="","",'Dépenses forfaitaires'!K288)</f>
        <v/>
      </c>
      <c r="L288" s="123" t="str">
        <f>IF($H288="","",IF($C288=Listes!$B$32,IF('DP_Instruction Forfaitaires'!$E288&lt;Listes!$B$53,('DP_Instruction Forfaitaires'!$E288*(VLOOKUP('DP_Instruction Forfaitaires'!$D288,Listes!$A$54:$E$60,2,FALSE))),IF('DP_Instruction Forfaitaires'!$E288&gt;Listes!$E$53,('DP_Instruction Forfaitaires'!$E288*(VLOOKUP('DP_Instruction Forfaitaires'!$D288,Listes!$A$54:$E$60,5,FALSE))),('DP_Instruction Forfaitaires'!$E288*(VLOOKUP('DP_Instruction Forfaitaires'!$D288,Listes!$A$54:$E$60,3,FALSE))+(VLOOKUP('DP_Instruction Forfaitaires'!$D288,Listes!$A$54:$E$60,4,FALSE)))))))</f>
        <v/>
      </c>
      <c r="M288" s="123" t="str">
        <f>IF($H288="","",IF($C288=Listes!$B$31,IF('DP_Instruction Forfaitaires'!$E288&lt;Listes!$B$42,('DP_Instruction Forfaitaires'!$E288*(VLOOKUP('DP_Instruction Forfaitaires'!$D288,Listes!$A$43:$E$49,2,FALSE))),IF('DP_Instruction Forfaitaires'!$E288&gt;Listes!$D$42,('DP_Instruction Forfaitaires'!$E288*(VLOOKUP('DP_Instruction Forfaitaires'!$D288,Listes!$A$43:$E$49,5,FALSE))),('DP_Instruction Forfaitaires'!$E288*(VLOOKUP('DP_Instruction Forfaitaires'!$D288,Listes!$A$43:$E$49,3,FALSE))+(VLOOKUP('DP_Instruction Forfaitaires'!$D288,Listes!$A$43:$E$49,4,FALSE)))))))</f>
        <v/>
      </c>
      <c r="N288" s="186" t="str">
        <f>IF($H288="","",IF($C288=Listes!$B$34,Listes!$I$31,IF($C288=Listes!$B$35,(VLOOKUP('DP_Instruction Forfaitaires'!$F288,Listes!$E$31:$F$36,2,FALSE)),IF($C288=Listes!$B$33,IF('DP_Instruction Forfaitaires'!$E288&lt;Listes!$A$64,'DP_Instruction Forfaitaires'!$E288*Listes!$A$65,IF('DP_Instruction Forfaitaires'!$E288&gt;Listes!$D$64,'DP_Instruction Forfaitaires'!$E288*Listes!$D$65,(('DP_Instruction Forfaitaires'!$E288*Listes!$B$65)+Listes!$C$65)))))))</f>
        <v/>
      </c>
      <c r="O288" s="140" t="str">
        <f>IF('Dépenses forfaitaires'!P288="","",'Dépenses forfaitaires'!P288)</f>
        <v/>
      </c>
      <c r="P288" s="196"/>
      <c r="Q288" s="367" t="str">
        <f t="shared" si="16"/>
        <v/>
      </c>
      <c r="R288" s="367" t="str">
        <f t="shared" si="17"/>
        <v/>
      </c>
      <c r="S288" s="196" t="str">
        <f t="shared" si="18"/>
        <v/>
      </c>
      <c r="T288" s="193"/>
      <c r="U288" s="198"/>
      <c r="V288" s="301" t="str">
        <f>IF(AND(OR(P288="KO",S288&lt;&gt;""),OR(Q288="",R288="",S288="")),Listes!$A$68,IF(AND(S288="",Q288&lt;&gt;""),Listes!$A$69,IF(AND(O288&lt;S288,U288=""),Listes!$A$70,IF(AND(Q288&gt;R288),Listes!$A$71,IF(AND(O288&lt;&gt;"",O288&gt;S288,T288=""),Listes!$A$72,IF(AND(W288="",OR(P288&lt;&gt;"",Q288&lt;&gt;"",R288&lt;&gt;"")),Listes!$A$73,""))))))</f>
        <v/>
      </c>
      <c r="W288" s="199"/>
      <c r="X288" s="331">
        <f t="shared" si="19"/>
        <v>0</v>
      </c>
    </row>
    <row r="289" spans="1:24" ht="20.149999999999999" customHeight="1" x14ac:dyDescent="0.35">
      <c r="A289" s="126">
        <v>283</v>
      </c>
      <c r="B289" s="123" t="str">
        <f>IF('Dépenses forfaitaires'!B289="","",'Dépenses forfaitaires'!B289)</f>
        <v/>
      </c>
      <c r="C289" s="123" t="str">
        <f>IF('Dépenses forfaitaires'!C289="","",'Dépenses forfaitaires'!C289)</f>
        <v/>
      </c>
      <c r="D289" s="123" t="str">
        <f>IF('Dépenses forfaitaires'!D289="","",'Dépenses forfaitaires'!D289)</f>
        <v/>
      </c>
      <c r="E289" s="123" t="str">
        <f>IF('Dépenses forfaitaires'!E289="","",'Dépenses forfaitaires'!E289)</f>
        <v/>
      </c>
      <c r="F289" s="123" t="str">
        <f>IF('Dépenses forfaitaires'!F289="","",'Dépenses forfaitaires'!F289)</f>
        <v/>
      </c>
      <c r="G289" s="197" t="str">
        <f>IF('Dépenses forfaitaires'!G289="","",'Dépenses forfaitaires'!G289)</f>
        <v/>
      </c>
      <c r="H289" s="123" t="str">
        <f>IF('Dépenses forfaitaires'!H289="","",'Dépenses forfaitaires'!H289)</f>
        <v/>
      </c>
      <c r="I289" s="123" t="str">
        <f>IF('Dépenses forfaitaires'!I289="","",'Dépenses forfaitaires'!I289)</f>
        <v/>
      </c>
      <c r="J289" s="361" t="str">
        <f>IF('Dépenses forfaitaires'!J289="","",'Dépenses forfaitaires'!J289)</f>
        <v/>
      </c>
      <c r="K289" s="361" t="str">
        <f>IF('Dépenses forfaitaires'!K289="","",'Dépenses forfaitaires'!K289)</f>
        <v/>
      </c>
      <c r="L289" s="123" t="str">
        <f>IF($H289="","",IF($C289=Listes!$B$32,IF('DP_Instruction Forfaitaires'!$E289&lt;Listes!$B$53,('DP_Instruction Forfaitaires'!$E289*(VLOOKUP('DP_Instruction Forfaitaires'!$D289,Listes!$A$54:$E$60,2,FALSE))),IF('DP_Instruction Forfaitaires'!$E289&gt;Listes!$E$53,('DP_Instruction Forfaitaires'!$E289*(VLOOKUP('DP_Instruction Forfaitaires'!$D289,Listes!$A$54:$E$60,5,FALSE))),('DP_Instruction Forfaitaires'!$E289*(VLOOKUP('DP_Instruction Forfaitaires'!$D289,Listes!$A$54:$E$60,3,FALSE))+(VLOOKUP('DP_Instruction Forfaitaires'!$D289,Listes!$A$54:$E$60,4,FALSE)))))))</f>
        <v/>
      </c>
      <c r="M289" s="123" t="str">
        <f>IF($H289="","",IF($C289=Listes!$B$31,IF('DP_Instruction Forfaitaires'!$E289&lt;Listes!$B$42,('DP_Instruction Forfaitaires'!$E289*(VLOOKUP('DP_Instruction Forfaitaires'!$D289,Listes!$A$43:$E$49,2,FALSE))),IF('DP_Instruction Forfaitaires'!$E289&gt;Listes!$D$42,('DP_Instruction Forfaitaires'!$E289*(VLOOKUP('DP_Instruction Forfaitaires'!$D289,Listes!$A$43:$E$49,5,FALSE))),('DP_Instruction Forfaitaires'!$E289*(VLOOKUP('DP_Instruction Forfaitaires'!$D289,Listes!$A$43:$E$49,3,FALSE))+(VLOOKUP('DP_Instruction Forfaitaires'!$D289,Listes!$A$43:$E$49,4,FALSE)))))))</f>
        <v/>
      </c>
      <c r="N289" s="186" t="str">
        <f>IF($H289="","",IF($C289=Listes!$B$34,Listes!$I$31,IF($C289=Listes!$B$35,(VLOOKUP('DP_Instruction Forfaitaires'!$F289,Listes!$E$31:$F$36,2,FALSE)),IF($C289=Listes!$B$33,IF('DP_Instruction Forfaitaires'!$E289&lt;Listes!$A$64,'DP_Instruction Forfaitaires'!$E289*Listes!$A$65,IF('DP_Instruction Forfaitaires'!$E289&gt;Listes!$D$64,'DP_Instruction Forfaitaires'!$E289*Listes!$D$65,(('DP_Instruction Forfaitaires'!$E289*Listes!$B$65)+Listes!$C$65)))))))</f>
        <v/>
      </c>
      <c r="O289" s="140" t="str">
        <f>IF('Dépenses forfaitaires'!P289="","",'Dépenses forfaitaires'!P289)</f>
        <v/>
      </c>
      <c r="P289" s="196"/>
      <c r="Q289" s="367" t="str">
        <f t="shared" si="16"/>
        <v/>
      </c>
      <c r="R289" s="367" t="str">
        <f t="shared" si="17"/>
        <v/>
      </c>
      <c r="S289" s="196" t="str">
        <f t="shared" si="18"/>
        <v/>
      </c>
      <c r="T289" s="193"/>
      <c r="U289" s="198"/>
      <c r="V289" s="301" t="str">
        <f>IF(AND(OR(P289="KO",S289&lt;&gt;""),OR(Q289="",R289="",S289="")),Listes!$A$68,IF(AND(S289="",Q289&lt;&gt;""),Listes!$A$69,IF(AND(O289&lt;S289,U289=""),Listes!$A$70,IF(AND(Q289&gt;R289),Listes!$A$71,IF(AND(O289&lt;&gt;"",O289&gt;S289,T289=""),Listes!$A$72,IF(AND(W289="",OR(P289&lt;&gt;"",Q289&lt;&gt;"",R289&lt;&gt;"")),Listes!$A$73,""))))))</f>
        <v/>
      </c>
      <c r="W289" s="199"/>
      <c r="X289" s="331">
        <f t="shared" si="19"/>
        <v>0</v>
      </c>
    </row>
    <row r="290" spans="1:24" ht="20.149999999999999" customHeight="1" x14ac:dyDescent="0.35">
      <c r="A290" s="126">
        <v>284</v>
      </c>
      <c r="B290" s="123" t="str">
        <f>IF('Dépenses forfaitaires'!B290="","",'Dépenses forfaitaires'!B290)</f>
        <v/>
      </c>
      <c r="C290" s="123" t="str">
        <f>IF('Dépenses forfaitaires'!C290="","",'Dépenses forfaitaires'!C290)</f>
        <v/>
      </c>
      <c r="D290" s="123" t="str">
        <f>IF('Dépenses forfaitaires'!D290="","",'Dépenses forfaitaires'!D290)</f>
        <v/>
      </c>
      <c r="E290" s="123" t="str">
        <f>IF('Dépenses forfaitaires'!E290="","",'Dépenses forfaitaires'!E290)</f>
        <v/>
      </c>
      <c r="F290" s="123" t="str">
        <f>IF('Dépenses forfaitaires'!F290="","",'Dépenses forfaitaires'!F290)</f>
        <v/>
      </c>
      <c r="G290" s="197" t="str">
        <f>IF('Dépenses forfaitaires'!G290="","",'Dépenses forfaitaires'!G290)</f>
        <v/>
      </c>
      <c r="H290" s="123" t="str">
        <f>IF('Dépenses forfaitaires'!H290="","",'Dépenses forfaitaires'!H290)</f>
        <v/>
      </c>
      <c r="I290" s="123" t="str">
        <f>IF('Dépenses forfaitaires'!I290="","",'Dépenses forfaitaires'!I290)</f>
        <v/>
      </c>
      <c r="J290" s="361" t="str">
        <f>IF('Dépenses forfaitaires'!J290="","",'Dépenses forfaitaires'!J290)</f>
        <v/>
      </c>
      <c r="K290" s="361" t="str">
        <f>IF('Dépenses forfaitaires'!K290="","",'Dépenses forfaitaires'!K290)</f>
        <v/>
      </c>
      <c r="L290" s="123" t="str">
        <f>IF($H290="","",IF($C290=Listes!$B$32,IF('DP_Instruction Forfaitaires'!$E290&lt;Listes!$B$53,('DP_Instruction Forfaitaires'!$E290*(VLOOKUP('DP_Instruction Forfaitaires'!$D290,Listes!$A$54:$E$60,2,FALSE))),IF('DP_Instruction Forfaitaires'!$E290&gt;Listes!$E$53,('DP_Instruction Forfaitaires'!$E290*(VLOOKUP('DP_Instruction Forfaitaires'!$D290,Listes!$A$54:$E$60,5,FALSE))),('DP_Instruction Forfaitaires'!$E290*(VLOOKUP('DP_Instruction Forfaitaires'!$D290,Listes!$A$54:$E$60,3,FALSE))+(VLOOKUP('DP_Instruction Forfaitaires'!$D290,Listes!$A$54:$E$60,4,FALSE)))))))</f>
        <v/>
      </c>
      <c r="M290" s="123" t="str">
        <f>IF($H290="","",IF($C290=Listes!$B$31,IF('DP_Instruction Forfaitaires'!$E290&lt;Listes!$B$42,('DP_Instruction Forfaitaires'!$E290*(VLOOKUP('DP_Instruction Forfaitaires'!$D290,Listes!$A$43:$E$49,2,FALSE))),IF('DP_Instruction Forfaitaires'!$E290&gt;Listes!$D$42,('DP_Instruction Forfaitaires'!$E290*(VLOOKUP('DP_Instruction Forfaitaires'!$D290,Listes!$A$43:$E$49,5,FALSE))),('DP_Instruction Forfaitaires'!$E290*(VLOOKUP('DP_Instruction Forfaitaires'!$D290,Listes!$A$43:$E$49,3,FALSE))+(VLOOKUP('DP_Instruction Forfaitaires'!$D290,Listes!$A$43:$E$49,4,FALSE)))))))</f>
        <v/>
      </c>
      <c r="N290" s="186" t="str">
        <f>IF($H290="","",IF($C290=Listes!$B$34,Listes!$I$31,IF($C290=Listes!$B$35,(VLOOKUP('DP_Instruction Forfaitaires'!$F290,Listes!$E$31:$F$36,2,FALSE)),IF($C290=Listes!$B$33,IF('DP_Instruction Forfaitaires'!$E290&lt;Listes!$A$64,'DP_Instruction Forfaitaires'!$E290*Listes!$A$65,IF('DP_Instruction Forfaitaires'!$E290&gt;Listes!$D$64,'DP_Instruction Forfaitaires'!$E290*Listes!$D$65,(('DP_Instruction Forfaitaires'!$E290*Listes!$B$65)+Listes!$C$65)))))))</f>
        <v/>
      </c>
      <c r="O290" s="140" t="str">
        <f>IF('Dépenses forfaitaires'!P290="","",'Dépenses forfaitaires'!P290)</f>
        <v/>
      </c>
      <c r="P290" s="196"/>
      <c r="Q290" s="367" t="str">
        <f t="shared" si="16"/>
        <v/>
      </c>
      <c r="R290" s="367" t="str">
        <f t="shared" si="17"/>
        <v/>
      </c>
      <c r="S290" s="196" t="str">
        <f t="shared" si="18"/>
        <v/>
      </c>
      <c r="T290" s="193"/>
      <c r="U290" s="198"/>
      <c r="V290" s="301" t="str">
        <f>IF(AND(OR(P290="KO",S290&lt;&gt;""),OR(Q290="",R290="",S290="")),Listes!$A$68,IF(AND(S290="",Q290&lt;&gt;""),Listes!$A$69,IF(AND(O290&lt;S290,U290=""),Listes!$A$70,IF(AND(Q290&gt;R290),Listes!$A$71,IF(AND(O290&lt;&gt;"",O290&gt;S290,T290=""),Listes!$A$72,IF(AND(W290="",OR(P290&lt;&gt;"",Q290&lt;&gt;"",R290&lt;&gt;"")),Listes!$A$73,""))))))</f>
        <v/>
      </c>
      <c r="W290" s="199"/>
      <c r="X290" s="331">
        <f t="shared" si="19"/>
        <v>0</v>
      </c>
    </row>
    <row r="291" spans="1:24" ht="20.149999999999999" customHeight="1" x14ac:dyDescent="0.35">
      <c r="A291" s="126">
        <v>285</v>
      </c>
      <c r="B291" s="123" t="str">
        <f>IF('Dépenses forfaitaires'!B291="","",'Dépenses forfaitaires'!B291)</f>
        <v/>
      </c>
      <c r="C291" s="123" t="str">
        <f>IF('Dépenses forfaitaires'!C291="","",'Dépenses forfaitaires'!C291)</f>
        <v/>
      </c>
      <c r="D291" s="123" t="str">
        <f>IF('Dépenses forfaitaires'!D291="","",'Dépenses forfaitaires'!D291)</f>
        <v/>
      </c>
      <c r="E291" s="123" t="str">
        <f>IF('Dépenses forfaitaires'!E291="","",'Dépenses forfaitaires'!E291)</f>
        <v/>
      </c>
      <c r="F291" s="123" t="str">
        <f>IF('Dépenses forfaitaires'!F291="","",'Dépenses forfaitaires'!F291)</f>
        <v/>
      </c>
      <c r="G291" s="197" t="str">
        <f>IF('Dépenses forfaitaires'!G291="","",'Dépenses forfaitaires'!G291)</f>
        <v/>
      </c>
      <c r="H291" s="123" t="str">
        <f>IF('Dépenses forfaitaires'!H291="","",'Dépenses forfaitaires'!H291)</f>
        <v/>
      </c>
      <c r="I291" s="123" t="str">
        <f>IF('Dépenses forfaitaires'!I291="","",'Dépenses forfaitaires'!I291)</f>
        <v/>
      </c>
      <c r="J291" s="361" t="str">
        <f>IF('Dépenses forfaitaires'!J291="","",'Dépenses forfaitaires'!J291)</f>
        <v/>
      </c>
      <c r="K291" s="361" t="str">
        <f>IF('Dépenses forfaitaires'!K291="","",'Dépenses forfaitaires'!K291)</f>
        <v/>
      </c>
      <c r="L291" s="123" t="str">
        <f>IF($H291="","",IF($C291=Listes!$B$32,IF('DP_Instruction Forfaitaires'!$E291&lt;Listes!$B$53,('DP_Instruction Forfaitaires'!$E291*(VLOOKUP('DP_Instruction Forfaitaires'!$D291,Listes!$A$54:$E$60,2,FALSE))),IF('DP_Instruction Forfaitaires'!$E291&gt;Listes!$E$53,('DP_Instruction Forfaitaires'!$E291*(VLOOKUP('DP_Instruction Forfaitaires'!$D291,Listes!$A$54:$E$60,5,FALSE))),('DP_Instruction Forfaitaires'!$E291*(VLOOKUP('DP_Instruction Forfaitaires'!$D291,Listes!$A$54:$E$60,3,FALSE))+(VLOOKUP('DP_Instruction Forfaitaires'!$D291,Listes!$A$54:$E$60,4,FALSE)))))))</f>
        <v/>
      </c>
      <c r="M291" s="123" t="str">
        <f>IF($H291="","",IF($C291=Listes!$B$31,IF('DP_Instruction Forfaitaires'!$E291&lt;Listes!$B$42,('DP_Instruction Forfaitaires'!$E291*(VLOOKUP('DP_Instruction Forfaitaires'!$D291,Listes!$A$43:$E$49,2,FALSE))),IF('DP_Instruction Forfaitaires'!$E291&gt;Listes!$D$42,('DP_Instruction Forfaitaires'!$E291*(VLOOKUP('DP_Instruction Forfaitaires'!$D291,Listes!$A$43:$E$49,5,FALSE))),('DP_Instruction Forfaitaires'!$E291*(VLOOKUP('DP_Instruction Forfaitaires'!$D291,Listes!$A$43:$E$49,3,FALSE))+(VLOOKUP('DP_Instruction Forfaitaires'!$D291,Listes!$A$43:$E$49,4,FALSE)))))))</f>
        <v/>
      </c>
      <c r="N291" s="186" t="str">
        <f>IF($H291="","",IF($C291=Listes!$B$34,Listes!$I$31,IF($C291=Listes!$B$35,(VLOOKUP('DP_Instruction Forfaitaires'!$F291,Listes!$E$31:$F$36,2,FALSE)),IF($C291=Listes!$B$33,IF('DP_Instruction Forfaitaires'!$E291&lt;Listes!$A$64,'DP_Instruction Forfaitaires'!$E291*Listes!$A$65,IF('DP_Instruction Forfaitaires'!$E291&gt;Listes!$D$64,'DP_Instruction Forfaitaires'!$E291*Listes!$D$65,(('DP_Instruction Forfaitaires'!$E291*Listes!$B$65)+Listes!$C$65)))))))</f>
        <v/>
      </c>
      <c r="O291" s="140" t="str">
        <f>IF('Dépenses forfaitaires'!P291="","",'Dépenses forfaitaires'!P291)</f>
        <v/>
      </c>
      <c r="P291" s="196"/>
      <c r="Q291" s="367" t="str">
        <f t="shared" si="16"/>
        <v/>
      </c>
      <c r="R291" s="367" t="str">
        <f t="shared" si="17"/>
        <v/>
      </c>
      <c r="S291" s="196" t="str">
        <f t="shared" si="18"/>
        <v/>
      </c>
      <c r="T291" s="193"/>
      <c r="U291" s="198"/>
      <c r="V291" s="301" t="str">
        <f>IF(AND(OR(P291="KO",S291&lt;&gt;""),OR(Q291="",R291="",S291="")),Listes!$A$68,IF(AND(S291="",Q291&lt;&gt;""),Listes!$A$69,IF(AND(O291&lt;S291,U291=""),Listes!$A$70,IF(AND(Q291&gt;R291),Listes!$A$71,IF(AND(O291&lt;&gt;"",O291&gt;S291,T291=""),Listes!$A$72,IF(AND(W291="",OR(P291&lt;&gt;"",Q291&lt;&gt;"",R291&lt;&gt;"")),Listes!$A$73,""))))))</f>
        <v/>
      </c>
      <c r="W291" s="199"/>
      <c r="X291" s="331">
        <f t="shared" si="19"/>
        <v>0</v>
      </c>
    </row>
    <row r="292" spans="1:24" ht="20.149999999999999" customHeight="1" x14ac:dyDescent="0.35">
      <c r="A292" s="126">
        <v>286</v>
      </c>
      <c r="B292" s="123" t="str">
        <f>IF('Dépenses forfaitaires'!B292="","",'Dépenses forfaitaires'!B292)</f>
        <v/>
      </c>
      <c r="C292" s="123" t="str">
        <f>IF('Dépenses forfaitaires'!C292="","",'Dépenses forfaitaires'!C292)</f>
        <v/>
      </c>
      <c r="D292" s="123" t="str">
        <f>IF('Dépenses forfaitaires'!D292="","",'Dépenses forfaitaires'!D292)</f>
        <v/>
      </c>
      <c r="E292" s="123" t="str">
        <f>IF('Dépenses forfaitaires'!E292="","",'Dépenses forfaitaires'!E292)</f>
        <v/>
      </c>
      <c r="F292" s="123" t="str">
        <f>IF('Dépenses forfaitaires'!F292="","",'Dépenses forfaitaires'!F292)</f>
        <v/>
      </c>
      <c r="G292" s="197" t="str">
        <f>IF('Dépenses forfaitaires'!G292="","",'Dépenses forfaitaires'!G292)</f>
        <v/>
      </c>
      <c r="H292" s="123" t="str">
        <f>IF('Dépenses forfaitaires'!H292="","",'Dépenses forfaitaires'!H292)</f>
        <v/>
      </c>
      <c r="I292" s="123" t="str">
        <f>IF('Dépenses forfaitaires'!I292="","",'Dépenses forfaitaires'!I292)</f>
        <v/>
      </c>
      <c r="J292" s="361" t="str">
        <f>IF('Dépenses forfaitaires'!J292="","",'Dépenses forfaitaires'!J292)</f>
        <v/>
      </c>
      <c r="K292" s="361" t="str">
        <f>IF('Dépenses forfaitaires'!K292="","",'Dépenses forfaitaires'!K292)</f>
        <v/>
      </c>
      <c r="L292" s="123" t="str">
        <f>IF($H292="","",IF($C292=Listes!$B$32,IF('DP_Instruction Forfaitaires'!$E292&lt;Listes!$B$53,('DP_Instruction Forfaitaires'!$E292*(VLOOKUP('DP_Instruction Forfaitaires'!$D292,Listes!$A$54:$E$60,2,FALSE))),IF('DP_Instruction Forfaitaires'!$E292&gt;Listes!$E$53,('DP_Instruction Forfaitaires'!$E292*(VLOOKUP('DP_Instruction Forfaitaires'!$D292,Listes!$A$54:$E$60,5,FALSE))),('DP_Instruction Forfaitaires'!$E292*(VLOOKUP('DP_Instruction Forfaitaires'!$D292,Listes!$A$54:$E$60,3,FALSE))+(VLOOKUP('DP_Instruction Forfaitaires'!$D292,Listes!$A$54:$E$60,4,FALSE)))))))</f>
        <v/>
      </c>
      <c r="M292" s="123" t="str">
        <f>IF($H292="","",IF($C292=Listes!$B$31,IF('DP_Instruction Forfaitaires'!$E292&lt;Listes!$B$42,('DP_Instruction Forfaitaires'!$E292*(VLOOKUP('DP_Instruction Forfaitaires'!$D292,Listes!$A$43:$E$49,2,FALSE))),IF('DP_Instruction Forfaitaires'!$E292&gt;Listes!$D$42,('DP_Instruction Forfaitaires'!$E292*(VLOOKUP('DP_Instruction Forfaitaires'!$D292,Listes!$A$43:$E$49,5,FALSE))),('DP_Instruction Forfaitaires'!$E292*(VLOOKUP('DP_Instruction Forfaitaires'!$D292,Listes!$A$43:$E$49,3,FALSE))+(VLOOKUP('DP_Instruction Forfaitaires'!$D292,Listes!$A$43:$E$49,4,FALSE)))))))</f>
        <v/>
      </c>
      <c r="N292" s="186" t="str">
        <f>IF($H292="","",IF($C292=Listes!$B$34,Listes!$I$31,IF($C292=Listes!$B$35,(VLOOKUP('DP_Instruction Forfaitaires'!$F292,Listes!$E$31:$F$36,2,FALSE)),IF($C292=Listes!$B$33,IF('DP_Instruction Forfaitaires'!$E292&lt;Listes!$A$64,'DP_Instruction Forfaitaires'!$E292*Listes!$A$65,IF('DP_Instruction Forfaitaires'!$E292&gt;Listes!$D$64,'DP_Instruction Forfaitaires'!$E292*Listes!$D$65,(('DP_Instruction Forfaitaires'!$E292*Listes!$B$65)+Listes!$C$65)))))))</f>
        <v/>
      </c>
      <c r="O292" s="140" t="str">
        <f>IF('Dépenses forfaitaires'!P292="","",'Dépenses forfaitaires'!P292)</f>
        <v/>
      </c>
      <c r="P292" s="196"/>
      <c r="Q292" s="367" t="str">
        <f t="shared" si="16"/>
        <v/>
      </c>
      <c r="R292" s="367" t="str">
        <f t="shared" si="17"/>
        <v/>
      </c>
      <c r="S292" s="196" t="str">
        <f t="shared" si="18"/>
        <v/>
      </c>
      <c r="T292" s="193"/>
      <c r="U292" s="198"/>
      <c r="V292" s="301" t="str">
        <f>IF(AND(OR(P292="KO",S292&lt;&gt;""),OR(Q292="",R292="",S292="")),Listes!$A$68,IF(AND(S292="",Q292&lt;&gt;""),Listes!$A$69,IF(AND(O292&lt;S292,U292=""),Listes!$A$70,IF(AND(Q292&gt;R292),Listes!$A$71,IF(AND(O292&lt;&gt;"",O292&gt;S292,T292=""),Listes!$A$72,IF(AND(W292="",OR(P292&lt;&gt;"",Q292&lt;&gt;"",R292&lt;&gt;"")),Listes!$A$73,""))))))</f>
        <v/>
      </c>
      <c r="W292" s="199"/>
      <c r="X292" s="331">
        <f t="shared" si="19"/>
        <v>0</v>
      </c>
    </row>
    <row r="293" spans="1:24" ht="20.149999999999999" customHeight="1" x14ac:dyDescent="0.35">
      <c r="A293" s="126">
        <v>287</v>
      </c>
      <c r="B293" s="123" t="str">
        <f>IF('Dépenses forfaitaires'!B293="","",'Dépenses forfaitaires'!B293)</f>
        <v/>
      </c>
      <c r="C293" s="123" t="str">
        <f>IF('Dépenses forfaitaires'!C293="","",'Dépenses forfaitaires'!C293)</f>
        <v/>
      </c>
      <c r="D293" s="123" t="str">
        <f>IF('Dépenses forfaitaires'!D293="","",'Dépenses forfaitaires'!D293)</f>
        <v/>
      </c>
      <c r="E293" s="123" t="str">
        <f>IF('Dépenses forfaitaires'!E293="","",'Dépenses forfaitaires'!E293)</f>
        <v/>
      </c>
      <c r="F293" s="123" t="str">
        <f>IF('Dépenses forfaitaires'!F293="","",'Dépenses forfaitaires'!F293)</f>
        <v/>
      </c>
      <c r="G293" s="197" t="str">
        <f>IF('Dépenses forfaitaires'!G293="","",'Dépenses forfaitaires'!G293)</f>
        <v/>
      </c>
      <c r="H293" s="123" t="str">
        <f>IF('Dépenses forfaitaires'!H293="","",'Dépenses forfaitaires'!H293)</f>
        <v/>
      </c>
      <c r="I293" s="123" t="str">
        <f>IF('Dépenses forfaitaires'!I293="","",'Dépenses forfaitaires'!I293)</f>
        <v/>
      </c>
      <c r="J293" s="361" t="str">
        <f>IF('Dépenses forfaitaires'!J293="","",'Dépenses forfaitaires'!J293)</f>
        <v/>
      </c>
      <c r="K293" s="361" t="str">
        <f>IF('Dépenses forfaitaires'!K293="","",'Dépenses forfaitaires'!K293)</f>
        <v/>
      </c>
      <c r="L293" s="123" t="str">
        <f>IF($H293="","",IF($C293=Listes!$B$32,IF('DP_Instruction Forfaitaires'!$E293&lt;Listes!$B$53,('DP_Instruction Forfaitaires'!$E293*(VLOOKUP('DP_Instruction Forfaitaires'!$D293,Listes!$A$54:$E$60,2,FALSE))),IF('DP_Instruction Forfaitaires'!$E293&gt;Listes!$E$53,('DP_Instruction Forfaitaires'!$E293*(VLOOKUP('DP_Instruction Forfaitaires'!$D293,Listes!$A$54:$E$60,5,FALSE))),('DP_Instruction Forfaitaires'!$E293*(VLOOKUP('DP_Instruction Forfaitaires'!$D293,Listes!$A$54:$E$60,3,FALSE))+(VLOOKUP('DP_Instruction Forfaitaires'!$D293,Listes!$A$54:$E$60,4,FALSE)))))))</f>
        <v/>
      </c>
      <c r="M293" s="123" t="str">
        <f>IF($H293="","",IF($C293=Listes!$B$31,IF('DP_Instruction Forfaitaires'!$E293&lt;Listes!$B$42,('DP_Instruction Forfaitaires'!$E293*(VLOOKUP('DP_Instruction Forfaitaires'!$D293,Listes!$A$43:$E$49,2,FALSE))),IF('DP_Instruction Forfaitaires'!$E293&gt;Listes!$D$42,('DP_Instruction Forfaitaires'!$E293*(VLOOKUP('DP_Instruction Forfaitaires'!$D293,Listes!$A$43:$E$49,5,FALSE))),('DP_Instruction Forfaitaires'!$E293*(VLOOKUP('DP_Instruction Forfaitaires'!$D293,Listes!$A$43:$E$49,3,FALSE))+(VLOOKUP('DP_Instruction Forfaitaires'!$D293,Listes!$A$43:$E$49,4,FALSE)))))))</f>
        <v/>
      </c>
      <c r="N293" s="186" t="str">
        <f>IF($H293="","",IF($C293=Listes!$B$34,Listes!$I$31,IF($C293=Listes!$B$35,(VLOOKUP('DP_Instruction Forfaitaires'!$F293,Listes!$E$31:$F$36,2,FALSE)),IF($C293=Listes!$B$33,IF('DP_Instruction Forfaitaires'!$E293&lt;Listes!$A$64,'DP_Instruction Forfaitaires'!$E293*Listes!$A$65,IF('DP_Instruction Forfaitaires'!$E293&gt;Listes!$D$64,'DP_Instruction Forfaitaires'!$E293*Listes!$D$65,(('DP_Instruction Forfaitaires'!$E293*Listes!$B$65)+Listes!$C$65)))))))</f>
        <v/>
      </c>
      <c r="O293" s="140" t="str">
        <f>IF('Dépenses forfaitaires'!P293="","",'Dépenses forfaitaires'!P293)</f>
        <v/>
      </c>
      <c r="P293" s="196"/>
      <c r="Q293" s="367" t="str">
        <f t="shared" si="16"/>
        <v/>
      </c>
      <c r="R293" s="367" t="str">
        <f t="shared" si="17"/>
        <v/>
      </c>
      <c r="S293" s="196" t="str">
        <f t="shared" si="18"/>
        <v/>
      </c>
      <c r="T293" s="193"/>
      <c r="U293" s="198"/>
      <c r="V293" s="301" t="str">
        <f>IF(AND(OR(P293="KO",S293&lt;&gt;""),OR(Q293="",R293="",S293="")),Listes!$A$68,IF(AND(S293="",Q293&lt;&gt;""),Listes!$A$69,IF(AND(O293&lt;S293,U293=""),Listes!$A$70,IF(AND(Q293&gt;R293),Listes!$A$71,IF(AND(O293&lt;&gt;"",O293&gt;S293,T293=""),Listes!$A$72,IF(AND(W293="",OR(P293&lt;&gt;"",Q293&lt;&gt;"",R293&lt;&gt;"")),Listes!$A$73,""))))))</f>
        <v/>
      </c>
      <c r="W293" s="199"/>
      <c r="X293" s="331">
        <f t="shared" si="19"/>
        <v>0</v>
      </c>
    </row>
    <row r="294" spans="1:24" ht="20.149999999999999" customHeight="1" x14ac:dyDescent="0.35">
      <c r="A294" s="126">
        <v>288</v>
      </c>
      <c r="B294" s="123" t="str">
        <f>IF('Dépenses forfaitaires'!B294="","",'Dépenses forfaitaires'!B294)</f>
        <v/>
      </c>
      <c r="C294" s="123" t="str">
        <f>IF('Dépenses forfaitaires'!C294="","",'Dépenses forfaitaires'!C294)</f>
        <v/>
      </c>
      <c r="D294" s="123" t="str">
        <f>IF('Dépenses forfaitaires'!D294="","",'Dépenses forfaitaires'!D294)</f>
        <v/>
      </c>
      <c r="E294" s="123" t="str">
        <f>IF('Dépenses forfaitaires'!E294="","",'Dépenses forfaitaires'!E294)</f>
        <v/>
      </c>
      <c r="F294" s="123" t="str">
        <f>IF('Dépenses forfaitaires'!F294="","",'Dépenses forfaitaires'!F294)</f>
        <v/>
      </c>
      <c r="G294" s="197" t="str">
        <f>IF('Dépenses forfaitaires'!G294="","",'Dépenses forfaitaires'!G294)</f>
        <v/>
      </c>
      <c r="H294" s="123" t="str">
        <f>IF('Dépenses forfaitaires'!H294="","",'Dépenses forfaitaires'!H294)</f>
        <v/>
      </c>
      <c r="I294" s="123" t="str">
        <f>IF('Dépenses forfaitaires'!I294="","",'Dépenses forfaitaires'!I294)</f>
        <v/>
      </c>
      <c r="J294" s="361" t="str">
        <f>IF('Dépenses forfaitaires'!J294="","",'Dépenses forfaitaires'!J294)</f>
        <v/>
      </c>
      <c r="K294" s="361" t="str">
        <f>IF('Dépenses forfaitaires'!K294="","",'Dépenses forfaitaires'!K294)</f>
        <v/>
      </c>
      <c r="L294" s="123" t="str">
        <f>IF($H294="","",IF($C294=Listes!$B$32,IF('DP_Instruction Forfaitaires'!$E294&lt;Listes!$B$53,('DP_Instruction Forfaitaires'!$E294*(VLOOKUP('DP_Instruction Forfaitaires'!$D294,Listes!$A$54:$E$60,2,FALSE))),IF('DP_Instruction Forfaitaires'!$E294&gt;Listes!$E$53,('DP_Instruction Forfaitaires'!$E294*(VLOOKUP('DP_Instruction Forfaitaires'!$D294,Listes!$A$54:$E$60,5,FALSE))),('DP_Instruction Forfaitaires'!$E294*(VLOOKUP('DP_Instruction Forfaitaires'!$D294,Listes!$A$54:$E$60,3,FALSE))+(VLOOKUP('DP_Instruction Forfaitaires'!$D294,Listes!$A$54:$E$60,4,FALSE)))))))</f>
        <v/>
      </c>
      <c r="M294" s="123" t="str">
        <f>IF($H294="","",IF($C294=Listes!$B$31,IF('DP_Instruction Forfaitaires'!$E294&lt;Listes!$B$42,('DP_Instruction Forfaitaires'!$E294*(VLOOKUP('DP_Instruction Forfaitaires'!$D294,Listes!$A$43:$E$49,2,FALSE))),IF('DP_Instruction Forfaitaires'!$E294&gt;Listes!$D$42,('DP_Instruction Forfaitaires'!$E294*(VLOOKUP('DP_Instruction Forfaitaires'!$D294,Listes!$A$43:$E$49,5,FALSE))),('DP_Instruction Forfaitaires'!$E294*(VLOOKUP('DP_Instruction Forfaitaires'!$D294,Listes!$A$43:$E$49,3,FALSE))+(VLOOKUP('DP_Instruction Forfaitaires'!$D294,Listes!$A$43:$E$49,4,FALSE)))))))</f>
        <v/>
      </c>
      <c r="N294" s="186" t="str">
        <f>IF($H294="","",IF($C294=Listes!$B$34,Listes!$I$31,IF($C294=Listes!$B$35,(VLOOKUP('DP_Instruction Forfaitaires'!$F294,Listes!$E$31:$F$36,2,FALSE)),IF($C294=Listes!$B$33,IF('DP_Instruction Forfaitaires'!$E294&lt;Listes!$A$64,'DP_Instruction Forfaitaires'!$E294*Listes!$A$65,IF('DP_Instruction Forfaitaires'!$E294&gt;Listes!$D$64,'DP_Instruction Forfaitaires'!$E294*Listes!$D$65,(('DP_Instruction Forfaitaires'!$E294*Listes!$B$65)+Listes!$C$65)))))))</f>
        <v/>
      </c>
      <c r="O294" s="140" t="str">
        <f>IF('Dépenses forfaitaires'!P294="","",'Dépenses forfaitaires'!P294)</f>
        <v/>
      </c>
      <c r="P294" s="196"/>
      <c r="Q294" s="367" t="str">
        <f t="shared" si="16"/>
        <v/>
      </c>
      <c r="R294" s="367" t="str">
        <f t="shared" si="17"/>
        <v/>
      </c>
      <c r="S294" s="196" t="str">
        <f t="shared" si="18"/>
        <v/>
      </c>
      <c r="T294" s="193"/>
      <c r="U294" s="198"/>
      <c r="V294" s="301" t="str">
        <f>IF(AND(OR(P294="KO",S294&lt;&gt;""),OR(Q294="",R294="",S294="")),Listes!$A$68,IF(AND(S294="",Q294&lt;&gt;""),Listes!$A$69,IF(AND(O294&lt;S294,U294=""),Listes!$A$70,IF(AND(Q294&gt;R294),Listes!$A$71,IF(AND(O294&lt;&gt;"",O294&gt;S294,T294=""),Listes!$A$72,IF(AND(W294="",OR(P294&lt;&gt;"",Q294&lt;&gt;"",R294&lt;&gt;"")),Listes!$A$73,""))))))</f>
        <v/>
      </c>
      <c r="W294" s="199"/>
      <c r="X294" s="331">
        <f t="shared" si="19"/>
        <v>0</v>
      </c>
    </row>
    <row r="295" spans="1:24" ht="20.149999999999999" customHeight="1" x14ac:dyDescent="0.35">
      <c r="A295" s="126">
        <v>289</v>
      </c>
      <c r="B295" s="123" t="str">
        <f>IF('Dépenses forfaitaires'!B295="","",'Dépenses forfaitaires'!B295)</f>
        <v/>
      </c>
      <c r="C295" s="123" t="str">
        <f>IF('Dépenses forfaitaires'!C295="","",'Dépenses forfaitaires'!C295)</f>
        <v/>
      </c>
      <c r="D295" s="123" t="str">
        <f>IF('Dépenses forfaitaires'!D295="","",'Dépenses forfaitaires'!D295)</f>
        <v/>
      </c>
      <c r="E295" s="123" t="str">
        <f>IF('Dépenses forfaitaires'!E295="","",'Dépenses forfaitaires'!E295)</f>
        <v/>
      </c>
      <c r="F295" s="123" t="str">
        <f>IF('Dépenses forfaitaires'!F295="","",'Dépenses forfaitaires'!F295)</f>
        <v/>
      </c>
      <c r="G295" s="197" t="str">
        <f>IF('Dépenses forfaitaires'!G295="","",'Dépenses forfaitaires'!G295)</f>
        <v/>
      </c>
      <c r="H295" s="123" t="str">
        <f>IF('Dépenses forfaitaires'!H295="","",'Dépenses forfaitaires'!H295)</f>
        <v/>
      </c>
      <c r="I295" s="123" t="str">
        <f>IF('Dépenses forfaitaires'!I295="","",'Dépenses forfaitaires'!I295)</f>
        <v/>
      </c>
      <c r="J295" s="361" t="str">
        <f>IF('Dépenses forfaitaires'!J295="","",'Dépenses forfaitaires'!J295)</f>
        <v/>
      </c>
      <c r="K295" s="361" t="str">
        <f>IF('Dépenses forfaitaires'!K295="","",'Dépenses forfaitaires'!K295)</f>
        <v/>
      </c>
      <c r="L295" s="123" t="str">
        <f>IF($H295="","",IF($C295=Listes!$B$32,IF('DP_Instruction Forfaitaires'!$E295&lt;Listes!$B$53,('DP_Instruction Forfaitaires'!$E295*(VLOOKUP('DP_Instruction Forfaitaires'!$D295,Listes!$A$54:$E$60,2,FALSE))),IF('DP_Instruction Forfaitaires'!$E295&gt;Listes!$E$53,('DP_Instruction Forfaitaires'!$E295*(VLOOKUP('DP_Instruction Forfaitaires'!$D295,Listes!$A$54:$E$60,5,FALSE))),('DP_Instruction Forfaitaires'!$E295*(VLOOKUP('DP_Instruction Forfaitaires'!$D295,Listes!$A$54:$E$60,3,FALSE))+(VLOOKUP('DP_Instruction Forfaitaires'!$D295,Listes!$A$54:$E$60,4,FALSE)))))))</f>
        <v/>
      </c>
      <c r="M295" s="123" t="str">
        <f>IF($H295="","",IF($C295=Listes!$B$31,IF('DP_Instruction Forfaitaires'!$E295&lt;Listes!$B$42,('DP_Instruction Forfaitaires'!$E295*(VLOOKUP('DP_Instruction Forfaitaires'!$D295,Listes!$A$43:$E$49,2,FALSE))),IF('DP_Instruction Forfaitaires'!$E295&gt;Listes!$D$42,('DP_Instruction Forfaitaires'!$E295*(VLOOKUP('DP_Instruction Forfaitaires'!$D295,Listes!$A$43:$E$49,5,FALSE))),('DP_Instruction Forfaitaires'!$E295*(VLOOKUP('DP_Instruction Forfaitaires'!$D295,Listes!$A$43:$E$49,3,FALSE))+(VLOOKUP('DP_Instruction Forfaitaires'!$D295,Listes!$A$43:$E$49,4,FALSE)))))))</f>
        <v/>
      </c>
      <c r="N295" s="186" t="str">
        <f>IF($H295="","",IF($C295=Listes!$B$34,Listes!$I$31,IF($C295=Listes!$B$35,(VLOOKUP('DP_Instruction Forfaitaires'!$F295,Listes!$E$31:$F$36,2,FALSE)),IF($C295=Listes!$B$33,IF('DP_Instruction Forfaitaires'!$E295&lt;Listes!$A$64,'DP_Instruction Forfaitaires'!$E295*Listes!$A$65,IF('DP_Instruction Forfaitaires'!$E295&gt;Listes!$D$64,'DP_Instruction Forfaitaires'!$E295*Listes!$D$65,(('DP_Instruction Forfaitaires'!$E295*Listes!$B$65)+Listes!$C$65)))))))</f>
        <v/>
      </c>
      <c r="O295" s="140" t="str">
        <f>IF('Dépenses forfaitaires'!P295="","",'Dépenses forfaitaires'!P295)</f>
        <v/>
      </c>
      <c r="P295" s="196"/>
      <c r="Q295" s="367" t="str">
        <f t="shared" si="16"/>
        <v/>
      </c>
      <c r="R295" s="367" t="str">
        <f t="shared" si="17"/>
        <v/>
      </c>
      <c r="S295" s="196" t="str">
        <f t="shared" si="18"/>
        <v/>
      </c>
      <c r="T295" s="193"/>
      <c r="U295" s="198"/>
      <c r="V295" s="301" t="str">
        <f>IF(AND(OR(P295="KO",S295&lt;&gt;""),OR(Q295="",R295="",S295="")),Listes!$A$68,IF(AND(S295="",Q295&lt;&gt;""),Listes!$A$69,IF(AND(O295&lt;S295,U295=""),Listes!$A$70,IF(AND(Q295&gt;R295),Listes!$A$71,IF(AND(O295&lt;&gt;"",O295&gt;S295,T295=""),Listes!$A$72,IF(AND(W295="",OR(P295&lt;&gt;"",Q295&lt;&gt;"",R295&lt;&gt;"")),Listes!$A$73,""))))))</f>
        <v/>
      </c>
      <c r="W295" s="199"/>
      <c r="X295" s="331">
        <f t="shared" si="19"/>
        <v>0</v>
      </c>
    </row>
    <row r="296" spans="1:24" ht="20.149999999999999" customHeight="1" x14ac:dyDescent="0.35">
      <c r="A296" s="126">
        <v>290</v>
      </c>
      <c r="B296" s="123" t="str">
        <f>IF('Dépenses forfaitaires'!B296="","",'Dépenses forfaitaires'!B296)</f>
        <v/>
      </c>
      <c r="C296" s="123" t="str">
        <f>IF('Dépenses forfaitaires'!C296="","",'Dépenses forfaitaires'!C296)</f>
        <v/>
      </c>
      <c r="D296" s="123" t="str">
        <f>IF('Dépenses forfaitaires'!D296="","",'Dépenses forfaitaires'!D296)</f>
        <v/>
      </c>
      <c r="E296" s="123" t="str">
        <f>IF('Dépenses forfaitaires'!E296="","",'Dépenses forfaitaires'!E296)</f>
        <v/>
      </c>
      <c r="F296" s="123" t="str">
        <f>IF('Dépenses forfaitaires'!F296="","",'Dépenses forfaitaires'!F296)</f>
        <v/>
      </c>
      <c r="G296" s="197" t="str">
        <f>IF('Dépenses forfaitaires'!G296="","",'Dépenses forfaitaires'!G296)</f>
        <v/>
      </c>
      <c r="H296" s="123" t="str">
        <f>IF('Dépenses forfaitaires'!H296="","",'Dépenses forfaitaires'!H296)</f>
        <v/>
      </c>
      <c r="I296" s="123" t="str">
        <f>IF('Dépenses forfaitaires'!I296="","",'Dépenses forfaitaires'!I296)</f>
        <v/>
      </c>
      <c r="J296" s="361" t="str">
        <f>IF('Dépenses forfaitaires'!J296="","",'Dépenses forfaitaires'!J296)</f>
        <v/>
      </c>
      <c r="K296" s="361" t="str">
        <f>IF('Dépenses forfaitaires'!K296="","",'Dépenses forfaitaires'!K296)</f>
        <v/>
      </c>
      <c r="L296" s="123" t="str">
        <f>IF($H296="","",IF($C296=Listes!$B$32,IF('DP_Instruction Forfaitaires'!$E296&lt;Listes!$B$53,('DP_Instruction Forfaitaires'!$E296*(VLOOKUP('DP_Instruction Forfaitaires'!$D296,Listes!$A$54:$E$60,2,FALSE))),IF('DP_Instruction Forfaitaires'!$E296&gt;Listes!$E$53,('DP_Instruction Forfaitaires'!$E296*(VLOOKUP('DP_Instruction Forfaitaires'!$D296,Listes!$A$54:$E$60,5,FALSE))),('DP_Instruction Forfaitaires'!$E296*(VLOOKUP('DP_Instruction Forfaitaires'!$D296,Listes!$A$54:$E$60,3,FALSE))+(VLOOKUP('DP_Instruction Forfaitaires'!$D296,Listes!$A$54:$E$60,4,FALSE)))))))</f>
        <v/>
      </c>
      <c r="M296" s="123" t="str">
        <f>IF($H296="","",IF($C296=Listes!$B$31,IF('DP_Instruction Forfaitaires'!$E296&lt;Listes!$B$42,('DP_Instruction Forfaitaires'!$E296*(VLOOKUP('DP_Instruction Forfaitaires'!$D296,Listes!$A$43:$E$49,2,FALSE))),IF('DP_Instruction Forfaitaires'!$E296&gt;Listes!$D$42,('DP_Instruction Forfaitaires'!$E296*(VLOOKUP('DP_Instruction Forfaitaires'!$D296,Listes!$A$43:$E$49,5,FALSE))),('DP_Instruction Forfaitaires'!$E296*(VLOOKUP('DP_Instruction Forfaitaires'!$D296,Listes!$A$43:$E$49,3,FALSE))+(VLOOKUP('DP_Instruction Forfaitaires'!$D296,Listes!$A$43:$E$49,4,FALSE)))))))</f>
        <v/>
      </c>
      <c r="N296" s="186" t="str">
        <f>IF($H296="","",IF($C296=Listes!$B$34,Listes!$I$31,IF($C296=Listes!$B$35,(VLOOKUP('DP_Instruction Forfaitaires'!$F296,Listes!$E$31:$F$36,2,FALSE)),IF($C296=Listes!$B$33,IF('DP_Instruction Forfaitaires'!$E296&lt;Listes!$A$64,'DP_Instruction Forfaitaires'!$E296*Listes!$A$65,IF('DP_Instruction Forfaitaires'!$E296&gt;Listes!$D$64,'DP_Instruction Forfaitaires'!$E296*Listes!$D$65,(('DP_Instruction Forfaitaires'!$E296*Listes!$B$65)+Listes!$C$65)))))))</f>
        <v/>
      </c>
      <c r="O296" s="140" t="str">
        <f>IF('Dépenses forfaitaires'!P296="","",'Dépenses forfaitaires'!P296)</f>
        <v/>
      </c>
      <c r="P296" s="196"/>
      <c r="Q296" s="367" t="str">
        <f t="shared" si="16"/>
        <v/>
      </c>
      <c r="R296" s="367" t="str">
        <f t="shared" si="17"/>
        <v/>
      </c>
      <c r="S296" s="196" t="str">
        <f t="shared" si="18"/>
        <v/>
      </c>
      <c r="T296" s="193"/>
      <c r="U296" s="198"/>
      <c r="V296" s="301" t="str">
        <f>IF(AND(OR(P296="KO",S296&lt;&gt;""),OR(Q296="",R296="",S296="")),Listes!$A$68,IF(AND(S296="",Q296&lt;&gt;""),Listes!$A$69,IF(AND(O296&lt;S296,U296=""),Listes!$A$70,IF(AND(Q296&gt;R296),Listes!$A$71,IF(AND(O296&lt;&gt;"",O296&gt;S296,T296=""),Listes!$A$72,IF(AND(W296="",OR(P296&lt;&gt;"",Q296&lt;&gt;"",R296&lt;&gt;"")),Listes!$A$73,""))))))</f>
        <v/>
      </c>
      <c r="W296" s="199"/>
      <c r="X296" s="331">
        <f t="shared" si="19"/>
        <v>0</v>
      </c>
    </row>
    <row r="297" spans="1:24" ht="20.149999999999999" customHeight="1" x14ac:dyDescent="0.35">
      <c r="A297" s="126">
        <v>291</v>
      </c>
      <c r="B297" s="123" t="str">
        <f>IF('Dépenses forfaitaires'!B297="","",'Dépenses forfaitaires'!B297)</f>
        <v/>
      </c>
      <c r="C297" s="123" t="str">
        <f>IF('Dépenses forfaitaires'!C297="","",'Dépenses forfaitaires'!C297)</f>
        <v/>
      </c>
      <c r="D297" s="123" t="str">
        <f>IF('Dépenses forfaitaires'!D297="","",'Dépenses forfaitaires'!D297)</f>
        <v/>
      </c>
      <c r="E297" s="123" t="str">
        <f>IF('Dépenses forfaitaires'!E297="","",'Dépenses forfaitaires'!E297)</f>
        <v/>
      </c>
      <c r="F297" s="123" t="str">
        <f>IF('Dépenses forfaitaires'!F297="","",'Dépenses forfaitaires'!F297)</f>
        <v/>
      </c>
      <c r="G297" s="197" t="str">
        <f>IF('Dépenses forfaitaires'!G297="","",'Dépenses forfaitaires'!G297)</f>
        <v/>
      </c>
      <c r="H297" s="123" t="str">
        <f>IF('Dépenses forfaitaires'!H297="","",'Dépenses forfaitaires'!H297)</f>
        <v/>
      </c>
      <c r="I297" s="123" t="str">
        <f>IF('Dépenses forfaitaires'!I297="","",'Dépenses forfaitaires'!I297)</f>
        <v/>
      </c>
      <c r="J297" s="361" t="str">
        <f>IF('Dépenses forfaitaires'!J297="","",'Dépenses forfaitaires'!J297)</f>
        <v/>
      </c>
      <c r="K297" s="361" t="str">
        <f>IF('Dépenses forfaitaires'!K297="","",'Dépenses forfaitaires'!K297)</f>
        <v/>
      </c>
      <c r="L297" s="123" t="str">
        <f>IF($H297="","",IF($C297=Listes!$B$32,IF('DP_Instruction Forfaitaires'!$E297&lt;Listes!$B$53,('DP_Instruction Forfaitaires'!$E297*(VLOOKUP('DP_Instruction Forfaitaires'!$D297,Listes!$A$54:$E$60,2,FALSE))),IF('DP_Instruction Forfaitaires'!$E297&gt;Listes!$E$53,('DP_Instruction Forfaitaires'!$E297*(VLOOKUP('DP_Instruction Forfaitaires'!$D297,Listes!$A$54:$E$60,5,FALSE))),('DP_Instruction Forfaitaires'!$E297*(VLOOKUP('DP_Instruction Forfaitaires'!$D297,Listes!$A$54:$E$60,3,FALSE))+(VLOOKUP('DP_Instruction Forfaitaires'!$D297,Listes!$A$54:$E$60,4,FALSE)))))))</f>
        <v/>
      </c>
      <c r="M297" s="123" t="str">
        <f>IF($H297="","",IF($C297=Listes!$B$31,IF('DP_Instruction Forfaitaires'!$E297&lt;Listes!$B$42,('DP_Instruction Forfaitaires'!$E297*(VLOOKUP('DP_Instruction Forfaitaires'!$D297,Listes!$A$43:$E$49,2,FALSE))),IF('DP_Instruction Forfaitaires'!$E297&gt;Listes!$D$42,('DP_Instruction Forfaitaires'!$E297*(VLOOKUP('DP_Instruction Forfaitaires'!$D297,Listes!$A$43:$E$49,5,FALSE))),('DP_Instruction Forfaitaires'!$E297*(VLOOKUP('DP_Instruction Forfaitaires'!$D297,Listes!$A$43:$E$49,3,FALSE))+(VLOOKUP('DP_Instruction Forfaitaires'!$D297,Listes!$A$43:$E$49,4,FALSE)))))))</f>
        <v/>
      </c>
      <c r="N297" s="186" t="str">
        <f>IF($H297="","",IF($C297=Listes!$B$34,Listes!$I$31,IF($C297=Listes!$B$35,(VLOOKUP('DP_Instruction Forfaitaires'!$F297,Listes!$E$31:$F$36,2,FALSE)),IF($C297=Listes!$B$33,IF('DP_Instruction Forfaitaires'!$E297&lt;Listes!$A$64,'DP_Instruction Forfaitaires'!$E297*Listes!$A$65,IF('DP_Instruction Forfaitaires'!$E297&gt;Listes!$D$64,'DP_Instruction Forfaitaires'!$E297*Listes!$D$65,(('DP_Instruction Forfaitaires'!$E297*Listes!$B$65)+Listes!$C$65)))))))</f>
        <v/>
      </c>
      <c r="O297" s="140" t="str">
        <f>IF('Dépenses forfaitaires'!P297="","",'Dépenses forfaitaires'!P297)</f>
        <v/>
      </c>
      <c r="P297" s="196"/>
      <c r="Q297" s="367" t="str">
        <f t="shared" si="16"/>
        <v/>
      </c>
      <c r="R297" s="367" t="str">
        <f t="shared" si="17"/>
        <v/>
      </c>
      <c r="S297" s="196" t="str">
        <f t="shared" si="18"/>
        <v/>
      </c>
      <c r="T297" s="193"/>
      <c r="U297" s="198"/>
      <c r="V297" s="301" t="str">
        <f>IF(AND(OR(P297="KO",S297&lt;&gt;""),OR(Q297="",R297="",S297="")),Listes!$A$68,IF(AND(S297="",Q297&lt;&gt;""),Listes!$A$69,IF(AND(O297&lt;S297,U297=""),Listes!$A$70,IF(AND(Q297&gt;R297),Listes!$A$71,IF(AND(O297&lt;&gt;"",O297&gt;S297,T297=""),Listes!$A$72,IF(AND(W297="",OR(P297&lt;&gt;"",Q297&lt;&gt;"",R297&lt;&gt;"")),Listes!$A$73,""))))))</f>
        <v/>
      </c>
      <c r="W297" s="199"/>
      <c r="X297" s="331">
        <f t="shared" si="19"/>
        <v>0</v>
      </c>
    </row>
    <row r="298" spans="1:24" ht="20.149999999999999" customHeight="1" x14ac:dyDescent="0.35">
      <c r="A298" s="126">
        <v>292</v>
      </c>
      <c r="B298" s="123" t="str">
        <f>IF('Dépenses forfaitaires'!B298="","",'Dépenses forfaitaires'!B298)</f>
        <v/>
      </c>
      <c r="C298" s="123" t="str">
        <f>IF('Dépenses forfaitaires'!C298="","",'Dépenses forfaitaires'!C298)</f>
        <v/>
      </c>
      <c r="D298" s="123" t="str">
        <f>IF('Dépenses forfaitaires'!D298="","",'Dépenses forfaitaires'!D298)</f>
        <v/>
      </c>
      <c r="E298" s="123" t="str">
        <f>IF('Dépenses forfaitaires'!E298="","",'Dépenses forfaitaires'!E298)</f>
        <v/>
      </c>
      <c r="F298" s="123" t="str">
        <f>IF('Dépenses forfaitaires'!F298="","",'Dépenses forfaitaires'!F298)</f>
        <v/>
      </c>
      <c r="G298" s="197" t="str">
        <f>IF('Dépenses forfaitaires'!G298="","",'Dépenses forfaitaires'!G298)</f>
        <v/>
      </c>
      <c r="H298" s="123" t="str">
        <f>IF('Dépenses forfaitaires'!H298="","",'Dépenses forfaitaires'!H298)</f>
        <v/>
      </c>
      <c r="I298" s="123" t="str">
        <f>IF('Dépenses forfaitaires'!I298="","",'Dépenses forfaitaires'!I298)</f>
        <v/>
      </c>
      <c r="J298" s="361" t="str">
        <f>IF('Dépenses forfaitaires'!J298="","",'Dépenses forfaitaires'!J298)</f>
        <v/>
      </c>
      <c r="K298" s="361" t="str">
        <f>IF('Dépenses forfaitaires'!K298="","",'Dépenses forfaitaires'!K298)</f>
        <v/>
      </c>
      <c r="L298" s="123" t="str">
        <f>IF($H298="","",IF($C298=Listes!$B$32,IF('DP_Instruction Forfaitaires'!$E298&lt;Listes!$B$53,('DP_Instruction Forfaitaires'!$E298*(VLOOKUP('DP_Instruction Forfaitaires'!$D298,Listes!$A$54:$E$60,2,FALSE))),IF('DP_Instruction Forfaitaires'!$E298&gt;Listes!$E$53,('DP_Instruction Forfaitaires'!$E298*(VLOOKUP('DP_Instruction Forfaitaires'!$D298,Listes!$A$54:$E$60,5,FALSE))),('DP_Instruction Forfaitaires'!$E298*(VLOOKUP('DP_Instruction Forfaitaires'!$D298,Listes!$A$54:$E$60,3,FALSE))+(VLOOKUP('DP_Instruction Forfaitaires'!$D298,Listes!$A$54:$E$60,4,FALSE)))))))</f>
        <v/>
      </c>
      <c r="M298" s="123" t="str">
        <f>IF($H298="","",IF($C298=Listes!$B$31,IF('DP_Instruction Forfaitaires'!$E298&lt;Listes!$B$42,('DP_Instruction Forfaitaires'!$E298*(VLOOKUP('DP_Instruction Forfaitaires'!$D298,Listes!$A$43:$E$49,2,FALSE))),IF('DP_Instruction Forfaitaires'!$E298&gt;Listes!$D$42,('DP_Instruction Forfaitaires'!$E298*(VLOOKUP('DP_Instruction Forfaitaires'!$D298,Listes!$A$43:$E$49,5,FALSE))),('DP_Instruction Forfaitaires'!$E298*(VLOOKUP('DP_Instruction Forfaitaires'!$D298,Listes!$A$43:$E$49,3,FALSE))+(VLOOKUP('DP_Instruction Forfaitaires'!$D298,Listes!$A$43:$E$49,4,FALSE)))))))</f>
        <v/>
      </c>
      <c r="N298" s="186" t="str">
        <f>IF($H298="","",IF($C298=Listes!$B$34,Listes!$I$31,IF($C298=Listes!$B$35,(VLOOKUP('DP_Instruction Forfaitaires'!$F298,Listes!$E$31:$F$36,2,FALSE)),IF($C298=Listes!$B$33,IF('DP_Instruction Forfaitaires'!$E298&lt;Listes!$A$64,'DP_Instruction Forfaitaires'!$E298*Listes!$A$65,IF('DP_Instruction Forfaitaires'!$E298&gt;Listes!$D$64,'DP_Instruction Forfaitaires'!$E298*Listes!$D$65,(('DP_Instruction Forfaitaires'!$E298*Listes!$B$65)+Listes!$C$65)))))))</f>
        <v/>
      </c>
      <c r="O298" s="140" t="str">
        <f>IF('Dépenses forfaitaires'!P298="","",'Dépenses forfaitaires'!P298)</f>
        <v/>
      </c>
      <c r="P298" s="196"/>
      <c r="Q298" s="367" t="str">
        <f t="shared" si="16"/>
        <v/>
      </c>
      <c r="R298" s="367" t="str">
        <f t="shared" si="17"/>
        <v/>
      </c>
      <c r="S298" s="196" t="str">
        <f t="shared" si="18"/>
        <v/>
      </c>
      <c r="T298" s="193"/>
      <c r="U298" s="198"/>
      <c r="V298" s="301" t="str">
        <f>IF(AND(OR(P298="KO",S298&lt;&gt;""),OR(Q298="",R298="",S298="")),Listes!$A$68,IF(AND(S298="",Q298&lt;&gt;""),Listes!$A$69,IF(AND(O298&lt;S298,U298=""),Listes!$A$70,IF(AND(Q298&gt;R298),Listes!$A$71,IF(AND(O298&lt;&gt;"",O298&gt;S298,T298=""),Listes!$A$72,IF(AND(W298="",OR(P298&lt;&gt;"",Q298&lt;&gt;"",R298&lt;&gt;"")),Listes!$A$73,""))))))</f>
        <v/>
      </c>
      <c r="W298" s="199"/>
      <c r="X298" s="331">
        <f t="shared" si="19"/>
        <v>0</v>
      </c>
    </row>
    <row r="299" spans="1:24" ht="20.149999999999999" customHeight="1" x14ac:dyDescent="0.35">
      <c r="A299" s="126">
        <v>293</v>
      </c>
      <c r="B299" s="123" t="str">
        <f>IF('Dépenses forfaitaires'!B299="","",'Dépenses forfaitaires'!B299)</f>
        <v/>
      </c>
      <c r="C299" s="123" t="str">
        <f>IF('Dépenses forfaitaires'!C299="","",'Dépenses forfaitaires'!C299)</f>
        <v/>
      </c>
      <c r="D299" s="123" t="str">
        <f>IF('Dépenses forfaitaires'!D299="","",'Dépenses forfaitaires'!D299)</f>
        <v/>
      </c>
      <c r="E299" s="123" t="str">
        <f>IF('Dépenses forfaitaires'!E299="","",'Dépenses forfaitaires'!E299)</f>
        <v/>
      </c>
      <c r="F299" s="123" t="str">
        <f>IF('Dépenses forfaitaires'!F299="","",'Dépenses forfaitaires'!F299)</f>
        <v/>
      </c>
      <c r="G299" s="197" t="str">
        <f>IF('Dépenses forfaitaires'!G299="","",'Dépenses forfaitaires'!G299)</f>
        <v/>
      </c>
      <c r="H299" s="123" t="str">
        <f>IF('Dépenses forfaitaires'!H299="","",'Dépenses forfaitaires'!H299)</f>
        <v/>
      </c>
      <c r="I299" s="123" t="str">
        <f>IF('Dépenses forfaitaires'!I299="","",'Dépenses forfaitaires'!I299)</f>
        <v/>
      </c>
      <c r="J299" s="361" t="str">
        <f>IF('Dépenses forfaitaires'!J299="","",'Dépenses forfaitaires'!J299)</f>
        <v/>
      </c>
      <c r="K299" s="361" t="str">
        <f>IF('Dépenses forfaitaires'!K299="","",'Dépenses forfaitaires'!K299)</f>
        <v/>
      </c>
      <c r="L299" s="123" t="str">
        <f>IF($H299="","",IF($C299=Listes!$B$32,IF('DP_Instruction Forfaitaires'!$E299&lt;Listes!$B$53,('DP_Instruction Forfaitaires'!$E299*(VLOOKUP('DP_Instruction Forfaitaires'!$D299,Listes!$A$54:$E$60,2,FALSE))),IF('DP_Instruction Forfaitaires'!$E299&gt;Listes!$E$53,('DP_Instruction Forfaitaires'!$E299*(VLOOKUP('DP_Instruction Forfaitaires'!$D299,Listes!$A$54:$E$60,5,FALSE))),('DP_Instruction Forfaitaires'!$E299*(VLOOKUP('DP_Instruction Forfaitaires'!$D299,Listes!$A$54:$E$60,3,FALSE))+(VLOOKUP('DP_Instruction Forfaitaires'!$D299,Listes!$A$54:$E$60,4,FALSE)))))))</f>
        <v/>
      </c>
      <c r="M299" s="123" t="str">
        <f>IF($H299="","",IF($C299=Listes!$B$31,IF('DP_Instruction Forfaitaires'!$E299&lt;Listes!$B$42,('DP_Instruction Forfaitaires'!$E299*(VLOOKUP('DP_Instruction Forfaitaires'!$D299,Listes!$A$43:$E$49,2,FALSE))),IF('DP_Instruction Forfaitaires'!$E299&gt;Listes!$D$42,('DP_Instruction Forfaitaires'!$E299*(VLOOKUP('DP_Instruction Forfaitaires'!$D299,Listes!$A$43:$E$49,5,FALSE))),('DP_Instruction Forfaitaires'!$E299*(VLOOKUP('DP_Instruction Forfaitaires'!$D299,Listes!$A$43:$E$49,3,FALSE))+(VLOOKUP('DP_Instruction Forfaitaires'!$D299,Listes!$A$43:$E$49,4,FALSE)))))))</f>
        <v/>
      </c>
      <c r="N299" s="186" t="str">
        <f>IF($H299="","",IF($C299=Listes!$B$34,Listes!$I$31,IF($C299=Listes!$B$35,(VLOOKUP('DP_Instruction Forfaitaires'!$F299,Listes!$E$31:$F$36,2,FALSE)),IF($C299=Listes!$B$33,IF('DP_Instruction Forfaitaires'!$E299&lt;Listes!$A$64,'DP_Instruction Forfaitaires'!$E299*Listes!$A$65,IF('DP_Instruction Forfaitaires'!$E299&gt;Listes!$D$64,'DP_Instruction Forfaitaires'!$E299*Listes!$D$65,(('DP_Instruction Forfaitaires'!$E299*Listes!$B$65)+Listes!$C$65)))))))</f>
        <v/>
      </c>
      <c r="O299" s="140" t="str">
        <f>IF('Dépenses forfaitaires'!P299="","",'Dépenses forfaitaires'!P299)</f>
        <v/>
      </c>
      <c r="P299" s="196"/>
      <c r="Q299" s="367" t="str">
        <f t="shared" si="16"/>
        <v/>
      </c>
      <c r="R299" s="367" t="str">
        <f t="shared" si="17"/>
        <v/>
      </c>
      <c r="S299" s="196" t="str">
        <f t="shared" si="18"/>
        <v/>
      </c>
      <c r="T299" s="193"/>
      <c r="U299" s="198"/>
      <c r="V299" s="301" t="str">
        <f>IF(AND(OR(P299="KO",S299&lt;&gt;""),OR(Q299="",R299="",S299="")),Listes!$A$68,IF(AND(S299="",Q299&lt;&gt;""),Listes!$A$69,IF(AND(O299&lt;S299,U299=""),Listes!$A$70,IF(AND(Q299&gt;R299),Listes!$A$71,IF(AND(O299&lt;&gt;"",O299&gt;S299,T299=""),Listes!$A$72,IF(AND(W299="",OR(P299&lt;&gt;"",Q299&lt;&gt;"",R299&lt;&gt;"")),Listes!$A$73,""))))))</f>
        <v/>
      </c>
      <c r="W299" s="199"/>
      <c r="X299" s="331">
        <f t="shared" si="19"/>
        <v>0</v>
      </c>
    </row>
    <row r="300" spans="1:24" ht="20.149999999999999" customHeight="1" x14ac:dyDescent="0.35">
      <c r="A300" s="126">
        <v>294</v>
      </c>
      <c r="B300" s="123" t="str">
        <f>IF('Dépenses forfaitaires'!B300="","",'Dépenses forfaitaires'!B300)</f>
        <v/>
      </c>
      <c r="C300" s="123" t="str">
        <f>IF('Dépenses forfaitaires'!C300="","",'Dépenses forfaitaires'!C300)</f>
        <v/>
      </c>
      <c r="D300" s="123" t="str">
        <f>IF('Dépenses forfaitaires'!D300="","",'Dépenses forfaitaires'!D300)</f>
        <v/>
      </c>
      <c r="E300" s="123" t="str">
        <f>IF('Dépenses forfaitaires'!E300="","",'Dépenses forfaitaires'!E300)</f>
        <v/>
      </c>
      <c r="F300" s="123" t="str">
        <f>IF('Dépenses forfaitaires'!F300="","",'Dépenses forfaitaires'!F300)</f>
        <v/>
      </c>
      <c r="G300" s="197" t="str">
        <f>IF('Dépenses forfaitaires'!G300="","",'Dépenses forfaitaires'!G300)</f>
        <v/>
      </c>
      <c r="H300" s="123" t="str">
        <f>IF('Dépenses forfaitaires'!H300="","",'Dépenses forfaitaires'!H300)</f>
        <v/>
      </c>
      <c r="I300" s="123" t="str">
        <f>IF('Dépenses forfaitaires'!I300="","",'Dépenses forfaitaires'!I300)</f>
        <v/>
      </c>
      <c r="J300" s="361" t="str">
        <f>IF('Dépenses forfaitaires'!J300="","",'Dépenses forfaitaires'!J300)</f>
        <v/>
      </c>
      <c r="K300" s="361" t="str">
        <f>IF('Dépenses forfaitaires'!K300="","",'Dépenses forfaitaires'!K300)</f>
        <v/>
      </c>
      <c r="L300" s="123" t="str">
        <f>IF($H300="","",IF($C300=Listes!$B$32,IF('DP_Instruction Forfaitaires'!$E300&lt;Listes!$B$53,('DP_Instruction Forfaitaires'!$E300*(VLOOKUP('DP_Instruction Forfaitaires'!$D300,Listes!$A$54:$E$60,2,FALSE))),IF('DP_Instruction Forfaitaires'!$E300&gt;Listes!$E$53,('DP_Instruction Forfaitaires'!$E300*(VLOOKUP('DP_Instruction Forfaitaires'!$D300,Listes!$A$54:$E$60,5,FALSE))),('DP_Instruction Forfaitaires'!$E300*(VLOOKUP('DP_Instruction Forfaitaires'!$D300,Listes!$A$54:$E$60,3,FALSE))+(VLOOKUP('DP_Instruction Forfaitaires'!$D300,Listes!$A$54:$E$60,4,FALSE)))))))</f>
        <v/>
      </c>
      <c r="M300" s="123" t="str">
        <f>IF($H300="","",IF($C300=Listes!$B$31,IF('DP_Instruction Forfaitaires'!$E300&lt;Listes!$B$42,('DP_Instruction Forfaitaires'!$E300*(VLOOKUP('DP_Instruction Forfaitaires'!$D300,Listes!$A$43:$E$49,2,FALSE))),IF('DP_Instruction Forfaitaires'!$E300&gt;Listes!$D$42,('DP_Instruction Forfaitaires'!$E300*(VLOOKUP('DP_Instruction Forfaitaires'!$D300,Listes!$A$43:$E$49,5,FALSE))),('DP_Instruction Forfaitaires'!$E300*(VLOOKUP('DP_Instruction Forfaitaires'!$D300,Listes!$A$43:$E$49,3,FALSE))+(VLOOKUP('DP_Instruction Forfaitaires'!$D300,Listes!$A$43:$E$49,4,FALSE)))))))</f>
        <v/>
      </c>
      <c r="N300" s="186" t="str">
        <f>IF($H300="","",IF($C300=Listes!$B$34,Listes!$I$31,IF($C300=Listes!$B$35,(VLOOKUP('DP_Instruction Forfaitaires'!$F300,Listes!$E$31:$F$36,2,FALSE)),IF($C300=Listes!$B$33,IF('DP_Instruction Forfaitaires'!$E300&lt;Listes!$A$64,'DP_Instruction Forfaitaires'!$E300*Listes!$A$65,IF('DP_Instruction Forfaitaires'!$E300&gt;Listes!$D$64,'DP_Instruction Forfaitaires'!$E300*Listes!$D$65,(('DP_Instruction Forfaitaires'!$E300*Listes!$B$65)+Listes!$C$65)))))))</f>
        <v/>
      </c>
      <c r="O300" s="140" t="str">
        <f>IF('Dépenses forfaitaires'!P300="","",'Dépenses forfaitaires'!P300)</f>
        <v/>
      </c>
      <c r="P300" s="196"/>
      <c r="Q300" s="367" t="str">
        <f t="shared" si="16"/>
        <v/>
      </c>
      <c r="R300" s="367" t="str">
        <f t="shared" si="17"/>
        <v/>
      </c>
      <c r="S300" s="196" t="str">
        <f t="shared" si="18"/>
        <v/>
      </c>
      <c r="T300" s="193"/>
      <c r="U300" s="198"/>
      <c r="V300" s="301" t="str">
        <f>IF(AND(OR(P300="KO",S300&lt;&gt;""),OR(Q300="",R300="",S300="")),Listes!$A$68,IF(AND(S300="",Q300&lt;&gt;""),Listes!$A$69,IF(AND(O300&lt;S300,U300=""),Listes!$A$70,IF(AND(Q300&gt;R300),Listes!$A$71,IF(AND(O300&lt;&gt;"",O300&gt;S300,T300=""),Listes!$A$72,IF(AND(W300="",OR(P300&lt;&gt;"",Q300&lt;&gt;"",R300&lt;&gt;"")),Listes!$A$73,""))))))</f>
        <v/>
      </c>
      <c r="W300" s="199"/>
      <c r="X300" s="331">
        <f t="shared" si="19"/>
        <v>0</v>
      </c>
    </row>
    <row r="301" spans="1:24" ht="20.149999999999999" customHeight="1" x14ac:dyDescent="0.35">
      <c r="A301" s="126">
        <v>295</v>
      </c>
      <c r="B301" s="123" t="str">
        <f>IF('Dépenses forfaitaires'!B301="","",'Dépenses forfaitaires'!B301)</f>
        <v/>
      </c>
      <c r="C301" s="123" t="str">
        <f>IF('Dépenses forfaitaires'!C301="","",'Dépenses forfaitaires'!C301)</f>
        <v/>
      </c>
      <c r="D301" s="123" t="str">
        <f>IF('Dépenses forfaitaires'!D301="","",'Dépenses forfaitaires'!D301)</f>
        <v/>
      </c>
      <c r="E301" s="123" t="str">
        <f>IF('Dépenses forfaitaires'!E301="","",'Dépenses forfaitaires'!E301)</f>
        <v/>
      </c>
      <c r="F301" s="123" t="str">
        <f>IF('Dépenses forfaitaires'!F301="","",'Dépenses forfaitaires'!F301)</f>
        <v/>
      </c>
      <c r="G301" s="197" t="str">
        <f>IF('Dépenses forfaitaires'!G301="","",'Dépenses forfaitaires'!G301)</f>
        <v/>
      </c>
      <c r="H301" s="123" t="str">
        <f>IF('Dépenses forfaitaires'!H301="","",'Dépenses forfaitaires'!H301)</f>
        <v/>
      </c>
      <c r="I301" s="123" t="str">
        <f>IF('Dépenses forfaitaires'!I301="","",'Dépenses forfaitaires'!I301)</f>
        <v/>
      </c>
      <c r="J301" s="361" t="str">
        <f>IF('Dépenses forfaitaires'!J301="","",'Dépenses forfaitaires'!J301)</f>
        <v/>
      </c>
      <c r="K301" s="361" t="str">
        <f>IF('Dépenses forfaitaires'!K301="","",'Dépenses forfaitaires'!K301)</f>
        <v/>
      </c>
      <c r="L301" s="123" t="str">
        <f>IF($H301="","",IF($C301=Listes!$B$32,IF('DP_Instruction Forfaitaires'!$E301&lt;Listes!$B$53,('DP_Instruction Forfaitaires'!$E301*(VLOOKUP('DP_Instruction Forfaitaires'!$D301,Listes!$A$54:$E$60,2,FALSE))),IF('DP_Instruction Forfaitaires'!$E301&gt;Listes!$E$53,('DP_Instruction Forfaitaires'!$E301*(VLOOKUP('DP_Instruction Forfaitaires'!$D301,Listes!$A$54:$E$60,5,FALSE))),('DP_Instruction Forfaitaires'!$E301*(VLOOKUP('DP_Instruction Forfaitaires'!$D301,Listes!$A$54:$E$60,3,FALSE))+(VLOOKUP('DP_Instruction Forfaitaires'!$D301,Listes!$A$54:$E$60,4,FALSE)))))))</f>
        <v/>
      </c>
      <c r="M301" s="123" t="str">
        <f>IF($H301="","",IF($C301=Listes!$B$31,IF('DP_Instruction Forfaitaires'!$E301&lt;Listes!$B$42,('DP_Instruction Forfaitaires'!$E301*(VLOOKUP('DP_Instruction Forfaitaires'!$D301,Listes!$A$43:$E$49,2,FALSE))),IF('DP_Instruction Forfaitaires'!$E301&gt;Listes!$D$42,('DP_Instruction Forfaitaires'!$E301*(VLOOKUP('DP_Instruction Forfaitaires'!$D301,Listes!$A$43:$E$49,5,FALSE))),('DP_Instruction Forfaitaires'!$E301*(VLOOKUP('DP_Instruction Forfaitaires'!$D301,Listes!$A$43:$E$49,3,FALSE))+(VLOOKUP('DP_Instruction Forfaitaires'!$D301,Listes!$A$43:$E$49,4,FALSE)))))))</f>
        <v/>
      </c>
      <c r="N301" s="186" t="str">
        <f>IF($H301="","",IF($C301=Listes!$B$34,Listes!$I$31,IF($C301=Listes!$B$35,(VLOOKUP('DP_Instruction Forfaitaires'!$F301,Listes!$E$31:$F$36,2,FALSE)),IF($C301=Listes!$B$33,IF('DP_Instruction Forfaitaires'!$E301&lt;Listes!$A$64,'DP_Instruction Forfaitaires'!$E301*Listes!$A$65,IF('DP_Instruction Forfaitaires'!$E301&gt;Listes!$D$64,'DP_Instruction Forfaitaires'!$E301*Listes!$D$65,(('DP_Instruction Forfaitaires'!$E301*Listes!$B$65)+Listes!$C$65)))))))</f>
        <v/>
      </c>
      <c r="O301" s="140" t="str">
        <f>IF('Dépenses forfaitaires'!P301="","",'Dépenses forfaitaires'!P301)</f>
        <v/>
      </c>
      <c r="P301" s="196"/>
      <c r="Q301" s="367" t="str">
        <f t="shared" si="16"/>
        <v/>
      </c>
      <c r="R301" s="367" t="str">
        <f t="shared" si="17"/>
        <v/>
      </c>
      <c r="S301" s="196" t="str">
        <f t="shared" si="18"/>
        <v/>
      </c>
      <c r="T301" s="193"/>
      <c r="U301" s="198"/>
      <c r="V301" s="301" t="str">
        <f>IF(AND(OR(P301="KO",S301&lt;&gt;""),OR(Q301="",R301="",S301="")),Listes!$A$68,IF(AND(S301="",Q301&lt;&gt;""),Listes!$A$69,IF(AND(O301&lt;S301,U301=""),Listes!$A$70,IF(AND(Q301&gt;R301),Listes!$A$71,IF(AND(O301&lt;&gt;"",O301&gt;S301,T301=""),Listes!$A$72,IF(AND(W301="",OR(P301&lt;&gt;"",Q301&lt;&gt;"",R301&lt;&gt;"")),Listes!$A$73,""))))))</f>
        <v/>
      </c>
      <c r="W301" s="199"/>
      <c r="X301" s="331">
        <f t="shared" si="19"/>
        <v>0</v>
      </c>
    </row>
    <row r="302" spans="1:24" ht="20.149999999999999" customHeight="1" x14ac:dyDescent="0.35">
      <c r="A302" s="126">
        <v>296</v>
      </c>
      <c r="B302" s="123" t="str">
        <f>IF('Dépenses forfaitaires'!B302="","",'Dépenses forfaitaires'!B302)</f>
        <v/>
      </c>
      <c r="C302" s="123" t="str">
        <f>IF('Dépenses forfaitaires'!C302="","",'Dépenses forfaitaires'!C302)</f>
        <v/>
      </c>
      <c r="D302" s="123" t="str">
        <f>IF('Dépenses forfaitaires'!D302="","",'Dépenses forfaitaires'!D302)</f>
        <v/>
      </c>
      <c r="E302" s="123" t="str">
        <f>IF('Dépenses forfaitaires'!E302="","",'Dépenses forfaitaires'!E302)</f>
        <v/>
      </c>
      <c r="F302" s="123" t="str">
        <f>IF('Dépenses forfaitaires'!F302="","",'Dépenses forfaitaires'!F302)</f>
        <v/>
      </c>
      <c r="G302" s="197" t="str">
        <f>IF('Dépenses forfaitaires'!G302="","",'Dépenses forfaitaires'!G302)</f>
        <v/>
      </c>
      <c r="H302" s="123" t="str">
        <f>IF('Dépenses forfaitaires'!H302="","",'Dépenses forfaitaires'!H302)</f>
        <v/>
      </c>
      <c r="I302" s="123" t="str">
        <f>IF('Dépenses forfaitaires'!I302="","",'Dépenses forfaitaires'!I302)</f>
        <v/>
      </c>
      <c r="J302" s="361" t="str">
        <f>IF('Dépenses forfaitaires'!J302="","",'Dépenses forfaitaires'!J302)</f>
        <v/>
      </c>
      <c r="K302" s="361" t="str">
        <f>IF('Dépenses forfaitaires'!K302="","",'Dépenses forfaitaires'!K302)</f>
        <v/>
      </c>
      <c r="L302" s="123" t="str">
        <f>IF($H302="","",IF($C302=Listes!$B$32,IF('DP_Instruction Forfaitaires'!$E302&lt;Listes!$B$53,('DP_Instruction Forfaitaires'!$E302*(VLOOKUP('DP_Instruction Forfaitaires'!$D302,Listes!$A$54:$E$60,2,FALSE))),IF('DP_Instruction Forfaitaires'!$E302&gt;Listes!$E$53,('DP_Instruction Forfaitaires'!$E302*(VLOOKUP('DP_Instruction Forfaitaires'!$D302,Listes!$A$54:$E$60,5,FALSE))),('DP_Instruction Forfaitaires'!$E302*(VLOOKUP('DP_Instruction Forfaitaires'!$D302,Listes!$A$54:$E$60,3,FALSE))+(VLOOKUP('DP_Instruction Forfaitaires'!$D302,Listes!$A$54:$E$60,4,FALSE)))))))</f>
        <v/>
      </c>
      <c r="M302" s="123" t="str">
        <f>IF($H302="","",IF($C302=Listes!$B$31,IF('DP_Instruction Forfaitaires'!$E302&lt;Listes!$B$42,('DP_Instruction Forfaitaires'!$E302*(VLOOKUP('DP_Instruction Forfaitaires'!$D302,Listes!$A$43:$E$49,2,FALSE))),IF('DP_Instruction Forfaitaires'!$E302&gt;Listes!$D$42,('DP_Instruction Forfaitaires'!$E302*(VLOOKUP('DP_Instruction Forfaitaires'!$D302,Listes!$A$43:$E$49,5,FALSE))),('DP_Instruction Forfaitaires'!$E302*(VLOOKUP('DP_Instruction Forfaitaires'!$D302,Listes!$A$43:$E$49,3,FALSE))+(VLOOKUP('DP_Instruction Forfaitaires'!$D302,Listes!$A$43:$E$49,4,FALSE)))))))</f>
        <v/>
      </c>
      <c r="N302" s="186" t="str">
        <f>IF($H302="","",IF($C302=Listes!$B$34,Listes!$I$31,IF($C302=Listes!$B$35,(VLOOKUP('DP_Instruction Forfaitaires'!$F302,Listes!$E$31:$F$36,2,FALSE)),IF($C302=Listes!$B$33,IF('DP_Instruction Forfaitaires'!$E302&lt;Listes!$A$64,'DP_Instruction Forfaitaires'!$E302*Listes!$A$65,IF('DP_Instruction Forfaitaires'!$E302&gt;Listes!$D$64,'DP_Instruction Forfaitaires'!$E302*Listes!$D$65,(('DP_Instruction Forfaitaires'!$E302*Listes!$B$65)+Listes!$C$65)))))))</f>
        <v/>
      </c>
      <c r="O302" s="140" t="str">
        <f>IF('Dépenses forfaitaires'!P302="","",'Dépenses forfaitaires'!P302)</f>
        <v/>
      </c>
      <c r="P302" s="196"/>
      <c r="Q302" s="367" t="str">
        <f t="shared" si="16"/>
        <v/>
      </c>
      <c r="R302" s="367" t="str">
        <f t="shared" si="17"/>
        <v/>
      </c>
      <c r="S302" s="196" t="str">
        <f t="shared" si="18"/>
        <v/>
      </c>
      <c r="T302" s="193"/>
      <c r="U302" s="198"/>
      <c r="V302" s="301" t="str">
        <f>IF(AND(OR(P302="KO",S302&lt;&gt;""),OR(Q302="",R302="",S302="")),Listes!$A$68,IF(AND(S302="",Q302&lt;&gt;""),Listes!$A$69,IF(AND(O302&lt;S302,U302=""),Listes!$A$70,IF(AND(Q302&gt;R302),Listes!$A$71,IF(AND(O302&lt;&gt;"",O302&gt;S302,T302=""),Listes!$A$72,IF(AND(W302="",OR(P302&lt;&gt;"",Q302&lt;&gt;"",R302&lt;&gt;"")),Listes!$A$73,""))))))</f>
        <v/>
      </c>
      <c r="W302" s="199"/>
      <c r="X302" s="331">
        <f t="shared" si="19"/>
        <v>0</v>
      </c>
    </row>
    <row r="303" spans="1:24" ht="20.149999999999999" customHeight="1" x14ac:dyDescent="0.35">
      <c r="A303" s="126">
        <v>297</v>
      </c>
      <c r="B303" s="123" t="str">
        <f>IF('Dépenses forfaitaires'!B303="","",'Dépenses forfaitaires'!B303)</f>
        <v/>
      </c>
      <c r="C303" s="123" t="str">
        <f>IF('Dépenses forfaitaires'!C303="","",'Dépenses forfaitaires'!C303)</f>
        <v/>
      </c>
      <c r="D303" s="123" t="str">
        <f>IF('Dépenses forfaitaires'!D303="","",'Dépenses forfaitaires'!D303)</f>
        <v/>
      </c>
      <c r="E303" s="123" t="str">
        <f>IF('Dépenses forfaitaires'!E303="","",'Dépenses forfaitaires'!E303)</f>
        <v/>
      </c>
      <c r="F303" s="123" t="str">
        <f>IF('Dépenses forfaitaires'!F303="","",'Dépenses forfaitaires'!F303)</f>
        <v/>
      </c>
      <c r="G303" s="197" t="str">
        <f>IF('Dépenses forfaitaires'!G303="","",'Dépenses forfaitaires'!G303)</f>
        <v/>
      </c>
      <c r="H303" s="123" t="str">
        <f>IF('Dépenses forfaitaires'!H303="","",'Dépenses forfaitaires'!H303)</f>
        <v/>
      </c>
      <c r="I303" s="123" t="str">
        <f>IF('Dépenses forfaitaires'!I303="","",'Dépenses forfaitaires'!I303)</f>
        <v/>
      </c>
      <c r="J303" s="361" t="str">
        <f>IF('Dépenses forfaitaires'!J303="","",'Dépenses forfaitaires'!J303)</f>
        <v/>
      </c>
      <c r="K303" s="361" t="str">
        <f>IF('Dépenses forfaitaires'!K303="","",'Dépenses forfaitaires'!K303)</f>
        <v/>
      </c>
      <c r="L303" s="123" t="str">
        <f>IF($H303="","",IF($C303=Listes!$B$32,IF('DP_Instruction Forfaitaires'!$E303&lt;Listes!$B$53,('DP_Instruction Forfaitaires'!$E303*(VLOOKUP('DP_Instruction Forfaitaires'!$D303,Listes!$A$54:$E$60,2,FALSE))),IF('DP_Instruction Forfaitaires'!$E303&gt;Listes!$E$53,('DP_Instruction Forfaitaires'!$E303*(VLOOKUP('DP_Instruction Forfaitaires'!$D303,Listes!$A$54:$E$60,5,FALSE))),('DP_Instruction Forfaitaires'!$E303*(VLOOKUP('DP_Instruction Forfaitaires'!$D303,Listes!$A$54:$E$60,3,FALSE))+(VLOOKUP('DP_Instruction Forfaitaires'!$D303,Listes!$A$54:$E$60,4,FALSE)))))))</f>
        <v/>
      </c>
      <c r="M303" s="123" t="str">
        <f>IF($H303="","",IF($C303=Listes!$B$31,IF('DP_Instruction Forfaitaires'!$E303&lt;Listes!$B$42,('DP_Instruction Forfaitaires'!$E303*(VLOOKUP('DP_Instruction Forfaitaires'!$D303,Listes!$A$43:$E$49,2,FALSE))),IF('DP_Instruction Forfaitaires'!$E303&gt;Listes!$D$42,('DP_Instruction Forfaitaires'!$E303*(VLOOKUP('DP_Instruction Forfaitaires'!$D303,Listes!$A$43:$E$49,5,FALSE))),('DP_Instruction Forfaitaires'!$E303*(VLOOKUP('DP_Instruction Forfaitaires'!$D303,Listes!$A$43:$E$49,3,FALSE))+(VLOOKUP('DP_Instruction Forfaitaires'!$D303,Listes!$A$43:$E$49,4,FALSE)))))))</f>
        <v/>
      </c>
      <c r="N303" s="186" t="str">
        <f>IF($H303="","",IF($C303=Listes!$B$34,Listes!$I$31,IF($C303=Listes!$B$35,(VLOOKUP('DP_Instruction Forfaitaires'!$F303,Listes!$E$31:$F$36,2,FALSE)),IF($C303=Listes!$B$33,IF('DP_Instruction Forfaitaires'!$E303&lt;Listes!$A$64,'DP_Instruction Forfaitaires'!$E303*Listes!$A$65,IF('DP_Instruction Forfaitaires'!$E303&gt;Listes!$D$64,'DP_Instruction Forfaitaires'!$E303*Listes!$D$65,(('DP_Instruction Forfaitaires'!$E303*Listes!$B$65)+Listes!$C$65)))))))</f>
        <v/>
      </c>
      <c r="O303" s="140" t="str">
        <f>IF('Dépenses forfaitaires'!P303="","",'Dépenses forfaitaires'!P303)</f>
        <v/>
      </c>
      <c r="P303" s="196"/>
      <c r="Q303" s="367" t="str">
        <f t="shared" si="16"/>
        <v/>
      </c>
      <c r="R303" s="367" t="str">
        <f t="shared" si="17"/>
        <v/>
      </c>
      <c r="S303" s="196" t="str">
        <f t="shared" si="18"/>
        <v/>
      </c>
      <c r="T303" s="193"/>
      <c r="U303" s="198"/>
      <c r="V303" s="301" t="str">
        <f>IF(AND(OR(P303="KO",S303&lt;&gt;""),OR(Q303="",R303="",S303="")),Listes!$A$68,IF(AND(S303="",Q303&lt;&gt;""),Listes!$A$69,IF(AND(O303&lt;S303,U303=""),Listes!$A$70,IF(AND(Q303&gt;R303),Listes!$A$71,IF(AND(O303&lt;&gt;"",O303&gt;S303,T303=""),Listes!$A$72,IF(AND(W303="",OR(P303&lt;&gt;"",Q303&lt;&gt;"",R303&lt;&gt;"")),Listes!$A$73,""))))))</f>
        <v/>
      </c>
      <c r="W303" s="199"/>
      <c r="X303" s="331">
        <f t="shared" si="19"/>
        <v>0</v>
      </c>
    </row>
    <row r="304" spans="1:24" ht="20.149999999999999" customHeight="1" x14ac:dyDescent="0.35">
      <c r="A304" s="126">
        <v>298</v>
      </c>
      <c r="B304" s="123" t="str">
        <f>IF('Dépenses forfaitaires'!B304="","",'Dépenses forfaitaires'!B304)</f>
        <v/>
      </c>
      <c r="C304" s="123" t="str">
        <f>IF('Dépenses forfaitaires'!C304="","",'Dépenses forfaitaires'!C304)</f>
        <v/>
      </c>
      <c r="D304" s="123" t="str">
        <f>IF('Dépenses forfaitaires'!D304="","",'Dépenses forfaitaires'!D304)</f>
        <v/>
      </c>
      <c r="E304" s="123" t="str">
        <f>IF('Dépenses forfaitaires'!E304="","",'Dépenses forfaitaires'!E304)</f>
        <v/>
      </c>
      <c r="F304" s="123" t="str">
        <f>IF('Dépenses forfaitaires'!F304="","",'Dépenses forfaitaires'!F304)</f>
        <v/>
      </c>
      <c r="G304" s="197" t="str">
        <f>IF('Dépenses forfaitaires'!G304="","",'Dépenses forfaitaires'!G304)</f>
        <v/>
      </c>
      <c r="H304" s="123" t="str">
        <f>IF('Dépenses forfaitaires'!H304="","",'Dépenses forfaitaires'!H304)</f>
        <v/>
      </c>
      <c r="I304" s="123" t="str">
        <f>IF('Dépenses forfaitaires'!I304="","",'Dépenses forfaitaires'!I304)</f>
        <v/>
      </c>
      <c r="J304" s="361" t="str">
        <f>IF('Dépenses forfaitaires'!J304="","",'Dépenses forfaitaires'!J304)</f>
        <v/>
      </c>
      <c r="K304" s="361" t="str">
        <f>IF('Dépenses forfaitaires'!K304="","",'Dépenses forfaitaires'!K304)</f>
        <v/>
      </c>
      <c r="L304" s="123" t="str">
        <f>IF($H304="","",IF($C304=Listes!$B$32,IF('DP_Instruction Forfaitaires'!$E304&lt;Listes!$B$53,('DP_Instruction Forfaitaires'!$E304*(VLOOKUP('DP_Instruction Forfaitaires'!$D304,Listes!$A$54:$E$60,2,FALSE))),IF('DP_Instruction Forfaitaires'!$E304&gt;Listes!$E$53,('DP_Instruction Forfaitaires'!$E304*(VLOOKUP('DP_Instruction Forfaitaires'!$D304,Listes!$A$54:$E$60,5,FALSE))),('DP_Instruction Forfaitaires'!$E304*(VLOOKUP('DP_Instruction Forfaitaires'!$D304,Listes!$A$54:$E$60,3,FALSE))+(VLOOKUP('DP_Instruction Forfaitaires'!$D304,Listes!$A$54:$E$60,4,FALSE)))))))</f>
        <v/>
      </c>
      <c r="M304" s="123" t="str">
        <f>IF($H304="","",IF($C304=Listes!$B$31,IF('DP_Instruction Forfaitaires'!$E304&lt;Listes!$B$42,('DP_Instruction Forfaitaires'!$E304*(VLOOKUP('DP_Instruction Forfaitaires'!$D304,Listes!$A$43:$E$49,2,FALSE))),IF('DP_Instruction Forfaitaires'!$E304&gt;Listes!$D$42,('DP_Instruction Forfaitaires'!$E304*(VLOOKUP('DP_Instruction Forfaitaires'!$D304,Listes!$A$43:$E$49,5,FALSE))),('DP_Instruction Forfaitaires'!$E304*(VLOOKUP('DP_Instruction Forfaitaires'!$D304,Listes!$A$43:$E$49,3,FALSE))+(VLOOKUP('DP_Instruction Forfaitaires'!$D304,Listes!$A$43:$E$49,4,FALSE)))))))</f>
        <v/>
      </c>
      <c r="N304" s="186" t="str">
        <f>IF($H304="","",IF($C304=Listes!$B$34,Listes!$I$31,IF($C304=Listes!$B$35,(VLOOKUP('DP_Instruction Forfaitaires'!$F304,Listes!$E$31:$F$36,2,FALSE)),IF($C304=Listes!$B$33,IF('DP_Instruction Forfaitaires'!$E304&lt;Listes!$A$64,'DP_Instruction Forfaitaires'!$E304*Listes!$A$65,IF('DP_Instruction Forfaitaires'!$E304&gt;Listes!$D$64,'DP_Instruction Forfaitaires'!$E304*Listes!$D$65,(('DP_Instruction Forfaitaires'!$E304*Listes!$B$65)+Listes!$C$65)))))))</f>
        <v/>
      </c>
      <c r="O304" s="140" t="str">
        <f>IF('Dépenses forfaitaires'!P304="","",'Dépenses forfaitaires'!P304)</f>
        <v/>
      </c>
      <c r="P304" s="196"/>
      <c r="Q304" s="367" t="str">
        <f t="shared" si="16"/>
        <v/>
      </c>
      <c r="R304" s="367" t="str">
        <f t="shared" si="17"/>
        <v/>
      </c>
      <c r="S304" s="196" t="str">
        <f t="shared" si="18"/>
        <v/>
      </c>
      <c r="T304" s="193"/>
      <c r="U304" s="198"/>
      <c r="V304" s="301" t="str">
        <f>IF(AND(OR(P304="KO",S304&lt;&gt;""),OR(Q304="",R304="",S304="")),Listes!$A$68,IF(AND(S304="",Q304&lt;&gt;""),Listes!$A$69,IF(AND(O304&lt;S304,U304=""),Listes!$A$70,IF(AND(Q304&gt;R304),Listes!$A$71,IF(AND(O304&lt;&gt;"",O304&gt;S304,T304=""),Listes!$A$72,IF(AND(W304="",OR(P304&lt;&gt;"",Q304&lt;&gt;"",R304&lt;&gt;"")),Listes!$A$73,""))))))</f>
        <v/>
      </c>
      <c r="W304" s="199"/>
      <c r="X304" s="331">
        <f t="shared" si="19"/>
        <v>0</v>
      </c>
    </row>
    <row r="305" spans="1:24" ht="20.149999999999999" customHeight="1" x14ac:dyDescent="0.35">
      <c r="A305" s="126">
        <v>299</v>
      </c>
      <c r="B305" s="123" t="str">
        <f>IF('Dépenses forfaitaires'!B305="","",'Dépenses forfaitaires'!B305)</f>
        <v/>
      </c>
      <c r="C305" s="123" t="str">
        <f>IF('Dépenses forfaitaires'!C305="","",'Dépenses forfaitaires'!C305)</f>
        <v/>
      </c>
      <c r="D305" s="123" t="str">
        <f>IF('Dépenses forfaitaires'!D305="","",'Dépenses forfaitaires'!D305)</f>
        <v/>
      </c>
      <c r="E305" s="123" t="str">
        <f>IF('Dépenses forfaitaires'!E305="","",'Dépenses forfaitaires'!E305)</f>
        <v/>
      </c>
      <c r="F305" s="123" t="str">
        <f>IF('Dépenses forfaitaires'!F305="","",'Dépenses forfaitaires'!F305)</f>
        <v/>
      </c>
      <c r="G305" s="197" t="str">
        <f>IF('Dépenses forfaitaires'!G305="","",'Dépenses forfaitaires'!G305)</f>
        <v/>
      </c>
      <c r="H305" s="123" t="str">
        <f>IF('Dépenses forfaitaires'!H305="","",'Dépenses forfaitaires'!H305)</f>
        <v/>
      </c>
      <c r="I305" s="123" t="str">
        <f>IF('Dépenses forfaitaires'!I305="","",'Dépenses forfaitaires'!I305)</f>
        <v/>
      </c>
      <c r="J305" s="361" t="str">
        <f>IF('Dépenses forfaitaires'!J305="","",'Dépenses forfaitaires'!J305)</f>
        <v/>
      </c>
      <c r="K305" s="361" t="str">
        <f>IF('Dépenses forfaitaires'!K305="","",'Dépenses forfaitaires'!K305)</f>
        <v/>
      </c>
      <c r="L305" s="123" t="str">
        <f>IF($H305="","",IF($C305=Listes!$B$32,IF('DP_Instruction Forfaitaires'!$E305&lt;Listes!$B$53,('DP_Instruction Forfaitaires'!$E305*(VLOOKUP('DP_Instruction Forfaitaires'!$D305,Listes!$A$54:$E$60,2,FALSE))),IF('DP_Instruction Forfaitaires'!$E305&gt;Listes!$E$53,('DP_Instruction Forfaitaires'!$E305*(VLOOKUP('DP_Instruction Forfaitaires'!$D305,Listes!$A$54:$E$60,5,FALSE))),('DP_Instruction Forfaitaires'!$E305*(VLOOKUP('DP_Instruction Forfaitaires'!$D305,Listes!$A$54:$E$60,3,FALSE))+(VLOOKUP('DP_Instruction Forfaitaires'!$D305,Listes!$A$54:$E$60,4,FALSE)))))))</f>
        <v/>
      </c>
      <c r="M305" s="123" t="str">
        <f>IF($H305="","",IF($C305=Listes!$B$31,IF('DP_Instruction Forfaitaires'!$E305&lt;Listes!$B$42,('DP_Instruction Forfaitaires'!$E305*(VLOOKUP('DP_Instruction Forfaitaires'!$D305,Listes!$A$43:$E$49,2,FALSE))),IF('DP_Instruction Forfaitaires'!$E305&gt;Listes!$D$42,('DP_Instruction Forfaitaires'!$E305*(VLOOKUP('DP_Instruction Forfaitaires'!$D305,Listes!$A$43:$E$49,5,FALSE))),('DP_Instruction Forfaitaires'!$E305*(VLOOKUP('DP_Instruction Forfaitaires'!$D305,Listes!$A$43:$E$49,3,FALSE))+(VLOOKUP('DP_Instruction Forfaitaires'!$D305,Listes!$A$43:$E$49,4,FALSE)))))))</f>
        <v/>
      </c>
      <c r="N305" s="186" t="str">
        <f>IF($H305="","",IF($C305=Listes!$B$34,Listes!$I$31,IF($C305=Listes!$B$35,(VLOOKUP('DP_Instruction Forfaitaires'!$F305,Listes!$E$31:$F$36,2,FALSE)),IF($C305=Listes!$B$33,IF('DP_Instruction Forfaitaires'!$E305&lt;Listes!$A$64,'DP_Instruction Forfaitaires'!$E305*Listes!$A$65,IF('DP_Instruction Forfaitaires'!$E305&gt;Listes!$D$64,'DP_Instruction Forfaitaires'!$E305*Listes!$D$65,(('DP_Instruction Forfaitaires'!$E305*Listes!$B$65)+Listes!$C$65)))))))</f>
        <v/>
      </c>
      <c r="O305" s="140" t="str">
        <f>IF('Dépenses forfaitaires'!P305="","",'Dépenses forfaitaires'!P305)</f>
        <v/>
      </c>
      <c r="P305" s="196"/>
      <c r="Q305" s="367" t="str">
        <f t="shared" si="16"/>
        <v/>
      </c>
      <c r="R305" s="367" t="str">
        <f t="shared" si="17"/>
        <v/>
      </c>
      <c r="S305" s="196" t="str">
        <f t="shared" si="18"/>
        <v/>
      </c>
      <c r="T305" s="193"/>
      <c r="U305" s="198"/>
      <c r="V305" s="301" t="str">
        <f>IF(AND(OR(P305="KO",S305&lt;&gt;""),OR(Q305="",R305="",S305="")),Listes!$A$68,IF(AND(S305="",Q305&lt;&gt;""),Listes!$A$69,IF(AND(O305&lt;S305,U305=""),Listes!$A$70,IF(AND(Q305&gt;R305),Listes!$A$71,IF(AND(O305&lt;&gt;"",O305&gt;S305,T305=""),Listes!$A$72,IF(AND(W305="",OR(P305&lt;&gt;"",Q305&lt;&gt;"",R305&lt;&gt;"")),Listes!$A$73,""))))))</f>
        <v/>
      </c>
      <c r="W305" s="199"/>
      <c r="X305" s="331">
        <f t="shared" si="19"/>
        <v>0</v>
      </c>
    </row>
    <row r="306" spans="1:24" ht="20.149999999999999" customHeight="1" x14ac:dyDescent="0.35">
      <c r="A306" s="126">
        <v>300</v>
      </c>
      <c r="B306" s="123" t="str">
        <f>IF('Dépenses forfaitaires'!B306="","",'Dépenses forfaitaires'!B306)</f>
        <v/>
      </c>
      <c r="C306" s="123" t="str">
        <f>IF('Dépenses forfaitaires'!C306="","",'Dépenses forfaitaires'!C306)</f>
        <v/>
      </c>
      <c r="D306" s="123" t="str">
        <f>IF('Dépenses forfaitaires'!D306="","",'Dépenses forfaitaires'!D306)</f>
        <v/>
      </c>
      <c r="E306" s="123" t="str">
        <f>IF('Dépenses forfaitaires'!E306="","",'Dépenses forfaitaires'!E306)</f>
        <v/>
      </c>
      <c r="F306" s="123" t="str">
        <f>IF('Dépenses forfaitaires'!F306="","",'Dépenses forfaitaires'!F306)</f>
        <v/>
      </c>
      <c r="G306" s="197" t="str">
        <f>IF('Dépenses forfaitaires'!G306="","",'Dépenses forfaitaires'!G306)</f>
        <v/>
      </c>
      <c r="H306" s="123" t="str">
        <f>IF('Dépenses forfaitaires'!H306="","",'Dépenses forfaitaires'!H306)</f>
        <v/>
      </c>
      <c r="I306" s="123" t="str">
        <f>IF('Dépenses forfaitaires'!I306="","",'Dépenses forfaitaires'!I306)</f>
        <v/>
      </c>
      <c r="J306" s="361" t="str">
        <f>IF('Dépenses forfaitaires'!J306="","",'Dépenses forfaitaires'!J306)</f>
        <v/>
      </c>
      <c r="K306" s="361" t="str">
        <f>IF('Dépenses forfaitaires'!K306="","",'Dépenses forfaitaires'!K306)</f>
        <v/>
      </c>
      <c r="L306" s="123" t="str">
        <f>IF($H306="","",IF($C306=Listes!$B$32,IF('DP_Instruction Forfaitaires'!$E306&lt;Listes!$B$53,('DP_Instruction Forfaitaires'!$E306*(VLOOKUP('DP_Instruction Forfaitaires'!$D306,Listes!$A$54:$E$60,2,FALSE))),IF('DP_Instruction Forfaitaires'!$E306&gt;Listes!$E$53,('DP_Instruction Forfaitaires'!$E306*(VLOOKUP('DP_Instruction Forfaitaires'!$D306,Listes!$A$54:$E$60,5,FALSE))),('DP_Instruction Forfaitaires'!$E306*(VLOOKUP('DP_Instruction Forfaitaires'!$D306,Listes!$A$54:$E$60,3,FALSE))+(VLOOKUP('DP_Instruction Forfaitaires'!$D306,Listes!$A$54:$E$60,4,FALSE)))))))</f>
        <v/>
      </c>
      <c r="M306" s="123" t="str">
        <f>IF($H306="","",IF($C306=Listes!$B$31,IF('DP_Instruction Forfaitaires'!$E306&lt;Listes!$B$42,('DP_Instruction Forfaitaires'!$E306*(VLOOKUP('DP_Instruction Forfaitaires'!$D306,Listes!$A$43:$E$49,2,FALSE))),IF('DP_Instruction Forfaitaires'!$E306&gt;Listes!$D$42,('DP_Instruction Forfaitaires'!$E306*(VLOOKUP('DP_Instruction Forfaitaires'!$D306,Listes!$A$43:$E$49,5,FALSE))),('DP_Instruction Forfaitaires'!$E306*(VLOOKUP('DP_Instruction Forfaitaires'!$D306,Listes!$A$43:$E$49,3,FALSE))+(VLOOKUP('DP_Instruction Forfaitaires'!$D306,Listes!$A$43:$E$49,4,FALSE)))))))</f>
        <v/>
      </c>
      <c r="N306" s="186" t="str">
        <f>IF($H306="","",IF($C306=Listes!$B$34,Listes!$I$31,IF($C306=Listes!$B$35,(VLOOKUP('DP_Instruction Forfaitaires'!$F306,Listes!$E$31:$F$36,2,FALSE)),IF($C306=Listes!$B$33,IF('DP_Instruction Forfaitaires'!$E306&lt;Listes!$A$64,'DP_Instruction Forfaitaires'!$E306*Listes!$A$65,IF('DP_Instruction Forfaitaires'!$E306&gt;Listes!$D$64,'DP_Instruction Forfaitaires'!$E306*Listes!$D$65,(('DP_Instruction Forfaitaires'!$E306*Listes!$B$65)+Listes!$C$65)))))))</f>
        <v/>
      </c>
      <c r="O306" s="140" t="str">
        <f>IF('Dépenses forfaitaires'!P306="","",'Dépenses forfaitaires'!P306)</f>
        <v/>
      </c>
      <c r="P306" s="196"/>
      <c r="Q306" s="367" t="str">
        <f t="shared" si="16"/>
        <v/>
      </c>
      <c r="R306" s="367" t="str">
        <f t="shared" si="17"/>
        <v/>
      </c>
      <c r="S306" s="196" t="str">
        <f t="shared" si="18"/>
        <v/>
      </c>
      <c r="T306" s="193"/>
      <c r="U306" s="198"/>
      <c r="V306" s="301" t="str">
        <f>IF(AND(OR(P306="KO",S306&lt;&gt;""),OR(Q306="",R306="",S306="")),Listes!$A$68,IF(AND(S306="",Q306&lt;&gt;""),Listes!$A$69,IF(AND(O306&lt;S306,U306=""),Listes!$A$70,IF(AND(Q306&gt;R306),Listes!$A$71,IF(AND(O306&lt;&gt;"",O306&gt;S306,T306=""),Listes!$A$72,IF(AND(W306="",OR(P306&lt;&gt;"",Q306&lt;&gt;"",R306&lt;&gt;"")),Listes!$A$73,""))))))</f>
        <v/>
      </c>
      <c r="W306" s="199"/>
      <c r="X306" s="331">
        <f t="shared" si="19"/>
        <v>0</v>
      </c>
    </row>
    <row r="307" spans="1:24" ht="20.149999999999999" customHeight="1" x14ac:dyDescent="0.35">
      <c r="A307" s="126">
        <v>301</v>
      </c>
      <c r="B307" s="123" t="str">
        <f>IF('Dépenses forfaitaires'!B307="","",'Dépenses forfaitaires'!B307)</f>
        <v/>
      </c>
      <c r="C307" s="123" t="str">
        <f>IF('Dépenses forfaitaires'!C307="","",'Dépenses forfaitaires'!C307)</f>
        <v/>
      </c>
      <c r="D307" s="123" t="str">
        <f>IF('Dépenses forfaitaires'!D307="","",'Dépenses forfaitaires'!D307)</f>
        <v/>
      </c>
      <c r="E307" s="123" t="str">
        <f>IF('Dépenses forfaitaires'!E307="","",'Dépenses forfaitaires'!E307)</f>
        <v/>
      </c>
      <c r="F307" s="123" t="str">
        <f>IF('Dépenses forfaitaires'!F307="","",'Dépenses forfaitaires'!F307)</f>
        <v/>
      </c>
      <c r="G307" s="197" t="str">
        <f>IF('Dépenses forfaitaires'!G307="","",'Dépenses forfaitaires'!G307)</f>
        <v/>
      </c>
      <c r="H307" s="123" t="str">
        <f>IF('Dépenses forfaitaires'!H307="","",'Dépenses forfaitaires'!H307)</f>
        <v/>
      </c>
      <c r="I307" s="123" t="str">
        <f>IF('Dépenses forfaitaires'!I307="","",'Dépenses forfaitaires'!I307)</f>
        <v/>
      </c>
      <c r="J307" s="361" t="str">
        <f>IF('Dépenses forfaitaires'!J307="","",'Dépenses forfaitaires'!J307)</f>
        <v/>
      </c>
      <c r="K307" s="361" t="str">
        <f>IF('Dépenses forfaitaires'!K307="","",'Dépenses forfaitaires'!K307)</f>
        <v/>
      </c>
      <c r="L307" s="123" t="str">
        <f>IF($H307="","",IF($C307=Listes!$B$32,IF('DP_Instruction Forfaitaires'!$E307&lt;Listes!$B$53,('DP_Instruction Forfaitaires'!$E307*(VLOOKUP('DP_Instruction Forfaitaires'!$D307,Listes!$A$54:$E$60,2,FALSE))),IF('DP_Instruction Forfaitaires'!$E307&gt;Listes!$E$53,('DP_Instruction Forfaitaires'!$E307*(VLOOKUP('DP_Instruction Forfaitaires'!$D307,Listes!$A$54:$E$60,5,FALSE))),('DP_Instruction Forfaitaires'!$E307*(VLOOKUP('DP_Instruction Forfaitaires'!$D307,Listes!$A$54:$E$60,3,FALSE))+(VLOOKUP('DP_Instruction Forfaitaires'!$D307,Listes!$A$54:$E$60,4,FALSE)))))))</f>
        <v/>
      </c>
      <c r="M307" s="123" t="str">
        <f>IF($H307="","",IF($C307=Listes!$B$31,IF('DP_Instruction Forfaitaires'!$E307&lt;Listes!$B$42,('DP_Instruction Forfaitaires'!$E307*(VLOOKUP('DP_Instruction Forfaitaires'!$D307,Listes!$A$43:$E$49,2,FALSE))),IF('DP_Instruction Forfaitaires'!$E307&gt;Listes!$D$42,('DP_Instruction Forfaitaires'!$E307*(VLOOKUP('DP_Instruction Forfaitaires'!$D307,Listes!$A$43:$E$49,5,FALSE))),('DP_Instruction Forfaitaires'!$E307*(VLOOKUP('DP_Instruction Forfaitaires'!$D307,Listes!$A$43:$E$49,3,FALSE))+(VLOOKUP('DP_Instruction Forfaitaires'!$D307,Listes!$A$43:$E$49,4,FALSE)))))))</f>
        <v/>
      </c>
      <c r="N307" s="186" t="str">
        <f>IF($H307="","",IF($C307=Listes!$B$34,Listes!$I$31,IF($C307=Listes!$B$35,(VLOOKUP('DP_Instruction Forfaitaires'!$F307,Listes!$E$31:$F$36,2,FALSE)),IF($C307=Listes!$B$33,IF('DP_Instruction Forfaitaires'!$E307&lt;Listes!$A$64,'DP_Instruction Forfaitaires'!$E307*Listes!$A$65,IF('DP_Instruction Forfaitaires'!$E307&gt;Listes!$D$64,'DP_Instruction Forfaitaires'!$E307*Listes!$D$65,(('DP_Instruction Forfaitaires'!$E307*Listes!$B$65)+Listes!$C$65)))))))</f>
        <v/>
      </c>
      <c r="O307" s="140" t="str">
        <f>IF('Dépenses forfaitaires'!P307="","",'Dépenses forfaitaires'!P307)</f>
        <v/>
      </c>
      <c r="P307" s="196"/>
      <c r="Q307" s="367" t="str">
        <f t="shared" si="16"/>
        <v/>
      </c>
      <c r="R307" s="367" t="str">
        <f t="shared" si="17"/>
        <v/>
      </c>
      <c r="S307" s="196" t="str">
        <f t="shared" si="18"/>
        <v/>
      </c>
      <c r="T307" s="193"/>
      <c r="U307" s="198"/>
      <c r="V307" s="301" t="str">
        <f>IF(AND(OR(P307="KO",S307&lt;&gt;""),OR(Q307="",R307="",S307="")),Listes!$A$68,IF(AND(S307="",Q307&lt;&gt;""),Listes!$A$69,IF(AND(O307&lt;S307,U307=""),Listes!$A$70,IF(AND(Q307&gt;R307),Listes!$A$71,IF(AND(O307&lt;&gt;"",O307&gt;S307,T307=""),Listes!$A$72,IF(AND(W307="",OR(P307&lt;&gt;"",Q307&lt;&gt;"",R307&lt;&gt;"")),Listes!$A$73,""))))))</f>
        <v/>
      </c>
      <c r="W307" s="199"/>
      <c r="X307" s="331">
        <f t="shared" si="19"/>
        <v>0</v>
      </c>
    </row>
    <row r="308" spans="1:24" ht="20.149999999999999" customHeight="1" x14ac:dyDescent="0.35">
      <c r="A308" s="126">
        <v>302</v>
      </c>
      <c r="B308" s="123" t="str">
        <f>IF('Dépenses forfaitaires'!B308="","",'Dépenses forfaitaires'!B308)</f>
        <v/>
      </c>
      <c r="C308" s="123" t="str">
        <f>IF('Dépenses forfaitaires'!C308="","",'Dépenses forfaitaires'!C308)</f>
        <v/>
      </c>
      <c r="D308" s="123" t="str">
        <f>IF('Dépenses forfaitaires'!D308="","",'Dépenses forfaitaires'!D308)</f>
        <v/>
      </c>
      <c r="E308" s="123" t="str">
        <f>IF('Dépenses forfaitaires'!E308="","",'Dépenses forfaitaires'!E308)</f>
        <v/>
      </c>
      <c r="F308" s="123" t="str">
        <f>IF('Dépenses forfaitaires'!F308="","",'Dépenses forfaitaires'!F308)</f>
        <v/>
      </c>
      <c r="G308" s="197" t="str">
        <f>IF('Dépenses forfaitaires'!G308="","",'Dépenses forfaitaires'!G308)</f>
        <v/>
      </c>
      <c r="H308" s="123" t="str">
        <f>IF('Dépenses forfaitaires'!H308="","",'Dépenses forfaitaires'!H308)</f>
        <v/>
      </c>
      <c r="I308" s="123" t="str">
        <f>IF('Dépenses forfaitaires'!I308="","",'Dépenses forfaitaires'!I308)</f>
        <v/>
      </c>
      <c r="J308" s="361" t="str">
        <f>IF('Dépenses forfaitaires'!J308="","",'Dépenses forfaitaires'!J308)</f>
        <v/>
      </c>
      <c r="K308" s="361" t="str">
        <f>IF('Dépenses forfaitaires'!K308="","",'Dépenses forfaitaires'!K308)</f>
        <v/>
      </c>
      <c r="L308" s="123" t="str">
        <f>IF($H308="","",IF($C308=Listes!$B$32,IF('DP_Instruction Forfaitaires'!$E308&lt;Listes!$B$53,('DP_Instruction Forfaitaires'!$E308*(VLOOKUP('DP_Instruction Forfaitaires'!$D308,Listes!$A$54:$E$60,2,FALSE))),IF('DP_Instruction Forfaitaires'!$E308&gt;Listes!$E$53,('DP_Instruction Forfaitaires'!$E308*(VLOOKUP('DP_Instruction Forfaitaires'!$D308,Listes!$A$54:$E$60,5,FALSE))),('DP_Instruction Forfaitaires'!$E308*(VLOOKUP('DP_Instruction Forfaitaires'!$D308,Listes!$A$54:$E$60,3,FALSE))+(VLOOKUP('DP_Instruction Forfaitaires'!$D308,Listes!$A$54:$E$60,4,FALSE)))))))</f>
        <v/>
      </c>
      <c r="M308" s="123" t="str">
        <f>IF($H308="","",IF($C308=Listes!$B$31,IF('DP_Instruction Forfaitaires'!$E308&lt;Listes!$B$42,('DP_Instruction Forfaitaires'!$E308*(VLOOKUP('DP_Instruction Forfaitaires'!$D308,Listes!$A$43:$E$49,2,FALSE))),IF('DP_Instruction Forfaitaires'!$E308&gt;Listes!$D$42,('DP_Instruction Forfaitaires'!$E308*(VLOOKUP('DP_Instruction Forfaitaires'!$D308,Listes!$A$43:$E$49,5,FALSE))),('DP_Instruction Forfaitaires'!$E308*(VLOOKUP('DP_Instruction Forfaitaires'!$D308,Listes!$A$43:$E$49,3,FALSE))+(VLOOKUP('DP_Instruction Forfaitaires'!$D308,Listes!$A$43:$E$49,4,FALSE)))))))</f>
        <v/>
      </c>
      <c r="N308" s="186" t="str">
        <f>IF($H308="","",IF($C308=Listes!$B$34,Listes!$I$31,IF($C308=Listes!$B$35,(VLOOKUP('DP_Instruction Forfaitaires'!$F308,Listes!$E$31:$F$36,2,FALSE)),IF($C308=Listes!$B$33,IF('DP_Instruction Forfaitaires'!$E308&lt;Listes!$A$64,'DP_Instruction Forfaitaires'!$E308*Listes!$A$65,IF('DP_Instruction Forfaitaires'!$E308&gt;Listes!$D$64,'DP_Instruction Forfaitaires'!$E308*Listes!$D$65,(('DP_Instruction Forfaitaires'!$E308*Listes!$B$65)+Listes!$C$65)))))))</f>
        <v/>
      </c>
      <c r="O308" s="140" t="str">
        <f>IF('Dépenses forfaitaires'!P308="","",'Dépenses forfaitaires'!P308)</f>
        <v/>
      </c>
      <c r="P308" s="196"/>
      <c r="Q308" s="367" t="str">
        <f t="shared" si="16"/>
        <v/>
      </c>
      <c r="R308" s="367" t="str">
        <f t="shared" si="17"/>
        <v/>
      </c>
      <c r="S308" s="196" t="str">
        <f t="shared" si="18"/>
        <v/>
      </c>
      <c r="T308" s="193"/>
      <c r="U308" s="198"/>
      <c r="V308" s="301" t="str">
        <f>IF(AND(OR(P308="KO",S308&lt;&gt;""),OR(Q308="",R308="",S308="")),Listes!$A$68,IF(AND(S308="",Q308&lt;&gt;""),Listes!$A$69,IF(AND(O308&lt;S308,U308=""),Listes!$A$70,IF(AND(Q308&gt;R308),Listes!$A$71,IF(AND(O308&lt;&gt;"",O308&gt;S308,T308=""),Listes!$A$72,IF(AND(W308="",OR(P308&lt;&gt;"",Q308&lt;&gt;"",R308&lt;&gt;"")),Listes!$A$73,""))))))</f>
        <v/>
      </c>
      <c r="W308" s="199"/>
      <c r="X308" s="331">
        <f t="shared" si="19"/>
        <v>0</v>
      </c>
    </row>
    <row r="309" spans="1:24" ht="20.149999999999999" customHeight="1" x14ac:dyDescent="0.35">
      <c r="A309" s="126">
        <v>303</v>
      </c>
      <c r="B309" s="123" t="str">
        <f>IF('Dépenses forfaitaires'!B309="","",'Dépenses forfaitaires'!B309)</f>
        <v/>
      </c>
      <c r="C309" s="123" t="str">
        <f>IF('Dépenses forfaitaires'!C309="","",'Dépenses forfaitaires'!C309)</f>
        <v/>
      </c>
      <c r="D309" s="123" t="str">
        <f>IF('Dépenses forfaitaires'!D309="","",'Dépenses forfaitaires'!D309)</f>
        <v/>
      </c>
      <c r="E309" s="123" t="str">
        <f>IF('Dépenses forfaitaires'!E309="","",'Dépenses forfaitaires'!E309)</f>
        <v/>
      </c>
      <c r="F309" s="123" t="str">
        <f>IF('Dépenses forfaitaires'!F309="","",'Dépenses forfaitaires'!F309)</f>
        <v/>
      </c>
      <c r="G309" s="197" t="str">
        <f>IF('Dépenses forfaitaires'!G309="","",'Dépenses forfaitaires'!G309)</f>
        <v/>
      </c>
      <c r="H309" s="123" t="str">
        <f>IF('Dépenses forfaitaires'!H309="","",'Dépenses forfaitaires'!H309)</f>
        <v/>
      </c>
      <c r="I309" s="123" t="str">
        <f>IF('Dépenses forfaitaires'!I309="","",'Dépenses forfaitaires'!I309)</f>
        <v/>
      </c>
      <c r="J309" s="361" t="str">
        <f>IF('Dépenses forfaitaires'!J309="","",'Dépenses forfaitaires'!J309)</f>
        <v/>
      </c>
      <c r="K309" s="361" t="str">
        <f>IF('Dépenses forfaitaires'!K309="","",'Dépenses forfaitaires'!K309)</f>
        <v/>
      </c>
      <c r="L309" s="123" t="str">
        <f>IF($H309="","",IF($C309=Listes!$B$32,IF('DP_Instruction Forfaitaires'!$E309&lt;Listes!$B$53,('DP_Instruction Forfaitaires'!$E309*(VLOOKUP('DP_Instruction Forfaitaires'!$D309,Listes!$A$54:$E$60,2,FALSE))),IF('DP_Instruction Forfaitaires'!$E309&gt;Listes!$E$53,('DP_Instruction Forfaitaires'!$E309*(VLOOKUP('DP_Instruction Forfaitaires'!$D309,Listes!$A$54:$E$60,5,FALSE))),('DP_Instruction Forfaitaires'!$E309*(VLOOKUP('DP_Instruction Forfaitaires'!$D309,Listes!$A$54:$E$60,3,FALSE))+(VLOOKUP('DP_Instruction Forfaitaires'!$D309,Listes!$A$54:$E$60,4,FALSE)))))))</f>
        <v/>
      </c>
      <c r="M309" s="123" t="str">
        <f>IF($H309="","",IF($C309=Listes!$B$31,IF('DP_Instruction Forfaitaires'!$E309&lt;Listes!$B$42,('DP_Instruction Forfaitaires'!$E309*(VLOOKUP('DP_Instruction Forfaitaires'!$D309,Listes!$A$43:$E$49,2,FALSE))),IF('DP_Instruction Forfaitaires'!$E309&gt;Listes!$D$42,('DP_Instruction Forfaitaires'!$E309*(VLOOKUP('DP_Instruction Forfaitaires'!$D309,Listes!$A$43:$E$49,5,FALSE))),('DP_Instruction Forfaitaires'!$E309*(VLOOKUP('DP_Instruction Forfaitaires'!$D309,Listes!$A$43:$E$49,3,FALSE))+(VLOOKUP('DP_Instruction Forfaitaires'!$D309,Listes!$A$43:$E$49,4,FALSE)))))))</f>
        <v/>
      </c>
      <c r="N309" s="186" t="str">
        <f>IF($H309="","",IF($C309=Listes!$B$34,Listes!$I$31,IF($C309=Listes!$B$35,(VLOOKUP('DP_Instruction Forfaitaires'!$F309,Listes!$E$31:$F$36,2,FALSE)),IF($C309=Listes!$B$33,IF('DP_Instruction Forfaitaires'!$E309&lt;Listes!$A$64,'DP_Instruction Forfaitaires'!$E309*Listes!$A$65,IF('DP_Instruction Forfaitaires'!$E309&gt;Listes!$D$64,'DP_Instruction Forfaitaires'!$E309*Listes!$D$65,(('DP_Instruction Forfaitaires'!$E309*Listes!$B$65)+Listes!$C$65)))))))</f>
        <v/>
      </c>
      <c r="O309" s="140" t="str">
        <f>IF('Dépenses forfaitaires'!P309="","",'Dépenses forfaitaires'!P309)</f>
        <v/>
      </c>
      <c r="P309" s="196"/>
      <c r="Q309" s="367" t="str">
        <f t="shared" si="16"/>
        <v/>
      </c>
      <c r="R309" s="367" t="str">
        <f t="shared" si="17"/>
        <v/>
      </c>
      <c r="S309" s="196" t="str">
        <f t="shared" si="18"/>
        <v/>
      </c>
      <c r="T309" s="193"/>
      <c r="U309" s="198"/>
      <c r="V309" s="301" t="str">
        <f>IF(AND(OR(P309="KO",S309&lt;&gt;""),OR(Q309="",R309="",S309="")),Listes!$A$68,IF(AND(S309="",Q309&lt;&gt;""),Listes!$A$69,IF(AND(O309&lt;S309,U309=""),Listes!$A$70,IF(AND(Q309&gt;R309),Listes!$A$71,IF(AND(O309&lt;&gt;"",O309&gt;S309,T309=""),Listes!$A$72,IF(AND(W309="",OR(P309&lt;&gt;"",Q309&lt;&gt;"",R309&lt;&gt;"")),Listes!$A$73,""))))))</f>
        <v/>
      </c>
      <c r="W309" s="199"/>
      <c r="X309" s="331">
        <f t="shared" si="19"/>
        <v>0</v>
      </c>
    </row>
    <row r="310" spans="1:24" ht="20.149999999999999" customHeight="1" x14ac:dyDescent="0.35">
      <c r="A310" s="126">
        <v>304</v>
      </c>
      <c r="B310" s="123" t="str">
        <f>IF('Dépenses forfaitaires'!B310="","",'Dépenses forfaitaires'!B310)</f>
        <v/>
      </c>
      <c r="C310" s="123" t="str">
        <f>IF('Dépenses forfaitaires'!C310="","",'Dépenses forfaitaires'!C310)</f>
        <v/>
      </c>
      <c r="D310" s="123" t="str">
        <f>IF('Dépenses forfaitaires'!D310="","",'Dépenses forfaitaires'!D310)</f>
        <v/>
      </c>
      <c r="E310" s="123" t="str">
        <f>IF('Dépenses forfaitaires'!E310="","",'Dépenses forfaitaires'!E310)</f>
        <v/>
      </c>
      <c r="F310" s="123" t="str">
        <f>IF('Dépenses forfaitaires'!F310="","",'Dépenses forfaitaires'!F310)</f>
        <v/>
      </c>
      <c r="G310" s="197" t="str">
        <f>IF('Dépenses forfaitaires'!G310="","",'Dépenses forfaitaires'!G310)</f>
        <v/>
      </c>
      <c r="H310" s="123" t="str">
        <f>IF('Dépenses forfaitaires'!H310="","",'Dépenses forfaitaires'!H310)</f>
        <v/>
      </c>
      <c r="I310" s="123" t="str">
        <f>IF('Dépenses forfaitaires'!I310="","",'Dépenses forfaitaires'!I310)</f>
        <v/>
      </c>
      <c r="J310" s="361" t="str">
        <f>IF('Dépenses forfaitaires'!J310="","",'Dépenses forfaitaires'!J310)</f>
        <v/>
      </c>
      <c r="K310" s="361" t="str">
        <f>IF('Dépenses forfaitaires'!K310="","",'Dépenses forfaitaires'!K310)</f>
        <v/>
      </c>
      <c r="L310" s="123" t="str">
        <f>IF($H310="","",IF($C310=Listes!$B$32,IF('DP_Instruction Forfaitaires'!$E310&lt;Listes!$B$53,('DP_Instruction Forfaitaires'!$E310*(VLOOKUP('DP_Instruction Forfaitaires'!$D310,Listes!$A$54:$E$60,2,FALSE))),IF('DP_Instruction Forfaitaires'!$E310&gt;Listes!$E$53,('DP_Instruction Forfaitaires'!$E310*(VLOOKUP('DP_Instruction Forfaitaires'!$D310,Listes!$A$54:$E$60,5,FALSE))),('DP_Instruction Forfaitaires'!$E310*(VLOOKUP('DP_Instruction Forfaitaires'!$D310,Listes!$A$54:$E$60,3,FALSE))+(VLOOKUP('DP_Instruction Forfaitaires'!$D310,Listes!$A$54:$E$60,4,FALSE)))))))</f>
        <v/>
      </c>
      <c r="M310" s="123" t="str">
        <f>IF($H310="","",IF($C310=Listes!$B$31,IF('DP_Instruction Forfaitaires'!$E310&lt;Listes!$B$42,('DP_Instruction Forfaitaires'!$E310*(VLOOKUP('DP_Instruction Forfaitaires'!$D310,Listes!$A$43:$E$49,2,FALSE))),IF('DP_Instruction Forfaitaires'!$E310&gt;Listes!$D$42,('DP_Instruction Forfaitaires'!$E310*(VLOOKUP('DP_Instruction Forfaitaires'!$D310,Listes!$A$43:$E$49,5,FALSE))),('DP_Instruction Forfaitaires'!$E310*(VLOOKUP('DP_Instruction Forfaitaires'!$D310,Listes!$A$43:$E$49,3,FALSE))+(VLOOKUP('DP_Instruction Forfaitaires'!$D310,Listes!$A$43:$E$49,4,FALSE)))))))</f>
        <v/>
      </c>
      <c r="N310" s="186" t="str">
        <f>IF($H310="","",IF($C310=Listes!$B$34,Listes!$I$31,IF($C310=Listes!$B$35,(VLOOKUP('DP_Instruction Forfaitaires'!$F310,Listes!$E$31:$F$36,2,FALSE)),IF($C310=Listes!$B$33,IF('DP_Instruction Forfaitaires'!$E310&lt;Listes!$A$64,'DP_Instruction Forfaitaires'!$E310*Listes!$A$65,IF('DP_Instruction Forfaitaires'!$E310&gt;Listes!$D$64,'DP_Instruction Forfaitaires'!$E310*Listes!$D$65,(('DP_Instruction Forfaitaires'!$E310*Listes!$B$65)+Listes!$C$65)))))))</f>
        <v/>
      </c>
      <c r="O310" s="140" t="str">
        <f>IF('Dépenses forfaitaires'!P310="","",'Dépenses forfaitaires'!P310)</f>
        <v/>
      </c>
      <c r="P310" s="196"/>
      <c r="Q310" s="367" t="str">
        <f t="shared" si="16"/>
        <v/>
      </c>
      <c r="R310" s="367" t="str">
        <f t="shared" si="17"/>
        <v/>
      </c>
      <c r="S310" s="196" t="str">
        <f t="shared" si="18"/>
        <v/>
      </c>
      <c r="T310" s="193"/>
      <c r="U310" s="198"/>
      <c r="V310" s="301" t="str">
        <f>IF(AND(OR(P310="KO",S310&lt;&gt;""),OR(Q310="",R310="",S310="")),Listes!$A$68,IF(AND(S310="",Q310&lt;&gt;""),Listes!$A$69,IF(AND(O310&lt;S310,U310=""),Listes!$A$70,IF(AND(Q310&gt;R310),Listes!$A$71,IF(AND(O310&lt;&gt;"",O310&gt;S310,T310=""),Listes!$A$72,IF(AND(W310="",OR(P310&lt;&gt;"",Q310&lt;&gt;"",R310&lt;&gt;"")),Listes!$A$73,""))))))</f>
        <v/>
      </c>
      <c r="W310" s="199"/>
      <c r="X310" s="331">
        <f t="shared" si="19"/>
        <v>0</v>
      </c>
    </row>
    <row r="311" spans="1:24" ht="20.149999999999999" customHeight="1" x14ac:dyDescent="0.35">
      <c r="A311" s="126">
        <v>305</v>
      </c>
      <c r="B311" s="123" t="str">
        <f>IF('Dépenses forfaitaires'!B311="","",'Dépenses forfaitaires'!B311)</f>
        <v/>
      </c>
      <c r="C311" s="123" t="str">
        <f>IF('Dépenses forfaitaires'!C311="","",'Dépenses forfaitaires'!C311)</f>
        <v/>
      </c>
      <c r="D311" s="123" t="str">
        <f>IF('Dépenses forfaitaires'!D311="","",'Dépenses forfaitaires'!D311)</f>
        <v/>
      </c>
      <c r="E311" s="123" t="str">
        <f>IF('Dépenses forfaitaires'!E311="","",'Dépenses forfaitaires'!E311)</f>
        <v/>
      </c>
      <c r="F311" s="123" t="str">
        <f>IF('Dépenses forfaitaires'!F311="","",'Dépenses forfaitaires'!F311)</f>
        <v/>
      </c>
      <c r="G311" s="197" t="str">
        <f>IF('Dépenses forfaitaires'!G311="","",'Dépenses forfaitaires'!G311)</f>
        <v/>
      </c>
      <c r="H311" s="123" t="str">
        <f>IF('Dépenses forfaitaires'!H311="","",'Dépenses forfaitaires'!H311)</f>
        <v/>
      </c>
      <c r="I311" s="123" t="str">
        <f>IF('Dépenses forfaitaires'!I311="","",'Dépenses forfaitaires'!I311)</f>
        <v/>
      </c>
      <c r="J311" s="361" t="str">
        <f>IF('Dépenses forfaitaires'!J311="","",'Dépenses forfaitaires'!J311)</f>
        <v/>
      </c>
      <c r="K311" s="361" t="str">
        <f>IF('Dépenses forfaitaires'!K311="","",'Dépenses forfaitaires'!K311)</f>
        <v/>
      </c>
      <c r="L311" s="123" t="str">
        <f>IF($H311="","",IF($C311=Listes!$B$32,IF('DP_Instruction Forfaitaires'!$E311&lt;Listes!$B$53,('DP_Instruction Forfaitaires'!$E311*(VLOOKUP('DP_Instruction Forfaitaires'!$D311,Listes!$A$54:$E$60,2,FALSE))),IF('DP_Instruction Forfaitaires'!$E311&gt;Listes!$E$53,('DP_Instruction Forfaitaires'!$E311*(VLOOKUP('DP_Instruction Forfaitaires'!$D311,Listes!$A$54:$E$60,5,FALSE))),('DP_Instruction Forfaitaires'!$E311*(VLOOKUP('DP_Instruction Forfaitaires'!$D311,Listes!$A$54:$E$60,3,FALSE))+(VLOOKUP('DP_Instruction Forfaitaires'!$D311,Listes!$A$54:$E$60,4,FALSE)))))))</f>
        <v/>
      </c>
      <c r="M311" s="123" t="str">
        <f>IF($H311="","",IF($C311=Listes!$B$31,IF('DP_Instruction Forfaitaires'!$E311&lt;Listes!$B$42,('DP_Instruction Forfaitaires'!$E311*(VLOOKUP('DP_Instruction Forfaitaires'!$D311,Listes!$A$43:$E$49,2,FALSE))),IF('DP_Instruction Forfaitaires'!$E311&gt;Listes!$D$42,('DP_Instruction Forfaitaires'!$E311*(VLOOKUP('DP_Instruction Forfaitaires'!$D311,Listes!$A$43:$E$49,5,FALSE))),('DP_Instruction Forfaitaires'!$E311*(VLOOKUP('DP_Instruction Forfaitaires'!$D311,Listes!$A$43:$E$49,3,FALSE))+(VLOOKUP('DP_Instruction Forfaitaires'!$D311,Listes!$A$43:$E$49,4,FALSE)))))))</f>
        <v/>
      </c>
      <c r="N311" s="186" t="str">
        <f>IF($H311="","",IF($C311=Listes!$B$34,Listes!$I$31,IF($C311=Listes!$B$35,(VLOOKUP('DP_Instruction Forfaitaires'!$F311,Listes!$E$31:$F$36,2,FALSE)),IF($C311=Listes!$B$33,IF('DP_Instruction Forfaitaires'!$E311&lt;Listes!$A$64,'DP_Instruction Forfaitaires'!$E311*Listes!$A$65,IF('DP_Instruction Forfaitaires'!$E311&gt;Listes!$D$64,'DP_Instruction Forfaitaires'!$E311*Listes!$D$65,(('DP_Instruction Forfaitaires'!$E311*Listes!$B$65)+Listes!$C$65)))))))</f>
        <v/>
      </c>
      <c r="O311" s="140" t="str">
        <f>IF('Dépenses forfaitaires'!P311="","",'Dépenses forfaitaires'!P311)</f>
        <v/>
      </c>
      <c r="P311" s="196"/>
      <c r="Q311" s="367" t="str">
        <f t="shared" si="16"/>
        <v/>
      </c>
      <c r="R311" s="367" t="str">
        <f t="shared" si="17"/>
        <v/>
      </c>
      <c r="S311" s="196" t="str">
        <f t="shared" si="18"/>
        <v/>
      </c>
      <c r="T311" s="193"/>
      <c r="U311" s="198"/>
      <c r="V311" s="301" t="str">
        <f>IF(AND(OR(P311="KO",S311&lt;&gt;""),OR(Q311="",R311="",S311="")),Listes!$A$68,IF(AND(S311="",Q311&lt;&gt;""),Listes!$A$69,IF(AND(O311&lt;S311,U311=""),Listes!$A$70,IF(AND(Q311&gt;R311),Listes!$A$71,IF(AND(O311&lt;&gt;"",O311&gt;S311,T311=""),Listes!$A$72,IF(AND(W311="",OR(P311&lt;&gt;"",Q311&lt;&gt;"",R311&lt;&gt;"")),Listes!$A$73,""))))))</f>
        <v/>
      </c>
      <c r="W311" s="199"/>
      <c r="X311" s="331">
        <f t="shared" si="19"/>
        <v>0</v>
      </c>
    </row>
    <row r="312" spans="1:24" ht="20.149999999999999" customHeight="1" x14ac:dyDescent="0.35">
      <c r="A312" s="126">
        <v>306</v>
      </c>
      <c r="B312" s="123" t="str">
        <f>IF('Dépenses forfaitaires'!B312="","",'Dépenses forfaitaires'!B312)</f>
        <v/>
      </c>
      <c r="C312" s="123" t="str">
        <f>IF('Dépenses forfaitaires'!C312="","",'Dépenses forfaitaires'!C312)</f>
        <v/>
      </c>
      <c r="D312" s="123" t="str">
        <f>IF('Dépenses forfaitaires'!D312="","",'Dépenses forfaitaires'!D312)</f>
        <v/>
      </c>
      <c r="E312" s="123" t="str">
        <f>IF('Dépenses forfaitaires'!E312="","",'Dépenses forfaitaires'!E312)</f>
        <v/>
      </c>
      <c r="F312" s="123" t="str">
        <f>IF('Dépenses forfaitaires'!F312="","",'Dépenses forfaitaires'!F312)</f>
        <v/>
      </c>
      <c r="G312" s="197" t="str">
        <f>IF('Dépenses forfaitaires'!G312="","",'Dépenses forfaitaires'!G312)</f>
        <v/>
      </c>
      <c r="H312" s="123" t="str">
        <f>IF('Dépenses forfaitaires'!H312="","",'Dépenses forfaitaires'!H312)</f>
        <v/>
      </c>
      <c r="I312" s="123" t="str">
        <f>IF('Dépenses forfaitaires'!I312="","",'Dépenses forfaitaires'!I312)</f>
        <v/>
      </c>
      <c r="J312" s="361" t="str">
        <f>IF('Dépenses forfaitaires'!J312="","",'Dépenses forfaitaires'!J312)</f>
        <v/>
      </c>
      <c r="K312" s="361" t="str">
        <f>IF('Dépenses forfaitaires'!K312="","",'Dépenses forfaitaires'!K312)</f>
        <v/>
      </c>
      <c r="L312" s="123" t="str">
        <f>IF($H312="","",IF($C312=Listes!$B$32,IF('DP_Instruction Forfaitaires'!$E312&lt;Listes!$B$53,('DP_Instruction Forfaitaires'!$E312*(VLOOKUP('DP_Instruction Forfaitaires'!$D312,Listes!$A$54:$E$60,2,FALSE))),IF('DP_Instruction Forfaitaires'!$E312&gt;Listes!$E$53,('DP_Instruction Forfaitaires'!$E312*(VLOOKUP('DP_Instruction Forfaitaires'!$D312,Listes!$A$54:$E$60,5,FALSE))),('DP_Instruction Forfaitaires'!$E312*(VLOOKUP('DP_Instruction Forfaitaires'!$D312,Listes!$A$54:$E$60,3,FALSE))+(VLOOKUP('DP_Instruction Forfaitaires'!$D312,Listes!$A$54:$E$60,4,FALSE)))))))</f>
        <v/>
      </c>
      <c r="M312" s="123" t="str">
        <f>IF($H312="","",IF($C312=Listes!$B$31,IF('DP_Instruction Forfaitaires'!$E312&lt;Listes!$B$42,('DP_Instruction Forfaitaires'!$E312*(VLOOKUP('DP_Instruction Forfaitaires'!$D312,Listes!$A$43:$E$49,2,FALSE))),IF('DP_Instruction Forfaitaires'!$E312&gt;Listes!$D$42,('DP_Instruction Forfaitaires'!$E312*(VLOOKUP('DP_Instruction Forfaitaires'!$D312,Listes!$A$43:$E$49,5,FALSE))),('DP_Instruction Forfaitaires'!$E312*(VLOOKUP('DP_Instruction Forfaitaires'!$D312,Listes!$A$43:$E$49,3,FALSE))+(VLOOKUP('DP_Instruction Forfaitaires'!$D312,Listes!$A$43:$E$49,4,FALSE)))))))</f>
        <v/>
      </c>
      <c r="N312" s="186" t="str">
        <f>IF($H312="","",IF($C312=Listes!$B$34,Listes!$I$31,IF($C312=Listes!$B$35,(VLOOKUP('DP_Instruction Forfaitaires'!$F312,Listes!$E$31:$F$36,2,FALSE)),IF($C312=Listes!$B$33,IF('DP_Instruction Forfaitaires'!$E312&lt;Listes!$A$64,'DP_Instruction Forfaitaires'!$E312*Listes!$A$65,IF('DP_Instruction Forfaitaires'!$E312&gt;Listes!$D$64,'DP_Instruction Forfaitaires'!$E312*Listes!$D$65,(('DP_Instruction Forfaitaires'!$E312*Listes!$B$65)+Listes!$C$65)))))))</f>
        <v/>
      </c>
      <c r="O312" s="140" t="str">
        <f>IF('Dépenses forfaitaires'!P312="","",'Dépenses forfaitaires'!P312)</f>
        <v/>
      </c>
      <c r="P312" s="196"/>
      <c r="Q312" s="367" t="str">
        <f t="shared" si="16"/>
        <v/>
      </c>
      <c r="R312" s="367" t="str">
        <f t="shared" si="17"/>
        <v/>
      </c>
      <c r="S312" s="196" t="str">
        <f t="shared" si="18"/>
        <v/>
      </c>
      <c r="T312" s="193"/>
      <c r="U312" s="198"/>
      <c r="V312" s="301" t="str">
        <f>IF(AND(OR(P312="KO",S312&lt;&gt;""),OR(Q312="",R312="",S312="")),Listes!$A$68,IF(AND(S312="",Q312&lt;&gt;""),Listes!$A$69,IF(AND(O312&lt;S312,U312=""),Listes!$A$70,IF(AND(Q312&gt;R312),Listes!$A$71,IF(AND(O312&lt;&gt;"",O312&gt;S312,T312=""),Listes!$A$72,IF(AND(W312="",OR(P312&lt;&gt;"",Q312&lt;&gt;"",R312&lt;&gt;"")),Listes!$A$73,""))))))</f>
        <v/>
      </c>
      <c r="W312" s="199"/>
      <c r="X312" s="331">
        <f t="shared" si="19"/>
        <v>0</v>
      </c>
    </row>
    <row r="313" spans="1:24" ht="20.149999999999999" customHeight="1" x14ac:dyDescent="0.35">
      <c r="A313" s="126">
        <v>307</v>
      </c>
      <c r="B313" s="123" t="str">
        <f>IF('Dépenses forfaitaires'!B313="","",'Dépenses forfaitaires'!B313)</f>
        <v/>
      </c>
      <c r="C313" s="123" t="str">
        <f>IF('Dépenses forfaitaires'!C313="","",'Dépenses forfaitaires'!C313)</f>
        <v/>
      </c>
      <c r="D313" s="123" t="str">
        <f>IF('Dépenses forfaitaires'!D313="","",'Dépenses forfaitaires'!D313)</f>
        <v/>
      </c>
      <c r="E313" s="123" t="str">
        <f>IF('Dépenses forfaitaires'!E313="","",'Dépenses forfaitaires'!E313)</f>
        <v/>
      </c>
      <c r="F313" s="123" t="str">
        <f>IF('Dépenses forfaitaires'!F313="","",'Dépenses forfaitaires'!F313)</f>
        <v/>
      </c>
      <c r="G313" s="197" t="str">
        <f>IF('Dépenses forfaitaires'!G313="","",'Dépenses forfaitaires'!G313)</f>
        <v/>
      </c>
      <c r="H313" s="123" t="str">
        <f>IF('Dépenses forfaitaires'!H313="","",'Dépenses forfaitaires'!H313)</f>
        <v/>
      </c>
      <c r="I313" s="123" t="str">
        <f>IF('Dépenses forfaitaires'!I313="","",'Dépenses forfaitaires'!I313)</f>
        <v/>
      </c>
      <c r="J313" s="361" t="str">
        <f>IF('Dépenses forfaitaires'!J313="","",'Dépenses forfaitaires'!J313)</f>
        <v/>
      </c>
      <c r="K313" s="361" t="str">
        <f>IF('Dépenses forfaitaires'!K313="","",'Dépenses forfaitaires'!K313)</f>
        <v/>
      </c>
      <c r="L313" s="123" t="str">
        <f>IF($H313="","",IF($C313=Listes!$B$32,IF('DP_Instruction Forfaitaires'!$E313&lt;Listes!$B$53,('DP_Instruction Forfaitaires'!$E313*(VLOOKUP('DP_Instruction Forfaitaires'!$D313,Listes!$A$54:$E$60,2,FALSE))),IF('DP_Instruction Forfaitaires'!$E313&gt;Listes!$E$53,('DP_Instruction Forfaitaires'!$E313*(VLOOKUP('DP_Instruction Forfaitaires'!$D313,Listes!$A$54:$E$60,5,FALSE))),('DP_Instruction Forfaitaires'!$E313*(VLOOKUP('DP_Instruction Forfaitaires'!$D313,Listes!$A$54:$E$60,3,FALSE))+(VLOOKUP('DP_Instruction Forfaitaires'!$D313,Listes!$A$54:$E$60,4,FALSE)))))))</f>
        <v/>
      </c>
      <c r="M313" s="123" t="str">
        <f>IF($H313="","",IF($C313=Listes!$B$31,IF('DP_Instruction Forfaitaires'!$E313&lt;Listes!$B$42,('DP_Instruction Forfaitaires'!$E313*(VLOOKUP('DP_Instruction Forfaitaires'!$D313,Listes!$A$43:$E$49,2,FALSE))),IF('DP_Instruction Forfaitaires'!$E313&gt;Listes!$D$42,('DP_Instruction Forfaitaires'!$E313*(VLOOKUP('DP_Instruction Forfaitaires'!$D313,Listes!$A$43:$E$49,5,FALSE))),('DP_Instruction Forfaitaires'!$E313*(VLOOKUP('DP_Instruction Forfaitaires'!$D313,Listes!$A$43:$E$49,3,FALSE))+(VLOOKUP('DP_Instruction Forfaitaires'!$D313,Listes!$A$43:$E$49,4,FALSE)))))))</f>
        <v/>
      </c>
      <c r="N313" s="186" t="str">
        <f>IF($H313="","",IF($C313=Listes!$B$34,Listes!$I$31,IF($C313=Listes!$B$35,(VLOOKUP('DP_Instruction Forfaitaires'!$F313,Listes!$E$31:$F$36,2,FALSE)),IF($C313=Listes!$B$33,IF('DP_Instruction Forfaitaires'!$E313&lt;Listes!$A$64,'DP_Instruction Forfaitaires'!$E313*Listes!$A$65,IF('DP_Instruction Forfaitaires'!$E313&gt;Listes!$D$64,'DP_Instruction Forfaitaires'!$E313*Listes!$D$65,(('DP_Instruction Forfaitaires'!$E313*Listes!$B$65)+Listes!$C$65)))))))</f>
        <v/>
      </c>
      <c r="O313" s="140" t="str">
        <f>IF('Dépenses forfaitaires'!P313="","",'Dépenses forfaitaires'!P313)</f>
        <v/>
      </c>
      <c r="P313" s="196"/>
      <c r="Q313" s="367" t="str">
        <f t="shared" si="16"/>
        <v/>
      </c>
      <c r="R313" s="367" t="str">
        <f t="shared" si="17"/>
        <v/>
      </c>
      <c r="S313" s="196" t="str">
        <f t="shared" si="18"/>
        <v/>
      </c>
      <c r="T313" s="193"/>
      <c r="U313" s="198"/>
      <c r="V313" s="301" t="str">
        <f>IF(AND(OR(P313="KO",S313&lt;&gt;""),OR(Q313="",R313="",S313="")),Listes!$A$68,IF(AND(S313="",Q313&lt;&gt;""),Listes!$A$69,IF(AND(O313&lt;S313,U313=""),Listes!$A$70,IF(AND(Q313&gt;R313),Listes!$A$71,IF(AND(O313&lt;&gt;"",O313&gt;S313,T313=""),Listes!$A$72,IF(AND(W313="",OR(P313&lt;&gt;"",Q313&lt;&gt;"",R313&lt;&gt;"")),Listes!$A$73,""))))))</f>
        <v/>
      </c>
      <c r="W313" s="199"/>
      <c r="X313" s="331">
        <f t="shared" si="19"/>
        <v>0</v>
      </c>
    </row>
    <row r="314" spans="1:24" ht="20.149999999999999" customHeight="1" x14ac:dyDescent="0.35">
      <c r="A314" s="126">
        <v>308</v>
      </c>
      <c r="B314" s="123" t="str">
        <f>IF('Dépenses forfaitaires'!B314="","",'Dépenses forfaitaires'!B314)</f>
        <v/>
      </c>
      <c r="C314" s="123" t="str">
        <f>IF('Dépenses forfaitaires'!C314="","",'Dépenses forfaitaires'!C314)</f>
        <v/>
      </c>
      <c r="D314" s="123" t="str">
        <f>IF('Dépenses forfaitaires'!D314="","",'Dépenses forfaitaires'!D314)</f>
        <v/>
      </c>
      <c r="E314" s="123" t="str">
        <f>IF('Dépenses forfaitaires'!E314="","",'Dépenses forfaitaires'!E314)</f>
        <v/>
      </c>
      <c r="F314" s="123" t="str">
        <f>IF('Dépenses forfaitaires'!F314="","",'Dépenses forfaitaires'!F314)</f>
        <v/>
      </c>
      <c r="G314" s="197" t="str">
        <f>IF('Dépenses forfaitaires'!G314="","",'Dépenses forfaitaires'!G314)</f>
        <v/>
      </c>
      <c r="H314" s="123" t="str">
        <f>IF('Dépenses forfaitaires'!H314="","",'Dépenses forfaitaires'!H314)</f>
        <v/>
      </c>
      <c r="I314" s="123" t="str">
        <f>IF('Dépenses forfaitaires'!I314="","",'Dépenses forfaitaires'!I314)</f>
        <v/>
      </c>
      <c r="J314" s="361" t="str">
        <f>IF('Dépenses forfaitaires'!J314="","",'Dépenses forfaitaires'!J314)</f>
        <v/>
      </c>
      <c r="K314" s="361" t="str">
        <f>IF('Dépenses forfaitaires'!K314="","",'Dépenses forfaitaires'!K314)</f>
        <v/>
      </c>
      <c r="L314" s="123" t="str">
        <f>IF($H314="","",IF($C314=Listes!$B$32,IF('DP_Instruction Forfaitaires'!$E314&lt;Listes!$B$53,('DP_Instruction Forfaitaires'!$E314*(VLOOKUP('DP_Instruction Forfaitaires'!$D314,Listes!$A$54:$E$60,2,FALSE))),IF('DP_Instruction Forfaitaires'!$E314&gt;Listes!$E$53,('DP_Instruction Forfaitaires'!$E314*(VLOOKUP('DP_Instruction Forfaitaires'!$D314,Listes!$A$54:$E$60,5,FALSE))),('DP_Instruction Forfaitaires'!$E314*(VLOOKUP('DP_Instruction Forfaitaires'!$D314,Listes!$A$54:$E$60,3,FALSE))+(VLOOKUP('DP_Instruction Forfaitaires'!$D314,Listes!$A$54:$E$60,4,FALSE)))))))</f>
        <v/>
      </c>
      <c r="M314" s="123" t="str">
        <f>IF($H314="","",IF($C314=Listes!$B$31,IF('DP_Instruction Forfaitaires'!$E314&lt;Listes!$B$42,('DP_Instruction Forfaitaires'!$E314*(VLOOKUP('DP_Instruction Forfaitaires'!$D314,Listes!$A$43:$E$49,2,FALSE))),IF('DP_Instruction Forfaitaires'!$E314&gt;Listes!$D$42,('DP_Instruction Forfaitaires'!$E314*(VLOOKUP('DP_Instruction Forfaitaires'!$D314,Listes!$A$43:$E$49,5,FALSE))),('DP_Instruction Forfaitaires'!$E314*(VLOOKUP('DP_Instruction Forfaitaires'!$D314,Listes!$A$43:$E$49,3,FALSE))+(VLOOKUP('DP_Instruction Forfaitaires'!$D314,Listes!$A$43:$E$49,4,FALSE)))))))</f>
        <v/>
      </c>
      <c r="N314" s="186" t="str">
        <f>IF($H314="","",IF($C314=Listes!$B$34,Listes!$I$31,IF($C314=Listes!$B$35,(VLOOKUP('DP_Instruction Forfaitaires'!$F314,Listes!$E$31:$F$36,2,FALSE)),IF($C314=Listes!$B$33,IF('DP_Instruction Forfaitaires'!$E314&lt;Listes!$A$64,'DP_Instruction Forfaitaires'!$E314*Listes!$A$65,IF('DP_Instruction Forfaitaires'!$E314&gt;Listes!$D$64,'DP_Instruction Forfaitaires'!$E314*Listes!$D$65,(('DP_Instruction Forfaitaires'!$E314*Listes!$B$65)+Listes!$C$65)))))))</f>
        <v/>
      </c>
      <c r="O314" s="140" t="str">
        <f>IF('Dépenses forfaitaires'!P314="","",'Dépenses forfaitaires'!P314)</f>
        <v/>
      </c>
      <c r="P314" s="196"/>
      <c r="Q314" s="367" t="str">
        <f t="shared" si="16"/>
        <v/>
      </c>
      <c r="R314" s="367" t="str">
        <f t="shared" si="17"/>
        <v/>
      </c>
      <c r="S314" s="196" t="str">
        <f t="shared" si="18"/>
        <v/>
      </c>
      <c r="T314" s="193"/>
      <c r="U314" s="198"/>
      <c r="V314" s="301" t="str">
        <f>IF(AND(OR(P314="KO",S314&lt;&gt;""),OR(Q314="",R314="",S314="")),Listes!$A$68,IF(AND(S314="",Q314&lt;&gt;""),Listes!$A$69,IF(AND(O314&lt;S314,U314=""),Listes!$A$70,IF(AND(Q314&gt;R314),Listes!$A$71,IF(AND(O314&lt;&gt;"",O314&gt;S314,T314=""),Listes!$A$72,IF(AND(W314="",OR(P314&lt;&gt;"",Q314&lt;&gt;"",R314&lt;&gt;"")),Listes!$A$73,""))))))</f>
        <v/>
      </c>
      <c r="W314" s="199"/>
      <c r="X314" s="331">
        <f t="shared" si="19"/>
        <v>0</v>
      </c>
    </row>
    <row r="315" spans="1:24" ht="20.149999999999999" customHeight="1" x14ac:dyDescent="0.35">
      <c r="A315" s="126">
        <v>309</v>
      </c>
      <c r="B315" s="123" t="str">
        <f>IF('Dépenses forfaitaires'!B315="","",'Dépenses forfaitaires'!B315)</f>
        <v/>
      </c>
      <c r="C315" s="123" t="str">
        <f>IF('Dépenses forfaitaires'!C315="","",'Dépenses forfaitaires'!C315)</f>
        <v/>
      </c>
      <c r="D315" s="123" t="str">
        <f>IF('Dépenses forfaitaires'!D315="","",'Dépenses forfaitaires'!D315)</f>
        <v/>
      </c>
      <c r="E315" s="123" t="str">
        <f>IF('Dépenses forfaitaires'!E315="","",'Dépenses forfaitaires'!E315)</f>
        <v/>
      </c>
      <c r="F315" s="123" t="str">
        <f>IF('Dépenses forfaitaires'!F315="","",'Dépenses forfaitaires'!F315)</f>
        <v/>
      </c>
      <c r="G315" s="197" t="str">
        <f>IF('Dépenses forfaitaires'!G315="","",'Dépenses forfaitaires'!G315)</f>
        <v/>
      </c>
      <c r="H315" s="123" t="str">
        <f>IF('Dépenses forfaitaires'!H315="","",'Dépenses forfaitaires'!H315)</f>
        <v/>
      </c>
      <c r="I315" s="123" t="str">
        <f>IF('Dépenses forfaitaires'!I315="","",'Dépenses forfaitaires'!I315)</f>
        <v/>
      </c>
      <c r="J315" s="361" t="str">
        <f>IF('Dépenses forfaitaires'!J315="","",'Dépenses forfaitaires'!J315)</f>
        <v/>
      </c>
      <c r="K315" s="361" t="str">
        <f>IF('Dépenses forfaitaires'!K315="","",'Dépenses forfaitaires'!K315)</f>
        <v/>
      </c>
      <c r="L315" s="123" t="str">
        <f>IF($H315="","",IF($C315=Listes!$B$32,IF('DP_Instruction Forfaitaires'!$E315&lt;Listes!$B$53,('DP_Instruction Forfaitaires'!$E315*(VLOOKUP('DP_Instruction Forfaitaires'!$D315,Listes!$A$54:$E$60,2,FALSE))),IF('DP_Instruction Forfaitaires'!$E315&gt;Listes!$E$53,('DP_Instruction Forfaitaires'!$E315*(VLOOKUP('DP_Instruction Forfaitaires'!$D315,Listes!$A$54:$E$60,5,FALSE))),('DP_Instruction Forfaitaires'!$E315*(VLOOKUP('DP_Instruction Forfaitaires'!$D315,Listes!$A$54:$E$60,3,FALSE))+(VLOOKUP('DP_Instruction Forfaitaires'!$D315,Listes!$A$54:$E$60,4,FALSE)))))))</f>
        <v/>
      </c>
      <c r="M315" s="123" t="str">
        <f>IF($H315="","",IF($C315=Listes!$B$31,IF('DP_Instruction Forfaitaires'!$E315&lt;Listes!$B$42,('DP_Instruction Forfaitaires'!$E315*(VLOOKUP('DP_Instruction Forfaitaires'!$D315,Listes!$A$43:$E$49,2,FALSE))),IF('DP_Instruction Forfaitaires'!$E315&gt;Listes!$D$42,('DP_Instruction Forfaitaires'!$E315*(VLOOKUP('DP_Instruction Forfaitaires'!$D315,Listes!$A$43:$E$49,5,FALSE))),('DP_Instruction Forfaitaires'!$E315*(VLOOKUP('DP_Instruction Forfaitaires'!$D315,Listes!$A$43:$E$49,3,FALSE))+(VLOOKUP('DP_Instruction Forfaitaires'!$D315,Listes!$A$43:$E$49,4,FALSE)))))))</f>
        <v/>
      </c>
      <c r="N315" s="186" t="str">
        <f>IF($H315="","",IF($C315=Listes!$B$34,Listes!$I$31,IF($C315=Listes!$B$35,(VLOOKUP('DP_Instruction Forfaitaires'!$F315,Listes!$E$31:$F$36,2,FALSE)),IF($C315=Listes!$B$33,IF('DP_Instruction Forfaitaires'!$E315&lt;Listes!$A$64,'DP_Instruction Forfaitaires'!$E315*Listes!$A$65,IF('DP_Instruction Forfaitaires'!$E315&gt;Listes!$D$64,'DP_Instruction Forfaitaires'!$E315*Listes!$D$65,(('DP_Instruction Forfaitaires'!$E315*Listes!$B$65)+Listes!$C$65)))))))</f>
        <v/>
      </c>
      <c r="O315" s="140" t="str">
        <f>IF('Dépenses forfaitaires'!P315="","",'Dépenses forfaitaires'!P315)</f>
        <v/>
      </c>
      <c r="P315" s="196"/>
      <c r="Q315" s="367" t="str">
        <f t="shared" si="16"/>
        <v/>
      </c>
      <c r="R315" s="367" t="str">
        <f t="shared" si="17"/>
        <v/>
      </c>
      <c r="S315" s="196" t="str">
        <f t="shared" si="18"/>
        <v/>
      </c>
      <c r="T315" s="193"/>
      <c r="U315" s="198"/>
      <c r="V315" s="301" t="str">
        <f>IF(AND(OR(P315="KO",S315&lt;&gt;""),OR(Q315="",R315="",S315="")),Listes!$A$68,IF(AND(S315="",Q315&lt;&gt;""),Listes!$A$69,IF(AND(O315&lt;S315,U315=""),Listes!$A$70,IF(AND(Q315&gt;R315),Listes!$A$71,IF(AND(O315&lt;&gt;"",O315&gt;S315,T315=""),Listes!$A$72,IF(AND(W315="",OR(P315&lt;&gt;"",Q315&lt;&gt;"",R315&lt;&gt;"")),Listes!$A$73,""))))))</f>
        <v/>
      </c>
      <c r="W315" s="199"/>
      <c r="X315" s="331">
        <f t="shared" si="19"/>
        <v>0</v>
      </c>
    </row>
    <row r="316" spans="1:24" ht="20.149999999999999" customHeight="1" x14ac:dyDescent="0.35">
      <c r="A316" s="126">
        <v>310</v>
      </c>
      <c r="B316" s="123" t="str">
        <f>IF('Dépenses forfaitaires'!B316="","",'Dépenses forfaitaires'!B316)</f>
        <v/>
      </c>
      <c r="C316" s="123" t="str">
        <f>IF('Dépenses forfaitaires'!C316="","",'Dépenses forfaitaires'!C316)</f>
        <v/>
      </c>
      <c r="D316" s="123" t="str">
        <f>IF('Dépenses forfaitaires'!D316="","",'Dépenses forfaitaires'!D316)</f>
        <v/>
      </c>
      <c r="E316" s="123" t="str">
        <f>IF('Dépenses forfaitaires'!E316="","",'Dépenses forfaitaires'!E316)</f>
        <v/>
      </c>
      <c r="F316" s="123" t="str">
        <f>IF('Dépenses forfaitaires'!F316="","",'Dépenses forfaitaires'!F316)</f>
        <v/>
      </c>
      <c r="G316" s="197" t="str">
        <f>IF('Dépenses forfaitaires'!G316="","",'Dépenses forfaitaires'!G316)</f>
        <v/>
      </c>
      <c r="H316" s="123" t="str">
        <f>IF('Dépenses forfaitaires'!H316="","",'Dépenses forfaitaires'!H316)</f>
        <v/>
      </c>
      <c r="I316" s="123" t="str">
        <f>IF('Dépenses forfaitaires'!I316="","",'Dépenses forfaitaires'!I316)</f>
        <v/>
      </c>
      <c r="J316" s="361" t="str">
        <f>IF('Dépenses forfaitaires'!J316="","",'Dépenses forfaitaires'!J316)</f>
        <v/>
      </c>
      <c r="K316" s="361" t="str">
        <f>IF('Dépenses forfaitaires'!K316="","",'Dépenses forfaitaires'!K316)</f>
        <v/>
      </c>
      <c r="L316" s="123" t="str">
        <f>IF($H316="","",IF($C316=Listes!$B$32,IF('DP_Instruction Forfaitaires'!$E316&lt;Listes!$B$53,('DP_Instruction Forfaitaires'!$E316*(VLOOKUP('DP_Instruction Forfaitaires'!$D316,Listes!$A$54:$E$60,2,FALSE))),IF('DP_Instruction Forfaitaires'!$E316&gt;Listes!$E$53,('DP_Instruction Forfaitaires'!$E316*(VLOOKUP('DP_Instruction Forfaitaires'!$D316,Listes!$A$54:$E$60,5,FALSE))),('DP_Instruction Forfaitaires'!$E316*(VLOOKUP('DP_Instruction Forfaitaires'!$D316,Listes!$A$54:$E$60,3,FALSE))+(VLOOKUP('DP_Instruction Forfaitaires'!$D316,Listes!$A$54:$E$60,4,FALSE)))))))</f>
        <v/>
      </c>
      <c r="M316" s="123" t="str">
        <f>IF($H316="","",IF($C316=Listes!$B$31,IF('DP_Instruction Forfaitaires'!$E316&lt;Listes!$B$42,('DP_Instruction Forfaitaires'!$E316*(VLOOKUP('DP_Instruction Forfaitaires'!$D316,Listes!$A$43:$E$49,2,FALSE))),IF('DP_Instruction Forfaitaires'!$E316&gt;Listes!$D$42,('DP_Instruction Forfaitaires'!$E316*(VLOOKUP('DP_Instruction Forfaitaires'!$D316,Listes!$A$43:$E$49,5,FALSE))),('DP_Instruction Forfaitaires'!$E316*(VLOOKUP('DP_Instruction Forfaitaires'!$D316,Listes!$A$43:$E$49,3,FALSE))+(VLOOKUP('DP_Instruction Forfaitaires'!$D316,Listes!$A$43:$E$49,4,FALSE)))))))</f>
        <v/>
      </c>
      <c r="N316" s="186" t="str">
        <f>IF($H316="","",IF($C316=Listes!$B$34,Listes!$I$31,IF($C316=Listes!$B$35,(VLOOKUP('DP_Instruction Forfaitaires'!$F316,Listes!$E$31:$F$36,2,FALSE)),IF($C316=Listes!$B$33,IF('DP_Instruction Forfaitaires'!$E316&lt;Listes!$A$64,'DP_Instruction Forfaitaires'!$E316*Listes!$A$65,IF('DP_Instruction Forfaitaires'!$E316&gt;Listes!$D$64,'DP_Instruction Forfaitaires'!$E316*Listes!$D$65,(('DP_Instruction Forfaitaires'!$E316*Listes!$B$65)+Listes!$C$65)))))))</f>
        <v/>
      </c>
      <c r="O316" s="140" t="str">
        <f>IF('Dépenses forfaitaires'!P316="","",'Dépenses forfaitaires'!P316)</f>
        <v/>
      </c>
      <c r="P316" s="196"/>
      <c r="Q316" s="367" t="str">
        <f t="shared" si="16"/>
        <v/>
      </c>
      <c r="R316" s="367" t="str">
        <f t="shared" si="17"/>
        <v/>
      </c>
      <c r="S316" s="196" t="str">
        <f t="shared" si="18"/>
        <v/>
      </c>
      <c r="T316" s="193"/>
      <c r="U316" s="198"/>
      <c r="V316" s="301" t="str">
        <f>IF(AND(OR(P316="KO",S316&lt;&gt;""),OR(Q316="",R316="",S316="")),Listes!$A$68,IF(AND(S316="",Q316&lt;&gt;""),Listes!$A$69,IF(AND(O316&lt;S316,U316=""),Listes!$A$70,IF(AND(Q316&gt;R316),Listes!$A$71,IF(AND(O316&lt;&gt;"",O316&gt;S316,T316=""),Listes!$A$72,IF(AND(W316="",OR(P316&lt;&gt;"",Q316&lt;&gt;"",R316&lt;&gt;"")),Listes!$A$73,""))))))</f>
        <v/>
      </c>
      <c r="W316" s="199"/>
      <c r="X316" s="331">
        <f t="shared" si="19"/>
        <v>0</v>
      </c>
    </row>
    <row r="317" spans="1:24" ht="20.149999999999999" customHeight="1" x14ac:dyDescent="0.35">
      <c r="A317" s="126">
        <v>311</v>
      </c>
      <c r="B317" s="123" t="str">
        <f>IF('Dépenses forfaitaires'!B317="","",'Dépenses forfaitaires'!B317)</f>
        <v/>
      </c>
      <c r="C317" s="123" t="str">
        <f>IF('Dépenses forfaitaires'!C317="","",'Dépenses forfaitaires'!C317)</f>
        <v/>
      </c>
      <c r="D317" s="123" t="str">
        <f>IF('Dépenses forfaitaires'!D317="","",'Dépenses forfaitaires'!D317)</f>
        <v/>
      </c>
      <c r="E317" s="123" t="str">
        <f>IF('Dépenses forfaitaires'!E317="","",'Dépenses forfaitaires'!E317)</f>
        <v/>
      </c>
      <c r="F317" s="123" t="str">
        <f>IF('Dépenses forfaitaires'!F317="","",'Dépenses forfaitaires'!F317)</f>
        <v/>
      </c>
      <c r="G317" s="197" t="str">
        <f>IF('Dépenses forfaitaires'!G317="","",'Dépenses forfaitaires'!G317)</f>
        <v/>
      </c>
      <c r="H317" s="123" t="str">
        <f>IF('Dépenses forfaitaires'!H317="","",'Dépenses forfaitaires'!H317)</f>
        <v/>
      </c>
      <c r="I317" s="123" t="str">
        <f>IF('Dépenses forfaitaires'!I317="","",'Dépenses forfaitaires'!I317)</f>
        <v/>
      </c>
      <c r="J317" s="361" t="str">
        <f>IF('Dépenses forfaitaires'!J317="","",'Dépenses forfaitaires'!J317)</f>
        <v/>
      </c>
      <c r="K317" s="361" t="str">
        <f>IF('Dépenses forfaitaires'!K317="","",'Dépenses forfaitaires'!K317)</f>
        <v/>
      </c>
      <c r="L317" s="123" t="str">
        <f>IF($H317="","",IF($C317=Listes!$B$32,IF('DP_Instruction Forfaitaires'!$E317&lt;Listes!$B$53,('DP_Instruction Forfaitaires'!$E317*(VLOOKUP('DP_Instruction Forfaitaires'!$D317,Listes!$A$54:$E$60,2,FALSE))),IF('DP_Instruction Forfaitaires'!$E317&gt;Listes!$E$53,('DP_Instruction Forfaitaires'!$E317*(VLOOKUP('DP_Instruction Forfaitaires'!$D317,Listes!$A$54:$E$60,5,FALSE))),('DP_Instruction Forfaitaires'!$E317*(VLOOKUP('DP_Instruction Forfaitaires'!$D317,Listes!$A$54:$E$60,3,FALSE))+(VLOOKUP('DP_Instruction Forfaitaires'!$D317,Listes!$A$54:$E$60,4,FALSE)))))))</f>
        <v/>
      </c>
      <c r="M317" s="123" t="str">
        <f>IF($H317="","",IF($C317=Listes!$B$31,IF('DP_Instruction Forfaitaires'!$E317&lt;Listes!$B$42,('DP_Instruction Forfaitaires'!$E317*(VLOOKUP('DP_Instruction Forfaitaires'!$D317,Listes!$A$43:$E$49,2,FALSE))),IF('DP_Instruction Forfaitaires'!$E317&gt;Listes!$D$42,('DP_Instruction Forfaitaires'!$E317*(VLOOKUP('DP_Instruction Forfaitaires'!$D317,Listes!$A$43:$E$49,5,FALSE))),('DP_Instruction Forfaitaires'!$E317*(VLOOKUP('DP_Instruction Forfaitaires'!$D317,Listes!$A$43:$E$49,3,FALSE))+(VLOOKUP('DP_Instruction Forfaitaires'!$D317,Listes!$A$43:$E$49,4,FALSE)))))))</f>
        <v/>
      </c>
      <c r="N317" s="186" t="str">
        <f>IF($H317="","",IF($C317=Listes!$B$34,Listes!$I$31,IF($C317=Listes!$B$35,(VLOOKUP('DP_Instruction Forfaitaires'!$F317,Listes!$E$31:$F$36,2,FALSE)),IF($C317=Listes!$B$33,IF('DP_Instruction Forfaitaires'!$E317&lt;Listes!$A$64,'DP_Instruction Forfaitaires'!$E317*Listes!$A$65,IF('DP_Instruction Forfaitaires'!$E317&gt;Listes!$D$64,'DP_Instruction Forfaitaires'!$E317*Listes!$D$65,(('DP_Instruction Forfaitaires'!$E317*Listes!$B$65)+Listes!$C$65)))))))</f>
        <v/>
      </c>
      <c r="O317" s="140" t="str">
        <f>IF('Dépenses forfaitaires'!P317="","",'Dépenses forfaitaires'!P317)</f>
        <v/>
      </c>
      <c r="P317" s="196"/>
      <c r="Q317" s="367" t="str">
        <f t="shared" si="16"/>
        <v/>
      </c>
      <c r="R317" s="367" t="str">
        <f t="shared" si="17"/>
        <v/>
      </c>
      <c r="S317" s="196" t="str">
        <f t="shared" si="18"/>
        <v/>
      </c>
      <c r="T317" s="193"/>
      <c r="U317" s="198"/>
      <c r="V317" s="301" t="str">
        <f>IF(AND(OR(P317="KO",S317&lt;&gt;""),OR(Q317="",R317="",S317="")),Listes!$A$68,IF(AND(S317="",Q317&lt;&gt;""),Listes!$A$69,IF(AND(O317&lt;S317,U317=""),Listes!$A$70,IF(AND(Q317&gt;R317),Listes!$A$71,IF(AND(O317&lt;&gt;"",O317&gt;S317,T317=""),Listes!$A$72,IF(AND(W317="",OR(P317&lt;&gt;"",Q317&lt;&gt;"",R317&lt;&gt;"")),Listes!$A$73,""))))))</f>
        <v/>
      </c>
      <c r="W317" s="199"/>
      <c r="X317" s="331">
        <f t="shared" si="19"/>
        <v>0</v>
      </c>
    </row>
    <row r="318" spans="1:24" ht="20.149999999999999" customHeight="1" x14ac:dyDescent="0.35">
      <c r="A318" s="126">
        <v>312</v>
      </c>
      <c r="B318" s="123" t="str">
        <f>IF('Dépenses forfaitaires'!B318="","",'Dépenses forfaitaires'!B318)</f>
        <v/>
      </c>
      <c r="C318" s="123" t="str">
        <f>IF('Dépenses forfaitaires'!C318="","",'Dépenses forfaitaires'!C318)</f>
        <v/>
      </c>
      <c r="D318" s="123" t="str">
        <f>IF('Dépenses forfaitaires'!D318="","",'Dépenses forfaitaires'!D318)</f>
        <v/>
      </c>
      <c r="E318" s="123" t="str">
        <f>IF('Dépenses forfaitaires'!E318="","",'Dépenses forfaitaires'!E318)</f>
        <v/>
      </c>
      <c r="F318" s="123" t="str">
        <f>IF('Dépenses forfaitaires'!F318="","",'Dépenses forfaitaires'!F318)</f>
        <v/>
      </c>
      <c r="G318" s="197" t="str">
        <f>IF('Dépenses forfaitaires'!G318="","",'Dépenses forfaitaires'!G318)</f>
        <v/>
      </c>
      <c r="H318" s="123" t="str">
        <f>IF('Dépenses forfaitaires'!H318="","",'Dépenses forfaitaires'!H318)</f>
        <v/>
      </c>
      <c r="I318" s="123" t="str">
        <f>IF('Dépenses forfaitaires'!I318="","",'Dépenses forfaitaires'!I318)</f>
        <v/>
      </c>
      <c r="J318" s="361" t="str">
        <f>IF('Dépenses forfaitaires'!J318="","",'Dépenses forfaitaires'!J318)</f>
        <v/>
      </c>
      <c r="K318" s="361" t="str">
        <f>IF('Dépenses forfaitaires'!K318="","",'Dépenses forfaitaires'!K318)</f>
        <v/>
      </c>
      <c r="L318" s="123" t="str">
        <f>IF($H318="","",IF($C318=Listes!$B$32,IF('DP_Instruction Forfaitaires'!$E318&lt;Listes!$B$53,('DP_Instruction Forfaitaires'!$E318*(VLOOKUP('DP_Instruction Forfaitaires'!$D318,Listes!$A$54:$E$60,2,FALSE))),IF('DP_Instruction Forfaitaires'!$E318&gt;Listes!$E$53,('DP_Instruction Forfaitaires'!$E318*(VLOOKUP('DP_Instruction Forfaitaires'!$D318,Listes!$A$54:$E$60,5,FALSE))),('DP_Instruction Forfaitaires'!$E318*(VLOOKUP('DP_Instruction Forfaitaires'!$D318,Listes!$A$54:$E$60,3,FALSE))+(VLOOKUP('DP_Instruction Forfaitaires'!$D318,Listes!$A$54:$E$60,4,FALSE)))))))</f>
        <v/>
      </c>
      <c r="M318" s="123" t="str">
        <f>IF($H318="","",IF($C318=Listes!$B$31,IF('DP_Instruction Forfaitaires'!$E318&lt;Listes!$B$42,('DP_Instruction Forfaitaires'!$E318*(VLOOKUP('DP_Instruction Forfaitaires'!$D318,Listes!$A$43:$E$49,2,FALSE))),IF('DP_Instruction Forfaitaires'!$E318&gt;Listes!$D$42,('DP_Instruction Forfaitaires'!$E318*(VLOOKUP('DP_Instruction Forfaitaires'!$D318,Listes!$A$43:$E$49,5,FALSE))),('DP_Instruction Forfaitaires'!$E318*(VLOOKUP('DP_Instruction Forfaitaires'!$D318,Listes!$A$43:$E$49,3,FALSE))+(VLOOKUP('DP_Instruction Forfaitaires'!$D318,Listes!$A$43:$E$49,4,FALSE)))))))</f>
        <v/>
      </c>
      <c r="N318" s="186" t="str">
        <f>IF($H318="","",IF($C318=Listes!$B$34,Listes!$I$31,IF($C318=Listes!$B$35,(VLOOKUP('DP_Instruction Forfaitaires'!$F318,Listes!$E$31:$F$36,2,FALSE)),IF($C318=Listes!$B$33,IF('DP_Instruction Forfaitaires'!$E318&lt;Listes!$A$64,'DP_Instruction Forfaitaires'!$E318*Listes!$A$65,IF('DP_Instruction Forfaitaires'!$E318&gt;Listes!$D$64,'DP_Instruction Forfaitaires'!$E318*Listes!$D$65,(('DP_Instruction Forfaitaires'!$E318*Listes!$B$65)+Listes!$C$65)))))))</f>
        <v/>
      </c>
      <c r="O318" s="140" t="str">
        <f>IF('Dépenses forfaitaires'!P318="","",'Dépenses forfaitaires'!P318)</f>
        <v/>
      </c>
      <c r="P318" s="196"/>
      <c r="Q318" s="367" t="str">
        <f t="shared" si="16"/>
        <v/>
      </c>
      <c r="R318" s="367" t="str">
        <f t="shared" si="17"/>
        <v/>
      </c>
      <c r="S318" s="196" t="str">
        <f t="shared" si="18"/>
        <v/>
      </c>
      <c r="T318" s="193"/>
      <c r="U318" s="198"/>
      <c r="V318" s="301" t="str">
        <f>IF(AND(OR(P318="KO",S318&lt;&gt;""),OR(Q318="",R318="",S318="")),Listes!$A$68,IF(AND(S318="",Q318&lt;&gt;""),Listes!$A$69,IF(AND(O318&lt;S318,U318=""),Listes!$A$70,IF(AND(Q318&gt;R318),Listes!$A$71,IF(AND(O318&lt;&gt;"",O318&gt;S318,T318=""),Listes!$A$72,IF(AND(W318="",OR(P318&lt;&gt;"",Q318&lt;&gt;"",R318&lt;&gt;"")),Listes!$A$73,""))))))</f>
        <v/>
      </c>
      <c r="W318" s="199"/>
      <c r="X318" s="331">
        <f t="shared" si="19"/>
        <v>0</v>
      </c>
    </row>
    <row r="319" spans="1:24" ht="20.149999999999999" customHeight="1" x14ac:dyDescent="0.35">
      <c r="A319" s="126">
        <v>313</v>
      </c>
      <c r="B319" s="123" t="str">
        <f>IF('Dépenses forfaitaires'!B319="","",'Dépenses forfaitaires'!B319)</f>
        <v/>
      </c>
      <c r="C319" s="123" t="str">
        <f>IF('Dépenses forfaitaires'!C319="","",'Dépenses forfaitaires'!C319)</f>
        <v/>
      </c>
      <c r="D319" s="123" t="str">
        <f>IF('Dépenses forfaitaires'!D319="","",'Dépenses forfaitaires'!D319)</f>
        <v/>
      </c>
      <c r="E319" s="123" t="str">
        <f>IF('Dépenses forfaitaires'!E319="","",'Dépenses forfaitaires'!E319)</f>
        <v/>
      </c>
      <c r="F319" s="123" t="str">
        <f>IF('Dépenses forfaitaires'!F319="","",'Dépenses forfaitaires'!F319)</f>
        <v/>
      </c>
      <c r="G319" s="197" t="str">
        <f>IF('Dépenses forfaitaires'!G319="","",'Dépenses forfaitaires'!G319)</f>
        <v/>
      </c>
      <c r="H319" s="123" t="str">
        <f>IF('Dépenses forfaitaires'!H319="","",'Dépenses forfaitaires'!H319)</f>
        <v/>
      </c>
      <c r="I319" s="123" t="str">
        <f>IF('Dépenses forfaitaires'!I319="","",'Dépenses forfaitaires'!I319)</f>
        <v/>
      </c>
      <c r="J319" s="361" t="str">
        <f>IF('Dépenses forfaitaires'!J319="","",'Dépenses forfaitaires'!J319)</f>
        <v/>
      </c>
      <c r="K319" s="361" t="str">
        <f>IF('Dépenses forfaitaires'!K319="","",'Dépenses forfaitaires'!K319)</f>
        <v/>
      </c>
      <c r="L319" s="123" t="str">
        <f>IF($H319="","",IF($C319=Listes!$B$32,IF('DP_Instruction Forfaitaires'!$E319&lt;Listes!$B$53,('DP_Instruction Forfaitaires'!$E319*(VLOOKUP('DP_Instruction Forfaitaires'!$D319,Listes!$A$54:$E$60,2,FALSE))),IF('DP_Instruction Forfaitaires'!$E319&gt;Listes!$E$53,('DP_Instruction Forfaitaires'!$E319*(VLOOKUP('DP_Instruction Forfaitaires'!$D319,Listes!$A$54:$E$60,5,FALSE))),('DP_Instruction Forfaitaires'!$E319*(VLOOKUP('DP_Instruction Forfaitaires'!$D319,Listes!$A$54:$E$60,3,FALSE))+(VLOOKUP('DP_Instruction Forfaitaires'!$D319,Listes!$A$54:$E$60,4,FALSE)))))))</f>
        <v/>
      </c>
      <c r="M319" s="123" t="str">
        <f>IF($H319="","",IF($C319=Listes!$B$31,IF('DP_Instruction Forfaitaires'!$E319&lt;Listes!$B$42,('DP_Instruction Forfaitaires'!$E319*(VLOOKUP('DP_Instruction Forfaitaires'!$D319,Listes!$A$43:$E$49,2,FALSE))),IF('DP_Instruction Forfaitaires'!$E319&gt;Listes!$D$42,('DP_Instruction Forfaitaires'!$E319*(VLOOKUP('DP_Instruction Forfaitaires'!$D319,Listes!$A$43:$E$49,5,FALSE))),('DP_Instruction Forfaitaires'!$E319*(VLOOKUP('DP_Instruction Forfaitaires'!$D319,Listes!$A$43:$E$49,3,FALSE))+(VLOOKUP('DP_Instruction Forfaitaires'!$D319,Listes!$A$43:$E$49,4,FALSE)))))))</f>
        <v/>
      </c>
      <c r="N319" s="186" t="str">
        <f>IF($H319="","",IF($C319=Listes!$B$34,Listes!$I$31,IF($C319=Listes!$B$35,(VLOOKUP('DP_Instruction Forfaitaires'!$F319,Listes!$E$31:$F$36,2,FALSE)),IF($C319=Listes!$B$33,IF('DP_Instruction Forfaitaires'!$E319&lt;Listes!$A$64,'DP_Instruction Forfaitaires'!$E319*Listes!$A$65,IF('DP_Instruction Forfaitaires'!$E319&gt;Listes!$D$64,'DP_Instruction Forfaitaires'!$E319*Listes!$D$65,(('DP_Instruction Forfaitaires'!$E319*Listes!$B$65)+Listes!$C$65)))))))</f>
        <v/>
      </c>
      <c r="O319" s="140" t="str">
        <f>IF('Dépenses forfaitaires'!P319="","",'Dépenses forfaitaires'!P319)</f>
        <v/>
      </c>
      <c r="P319" s="196"/>
      <c r="Q319" s="367" t="str">
        <f t="shared" si="16"/>
        <v/>
      </c>
      <c r="R319" s="367" t="str">
        <f t="shared" si="17"/>
        <v/>
      </c>
      <c r="S319" s="196" t="str">
        <f t="shared" si="18"/>
        <v/>
      </c>
      <c r="T319" s="193"/>
      <c r="U319" s="198"/>
      <c r="V319" s="301" t="str">
        <f>IF(AND(OR(P319="KO",S319&lt;&gt;""),OR(Q319="",R319="",S319="")),Listes!$A$68,IF(AND(S319="",Q319&lt;&gt;""),Listes!$A$69,IF(AND(O319&lt;S319,U319=""),Listes!$A$70,IF(AND(Q319&gt;R319),Listes!$A$71,IF(AND(O319&lt;&gt;"",O319&gt;S319,T319=""),Listes!$A$72,IF(AND(W319="",OR(P319&lt;&gt;"",Q319&lt;&gt;"",R319&lt;&gt;"")),Listes!$A$73,""))))))</f>
        <v/>
      </c>
      <c r="W319" s="199"/>
      <c r="X319" s="331">
        <f t="shared" si="19"/>
        <v>0</v>
      </c>
    </row>
    <row r="320" spans="1:24" ht="20.149999999999999" customHeight="1" x14ac:dyDescent="0.35">
      <c r="A320" s="126">
        <v>314</v>
      </c>
      <c r="B320" s="123" t="str">
        <f>IF('Dépenses forfaitaires'!B320="","",'Dépenses forfaitaires'!B320)</f>
        <v/>
      </c>
      <c r="C320" s="123" t="str">
        <f>IF('Dépenses forfaitaires'!C320="","",'Dépenses forfaitaires'!C320)</f>
        <v/>
      </c>
      <c r="D320" s="123" t="str">
        <f>IF('Dépenses forfaitaires'!D320="","",'Dépenses forfaitaires'!D320)</f>
        <v/>
      </c>
      <c r="E320" s="123" t="str">
        <f>IF('Dépenses forfaitaires'!E320="","",'Dépenses forfaitaires'!E320)</f>
        <v/>
      </c>
      <c r="F320" s="123" t="str">
        <f>IF('Dépenses forfaitaires'!F320="","",'Dépenses forfaitaires'!F320)</f>
        <v/>
      </c>
      <c r="G320" s="197" t="str">
        <f>IF('Dépenses forfaitaires'!G320="","",'Dépenses forfaitaires'!G320)</f>
        <v/>
      </c>
      <c r="H320" s="123" t="str">
        <f>IF('Dépenses forfaitaires'!H320="","",'Dépenses forfaitaires'!H320)</f>
        <v/>
      </c>
      <c r="I320" s="123" t="str">
        <f>IF('Dépenses forfaitaires'!I320="","",'Dépenses forfaitaires'!I320)</f>
        <v/>
      </c>
      <c r="J320" s="361" t="str">
        <f>IF('Dépenses forfaitaires'!J320="","",'Dépenses forfaitaires'!J320)</f>
        <v/>
      </c>
      <c r="K320" s="361" t="str">
        <f>IF('Dépenses forfaitaires'!K320="","",'Dépenses forfaitaires'!K320)</f>
        <v/>
      </c>
      <c r="L320" s="123" t="str">
        <f>IF($H320="","",IF($C320=Listes!$B$32,IF('DP_Instruction Forfaitaires'!$E320&lt;Listes!$B$53,('DP_Instruction Forfaitaires'!$E320*(VLOOKUP('DP_Instruction Forfaitaires'!$D320,Listes!$A$54:$E$60,2,FALSE))),IF('DP_Instruction Forfaitaires'!$E320&gt;Listes!$E$53,('DP_Instruction Forfaitaires'!$E320*(VLOOKUP('DP_Instruction Forfaitaires'!$D320,Listes!$A$54:$E$60,5,FALSE))),('DP_Instruction Forfaitaires'!$E320*(VLOOKUP('DP_Instruction Forfaitaires'!$D320,Listes!$A$54:$E$60,3,FALSE))+(VLOOKUP('DP_Instruction Forfaitaires'!$D320,Listes!$A$54:$E$60,4,FALSE)))))))</f>
        <v/>
      </c>
      <c r="M320" s="123" t="str">
        <f>IF($H320="","",IF($C320=Listes!$B$31,IF('DP_Instruction Forfaitaires'!$E320&lt;Listes!$B$42,('DP_Instruction Forfaitaires'!$E320*(VLOOKUP('DP_Instruction Forfaitaires'!$D320,Listes!$A$43:$E$49,2,FALSE))),IF('DP_Instruction Forfaitaires'!$E320&gt;Listes!$D$42,('DP_Instruction Forfaitaires'!$E320*(VLOOKUP('DP_Instruction Forfaitaires'!$D320,Listes!$A$43:$E$49,5,FALSE))),('DP_Instruction Forfaitaires'!$E320*(VLOOKUP('DP_Instruction Forfaitaires'!$D320,Listes!$A$43:$E$49,3,FALSE))+(VLOOKUP('DP_Instruction Forfaitaires'!$D320,Listes!$A$43:$E$49,4,FALSE)))))))</f>
        <v/>
      </c>
      <c r="N320" s="186" t="str">
        <f>IF($H320="","",IF($C320=Listes!$B$34,Listes!$I$31,IF($C320=Listes!$B$35,(VLOOKUP('DP_Instruction Forfaitaires'!$F320,Listes!$E$31:$F$36,2,FALSE)),IF($C320=Listes!$B$33,IF('DP_Instruction Forfaitaires'!$E320&lt;Listes!$A$64,'DP_Instruction Forfaitaires'!$E320*Listes!$A$65,IF('DP_Instruction Forfaitaires'!$E320&gt;Listes!$D$64,'DP_Instruction Forfaitaires'!$E320*Listes!$D$65,(('DP_Instruction Forfaitaires'!$E320*Listes!$B$65)+Listes!$C$65)))))))</f>
        <v/>
      </c>
      <c r="O320" s="140" t="str">
        <f>IF('Dépenses forfaitaires'!P320="","",'Dépenses forfaitaires'!P320)</f>
        <v/>
      </c>
      <c r="P320" s="196"/>
      <c r="Q320" s="367" t="str">
        <f t="shared" si="16"/>
        <v/>
      </c>
      <c r="R320" s="367" t="str">
        <f t="shared" si="17"/>
        <v/>
      </c>
      <c r="S320" s="196" t="str">
        <f t="shared" si="18"/>
        <v/>
      </c>
      <c r="T320" s="193"/>
      <c r="U320" s="198"/>
      <c r="V320" s="301" t="str">
        <f>IF(AND(OR(P320="KO",S320&lt;&gt;""),OR(Q320="",R320="",S320="")),Listes!$A$68,IF(AND(S320="",Q320&lt;&gt;""),Listes!$A$69,IF(AND(O320&lt;S320,U320=""),Listes!$A$70,IF(AND(Q320&gt;R320),Listes!$A$71,IF(AND(O320&lt;&gt;"",O320&gt;S320,T320=""),Listes!$A$72,IF(AND(W320="",OR(P320&lt;&gt;"",Q320&lt;&gt;"",R320&lt;&gt;"")),Listes!$A$73,""))))))</f>
        <v/>
      </c>
      <c r="W320" s="199"/>
      <c r="X320" s="331">
        <f t="shared" si="19"/>
        <v>0</v>
      </c>
    </row>
    <row r="321" spans="1:24" ht="20.149999999999999" customHeight="1" x14ac:dyDescent="0.35">
      <c r="A321" s="126">
        <v>315</v>
      </c>
      <c r="B321" s="123" t="str">
        <f>IF('Dépenses forfaitaires'!B321="","",'Dépenses forfaitaires'!B321)</f>
        <v/>
      </c>
      <c r="C321" s="123" t="str">
        <f>IF('Dépenses forfaitaires'!C321="","",'Dépenses forfaitaires'!C321)</f>
        <v/>
      </c>
      <c r="D321" s="123" t="str">
        <f>IF('Dépenses forfaitaires'!D321="","",'Dépenses forfaitaires'!D321)</f>
        <v/>
      </c>
      <c r="E321" s="123" t="str">
        <f>IF('Dépenses forfaitaires'!E321="","",'Dépenses forfaitaires'!E321)</f>
        <v/>
      </c>
      <c r="F321" s="123" t="str">
        <f>IF('Dépenses forfaitaires'!F321="","",'Dépenses forfaitaires'!F321)</f>
        <v/>
      </c>
      <c r="G321" s="197" t="str">
        <f>IF('Dépenses forfaitaires'!G321="","",'Dépenses forfaitaires'!G321)</f>
        <v/>
      </c>
      <c r="H321" s="123" t="str">
        <f>IF('Dépenses forfaitaires'!H321="","",'Dépenses forfaitaires'!H321)</f>
        <v/>
      </c>
      <c r="I321" s="123" t="str">
        <f>IF('Dépenses forfaitaires'!I321="","",'Dépenses forfaitaires'!I321)</f>
        <v/>
      </c>
      <c r="J321" s="361" t="str">
        <f>IF('Dépenses forfaitaires'!J321="","",'Dépenses forfaitaires'!J321)</f>
        <v/>
      </c>
      <c r="K321" s="361" t="str">
        <f>IF('Dépenses forfaitaires'!K321="","",'Dépenses forfaitaires'!K321)</f>
        <v/>
      </c>
      <c r="L321" s="123" t="str">
        <f>IF($H321="","",IF($C321=Listes!$B$32,IF('DP_Instruction Forfaitaires'!$E321&lt;Listes!$B$53,('DP_Instruction Forfaitaires'!$E321*(VLOOKUP('DP_Instruction Forfaitaires'!$D321,Listes!$A$54:$E$60,2,FALSE))),IF('DP_Instruction Forfaitaires'!$E321&gt;Listes!$E$53,('DP_Instruction Forfaitaires'!$E321*(VLOOKUP('DP_Instruction Forfaitaires'!$D321,Listes!$A$54:$E$60,5,FALSE))),('DP_Instruction Forfaitaires'!$E321*(VLOOKUP('DP_Instruction Forfaitaires'!$D321,Listes!$A$54:$E$60,3,FALSE))+(VLOOKUP('DP_Instruction Forfaitaires'!$D321,Listes!$A$54:$E$60,4,FALSE)))))))</f>
        <v/>
      </c>
      <c r="M321" s="123" t="str">
        <f>IF($H321="","",IF($C321=Listes!$B$31,IF('DP_Instruction Forfaitaires'!$E321&lt;Listes!$B$42,('DP_Instruction Forfaitaires'!$E321*(VLOOKUP('DP_Instruction Forfaitaires'!$D321,Listes!$A$43:$E$49,2,FALSE))),IF('DP_Instruction Forfaitaires'!$E321&gt;Listes!$D$42,('DP_Instruction Forfaitaires'!$E321*(VLOOKUP('DP_Instruction Forfaitaires'!$D321,Listes!$A$43:$E$49,5,FALSE))),('DP_Instruction Forfaitaires'!$E321*(VLOOKUP('DP_Instruction Forfaitaires'!$D321,Listes!$A$43:$E$49,3,FALSE))+(VLOOKUP('DP_Instruction Forfaitaires'!$D321,Listes!$A$43:$E$49,4,FALSE)))))))</f>
        <v/>
      </c>
      <c r="N321" s="186" t="str">
        <f>IF($H321="","",IF($C321=Listes!$B$34,Listes!$I$31,IF($C321=Listes!$B$35,(VLOOKUP('DP_Instruction Forfaitaires'!$F321,Listes!$E$31:$F$36,2,FALSE)),IF($C321=Listes!$B$33,IF('DP_Instruction Forfaitaires'!$E321&lt;Listes!$A$64,'DP_Instruction Forfaitaires'!$E321*Listes!$A$65,IF('DP_Instruction Forfaitaires'!$E321&gt;Listes!$D$64,'DP_Instruction Forfaitaires'!$E321*Listes!$D$65,(('DP_Instruction Forfaitaires'!$E321*Listes!$B$65)+Listes!$C$65)))))))</f>
        <v/>
      </c>
      <c r="O321" s="140" t="str">
        <f>IF('Dépenses forfaitaires'!P321="","",'Dépenses forfaitaires'!P321)</f>
        <v/>
      </c>
      <c r="P321" s="196"/>
      <c r="Q321" s="367" t="str">
        <f t="shared" si="16"/>
        <v/>
      </c>
      <c r="R321" s="367" t="str">
        <f t="shared" si="17"/>
        <v/>
      </c>
      <c r="S321" s="196" t="str">
        <f t="shared" si="18"/>
        <v/>
      </c>
      <c r="T321" s="193"/>
      <c r="U321" s="198"/>
      <c r="V321" s="301" t="str">
        <f>IF(AND(OR(P321="KO",S321&lt;&gt;""),OR(Q321="",R321="",S321="")),Listes!$A$68,IF(AND(S321="",Q321&lt;&gt;""),Listes!$A$69,IF(AND(O321&lt;S321,U321=""),Listes!$A$70,IF(AND(Q321&gt;R321),Listes!$A$71,IF(AND(O321&lt;&gt;"",O321&gt;S321,T321=""),Listes!$A$72,IF(AND(W321="",OR(P321&lt;&gt;"",Q321&lt;&gt;"",R321&lt;&gt;"")),Listes!$A$73,""))))))</f>
        <v/>
      </c>
      <c r="W321" s="199"/>
      <c r="X321" s="331">
        <f t="shared" si="19"/>
        <v>0</v>
      </c>
    </row>
    <row r="322" spans="1:24" ht="20.149999999999999" customHeight="1" x14ac:dyDescent="0.35">
      <c r="A322" s="126">
        <v>316</v>
      </c>
      <c r="B322" s="123" t="str">
        <f>IF('Dépenses forfaitaires'!B322="","",'Dépenses forfaitaires'!B322)</f>
        <v/>
      </c>
      <c r="C322" s="123" t="str">
        <f>IF('Dépenses forfaitaires'!C322="","",'Dépenses forfaitaires'!C322)</f>
        <v/>
      </c>
      <c r="D322" s="123" t="str">
        <f>IF('Dépenses forfaitaires'!D322="","",'Dépenses forfaitaires'!D322)</f>
        <v/>
      </c>
      <c r="E322" s="123" t="str">
        <f>IF('Dépenses forfaitaires'!E322="","",'Dépenses forfaitaires'!E322)</f>
        <v/>
      </c>
      <c r="F322" s="123" t="str">
        <f>IF('Dépenses forfaitaires'!F322="","",'Dépenses forfaitaires'!F322)</f>
        <v/>
      </c>
      <c r="G322" s="197" t="str">
        <f>IF('Dépenses forfaitaires'!G322="","",'Dépenses forfaitaires'!G322)</f>
        <v/>
      </c>
      <c r="H322" s="123" t="str">
        <f>IF('Dépenses forfaitaires'!H322="","",'Dépenses forfaitaires'!H322)</f>
        <v/>
      </c>
      <c r="I322" s="123" t="str">
        <f>IF('Dépenses forfaitaires'!I322="","",'Dépenses forfaitaires'!I322)</f>
        <v/>
      </c>
      <c r="J322" s="361" t="str">
        <f>IF('Dépenses forfaitaires'!J322="","",'Dépenses forfaitaires'!J322)</f>
        <v/>
      </c>
      <c r="K322" s="361" t="str">
        <f>IF('Dépenses forfaitaires'!K322="","",'Dépenses forfaitaires'!K322)</f>
        <v/>
      </c>
      <c r="L322" s="123" t="str">
        <f>IF($H322="","",IF($C322=Listes!$B$32,IF('DP_Instruction Forfaitaires'!$E322&lt;Listes!$B$53,('DP_Instruction Forfaitaires'!$E322*(VLOOKUP('DP_Instruction Forfaitaires'!$D322,Listes!$A$54:$E$60,2,FALSE))),IF('DP_Instruction Forfaitaires'!$E322&gt;Listes!$E$53,('DP_Instruction Forfaitaires'!$E322*(VLOOKUP('DP_Instruction Forfaitaires'!$D322,Listes!$A$54:$E$60,5,FALSE))),('DP_Instruction Forfaitaires'!$E322*(VLOOKUP('DP_Instruction Forfaitaires'!$D322,Listes!$A$54:$E$60,3,FALSE))+(VLOOKUP('DP_Instruction Forfaitaires'!$D322,Listes!$A$54:$E$60,4,FALSE)))))))</f>
        <v/>
      </c>
      <c r="M322" s="123" t="str">
        <f>IF($H322="","",IF($C322=Listes!$B$31,IF('DP_Instruction Forfaitaires'!$E322&lt;Listes!$B$42,('DP_Instruction Forfaitaires'!$E322*(VLOOKUP('DP_Instruction Forfaitaires'!$D322,Listes!$A$43:$E$49,2,FALSE))),IF('DP_Instruction Forfaitaires'!$E322&gt;Listes!$D$42,('DP_Instruction Forfaitaires'!$E322*(VLOOKUP('DP_Instruction Forfaitaires'!$D322,Listes!$A$43:$E$49,5,FALSE))),('DP_Instruction Forfaitaires'!$E322*(VLOOKUP('DP_Instruction Forfaitaires'!$D322,Listes!$A$43:$E$49,3,FALSE))+(VLOOKUP('DP_Instruction Forfaitaires'!$D322,Listes!$A$43:$E$49,4,FALSE)))))))</f>
        <v/>
      </c>
      <c r="N322" s="186" t="str">
        <f>IF($H322="","",IF($C322=Listes!$B$34,Listes!$I$31,IF($C322=Listes!$B$35,(VLOOKUP('DP_Instruction Forfaitaires'!$F322,Listes!$E$31:$F$36,2,FALSE)),IF($C322=Listes!$B$33,IF('DP_Instruction Forfaitaires'!$E322&lt;Listes!$A$64,'DP_Instruction Forfaitaires'!$E322*Listes!$A$65,IF('DP_Instruction Forfaitaires'!$E322&gt;Listes!$D$64,'DP_Instruction Forfaitaires'!$E322*Listes!$D$65,(('DP_Instruction Forfaitaires'!$E322*Listes!$B$65)+Listes!$C$65)))))))</f>
        <v/>
      </c>
      <c r="O322" s="140" t="str">
        <f>IF('Dépenses forfaitaires'!P322="","",'Dépenses forfaitaires'!P322)</f>
        <v/>
      </c>
      <c r="P322" s="196"/>
      <c r="Q322" s="367" t="str">
        <f t="shared" si="16"/>
        <v/>
      </c>
      <c r="R322" s="367" t="str">
        <f t="shared" si="17"/>
        <v/>
      </c>
      <c r="S322" s="196" t="str">
        <f t="shared" si="18"/>
        <v/>
      </c>
      <c r="T322" s="193"/>
      <c r="U322" s="198"/>
      <c r="V322" s="301" t="str">
        <f>IF(AND(OR(P322="KO",S322&lt;&gt;""),OR(Q322="",R322="",S322="")),Listes!$A$68,IF(AND(S322="",Q322&lt;&gt;""),Listes!$A$69,IF(AND(O322&lt;S322,U322=""),Listes!$A$70,IF(AND(Q322&gt;R322),Listes!$A$71,IF(AND(O322&lt;&gt;"",O322&gt;S322,T322=""),Listes!$A$72,IF(AND(W322="",OR(P322&lt;&gt;"",Q322&lt;&gt;"",R322&lt;&gt;"")),Listes!$A$73,""))))))</f>
        <v/>
      </c>
      <c r="W322" s="199"/>
      <c r="X322" s="331">
        <f t="shared" si="19"/>
        <v>0</v>
      </c>
    </row>
    <row r="323" spans="1:24" ht="20.149999999999999" customHeight="1" x14ac:dyDescent="0.35">
      <c r="A323" s="126">
        <v>317</v>
      </c>
      <c r="B323" s="123" t="str">
        <f>IF('Dépenses forfaitaires'!B323="","",'Dépenses forfaitaires'!B323)</f>
        <v/>
      </c>
      <c r="C323" s="123" t="str">
        <f>IF('Dépenses forfaitaires'!C323="","",'Dépenses forfaitaires'!C323)</f>
        <v/>
      </c>
      <c r="D323" s="123" t="str">
        <f>IF('Dépenses forfaitaires'!D323="","",'Dépenses forfaitaires'!D323)</f>
        <v/>
      </c>
      <c r="E323" s="123" t="str">
        <f>IF('Dépenses forfaitaires'!E323="","",'Dépenses forfaitaires'!E323)</f>
        <v/>
      </c>
      <c r="F323" s="123" t="str">
        <f>IF('Dépenses forfaitaires'!F323="","",'Dépenses forfaitaires'!F323)</f>
        <v/>
      </c>
      <c r="G323" s="197" t="str">
        <f>IF('Dépenses forfaitaires'!G323="","",'Dépenses forfaitaires'!G323)</f>
        <v/>
      </c>
      <c r="H323" s="123" t="str">
        <f>IF('Dépenses forfaitaires'!H323="","",'Dépenses forfaitaires'!H323)</f>
        <v/>
      </c>
      <c r="I323" s="123" t="str">
        <f>IF('Dépenses forfaitaires'!I323="","",'Dépenses forfaitaires'!I323)</f>
        <v/>
      </c>
      <c r="J323" s="361" t="str">
        <f>IF('Dépenses forfaitaires'!J323="","",'Dépenses forfaitaires'!J323)</f>
        <v/>
      </c>
      <c r="K323" s="361" t="str">
        <f>IF('Dépenses forfaitaires'!K323="","",'Dépenses forfaitaires'!K323)</f>
        <v/>
      </c>
      <c r="L323" s="123" t="str">
        <f>IF($H323="","",IF($C323=Listes!$B$32,IF('DP_Instruction Forfaitaires'!$E323&lt;Listes!$B$53,('DP_Instruction Forfaitaires'!$E323*(VLOOKUP('DP_Instruction Forfaitaires'!$D323,Listes!$A$54:$E$60,2,FALSE))),IF('DP_Instruction Forfaitaires'!$E323&gt;Listes!$E$53,('DP_Instruction Forfaitaires'!$E323*(VLOOKUP('DP_Instruction Forfaitaires'!$D323,Listes!$A$54:$E$60,5,FALSE))),('DP_Instruction Forfaitaires'!$E323*(VLOOKUP('DP_Instruction Forfaitaires'!$D323,Listes!$A$54:$E$60,3,FALSE))+(VLOOKUP('DP_Instruction Forfaitaires'!$D323,Listes!$A$54:$E$60,4,FALSE)))))))</f>
        <v/>
      </c>
      <c r="M323" s="123" t="str">
        <f>IF($H323="","",IF($C323=Listes!$B$31,IF('DP_Instruction Forfaitaires'!$E323&lt;Listes!$B$42,('DP_Instruction Forfaitaires'!$E323*(VLOOKUP('DP_Instruction Forfaitaires'!$D323,Listes!$A$43:$E$49,2,FALSE))),IF('DP_Instruction Forfaitaires'!$E323&gt;Listes!$D$42,('DP_Instruction Forfaitaires'!$E323*(VLOOKUP('DP_Instruction Forfaitaires'!$D323,Listes!$A$43:$E$49,5,FALSE))),('DP_Instruction Forfaitaires'!$E323*(VLOOKUP('DP_Instruction Forfaitaires'!$D323,Listes!$A$43:$E$49,3,FALSE))+(VLOOKUP('DP_Instruction Forfaitaires'!$D323,Listes!$A$43:$E$49,4,FALSE)))))))</f>
        <v/>
      </c>
      <c r="N323" s="186" t="str">
        <f>IF($H323="","",IF($C323=Listes!$B$34,Listes!$I$31,IF($C323=Listes!$B$35,(VLOOKUP('DP_Instruction Forfaitaires'!$F323,Listes!$E$31:$F$36,2,FALSE)),IF($C323=Listes!$B$33,IF('DP_Instruction Forfaitaires'!$E323&lt;Listes!$A$64,'DP_Instruction Forfaitaires'!$E323*Listes!$A$65,IF('DP_Instruction Forfaitaires'!$E323&gt;Listes!$D$64,'DP_Instruction Forfaitaires'!$E323*Listes!$D$65,(('DP_Instruction Forfaitaires'!$E323*Listes!$B$65)+Listes!$C$65)))))))</f>
        <v/>
      </c>
      <c r="O323" s="140" t="str">
        <f>IF('Dépenses forfaitaires'!P323="","",'Dépenses forfaitaires'!P323)</f>
        <v/>
      </c>
      <c r="P323" s="196"/>
      <c r="Q323" s="367" t="str">
        <f t="shared" si="16"/>
        <v/>
      </c>
      <c r="R323" s="367" t="str">
        <f t="shared" si="17"/>
        <v/>
      </c>
      <c r="S323" s="196" t="str">
        <f t="shared" si="18"/>
        <v/>
      </c>
      <c r="T323" s="193"/>
      <c r="U323" s="198"/>
      <c r="V323" s="301" t="str">
        <f>IF(AND(OR(P323="KO",S323&lt;&gt;""),OR(Q323="",R323="",S323="")),Listes!$A$68,IF(AND(S323="",Q323&lt;&gt;""),Listes!$A$69,IF(AND(O323&lt;S323,U323=""),Listes!$A$70,IF(AND(Q323&gt;R323),Listes!$A$71,IF(AND(O323&lt;&gt;"",O323&gt;S323,T323=""),Listes!$A$72,IF(AND(W323="",OR(P323&lt;&gt;"",Q323&lt;&gt;"",R323&lt;&gt;"")),Listes!$A$73,""))))))</f>
        <v/>
      </c>
      <c r="W323" s="199"/>
      <c r="X323" s="331">
        <f t="shared" si="19"/>
        <v>0</v>
      </c>
    </row>
    <row r="324" spans="1:24" ht="20.149999999999999" customHeight="1" x14ac:dyDescent="0.35">
      <c r="A324" s="126">
        <v>318</v>
      </c>
      <c r="B324" s="123" t="str">
        <f>IF('Dépenses forfaitaires'!B324="","",'Dépenses forfaitaires'!B324)</f>
        <v/>
      </c>
      <c r="C324" s="123" t="str">
        <f>IF('Dépenses forfaitaires'!C324="","",'Dépenses forfaitaires'!C324)</f>
        <v/>
      </c>
      <c r="D324" s="123" t="str">
        <f>IF('Dépenses forfaitaires'!D324="","",'Dépenses forfaitaires'!D324)</f>
        <v/>
      </c>
      <c r="E324" s="123" t="str">
        <f>IF('Dépenses forfaitaires'!E324="","",'Dépenses forfaitaires'!E324)</f>
        <v/>
      </c>
      <c r="F324" s="123" t="str">
        <f>IF('Dépenses forfaitaires'!F324="","",'Dépenses forfaitaires'!F324)</f>
        <v/>
      </c>
      <c r="G324" s="197" t="str">
        <f>IF('Dépenses forfaitaires'!G324="","",'Dépenses forfaitaires'!G324)</f>
        <v/>
      </c>
      <c r="H324" s="123" t="str">
        <f>IF('Dépenses forfaitaires'!H324="","",'Dépenses forfaitaires'!H324)</f>
        <v/>
      </c>
      <c r="I324" s="123" t="str">
        <f>IF('Dépenses forfaitaires'!I324="","",'Dépenses forfaitaires'!I324)</f>
        <v/>
      </c>
      <c r="J324" s="361" t="str">
        <f>IF('Dépenses forfaitaires'!J324="","",'Dépenses forfaitaires'!J324)</f>
        <v/>
      </c>
      <c r="K324" s="361" t="str">
        <f>IF('Dépenses forfaitaires'!K324="","",'Dépenses forfaitaires'!K324)</f>
        <v/>
      </c>
      <c r="L324" s="123" t="str">
        <f>IF($H324="","",IF($C324=Listes!$B$32,IF('DP_Instruction Forfaitaires'!$E324&lt;Listes!$B$53,('DP_Instruction Forfaitaires'!$E324*(VLOOKUP('DP_Instruction Forfaitaires'!$D324,Listes!$A$54:$E$60,2,FALSE))),IF('DP_Instruction Forfaitaires'!$E324&gt;Listes!$E$53,('DP_Instruction Forfaitaires'!$E324*(VLOOKUP('DP_Instruction Forfaitaires'!$D324,Listes!$A$54:$E$60,5,FALSE))),('DP_Instruction Forfaitaires'!$E324*(VLOOKUP('DP_Instruction Forfaitaires'!$D324,Listes!$A$54:$E$60,3,FALSE))+(VLOOKUP('DP_Instruction Forfaitaires'!$D324,Listes!$A$54:$E$60,4,FALSE)))))))</f>
        <v/>
      </c>
      <c r="M324" s="123" t="str">
        <f>IF($H324="","",IF($C324=Listes!$B$31,IF('DP_Instruction Forfaitaires'!$E324&lt;Listes!$B$42,('DP_Instruction Forfaitaires'!$E324*(VLOOKUP('DP_Instruction Forfaitaires'!$D324,Listes!$A$43:$E$49,2,FALSE))),IF('DP_Instruction Forfaitaires'!$E324&gt;Listes!$D$42,('DP_Instruction Forfaitaires'!$E324*(VLOOKUP('DP_Instruction Forfaitaires'!$D324,Listes!$A$43:$E$49,5,FALSE))),('DP_Instruction Forfaitaires'!$E324*(VLOOKUP('DP_Instruction Forfaitaires'!$D324,Listes!$A$43:$E$49,3,FALSE))+(VLOOKUP('DP_Instruction Forfaitaires'!$D324,Listes!$A$43:$E$49,4,FALSE)))))))</f>
        <v/>
      </c>
      <c r="N324" s="186" t="str">
        <f>IF($H324="","",IF($C324=Listes!$B$34,Listes!$I$31,IF($C324=Listes!$B$35,(VLOOKUP('DP_Instruction Forfaitaires'!$F324,Listes!$E$31:$F$36,2,FALSE)),IF($C324=Listes!$B$33,IF('DP_Instruction Forfaitaires'!$E324&lt;Listes!$A$64,'DP_Instruction Forfaitaires'!$E324*Listes!$A$65,IF('DP_Instruction Forfaitaires'!$E324&gt;Listes!$D$64,'DP_Instruction Forfaitaires'!$E324*Listes!$D$65,(('DP_Instruction Forfaitaires'!$E324*Listes!$B$65)+Listes!$C$65)))))))</f>
        <v/>
      </c>
      <c r="O324" s="140" t="str">
        <f>IF('Dépenses forfaitaires'!P324="","",'Dépenses forfaitaires'!P324)</f>
        <v/>
      </c>
      <c r="P324" s="196"/>
      <c r="Q324" s="367" t="str">
        <f t="shared" si="16"/>
        <v/>
      </c>
      <c r="R324" s="367" t="str">
        <f t="shared" si="17"/>
        <v/>
      </c>
      <c r="S324" s="196" t="str">
        <f t="shared" si="18"/>
        <v/>
      </c>
      <c r="T324" s="193"/>
      <c r="U324" s="198"/>
      <c r="V324" s="301" t="str">
        <f>IF(AND(OR(P324="KO",S324&lt;&gt;""),OR(Q324="",R324="",S324="")),Listes!$A$68,IF(AND(S324="",Q324&lt;&gt;""),Listes!$A$69,IF(AND(O324&lt;S324,U324=""),Listes!$A$70,IF(AND(Q324&gt;R324),Listes!$A$71,IF(AND(O324&lt;&gt;"",O324&gt;S324,T324=""),Listes!$A$72,IF(AND(W324="",OR(P324&lt;&gt;"",Q324&lt;&gt;"",R324&lt;&gt;"")),Listes!$A$73,""))))))</f>
        <v/>
      </c>
      <c r="W324" s="199"/>
      <c r="X324" s="331">
        <f t="shared" si="19"/>
        <v>0</v>
      </c>
    </row>
    <row r="325" spans="1:24" ht="20.149999999999999" customHeight="1" x14ac:dyDescent="0.35">
      <c r="A325" s="126">
        <v>319</v>
      </c>
      <c r="B325" s="123" t="str">
        <f>IF('Dépenses forfaitaires'!B325="","",'Dépenses forfaitaires'!B325)</f>
        <v/>
      </c>
      <c r="C325" s="123" t="str">
        <f>IF('Dépenses forfaitaires'!C325="","",'Dépenses forfaitaires'!C325)</f>
        <v/>
      </c>
      <c r="D325" s="123" t="str">
        <f>IF('Dépenses forfaitaires'!D325="","",'Dépenses forfaitaires'!D325)</f>
        <v/>
      </c>
      <c r="E325" s="123" t="str">
        <f>IF('Dépenses forfaitaires'!E325="","",'Dépenses forfaitaires'!E325)</f>
        <v/>
      </c>
      <c r="F325" s="123" t="str">
        <f>IF('Dépenses forfaitaires'!F325="","",'Dépenses forfaitaires'!F325)</f>
        <v/>
      </c>
      <c r="G325" s="197" t="str">
        <f>IF('Dépenses forfaitaires'!G325="","",'Dépenses forfaitaires'!G325)</f>
        <v/>
      </c>
      <c r="H325" s="123" t="str">
        <f>IF('Dépenses forfaitaires'!H325="","",'Dépenses forfaitaires'!H325)</f>
        <v/>
      </c>
      <c r="I325" s="123" t="str">
        <f>IF('Dépenses forfaitaires'!I325="","",'Dépenses forfaitaires'!I325)</f>
        <v/>
      </c>
      <c r="J325" s="361" t="str">
        <f>IF('Dépenses forfaitaires'!J325="","",'Dépenses forfaitaires'!J325)</f>
        <v/>
      </c>
      <c r="K325" s="361" t="str">
        <f>IF('Dépenses forfaitaires'!K325="","",'Dépenses forfaitaires'!K325)</f>
        <v/>
      </c>
      <c r="L325" s="123" t="str">
        <f>IF($H325="","",IF($C325=Listes!$B$32,IF('DP_Instruction Forfaitaires'!$E325&lt;Listes!$B$53,('DP_Instruction Forfaitaires'!$E325*(VLOOKUP('DP_Instruction Forfaitaires'!$D325,Listes!$A$54:$E$60,2,FALSE))),IF('DP_Instruction Forfaitaires'!$E325&gt;Listes!$E$53,('DP_Instruction Forfaitaires'!$E325*(VLOOKUP('DP_Instruction Forfaitaires'!$D325,Listes!$A$54:$E$60,5,FALSE))),('DP_Instruction Forfaitaires'!$E325*(VLOOKUP('DP_Instruction Forfaitaires'!$D325,Listes!$A$54:$E$60,3,FALSE))+(VLOOKUP('DP_Instruction Forfaitaires'!$D325,Listes!$A$54:$E$60,4,FALSE)))))))</f>
        <v/>
      </c>
      <c r="M325" s="123" t="str">
        <f>IF($H325="","",IF($C325=Listes!$B$31,IF('DP_Instruction Forfaitaires'!$E325&lt;Listes!$B$42,('DP_Instruction Forfaitaires'!$E325*(VLOOKUP('DP_Instruction Forfaitaires'!$D325,Listes!$A$43:$E$49,2,FALSE))),IF('DP_Instruction Forfaitaires'!$E325&gt;Listes!$D$42,('DP_Instruction Forfaitaires'!$E325*(VLOOKUP('DP_Instruction Forfaitaires'!$D325,Listes!$A$43:$E$49,5,FALSE))),('DP_Instruction Forfaitaires'!$E325*(VLOOKUP('DP_Instruction Forfaitaires'!$D325,Listes!$A$43:$E$49,3,FALSE))+(VLOOKUP('DP_Instruction Forfaitaires'!$D325,Listes!$A$43:$E$49,4,FALSE)))))))</f>
        <v/>
      </c>
      <c r="N325" s="186" t="str">
        <f>IF($H325="","",IF($C325=Listes!$B$34,Listes!$I$31,IF($C325=Listes!$B$35,(VLOOKUP('DP_Instruction Forfaitaires'!$F325,Listes!$E$31:$F$36,2,FALSE)),IF($C325=Listes!$B$33,IF('DP_Instruction Forfaitaires'!$E325&lt;Listes!$A$64,'DP_Instruction Forfaitaires'!$E325*Listes!$A$65,IF('DP_Instruction Forfaitaires'!$E325&gt;Listes!$D$64,'DP_Instruction Forfaitaires'!$E325*Listes!$D$65,(('DP_Instruction Forfaitaires'!$E325*Listes!$B$65)+Listes!$C$65)))))))</f>
        <v/>
      </c>
      <c r="O325" s="140" t="str">
        <f>IF('Dépenses forfaitaires'!P325="","",'Dépenses forfaitaires'!P325)</f>
        <v/>
      </c>
      <c r="P325" s="196"/>
      <c r="Q325" s="367" t="str">
        <f t="shared" si="16"/>
        <v/>
      </c>
      <c r="R325" s="367" t="str">
        <f t="shared" si="17"/>
        <v/>
      </c>
      <c r="S325" s="196" t="str">
        <f t="shared" si="18"/>
        <v/>
      </c>
      <c r="T325" s="193"/>
      <c r="U325" s="198"/>
      <c r="V325" s="301" t="str">
        <f>IF(AND(OR(P325="KO",S325&lt;&gt;""),OR(Q325="",R325="",S325="")),Listes!$A$68,IF(AND(S325="",Q325&lt;&gt;""),Listes!$A$69,IF(AND(O325&lt;S325,U325=""),Listes!$A$70,IF(AND(Q325&gt;R325),Listes!$A$71,IF(AND(O325&lt;&gt;"",O325&gt;S325,T325=""),Listes!$A$72,IF(AND(W325="",OR(P325&lt;&gt;"",Q325&lt;&gt;"",R325&lt;&gt;"")),Listes!$A$73,""))))))</f>
        <v/>
      </c>
      <c r="W325" s="199"/>
      <c r="X325" s="331">
        <f t="shared" si="19"/>
        <v>0</v>
      </c>
    </row>
    <row r="326" spans="1:24" ht="20.149999999999999" customHeight="1" x14ac:dyDescent="0.35">
      <c r="A326" s="126">
        <v>320</v>
      </c>
      <c r="B326" s="123" t="str">
        <f>IF('Dépenses forfaitaires'!B326="","",'Dépenses forfaitaires'!B326)</f>
        <v/>
      </c>
      <c r="C326" s="123" t="str">
        <f>IF('Dépenses forfaitaires'!C326="","",'Dépenses forfaitaires'!C326)</f>
        <v/>
      </c>
      <c r="D326" s="123" t="str">
        <f>IF('Dépenses forfaitaires'!D326="","",'Dépenses forfaitaires'!D326)</f>
        <v/>
      </c>
      <c r="E326" s="123" t="str">
        <f>IF('Dépenses forfaitaires'!E326="","",'Dépenses forfaitaires'!E326)</f>
        <v/>
      </c>
      <c r="F326" s="123" t="str">
        <f>IF('Dépenses forfaitaires'!F326="","",'Dépenses forfaitaires'!F326)</f>
        <v/>
      </c>
      <c r="G326" s="197" t="str">
        <f>IF('Dépenses forfaitaires'!G326="","",'Dépenses forfaitaires'!G326)</f>
        <v/>
      </c>
      <c r="H326" s="123" t="str">
        <f>IF('Dépenses forfaitaires'!H326="","",'Dépenses forfaitaires'!H326)</f>
        <v/>
      </c>
      <c r="I326" s="123" t="str">
        <f>IF('Dépenses forfaitaires'!I326="","",'Dépenses forfaitaires'!I326)</f>
        <v/>
      </c>
      <c r="J326" s="361" t="str">
        <f>IF('Dépenses forfaitaires'!J326="","",'Dépenses forfaitaires'!J326)</f>
        <v/>
      </c>
      <c r="K326" s="361" t="str">
        <f>IF('Dépenses forfaitaires'!K326="","",'Dépenses forfaitaires'!K326)</f>
        <v/>
      </c>
      <c r="L326" s="123" t="str">
        <f>IF($H326="","",IF($C326=Listes!$B$32,IF('DP_Instruction Forfaitaires'!$E326&lt;Listes!$B$53,('DP_Instruction Forfaitaires'!$E326*(VLOOKUP('DP_Instruction Forfaitaires'!$D326,Listes!$A$54:$E$60,2,FALSE))),IF('DP_Instruction Forfaitaires'!$E326&gt;Listes!$E$53,('DP_Instruction Forfaitaires'!$E326*(VLOOKUP('DP_Instruction Forfaitaires'!$D326,Listes!$A$54:$E$60,5,FALSE))),('DP_Instruction Forfaitaires'!$E326*(VLOOKUP('DP_Instruction Forfaitaires'!$D326,Listes!$A$54:$E$60,3,FALSE))+(VLOOKUP('DP_Instruction Forfaitaires'!$D326,Listes!$A$54:$E$60,4,FALSE)))))))</f>
        <v/>
      </c>
      <c r="M326" s="123" t="str">
        <f>IF($H326="","",IF($C326=Listes!$B$31,IF('DP_Instruction Forfaitaires'!$E326&lt;Listes!$B$42,('DP_Instruction Forfaitaires'!$E326*(VLOOKUP('DP_Instruction Forfaitaires'!$D326,Listes!$A$43:$E$49,2,FALSE))),IF('DP_Instruction Forfaitaires'!$E326&gt;Listes!$D$42,('DP_Instruction Forfaitaires'!$E326*(VLOOKUP('DP_Instruction Forfaitaires'!$D326,Listes!$A$43:$E$49,5,FALSE))),('DP_Instruction Forfaitaires'!$E326*(VLOOKUP('DP_Instruction Forfaitaires'!$D326,Listes!$A$43:$E$49,3,FALSE))+(VLOOKUP('DP_Instruction Forfaitaires'!$D326,Listes!$A$43:$E$49,4,FALSE)))))))</f>
        <v/>
      </c>
      <c r="N326" s="186" t="str">
        <f>IF($H326="","",IF($C326=Listes!$B$34,Listes!$I$31,IF($C326=Listes!$B$35,(VLOOKUP('DP_Instruction Forfaitaires'!$F326,Listes!$E$31:$F$36,2,FALSE)),IF($C326=Listes!$B$33,IF('DP_Instruction Forfaitaires'!$E326&lt;Listes!$A$64,'DP_Instruction Forfaitaires'!$E326*Listes!$A$65,IF('DP_Instruction Forfaitaires'!$E326&gt;Listes!$D$64,'DP_Instruction Forfaitaires'!$E326*Listes!$D$65,(('DP_Instruction Forfaitaires'!$E326*Listes!$B$65)+Listes!$C$65)))))))</f>
        <v/>
      </c>
      <c r="O326" s="140" t="str">
        <f>IF('Dépenses forfaitaires'!P326="","",'Dépenses forfaitaires'!P326)</f>
        <v/>
      </c>
      <c r="P326" s="196"/>
      <c r="Q326" s="367" t="str">
        <f t="shared" si="16"/>
        <v/>
      </c>
      <c r="R326" s="367" t="str">
        <f t="shared" si="17"/>
        <v/>
      </c>
      <c r="S326" s="196" t="str">
        <f t="shared" si="18"/>
        <v/>
      </c>
      <c r="T326" s="193"/>
      <c r="U326" s="198"/>
      <c r="V326" s="301" t="str">
        <f>IF(AND(OR(P326="KO",S326&lt;&gt;""),OR(Q326="",R326="",S326="")),Listes!$A$68,IF(AND(S326="",Q326&lt;&gt;""),Listes!$A$69,IF(AND(O326&lt;S326,U326=""),Listes!$A$70,IF(AND(Q326&gt;R326),Listes!$A$71,IF(AND(O326&lt;&gt;"",O326&gt;S326,T326=""),Listes!$A$72,IF(AND(W326="",OR(P326&lt;&gt;"",Q326&lt;&gt;"",R326&lt;&gt;"")),Listes!$A$73,""))))))</f>
        <v/>
      </c>
      <c r="W326" s="199"/>
      <c r="X326" s="331">
        <f t="shared" si="19"/>
        <v>0</v>
      </c>
    </row>
    <row r="327" spans="1:24" ht="20.149999999999999" customHeight="1" x14ac:dyDescent="0.35">
      <c r="A327" s="126">
        <v>321</v>
      </c>
      <c r="B327" s="123" t="str">
        <f>IF('Dépenses forfaitaires'!B327="","",'Dépenses forfaitaires'!B327)</f>
        <v/>
      </c>
      <c r="C327" s="123" t="str">
        <f>IF('Dépenses forfaitaires'!C327="","",'Dépenses forfaitaires'!C327)</f>
        <v/>
      </c>
      <c r="D327" s="123" t="str">
        <f>IF('Dépenses forfaitaires'!D327="","",'Dépenses forfaitaires'!D327)</f>
        <v/>
      </c>
      <c r="E327" s="123" t="str">
        <f>IF('Dépenses forfaitaires'!E327="","",'Dépenses forfaitaires'!E327)</f>
        <v/>
      </c>
      <c r="F327" s="123" t="str">
        <f>IF('Dépenses forfaitaires'!F327="","",'Dépenses forfaitaires'!F327)</f>
        <v/>
      </c>
      <c r="G327" s="197" t="str">
        <f>IF('Dépenses forfaitaires'!G327="","",'Dépenses forfaitaires'!G327)</f>
        <v/>
      </c>
      <c r="H327" s="123" t="str">
        <f>IF('Dépenses forfaitaires'!H327="","",'Dépenses forfaitaires'!H327)</f>
        <v/>
      </c>
      <c r="I327" s="123" t="str">
        <f>IF('Dépenses forfaitaires'!I327="","",'Dépenses forfaitaires'!I327)</f>
        <v/>
      </c>
      <c r="J327" s="361" t="str">
        <f>IF('Dépenses forfaitaires'!J327="","",'Dépenses forfaitaires'!J327)</f>
        <v/>
      </c>
      <c r="K327" s="361" t="str">
        <f>IF('Dépenses forfaitaires'!K327="","",'Dépenses forfaitaires'!K327)</f>
        <v/>
      </c>
      <c r="L327" s="123" t="str">
        <f>IF($H327="","",IF($C327=Listes!$B$32,IF('DP_Instruction Forfaitaires'!$E327&lt;Listes!$B$53,('DP_Instruction Forfaitaires'!$E327*(VLOOKUP('DP_Instruction Forfaitaires'!$D327,Listes!$A$54:$E$60,2,FALSE))),IF('DP_Instruction Forfaitaires'!$E327&gt;Listes!$E$53,('DP_Instruction Forfaitaires'!$E327*(VLOOKUP('DP_Instruction Forfaitaires'!$D327,Listes!$A$54:$E$60,5,FALSE))),('DP_Instruction Forfaitaires'!$E327*(VLOOKUP('DP_Instruction Forfaitaires'!$D327,Listes!$A$54:$E$60,3,FALSE))+(VLOOKUP('DP_Instruction Forfaitaires'!$D327,Listes!$A$54:$E$60,4,FALSE)))))))</f>
        <v/>
      </c>
      <c r="M327" s="123" t="str">
        <f>IF($H327="","",IF($C327=Listes!$B$31,IF('DP_Instruction Forfaitaires'!$E327&lt;Listes!$B$42,('DP_Instruction Forfaitaires'!$E327*(VLOOKUP('DP_Instruction Forfaitaires'!$D327,Listes!$A$43:$E$49,2,FALSE))),IF('DP_Instruction Forfaitaires'!$E327&gt;Listes!$D$42,('DP_Instruction Forfaitaires'!$E327*(VLOOKUP('DP_Instruction Forfaitaires'!$D327,Listes!$A$43:$E$49,5,FALSE))),('DP_Instruction Forfaitaires'!$E327*(VLOOKUP('DP_Instruction Forfaitaires'!$D327,Listes!$A$43:$E$49,3,FALSE))+(VLOOKUP('DP_Instruction Forfaitaires'!$D327,Listes!$A$43:$E$49,4,FALSE)))))))</f>
        <v/>
      </c>
      <c r="N327" s="186" t="str">
        <f>IF($H327="","",IF($C327=Listes!$B$34,Listes!$I$31,IF($C327=Listes!$B$35,(VLOOKUP('DP_Instruction Forfaitaires'!$F327,Listes!$E$31:$F$36,2,FALSE)),IF($C327=Listes!$B$33,IF('DP_Instruction Forfaitaires'!$E327&lt;Listes!$A$64,'DP_Instruction Forfaitaires'!$E327*Listes!$A$65,IF('DP_Instruction Forfaitaires'!$E327&gt;Listes!$D$64,'DP_Instruction Forfaitaires'!$E327*Listes!$D$65,(('DP_Instruction Forfaitaires'!$E327*Listes!$B$65)+Listes!$C$65)))))))</f>
        <v/>
      </c>
      <c r="O327" s="140" t="str">
        <f>IF('Dépenses forfaitaires'!P327="","",'Dépenses forfaitaires'!P327)</f>
        <v/>
      </c>
      <c r="P327" s="196"/>
      <c r="Q327" s="367" t="str">
        <f t="shared" si="16"/>
        <v/>
      </c>
      <c r="R327" s="367" t="str">
        <f t="shared" si="17"/>
        <v/>
      </c>
      <c r="S327" s="196" t="str">
        <f t="shared" si="18"/>
        <v/>
      </c>
      <c r="T327" s="193"/>
      <c r="U327" s="198"/>
      <c r="V327" s="301" t="str">
        <f>IF(AND(OR(P327="KO",S327&lt;&gt;""),OR(Q327="",R327="",S327="")),Listes!$A$68,IF(AND(S327="",Q327&lt;&gt;""),Listes!$A$69,IF(AND(O327&lt;S327,U327=""),Listes!$A$70,IF(AND(Q327&gt;R327),Listes!$A$71,IF(AND(O327&lt;&gt;"",O327&gt;S327,T327=""),Listes!$A$72,IF(AND(W327="",OR(P327&lt;&gt;"",Q327&lt;&gt;"",R327&lt;&gt;"")),Listes!$A$73,""))))))</f>
        <v/>
      </c>
      <c r="W327" s="199"/>
      <c r="X327" s="331">
        <f t="shared" si="19"/>
        <v>0</v>
      </c>
    </row>
    <row r="328" spans="1:24" ht="20.149999999999999" customHeight="1" x14ac:dyDescent="0.35">
      <c r="A328" s="126">
        <v>322</v>
      </c>
      <c r="B328" s="123" t="str">
        <f>IF('Dépenses forfaitaires'!B328="","",'Dépenses forfaitaires'!B328)</f>
        <v/>
      </c>
      <c r="C328" s="123" t="str">
        <f>IF('Dépenses forfaitaires'!C328="","",'Dépenses forfaitaires'!C328)</f>
        <v/>
      </c>
      <c r="D328" s="123" t="str">
        <f>IF('Dépenses forfaitaires'!D328="","",'Dépenses forfaitaires'!D328)</f>
        <v/>
      </c>
      <c r="E328" s="123" t="str">
        <f>IF('Dépenses forfaitaires'!E328="","",'Dépenses forfaitaires'!E328)</f>
        <v/>
      </c>
      <c r="F328" s="123" t="str">
        <f>IF('Dépenses forfaitaires'!F328="","",'Dépenses forfaitaires'!F328)</f>
        <v/>
      </c>
      <c r="G328" s="197" t="str">
        <f>IF('Dépenses forfaitaires'!G328="","",'Dépenses forfaitaires'!G328)</f>
        <v/>
      </c>
      <c r="H328" s="123" t="str">
        <f>IF('Dépenses forfaitaires'!H328="","",'Dépenses forfaitaires'!H328)</f>
        <v/>
      </c>
      <c r="I328" s="123" t="str">
        <f>IF('Dépenses forfaitaires'!I328="","",'Dépenses forfaitaires'!I328)</f>
        <v/>
      </c>
      <c r="J328" s="361" t="str">
        <f>IF('Dépenses forfaitaires'!J328="","",'Dépenses forfaitaires'!J328)</f>
        <v/>
      </c>
      <c r="K328" s="361" t="str">
        <f>IF('Dépenses forfaitaires'!K328="","",'Dépenses forfaitaires'!K328)</f>
        <v/>
      </c>
      <c r="L328" s="123" t="str">
        <f>IF($H328="","",IF($C328=Listes!$B$32,IF('DP_Instruction Forfaitaires'!$E328&lt;Listes!$B$53,('DP_Instruction Forfaitaires'!$E328*(VLOOKUP('DP_Instruction Forfaitaires'!$D328,Listes!$A$54:$E$60,2,FALSE))),IF('DP_Instruction Forfaitaires'!$E328&gt;Listes!$E$53,('DP_Instruction Forfaitaires'!$E328*(VLOOKUP('DP_Instruction Forfaitaires'!$D328,Listes!$A$54:$E$60,5,FALSE))),('DP_Instruction Forfaitaires'!$E328*(VLOOKUP('DP_Instruction Forfaitaires'!$D328,Listes!$A$54:$E$60,3,FALSE))+(VLOOKUP('DP_Instruction Forfaitaires'!$D328,Listes!$A$54:$E$60,4,FALSE)))))))</f>
        <v/>
      </c>
      <c r="M328" s="123" t="str">
        <f>IF($H328="","",IF($C328=Listes!$B$31,IF('DP_Instruction Forfaitaires'!$E328&lt;Listes!$B$42,('DP_Instruction Forfaitaires'!$E328*(VLOOKUP('DP_Instruction Forfaitaires'!$D328,Listes!$A$43:$E$49,2,FALSE))),IF('DP_Instruction Forfaitaires'!$E328&gt;Listes!$D$42,('DP_Instruction Forfaitaires'!$E328*(VLOOKUP('DP_Instruction Forfaitaires'!$D328,Listes!$A$43:$E$49,5,FALSE))),('DP_Instruction Forfaitaires'!$E328*(VLOOKUP('DP_Instruction Forfaitaires'!$D328,Listes!$A$43:$E$49,3,FALSE))+(VLOOKUP('DP_Instruction Forfaitaires'!$D328,Listes!$A$43:$E$49,4,FALSE)))))))</f>
        <v/>
      </c>
      <c r="N328" s="186" t="str">
        <f>IF($H328="","",IF($C328=Listes!$B$34,Listes!$I$31,IF($C328=Listes!$B$35,(VLOOKUP('DP_Instruction Forfaitaires'!$F328,Listes!$E$31:$F$36,2,FALSE)),IF($C328=Listes!$B$33,IF('DP_Instruction Forfaitaires'!$E328&lt;Listes!$A$64,'DP_Instruction Forfaitaires'!$E328*Listes!$A$65,IF('DP_Instruction Forfaitaires'!$E328&gt;Listes!$D$64,'DP_Instruction Forfaitaires'!$E328*Listes!$D$65,(('DP_Instruction Forfaitaires'!$E328*Listes!$B$65)+Listes!$C$65)))))))</f>
        <v/>
      </c>
      <c r="O328" s="140" t="str">
        <f>IF('Dépenses forfaitaires'!P328="","",'Dépenses forfaitaires'!P328)</f>
        <v/>
      </c>
      <c r="P328" s="196"/>
      <c r="Q328" s="367" t="str">
        <f t="shared" ref="Q328:Q391" si="20">IF(P328="","",IF(P328="KO","",J328))</f>
        <v/>
      </c>
      <c r="R328" s="367" t="str">
        <f t="shared" ref="R328:R391" si="21">IF(P328="","",IF(P328="KO","",K328))</f>
        <v/>
      </c>
      <c r="S328" s="196" t="str">
        <f t="shared" ref="S328:S391" si="22">IF($I328="","",($N328+$M328+$L328)*$I328)</f>
        <v/>
      </c>
      <c r="T328" s="193"/>
      <c r="U328" s="198"/>
      <c r="V328" s="301" t="str">
        <f>IF(AND(OR(P328="KO",S328&lt;&gt;""),OR(Q328="",R328="",S328="")),Listes!$A$68,IF(AND(S328="",Q328&lt;&gt;""),Listes!$A$69,IF(AND(O328&lt;S328,U328=""),Listes!$A$70,IF(AND(Q328&gt;R328),Listes!$A$71,IF(AND(O328&lt;&gt;"",O328&gt;S328,T328=""),Listes!$A$72,IF(AND(W328="",OR(P328&lt;&gt;"",Q328&lt;&gt;"",R328&lt;&gt;"")),Listes!$A$73,""))))))</f>
        <v/>
      </c>
      <c r="W328" s="199"/>
      <c r="X328" s="331">
        <f t="shared" ref="X328:X391" si="23">IF(AND(B328&lt;&gt;"",W328&lt;&gt;"Oui"),1,0)</f>
        <v>0</v>
      </c>
    </row>
    <row r="329" spans="1:24" ht="20.149999999999999" customHeight="1" x14ac:dyDescent="0.35">
      <c r="A329" s="126">
        <v>323</v>
      </c>
      <c r="B329" s="123" t="str">
        <f>IF('Dépenses forfaitaires'!B329="","",'Dépenses forfaitaires'!B329)</f>
        <v/>
      </c>
      <c r="C329" s="123" t="str">
        <f>IF('Dépenses forfaitaires'!C329="","",'Dépenses forfaitaires'!C329)</f>
        <v/>
      </c>
      <c r="D329" s="123" t="str">
        <f>IF('Dépenses forfaitaires'!D329="","",'Dépenses forfaitaires'!D329)</f>
        <v/>
      </c>
      <c r="E329" s="123" t="str">
        <f>IF('Dépenses forfaitaires'!E329="","",'Dépenses forfaitaires'!E329)</f>
        <v/>
      </c>
      <c r="F329" s="123" t="str">
        <f>IF('Dépenses forfaitaires'!F329="","",'Dépenses forfaitaires'!F329)</f>
        <v/>
      </c>
      <c r="G329" s="197" t="str">
        <f>IF('Dépenses forfaitaires'!G329="","",'Dépenses forfaitaires'!G329)</f>
        <v/>
      </c>
      <c r="H329" s="123" t="str">
        <f>IF('Dépenses forfaitaires'!H329="","",'Dépenses forfaitaires'!H329)</f>
        <v/>
      </c>
      <c r="I329" s="123" t="str">
        <f>IF('Dépenses forfaitaires'!I329="","",'Dépenses forfaitaires'!I329)</f>
        <v/>
      </c>
      <c r="J329" s="361" t="str">
        <f>IF('Dépenses forfaitaires'!J329="","",'Dépenses forfaitaires'!J329)</f>
        <v/>
      </c>
      <c r="K329" s="361" t="str">
        <f>IF('Dépenses forfaitaires'!K329="","",'Dépenses forfaitaires'!K329)</f>
        <v/>
      </c>
      <c r="L329" s="123" t="str">
        <f>IF($H329="","",IF($C329=Listes!$B$32,IF('DP_Instruction Forfaitaires'!$E329&lt;Listes!$B$53,('DP_Instruction Forfaitaires'!$E329*(VLOOKUP('DP_Instruction Forfaitaires'!$D329,Listes!$A$54:$E$60,2,FALSE))),IF('DP_Instruction Forfaitaires'!$E329&gt;Listes!$E$53,('DP_Instruction Forfaitaires'!$E329*(VLOOKUP('DP_Instruction Forfaitaires'!$D329,Listes!$A$54:$E$60,5,FALSE))),('DP_Instruction Forfaitaires'!$E329*(VLOOKUP('DP_Instruction Forfaitaires'!$D329,Listes!$A$54:$E$60,3,FALSE))+(VLOOKUP('DP_Instruction Forfaitaires'!$D329,Listes!$A$54:$E$60,4,FALSE)))))))</f>
        <v/>
      </c>
      <c r="M329" s="123" t="str">
        <f>IF($H329="","",IF($C329=Listes!$B$31,IF('DP_Instruction Forfaitaires'!$E329&lt;Listes!$B$42,('DP_Instruction Forfaitaires'!$E329*(VLOOKUP('DP_Instruction Forfaitaires'!$D329,Listes!$A$43:$E$49,2,FALSE))),IF('DP_Instruction Forfaitaires'!$E329&gt;Listes!$D$42,('DP_Instruction Forfaitaires'!$E329*(VLOOKUP('DP_Instruction Forfaitaires'!$D329,Listes!$A$43:$E$49,5,FALSE))),('DP_Instruction Forfaitaires'!$E329*(VLOOKUP('DP_Instruction Forfaitaires'!$D329,Listes!$A$43:$E$49,3,FALSE))+(VLOOKUP('DP_Instruction Forfaitaires'!$D329,Listes!$A$43:$E$49,4,FALSE)))))))</f>
        <v/>
      </c>
      <c r="N329" s="186" t="str">
        <f>IF($H329="","",IF($C329=Listes!$B$34,Listes!$I$31,IF($C329=Listes!$B$35,(VLOOKUP('DP_Instruction Forfaitaires'!$F329,Listes!$E$31:$F$36,2,FALSE)),IF($C329=Listes!$B$33,IF('DP_Instruction Forfaitaires'!$E329&lt;Listes!$A$64,'DP_Instruction Forfaitaires'!$E329*Listes!$A$65,IF('DP_Instruction Forfaitaires'!$E329&gt;Listes!$D$64,'DP_Instruction Forfaitaires'!$E329*Listes!$D$65,(('DP_Instruction Forfaitaires'!$E329*Listes!$B$65)+Listes!$C$65)))))))</f>
        <v/>
      </c>
      <c r="O329" s="140" t="str">
        <f>IF('Dépenses forfaitaires'!P329="","",'Dépenses forfaitaires'!P329)</f>
        <v/>
      </c>
      <c r="P329" s="196"/>
      <c r="Q329" s="367" t="str">
        <f t="shared" si="20"/>
        <v/>
      </c>
      <c r="R329" s="367" t="str">
        <f t="shared" si="21"/>
        <v/>
      </c>
      <c r="S329" s="196" t="str">
        <f t="shared" si="22"/>
        <v/>
      </c>
      <c r="T329" s="193"/>
      <c r="U329" s="198"/>
      <c r="V329" s="301" t="str">
        <f>IF(AND(OR(P329="KO",S329&lt;&gt;""),OR(Q329="",R329="",S329="")),Listes!$A$68,IF(AND(S329="",Q329&lt;&gt;""),Listes!$A$69,IF(AND(O329&lt;S329,U329=""),Listes!$A$70,IF(AND(Q329&gt;R329),Listes!$A$71,IF(AND(O329&lt;&gt;"",O329&gt;S329,T329=""),Listes!$A$72,IF(AND(W329="",OR(P329&lt;&gt;"",Q329&lt;&gt;"",R329&lt;&gt;"")),Listes!$A$73,""))))))</f>
        <v/>
      </c>
      <c r="W329" s="199"/>
      <c r="X329" s="331">
        <f t="shared" si="23"/>
        <v>0</v>
      </c>
    </row>
    <row r="330" spans="1:24" ht="20.149999999999999" customHeight="1" x14ac:dyDescent="0.35">
      <c r="A330" s="126">
        <v>324</v>
      </c>
      <c r="B330" s="123" t="str">
        <f>IF('Dépenses forfaitaires'!B330="","",'Dépenses forfaitaires'!B330)</f>
        <v/>
      </c>
      <c r="C330" s="123" t="str">
        <f>IF('Dépenses forfaitaires'!C330="","",'Dépenses forfaitaires'!C330)</f>
        <v/>
      </c>
      <c r="D330" s="123" t="str">
        <f>IF('Dépenses forfaitaires'!D330="","",'Dépenses forfaitaires'!D330)</f>
        <v/>
      </c>
      <c r="E330" s="123" t="str">
        <f>IF('Dépenses forfaitaires'!E330="","",'Dépenses forfaitaires'!E330)</f>
        <v/>
      </c>
      <c r="F330" s="123" t="str">
        <f>IF('Dépenses forfaitaires'!F330="","",'Dépenses forfaitaires'!F330)</f>
        <v/>
      </c>
      <c r="G330" s="197" t="str">
        <f>IF('Dépenses forfaitaires'!G330="","",'Dépenses forfaitaires'!G330)</f>
        <v/>
      </c>
      <c r="H330" s="123" t="str">
        <f>IF('Dépenses forfaitaires'!H330="","",'Dépenses forfaitaires'!H330)</f>
        <v/>
      </c>
      <c r="I330" s="123" t="str">
        <f>IF('Dépenses forfaitaires'!I330="","",'Dépenses forfaitaires'!I330)</f>
        <v/>
      </c>
      <c r="J330" s="361" t="str">
        <f>IF('Dépenses forfaitaires'!J330="","",'Dépenses forfaitaires'!J330)</f>
        <v/>
      </c>
      <c r="K330" s="361" t="str">
        <f>IF('Dépenses forfaitaires'!K330="","",'Dépenses forfaitaires'!K330)</f>
        <v/>
      </c>
      <c r="L330" s="123" t="str">
        <f>IF($H330="","",IF($C330=Listes!$B$32,IF('DP_Instruction Forfaitaires'!$E330&lt;Listes!$B$53,('DP_Instruction Forfaitaires'!$E330*(VLOOKUP('DP_Instruction Forfaitaires'!$D330,Listes!$A$54:$E$60,2,FALSE))),IF('DP_Instruction Forfaitaires'!$E330&gt;Listes!$E$53,('DP_Instruction Forfaitaires'!$E330*(VLOOKUP('DP_Instruction Forfaitaires'!$D330,Listes!$A$54:$E$60,5,FALSE))),('DP_Instruction Forfaitaires'!$E330*(VLOOKUP('DP_Instruction Forfaitaires'!$D330,Listes!$A$54:$E$60,3,FALSE))+(VLOOKUP('DP_Instruction Forfaitaires'!$D330,Listes!$A$54:$E$60,4,FALSE)))))))</f>
        <v/>
      </c>
      <c r="M330" s="123" t="str">
        <f>IF($H330="","",IF($C330=Listes!$B$31,IF('DP_Instruction Forfaitaires'!$E330&lt;Listes!$B$42,('DP_Instruction Forfaitaires'!$E330*(VLOOKUP('DP_Instruction Forfaitaires'!$D330,Listes!$A$43:$E$49,2,FALSE))),IF('DP_Instruction Forfaitaires'!$E330&gt;Listes!$D$42,('DP_Instruction Forfaitaires'!$E330*(VLOOKUP('DP_Instruction Forfaitaires'!$D330,Listes!$A$43:$E$49,5,FALSE))),('DP_Instruction Forfaitaires'!$E330*(VLOOKUP('DP_Instruction Forfaitaires'!$D330,Listes!$A$43:$E$49,3,FALSE))+(VLOOKUP('DP_Instruction Forfaitaires'!$D330,Listes!$A$43:$E$49,4,FALSE)))))))</f>
        <v/>
      </c>
      <c r="N330" s="186" t="str">
        <f>IF($H330="","",IF($C330=Listes!$B$34,Listes!$I$31,IF($C330=Listes!$B$35,(VLOOKUP('DP_Instruction Forfaitaires'!$F330,Listes!$E$31:$F$36,2,FALSE)),IF($C330=Listes!$B$33,IF('DP_Instruction Forfaitaires'!$E330&lt;Listes!$A$64,'DP_Instruction Forfaitaires'!$E330*Listes!$A$65,IF('DP_Instruction Forfaitaires'!$E330&gt;Listes!$D$64,'DP_Instruction Forfaitaires'!$E330*Listes!$D$65,(('DP_Instruction Forfaitaires'!$E330*Listes!$B$65)+Listes!$C$65)))))))</f>
        <v/>
      </c>
      <c r="O330" s="140" t="str">
        <f>IF('Dépenses forfaitaires'!P330="","",'Dépenses forfaitaires'!P330)</f>
        <v/>
      </c>
      <c r="P330" s="196"/>
      <c r="Q330" s="367" t="str">
        <f t="shared" si="20"/>
        <v/>
      </c>
      <c r="R330" s="367" t="str">
        <f t="shared" si="21"/>
        <v/>
      </c>
      <c r="S330" s="196" t="str">
        <f t="shared" si="22"/>
        <v/>
      </c>
      <c r="T330" s="193"/>
      <c r="U330" s="198"/>
      <c r="V330" s="301" t="str">
        <f>IF(AND(OR(P330="KO",S330&lt;&gt;""),OR(Q330="",R330="",S330="")),Listes!$A$68,IF(AND(S330="",Q330&lt;&gt;""),Listes!$A$69,IF(AND(O330&lt;S330,U330=""),Listes!$A$70,IF(AND(Q330&gt;R330),Listes!$A$71,IF(AND(O330&lt;&gt;"",O330&gt;S330,T330=""),Listes!$A$72,IF(AND(W330="",OR(P330&lt;&gt;"",Q330&lt;&gt;"",R330&lt;&gt;"")),Listes!$A$73,""))))))</f>
        <v/>
      </c>
      <c r="W330" s="199"/>
      <c r="X330" s="331">
        <f t="shared" si="23"/>
        <v>0</v>
      </c>
    </row>
    <row r="331" spans="1:24" ht="20.149999999999999" customHeight="1" x14ac:dyDescent="0.35">
      <c r="A331" s="126">
        <v>325</v>
      </c>
      <c r="B331" s="123" t="str">
        <f>IF('Dépenses forfaitaires'!B331="","",'Dépenses forfaitaires'!B331)</f>
        <v/>
      </c>
      <c r="C331" s="123" t="str">
        <f>IF('Dépenses forfaitaires'!C331="","",'Dépenses forfaitaires'!C331)</f>
        <v/>
      </c>
      <c r="D331" s="123" t="str">
        <f>IF('Dépenses forfaitaires'!D331="","",'Dépenses forfaitaires'!D331)</f>
        <v/>
      </c>
      <c r="E331" s="123" t="str">
        <f>IF('Dépenses forfaitaires'!E331="","",'Dépenses forfaitaires'!E331)</f>
        <v/>
      </c>
      <c r="F331" s="123" t="str">
        <f>IF('Dépenses forfaitaires'!F331="","",'Dépenses forfaitaires'!F331)</f>
        <v/>
      </c>
      <c r="G331" s="197" t="str">
        <f>IF('Dépenses forfaitaires'!G331="","",'Dépenses forfaitaires'!G331)</f>
        <v/>
      </c>
      <c r="H331" s="123" t="str">
        <f>IF('Dépenses forfaitaires'!H331="","",'Dépenses forfaitaires'!H331)</f>
        <v/>
      </c>
      <c r="I331" s="123" t="str">
        <f>IF('Dépenses forfaitaires'!I331="","",'Dépenses forfaitaires'!I331)</f>
        <v/>
      </c>
      <c r="J331" s="361" t="str">
        <f>IF('Dépenses forfaitaires'!J331="","",'Dépenses forfaitaires'!J331)</f>
        <v/>
      </c>
      <c r="K331" s="361" t="str">
        <f>IF('Dépenses forfaitaires'!K331="","",'Dépenses forfaitaires'!K331)</f>
        <v/>
      </c>
      <c r="L331" s="123" t="str">
        <f>IF($H331="","",IF($C331=Listes!$B$32,IF('DP_Instruction Forfaitaires'!$E331&lt;Listes!$B$53,('DP_Instruction Forfaitaires'!$E331*(VLOOKUP('DP_Instruction Forfaitaires'!$D331,Listes!$A$54:$E$60,2,FALSE))),IF('DP_Instruction Forfaitaires'!$E331&gt;Listes!$E$53,('DP_Instruction Forfaitaires'!$E331*(VLOOKUP('DP_Instruction Forfaitaires'!$D331,Listes!$A$54:$E$60,5,FALSE))),('DP_Instruction Forfaitaires'!$E331*(VLOOKUP('DP_Instruction Forfaitaires'!$D331,Listes!$A$54:$E$60,3,FALSE))+(VLOOKUP('DP_Instruction Forfaitaires'!$D331,Listes!$A$54:$E$60,4,FALSE)))))))</f>
        <v/>
      </c>
      <c r="M331" s="123" t="str">
        <f>IF($H331="","",IF($C331=Listes!$B$31,IF('DP_Instruction Forfaitaires'!$E331&lt;Listes!$B$42,('DP_Instruction Forfaitaires'!$E331*(VLOOKUP('DP_Instruction Forfaitaires'!$D331,Listes!$A$43:$E$49,2,FALSE))),IF('DP_Instruction Forfaitaires'!$E331&gt;Listes!$D$42,('DP_Instruction Forfaitaires'!$E331*(VLOOKUP('DP_Instruction Forfaitaires'!$D331,Listes!$A$43:$E$49,5,FALSE))),('DP_Instruction Forfaitaires'!$E331*(VLOOKUP('DP_Instruction Forfaitaires'!$D331,Listes!$A$43:$E$49,3,FALSE))+(VLOOKUP('DP_Instruction Forfaitaires'!$D331,Listes!$A$43:$E$49,4,FALSE)))))))</f>
        <v/>
      </c>
      <c r="N331" s="186" t="str">
        <f>IF($H331="","",IF($C331=Listes!$B$34,Listes!$I$31,IF($C331=Listes!$B$35,(VLOOKUP('DP_Instruction Forfaitaires'!$F331,Listes!$E$31:$F$36,2,FALSE)),IF($C331=Listes!$B$33,IF('DP_Instruction Forfaitaires'!$E331&lt;Listes!$A$64,'DP_Instruction Forfaitaires'!$E331*Listes!$A$65,IF('DP_Instruction Forfaitaires'!$E331&gt;Listes!$D$64,'DP_Instruction Forfaitaires'!$E331*Listes!$D$65,(('DP_Instruction Forfaitaires'!$E331*Listes!$B$65)+Listes!$C$65)))))))</f>
        <v/>
      </c>
      <c r="O331" s="140" t="str">
        <f>IF('Dépenses forfaitaires'!P331="","",'Dépenses forfaitaires'!P331)</f>
        <v/>
      </c>
      <c r="P331" s="196"/>
      <c r="Q331" s="367" t="str">
        <f t="shared" si="20"/>
        <v/>
      </c>
      <c r="R331" s="367" t="str">
        <f t="shared" si="21"/>
        <v/>
      </c>
      <c r="S331" s="196" t="str">
        <f t="shared" si="22"/>
        <v/>
      </c>
      <c r="T331" s="193"/>
      <c r="U331" s="198"/>
      <c r="V331" s="301" t="str">
        <f>IF(AND(OR(P331="KO",S331&lt;&gt;""),OR(Q331="",R331="",S331="")),Listes!$A$68,IF(AND(S331="",Q331&lt;&gt;""),Listes!$A$69,IF(AND(O331&lt;S331,U331=""),Listes!$A$70,IF(AND(Q331&gt;R331),Listes!$A$71,IF(AND(O331&lt;&gt;"",O331&gt;S331,T331=""),Listes!$A$72,IF(AND(W331="",OR(P331&lt;&gt;"",Q331&lt;&gt;"",R331&lt;&gt;"")),Listes!$A$73,""))))))</f>
        <v/>
      </c>
      <c r="W331" s="199"/>
      <c r="X331" s="331">
        <f t="shared" si="23"/>
        <v>0</v>
      </c>
    </row>
    <row r="332" spans="1:24" ht="20.149999999999999" customHeight="1" x14ac:dyDescent="0.35">
      <c r="A332" s="126">
        <v>326</v>
      </c>
      <c r="B332" s="123" t="str">
        <f>IF('Dépenses forfaitaires'!B332="","",'Dépenses forfaitaires'!B332)</f>
        <v/>
      </c>
      <c r="C332" s="123" t="str">
        <f>IF('Dépenses forfaitaires'!C332="","",'Dépenses forfaitaires'!C332)</f>
        <v/>
      </c>
      <c r="D332" s="123" t="str">
        <f>IF('Dépenses forfaitaires'!D332="","",'Dépenses forfaitaires'!D332)</f>
        <v/>
      </c>
      <c r="E332" s="123" t="str">
        <f>IF('Dépenses forfaitaires'!E332="","",'Dépenses forfaitaires'!E332)</f>
        <v/>
      </c>
      <c r="F332" s="123" t="str">
        <f>IF('Dépenses forfaitaires'!F332="","",'Dépenses forfaitaires'!F332)</f>
        <v/>
      </c>
      <c r="G332" s="197" t="str">
        <f>IF('Dépenses forfaitaires'!G332="","",'Dépenses forfaitaires'!G332)</f>
        <v/>
      </c>
      <c r="H332" s="123" t="str">
        <f>IF('Dépenses forfaitaires'!H332="","",'Dépenses forfaitaires'!H332)</f>
        <v/>
      </c>
      <c r="I332" s="123" t="str">
        <f>IF('Dépenses forfaitaires'!I332="","",'Dépenses forfaitaires'!I332)</f>
        <v/>
      </c>
      <c r="J332" s="361" t="str">
        <f>IF('Dépenses forfaitaires'!J332="","",'Dépenses forfaitaires'!J332)</f>
        <v/>
      </c>
      <c r="K332" s="361" t="str">
        <f>IF('Dépenses forfaitaires'!K332="","",'Dépenses forfaitaires'!K332)</f>
        <v/>
      </c>
      <c r="L332" s="123" t="str">
        <f>IF($H332="","",IF($C332=Listes!$B$32,IF('DP_Instruction Forfaitaires'!$E332&lt;Listes!$B$53,('DP_Instruction Forfaitaires'!$E332*(VLOOKUP('DP_Instruction Forfaitaires'!$D332,Listes!$A$54:$E$60,2,FALSE))),IF('DP_Instruction Forfaitaires'!$E332&gt;Listes!$E$53,('DP_Instruction Forfaitaires'!$E332*(VLOOKUP('DP_Instruction Forfaitaires'!$D332,Listes!$A$54:$E$60,5,FALSE))),('DP_Instruction Forfaitaires'!$E332*(VLOOKUP('DP_Instruction Forfaitaires'!$D332,Listes!$A$54:$E$60,3,FALSE))+(VLOOKUP('DP_Instruction Forfaitaires'!$D332,Listes!$A$54:$E$60,4,FALSE)))))))</f>
        <v/>
      </c>
      <c r="M332" s="123" t="str">
        <f>IF($H332="","",IF($C332=Listes!$B$31,IF('DP_Instruction Forfaitaires'!$E332&lt;Listes!$B$42,('DP_Instruction Forfaitaires'!$E332*(VLOOKUP('DP_Instruction Forfaitaires'!$D332,Listes!$A$43:$E$49,2,FALSE))),IF('DP_Instruction Forfaitaires'!$E332&gt;Listes!$D$42,('DP_Instruction Forfaitaires'!$E332*(VLOOKUP('DP_Instruction Forfaitaires'!$D332,Listes!$A$43:$E$49,5,FALSE))),('DP_Instruction Forfaitaires'!$E332*(VLOOKUP('DP_Instruction Forfaitaires'!$D332,Listes!$A$43:$E$49,3,FALSE))+(VLOOKUP('DP_Instruction Forfaitaires'!$D332,Listes!$A$43:$E$49,4,FALSE)))))))</f>
        <v/>
      </c>
      <c r="N332" s="186" t="str">
        <f>IF($H332="","",IF($C332=Listes!$B$34,Listes!$I$31,IF($C332=Listes!$B$35,(VLOOKUP('DP_Instruction Forfaitaires'!$F332,Listes!$E$31:$F$36,2,FALSE)),IF($C332=Listes!$B$33,IF('DP_Instruction Forfaitaires'!$E332&lt;Listes!$A$64,'DP_Instruction Forfaitaires'!$E332*Listes!$A$65,IF('DP_Instruction Forfaitaires'!$E332&gt;Listes!$D$64,'DP_Instruction Forfaitaires'!$E332*Listes!$D$65,(('DP_Instruction Forfaitaires'!$E332*Listes!$B$65)+Listes!$C$65)))))))</f>
        <v/>
      </c>
      <c r="O332" s="140" t="str">
        <f>IF('Dépenses forfaitaires'!P332="","",'Dépenses forfaitaires'!P332)</f>
        <v/>
      </c>
      <c r="P332" s="196"/>
      <c r="Q332" s="367" t="str">
        <f t="shared" si="20"/>
        <v/>
      </c>
      <c r="R332" s="367" t="str">
        <f t="shared" si="21"/>
        <v/>
      </c>
      <c r="S332" s="196" t="str">
        <f t="shared" si="22"/>
        <v/>
      </c>
      <c r="T332" s="193"/>
      <c r="U332" s="198"/>
      <c r="V332" s="301" t="str">
        <f>IF(AND(OR(P332="KO",S332&lt;&gt;""),OR(Q332="",R332="",S332="")),Listes!$A$68,IF(AND(S332="",Q332&lt;&gt;""),Listes!$A$69,IF(AND(O332&lt;S332,U332=""),Listes!$A$70,IF(AND(Q332&gt;R332),Listes!$A$71,IF(AND(O332&lt;&gt;"",O332&gt;S332,T332=""),Listes!$A$72,IF(AND(W332="",OR(P332&lt;&gt;"",Q332&lt;&gt;"",R332&lt;&gt;"")),Listes!$A$73,""))))))</f>
        <v/>
      </c>
      <c r="W332" s="199"/>
      <c r="X332" s="331">
        <f t="shared" si="23"/>
        <v>0</v>
      </c>
    </row>
    <row r="333" spans="1:24" ht="20.149999999999999" customHeight="1" x14ac:dyDescent="0.35">
      <c r="A333" s="126">
        <v>327</v>
      </c>
      <c r="B333" s="123" t="str">
        <f>IF('Dépenses forfaitaires'!B333="","",'Dépenses forfaitaires'!B333)</f>
        <v/>
      </c>
      <c r="C333" s="123" t="str">
        <f>IF('Dépenses forfaitaires'!C333="","",'Dépenses forfaitaires'!C333)</f>
        <v/>
      </c>
      <c r="D333" s="123" t="str">
        <f>IF('Dépenses forfaitaires'!D333="","",'Dépenses forfaitaires'!D333)</f>
        <v/>
      </c>
      <c r="E333" s="123" t="str">
        <f>IF('Dépenses forfaitaires'!E333="","",'Dépenses forfaitaires'!E333)</f>
        <v/>
      </c>
      <c r="F333" s="123" t="str">
        <f>IF('Dépenses forfaitaires'!F333="","",'Dépenses forfaitaires'!F333)</f>
        <v/>
      </c>
      <c r="G333" s="197" t="str">
        <f>IF('Dépenses forfaitaires'!G333="","",'Dépenses forfaitaires'!G333)</f>
        <v/>
      </c>
      <c r="H333" s="123" t="str">
        <f>IF('Dépenses forfaitaires'!H333="","",'Dépenses forfaitaires'!H333)</f>
        <v/>
      </c>
      <c r="I333" s="123" t="str">
        <f>IF('Dépenses forfaitaires'!I333="","",'Dépenses forfaitaires'!I333)</f>
        <v/>
      </c>
      <c r="J333" s="361" t="str">
        <f>IF('Dépenses forfaitaires'!J333="","",'Dépenses forfaitaires'!J333)</f>
        <v/>
      </c>
      <c r="K333" s="361" t="str">
        <f>IF('Dépenses forfaitaires'!K333="","",'Dépenses forfaitaires'!K333)</f>
        <v/>
      </c>
      <c r="L333" s="123" t="str">
        <f>IF($H333="","",IF($C333=Listes!$B$32,IF('DP_Instruction Forfaitaires'!$E333&lt;Listes!$B$53,('DP_Instruction Forfaitaires'!$E333*(VLOOKUP('DP_Instruction Forfaitaires'!$D333,Listes!$A$54:$E$60,2,FALSE))),IF('DP_Instruction Forfaitaires'!$E333&gt;Listes!$E$53,('DP_Instruction Forfaitaires'!$E333*(VLOOKUP('DP_Instruction Forfaitaires'!$D333,Listes!$A$54:$E$60,5,FALSE))),('DP_Instruction Forfaitaires'!$E333*(VLOOKUP('DP_Instruction Forfaitaires'!$D333,Listes!$A$54:$E$60,3,FALSE))+(VLOOKUP('DP_Instruction Forfaitaires'!$D333,Listes!$A$54:$E$60,4,FALSE)))))))</f>
        <v/>
      </c>
      <c r="M333" s="123" t="str">
        <f>IF($H333="","",IF($C333=Listes!$B$31,IF('DP_Instruction Forfaitaires'!$E333&lt;Listes!$B$42,('DP_Instruction Forfaitaires'!$E333*(VLOOKUP('DP_Instruction Forfaitaires'!$D333,Listes!$A$43:$E$49,2,FALSE))),IF('DP_Instruction Forfaitaires'!$E333&gt;Listes!$D$42,('DP_Instruction Forfaitaires'!$E333*(VLOOKUP('DP_Instruction Forfaitaires'!$D333,Listes!$A$43:$E$49,5,FALSE))),('DP_Instruction Forfaitaires'!$E333*(VLOOKUP('DP_Instruction Forfaitaires'!$D333,Listes!$A$43:$E$49,3,FALSE))+(VLOOKUP('DP_Instruction Forfaitaires'!$D333,Listes!$A$43:$E$49,4,FALSE)))))))</f>
        <v/>
      </c>
      <c r="N333" s="186" t="str">
        <f>IF($H333="","",IF($C333=Listes!$B$34,Listes!$I$31,IF($C333=Listes!$B$35,(VLOOKUP('DP_Instruction Forfaitaires'!$F333,Listes!$E$31:$F$36,2,FALSE)),IF($C333=Listes!$B$33,IF('DP_Instruction Forfaitaires'!$E333&lt;Listes!$A$64,'DP_Instruction Forfaitaires'!$E333*Listes!$A$65,IF('DP_Instruction Forfaitaires'!$E333&gt;Listes!$D$64,'DP_Instruction Forfaitaires'!$E333*Listes!$D$65,(('DP_Instruction Forfaitaires'!$E333*Listes!$B$65)+Listes!$C$65)))))))</f>
        <v/>
      </c>
      <c r="O333" s="140" t="str">
        <f>IF('Dépenses forfaitaires'!P333="","",'Dépenses forfaitaires'!P333)</f>
        <v/>
      </c>
      <c r="P333" s="196"/>
      <c r="Q333" s="367" t="str">
        <f t="shared" si="20"/>
        <v/>
      </c>
      <c r="R333" s="367" t="str">
        <f t="shared" si="21"/>
        <v/>
      </c>
      <c r="S333" s="196" t="str">
        <f t="shared" si="22"/>
        <v/>
      </c>
      <c r="T333" s="193"/>
      <c r="U333" s="198"/>
      <c r="V333" s="301" t="str">
        <f>IF(AND(OR(P333="KO",S333&lt;&gt;""),OR(Q333="",R333="",S333="")),Listes!$A$68,IF(AND(S333="",Q333&lt;&gt;""),Listes!$A$69,IF(AND(O333&lt;S333,U333=""),Listes!$A$70,IF(AND(Q333&gt;R333),Listes!$A$71,IF(AND(O333&lt;&gt;"",O333&gt;S333,T333=""),Listes!$A$72,IF(AND(W333="",OR(P333&lt;&gt;"",Q333&lt;&gt;"",R333&lt;&gt;"")),Listes!$A$73,""))))))</f>
        <v/>
      </c>
      <c r="W333" s="199"/>
      <c r="X333" s="331">
        <f t="shared" si="23"/>
        <v>0</v>
      </c>
    </row>
    <row r="334" spans="1:24" ht="20.149999999999999" customHeight="1" x14ac:dyDescent="0.35">
      <c r="A334" s="126">
        <v>328</v>
      </c>
      <c r="B334" s="123" t="str">
        <f>IF('Dépenses forfaitaires'!B334="","",'Dépenses forfaitaires'!B334)</f>
        <v/>
      </c>
      <c r="C334" s="123" t="str">
        <f>IF('Dépenses forfaitaires'!C334="","",'Dépenses forfaitaires'!C334)</f>
        <v/>
      </c>
      <c r="D334" s="123" t="str">
        <f>IF('Dépenses forfaitaires'!D334="","",'Dépenses forfaitaires'!D334)</f>
        <v/>
      </c>
      <c r="E334" s="123" t="str">
        <f>IF('Dépenses forfaitaires'!E334="","",'Dépenses forfaitaires'!E334)</f>
        <v/>
      </c>
      <c r="F334" s="123" t="str">
        <f>IF('Dépenses forfaitaires'!F334="","",'Dépenses forfaitaires'!F334)</f>
        <v/>
      </c>
      <c r="G334" s="197" t="str">
        <f>IF('Dépenses forfaitaires'!G334="","",'Dépenses forfaitaires'!G334)</f>
        <v/>
      </c>
      <c r="H334" s="123" t="str">
        <f>IF('Dépenses forfaitaires'!H334="","",'Dépenses forfaitaires'!H334)</f>
        <v/>
      </c>
      <c r="I334" s="123" t="str">
        <f>IF('Dépenses forfaitaires'!I334="","",'Dépenses forfaitaires'!I334)</f>
        <v/>
      </c>
      <c r="J334" s="361" t="str">
        <f>IF('Dépenses forfaitaires'!J334="","",'Dépenses forfaitaires'!J334)</f>
        <v/>
      </c>
      <c r="K334" s="361" t="str">
        <f>IF('Dépenses forfaitaires'!K334="","",'Dépenses forfaitaires'!K334)</f>
        <v/>
      </c>
      <c r="L334" s="123" t="str">
        <f>IF($H334="","",IF($C334=Listes!$B$32,IF('DP_Instruction Forfaitaires'!$E334&lt;Listes!$B$53,('DP_Instruction Forfaitaires'!$E334*(VLOOKUP('DP_Instruction Forfaitaires'!$D334,Listes!$A$54:$E$60,2,FALSE))),IF('DP_Instruction Forfaitaires'!$E334&gt;Listes!$E$53,('DP_Instruction Forfaitaires'!$E334*(VLOOKUP('DP_Instruction Forfaitaires'!$D334,Listes!$A$54:$E$60,5,FALSE))),('DP_Instruction Forfaitaires'!$E334*(VLOOKUP('DP_Instruction Forfaitaires'!$D334,Listes!$A$54:$E$60,3,FALSE))+(VLOOKUP('DP_Instruction Forfaitaires'!$D334,Listes!$A$54:$E$60,4,FALSE)))))))</f>
        <v/>
      </c>
      <c r="M334" s="123" t="str">
        <f>IF($H334="","",IF($C334=Listes!$B$31,IF('DP_Instruction Forfaitaires'!$E334&lt;Listes!$B$42,('DP_Instruction Forfaitaires'!$E334*(VLOOKUP('DP_Instruction Forfaitaires'!$D334,Listes!$A$43:$E$49,2,FALSE))),IF('DP_Instruction Forfaitaires'!$E334&gt;Listes!$D$42,('DP_Instruction Forfaitaires'!$E334*(VLOOKUP('DP_Instruction Forfaitaires'!$D334,Listes!$A$43:$E$49,5,FALSE))),('DP_Instruction Forfaitaires'!$E334*(VLOOKUP('DP_Instruction Forfaitaires'!$D334,Listes!$A$43:$E$49,3,FALSE))+(VLOOKUP('DP_Instruction Forfaitaires'!$D334,Listes!$A$43:$E$49,4,FALSE)))))))</f>
        <v/>
      </c>
      <c r="N334" s="186" t="str">
        <f>IF($H334="","",IF($C334=Listes!$B$34,Listes!$I$31,IF($C334=Listes!$B$35,(VLOOKUP('DP_Instruction Forfaitaires'!$F334,Listes!$E$31:$F$36,2,FALSE)),IF($C334=Listes!$B$33,IF('DP_Instruction Forfaitaires'!$E334&lt;Listes!$A$64,'DP_Instruction Forfaitaires'!$E334*Listes!$A$65,IF('DP_Instruction Forfaitaires'!$E334&gt;Listes!$D$64,'DP_Instruction Forfaitaires'!$E334*Listes!$D$65,(('DP_Instruction Forfaitaires'!$E334*Listes!$B$65)+Listes!$C$65)))))))</f>
        <v/>
      </c>
      <c r="O334" s="140" t="str">
        <f>IF('Dépenses forfaitaires'!P334="","",'Dépenses forfaitaires'!P334)</f>
        <v/>
      </c>
      <c r="P334" s="196"/>
      <c r="Q334" s="367" t="str">
        <f t="shared" si="20"/>
        <v/>
      </c>
      <c r="R334" s="367" t="str">
        <f t="shared" si="21"/>
        <v/>
      </c>
      <c r="S334" s="196" t="str">
        <f t="shared" si="22"/>
        <v/>
      </c>
      <c r="T334" s="193"/>
      <c r="U334" s="198"/>
      <c r="V334" s="301" t="str">
        <f>IF(AND(OR(P334="KO",S334&lt;&gt;""),OR(Q334="",R334="",S334="")),Listes!$A$68,IF(AND(S334="",Q334&lt;&gt;""),Listes!$A$69,IF(AND(O334&lt;S334,U334=""),Listes!$A$70,IF(AND(Q334&gt;R334),Listes!$A$71,IF(AND(O334&lt;&gt;"",O334&gt;S334,T334=""),Listes!$A$72,IF(AND(W334="",OR(P334&lt;&gt;"",Q334&lt;&gt;"",R334&lt;&gt;"")),Listes!$A$73,""))))))</f>
        <v/>
      </c>
      <c r="W334" s="199"/>
      <c r="X334" s="331">
        <f t="shared" si="23"/>
        <v>0</v>
      </c>
    </row>
    <row r="335" spans="1:24" ht="20.149999999999999" customHeight="1" x14ac:dyDescent="0.35">
      <c r="A335" s="126">
        <v>329</v>
      </c>
      <c r="B335" s="123" t="str">
        <f>IF('Dépenses forfaitaires'!B335="","",'Dépenses forfaitaires'!B335)</f>
        <v/>
      </c>
      <c r="C335" s="123" t="str">
        <f>IF('Dépenses forfaitaires'!C335="","",'Dépenses forfaitaires'!C335)</f>
        <v/>
      </c>
      <c r="D335" s="123" t="str">
        <f>IF('Dépenses forfaitaires'!D335="","",'Dépenses forfaitaires'!D335)</f>
        <v/>
      </c>
      <c r="E335" s="123" t="str">
        <f>IF('Dépenses forfaitaires'!E335="","",'Dépenses forfaitaires'!E335)</f>
        <v/>
      </c>
      <c r="F335" s="123" t="str">
        <f>IF('Dépenses forfaitaires'!F335="","",'Dépenses forfaitaires'!F335)</f>
        <v/>
      </c>
      <c r="G335" s="197" t="str">
        <f>IF('Dépenses forfaitaires'!G335="","",'Dépenses forfaitaires'!G335)</f>
        <v/>
      </c>
      <c r="H335" s="123" t="str">
        <f>IF('Dépenses forfaitaires'!H335="","",'Dépenses forfaitaires'!H335)</f>
        <v/>
      </c>
      <c r="I335" s="123" t="str">
        <f>IF('Dépenses forfaitaires'!I335="","",'Dépenses forfaitaires'!I335)</f>
        <v/>
      </c>
      <c r="J335" s="361" t="str">
        <f>IF('Dépenses forfaitaires'!J335="","",'Dépenses forfaitaires'!J335)</f>
        <v/>
      </c>
      <c r="K335" s="361" t="str">
        <f>IF('Dépenses forfaitaires'!K335="","",'Dépenses forfaitaires'!K335)</f>
        <v/>
      </c>
      <c r="L335" s="123" t="str">
        <f>IF($H335="","",IF($C335=Listes!$B$32,IF('DP_Instruction Forfaitaires'!$E335&lt;Listes!$B$53,('DP_Instruction Forfaitaires'!$E335*(VLOOKUP('DP_Instruction Forfaitaires'!$D335,Listes!$A$54:$E$60,2,FALSE))),IF('DP_Instruction Forfaitaires'!$E335&gt;Listes!$E$53,('DP_Instruction Forfaitaires'!$E335*(VLOOKUP('DP_Instruction Forfaitaires'!$D335,Listes!$A$54:$E$60,5,FALSE))),('DP_Instruction Forfaitaires'!$E335*(VLOOKUP('DP_Instruction Forfaitaires'!$D335,Listes!$A$54:$E$60,3,FALSE))+(VLOOKUP('DP_Instruction Forfaitaires'!$D335,Listes!$A$54:$E$60,4,FALSE)))))))</f>
        <v/>
      </c>
      <c r="M335" s="123" t="str">
        <f>IF($H335="","",IF($C335=Listes!$B$31,IF('DP_Instruction Forfaitaires'!$E335&lt;Listes!$B$42,('DP_Instruction Forfaitaires'!$E335*(VLOOKUP('DP_Instruction Forfaitaires'!$D335,Listes!$A$43:$E$49,2,FALSE))),IF('DP_Instruction Forfaitaires'!$E335&gt;Listes!$D$42,('DP_Instruction Forfaitaires'!$E335*(VLOOKUP('DP_Instruction Forfaitaires'!$D335,Listes!$A$43:$E$49,5,FALSE))),('DP_Instruction Forfaitaires'!$E335*(VLOOKUP('DP_Instruction Forfaitaires'!$D335,Listes!$A$43:$E$49,3,FALSE))+(VLOOKUP('DP_Instruction Forfaitaires'!$D335,Listes!$A$43:$E$49,4,FALSE)))))))</f>
        <v/>
      </c>
      <c r="N335" s="186" t="str">
        <f>IF($H335="","",IF($C335=Listes!$B$34,Listes!$I$31,IF($C335=Listes!$B$35,(VLOOKUP('DP_Instruction Forfaitaires'!$F335,Listes!$E$31:$F$36,2,FALSE)),IF($C335=Listes!$B$33,IF('DP_Instruction Forfaitaires'!$E335&lt;Listes!$A$64,'DP_Instruction Forfaitaires'!$E335*Listes!$A$65,IF('DP_Instruction Forfaitaires'!$E335&gt;Listes!$D$64,'DP_Instruction Forfaitaires'!$E335*Listes!$D$65,(('DP_Instruction Forfaitaires'!$E335*Listes!$B$65)+Listes!$C$65)))))))</f>
        <v/>
      </c>
      <c r="O335" s="140" t="str">
        <f>IF('Dépenses forfaitaires'!P335="","",'Dépenses forfaitaires'!P335)</f>
        <v/>
      </c>
      <c r="P335" s="196"/>
      <c r="Q335" s="367" t="str">
        <f t="shared" si="20"/>
        <v/>
      </c>
      <c r="R335" s="367" t="str">
        <f t="shared" si="21"/>
        <v/>
      </c>
      <c r="S335" s="196" t="str">
        <f t="shared" si="22"/>
        <v/>
      </c>
      <c r="T335" s="193"/>
      <c r="U335" s="198"/>
      <c r="V335" s="301" t="str">
        <f>IF(AND(OR(P335="KO",S335&lt;&gt;""),OR(Q335="",R335="",S335="")),Listes!$A$68,IF(AND(S335="",Q335&lt;&gt;""),Listes!$A$69,IF(AND(O335&lt;S335,U335=""),Listes!$A$70,IF(AND(Q335&gt;R335),Listes!$A$71,IF(AND(O335&lt;&gt;"",O335&gt;S335,T335=""),Listes!$A$72,IF(AND(W335="",OR(P335&lt;&gt;"",Q335&lt;&gt;"",R335&lt;&gt;"")),Listes!$A$73,""))))))</f>
        <v/>
      </c>
      <c r="W335" s="199"/>
      <c r="X335" s="331">
        <f t="shared" si="23"/>
        <v>0</v>
      </c>
    </row>
    <row r="336" spans="1:24" ht="20.149999999999999" customHeight="1" x14ac:dyDescent="0.35">
      <c r="A336" s="126">
        <v>330</v>
      </c>
      <c r="B336" s="123" t="str">
        <f>IF('Dépenses forfaitaires'!B336="","",'Dépenses forfaitaires'!B336)</f>
        <v/>
      </c>
      <c r="C336" s="123" t="str">
        <f>IF('Dépenses forfaitaires'!C336="","",'Dépenses forfaitaires'!C336)</f>
        <v/>
      </c>
      <c r="D336" s="123" t="str">
        <f>IF('Dépenses forfaitaires'!D336="","",'Dépenses forfaitaires'!D336)</f>
        <v/>
      </c>
      <c r="E336" s="123" t="str">
        <f>IF('Dépenses forfaitaires'!E336="","",'Dépenses forfaitaires'!E336)</f>
        <v/>
      </c>
      <c r="F336" s="123" t="str">
        <f>IF('Dépenses forfaitaires'!F336="","",'Dépenses forfaitaires'!F336)</f>
        <v/>
      </c>
      <c r="G336" s="197" t="str">
        <f>IF('Dépenses forfaitaires'!G336="","",'Dépenses forfaitaires'!G336)</f>
        <v/>
      </c>
      <c r="H336" s="123" t="str">
        <f>IF('Dépenses forfaitaires'!H336="","",'Dépenses forfaitaires'!H336)</f>
        <v/>
      </c>
      <c r="I336" s="123" t="str">
        <f>IF('Dépenses forfaitaires'!I336="","",'Dépenses forfaitaires'!I336)</f>
        <v/>
      </c>
      <c r="J336" s="361" t="str">
        <f>IF('Dépenses forfaitaires'!J336="","",'Dépenses forfaitaires'!J336)</f>
        <v/>
      </c>
      <c r="K336" s="361" t="str">
        <f>IF('Dépenses forfaitaires'!K336="","",'Dépenses forfaitaires'!K336)</f>
        <v/>
      </c>
      <c r="L336" s="123" t="str">
        <f>IF($H336="","",IF($C336=Listes!$B$32,IF('DP_Instruction Forfaitaires'!$E336&lt;Listes!$B$53,('DP_Instruction Forfaitaires'!$E336*(VLOOKUP('DP_Instruction Forfaitaires'!$D336,Listes!$A$54:$E$60,2,FALSE))),IF('DP_Instruction Forfaitaires'!$E336&gt;Listes!$E$53,('DP_Instruction Forfaitaires'!$E336*(VLOOKUP('DP_Instruction Forfaitaires'!$D336,Listes!$A$54:$E$60,5,FALSE))),('DP_Instruction Forfaitaires'!$E336*(VLOOKUP('DP_Instruction Forfaitaires'!$D336,Listes!$A$54:$E$60,3,FALSE))+(VLOOKUP('DP_Instruction Forfaitaires'!$D336,Listes!$A$54:$E$60,4,FALSE)))))))</f>
        <v/>
      </c>
      <c r="M336" s="123" t="str">
        <f>IF($H336="","",IF($C336=Listes!$B$31,IF('DP_Instruction Forfaitaires'!$E336&lt;Listes!$B$42,('DP_Instruction Forfaitaires'!$E336*(VLOOKUP('DP_Instruction Forfaitaires'!$D336,Listes!$A$43:$E$49,2,FALSE))),IF('DP_Instruction Forfaitaires'!$E336&gt;Listes!$D$42,('DP_Instruction Forfaitaires'!$E336*(VLOOKUP('DP_Instruction Forfaitaires'!$D336,Listes!$A$43:$E$49,5,FALSE))),('DP_Instruction Forfaitaires'!$E336*(VLOOKUP('DP_Instruction Forfaitaires'!$D336,Listes!$A$43:$E$49,3,FALSE))+(VLOOKUP('DP_Instruction Forfaitaires'!$D336,Listes!$A$43:$E$49,4,FALSE)))))))</f>
        <v/>
      </c>
      <c r="N336" s="186" t="str">
        <f>IF($H336="","",IF($C336=Listes!$B$34,Listes!$I$31,IF($C336=Listes!$B$35,(VLOOKUP('DP_Instruction Forfaitaires'!$F336,Listes!$E$31:$F$36,2,FALSE)),IF($C336=Listes!$B$33,IF('DP_Instruction Forfaitaires'!$E336&lt;Listes!$A$64,'DP_Instruction Forfaitaires'!$E336*Listes!$A$65,IF('DP_Instruction Forfaitaires'!$E336&gt;Listes!$D$64,'DP_Instruction Forfaitaires'!$E336*Listes!$D$65,(('DP_Instruction Forfaitaires'!$E336*Listes!$B$65)+Listes!$C$65)))))))</f>
        <v/>
      </c>
      <c r="O336" s="140" t="str">
        <f>IF('Dépenses forfaitaires'!P336="","",'Dépenses forfaitaires'!P336)</f>
        <v/>
      </c>
      <c r="P336" s="196"/>
      <c r="Q336" s="367" t="str">
        <f t="shared" si="20"/>
        <v/>
      </c>
      <c r="R336" s="367" t="str">
        <f t="shared" si="21"/>
        <v/>
      </c>
      <c r="S336" s="196" t="str">
        <f t="shared" si="22"/>
        <v/>
      </c>
      <c r="T336" s="193"/>
      <c r="U336" s="198"/>
      <c r="V336" s="301" t="str">
        <f>IF(AND(OR(P336="KO",S336&lt;&gt;""),OR(Q336="",R336="",S336="")),Listes!$A$68,IF(AND(S336="",Q336&lt;&gt;""),Listes!$A$69,IF(AND(O336&lt;S336,U336=""),Listes!$A$70,IF(AND(Q336&gt;R336),Listes!$A$71,IF(AND(O336&lt;&gt;"",O336&gt;S336,T336=""),Listes!$A$72,IF(AND(W336="",OR(P336&lt;&gt;"",Q336&lt;&gt;"",R336&lt;&gt;"")),Listes!$A$73,""))))))</f>
        <v/>
      </c>
      <c r="W336" s="199"/>
      <c r="X336" s="331">
        <f t="shared" si="23"/>
        <v>0</v>
      </c>
    </row>
    <row r="337" spans="1:24" ht="20.149999999999999" customHeight="1" x14ac:dyDescent="0.35">
      <c r="A337" s="126">
        <v>331</v>
      </c>
      <c r="B337" s="123" t="str">
        <f>IF('Dépenses forfaitaires'!B337="","",'Dépenses forfaitaires'!B337)</f>
        <v/>
      </c>
      <c r="C337" s="123" t="str">
        <f>IF('Dépenses forfaitaires'!C337="","",'Dépenses forfaitaires'!C337)</f>
        <v/>
      </c>
      <c r="D337" s="123" t="str">
        <f>IF('Dépenses forfaitaires'!D337="","",'Dépenses forfaitaires'!D337)</f>
        <v/>
      </c>
      <c r="E337" s="123" t="str">
        <f>IF('Dépenses forfaitaires'!E337="","",'Dépenses forfaitaires'!E337)</f>
        <v/>
      </c>
      <c r="F337" s="123" t="str">
        <f>IF('Dépenses forfaitaires'!F337="","",'Dépenses forfaitaires'!F337)</f>
        <v/>
      </c>
      <c r="G337" s="197" t="str">
        <f>IF('Dépenses forfaitaires'!G337="","",'Dépenses forfaitaires'!G337)</f>
        <v/>
      </c>
      <c r="H337" s="123" t="str">
        <f>IF('Dépenses forfaitaires'!H337="","",'Dépenses forfaitaires'!H337)</f>
        <v/>
      </c>
      <c r="I337" s="123" t="str">
        <f>IF('Dépenses forfaitaires'!I337="","",'Dépenses forfaitaires'!I337)</f>
        <v/>
      </c>
      <c r="J337" s="361" t="str">
        <f>IF('Dépenses forfaitaires'!J337="","",'Dépenses forfaitaires'!J337)</f>
        <v/>
      </c>
      <c r="K337" s="361" t="str">
        <f>IF('Dépenses forfaitaires'!K337="","",'Dépenses forfaitaires'!K337)</f>
        <v/>
      </c>
      <c r="L337" s="123" t="str">
        <f>IF($H337="","",IF($C337=Listes!$B$32,IF('DP_Instruction Forfaitaires'!$E337&lt;Listes!$B$53,('DP_Instruction Forfaitaires'!$E337*(VLOOKUP('DP_Instruction Forfaitaires'!$D337,Listes!$A$54:$E$60,2,FALSE))),IF('DP_Instruction Forfaitaires'!$E337&gt;Listes!$E$53,('DP_Instruction Forfaitaires'!$E337*(VLOOKUP('DP_Instruction Forfaitaires'!$D337,Listes!$A$54:$E$60,5,FALSE))),('DP_Instruction Forfaitaires'!$E337*(VLOOKUP('DP_Instruction Forfaitaires'!$D337,Listes!$A$54:$E$60,3,FALSE))+(VLOOKUP('DP_Instruction Forfaitaires'!$D337,Listes!$A$54:$E$60,4,FALSE)))))))</f>
        <v/>
      </c>
      <c r="M337" s="123" t="str">
        <f>IF($H337="","",IF($C337=Listes!$B$31,IF('DP_Instruction Forfaitaires'!$E337&lt;Listes!$B$42,('DP_Instruction Forfaitaires'!$E337*(VLOOKUP('DP_Instruction Forfaitaires'!$D337,Listes!$A$43:$E$49,2,FALSE))),IF('DP_Instruction Forfaitaires'!$E337&gt;Listes!$D$42,('DP_Instruction Forfaitaires'!$E337*(VLOOKUP('DP_Instruction Forfaitaires'!$D337,Listes!$A$43:$E$49,5,FALSE))),('DP_Instruction Forfaitaires'!$E337*(VLOOKUP('DP_Instruction Forfaitaires'!$D337,Listes!$A$43:$E$49,3,FALSE))+(VLOOKUP('DP_Instruction Forfaitaires'!$D337,Listes!$A$43:$E$49,4,FALSE)))))))</f>
        <v/>
      </c>
      <c r="N337" s="186" t="str">
        <f>IF($H337="","",IF($C337=Listes!$B$34,Listes!$I$31,IF($C337=Listes!$B$35,(VLOOKUP('DP_Instruction Forfaitaires'!$F337,Listes!$E$31:$F$36,2,FALSE)),IF($C337=Listes!$B$33,IF('DP_Instruction Forfaitaires'!$E337&lt;Listes!$A$64,'DP_Instruction Forfaitaires'!$E337*Listes!$A$65,IF('DP_Instruction Forfaitaires'!$E337&gt;Listes!$D$64,'DP_Instruction Forfaitaires'!$E337*Listes!$D$65,(('DP_Instruction Forfaitaires'!$E337*Listes!$B$65)+Listes!$C$65)))))))</f>
        <v/>
      </c>
      <c r="O337" s="140" t="str">
        <f>IF('Dépenses forfaitaires'!P337="","",'Dépenses forfaitaires'!P337)</f>
        <v/>
      </c>
      <c r="P337" s="196"/>
      <c r="Q337" s="367" t="str">
        <f t="shared" si="20"/>
        <v/>
      </c>
      <c r="R337" s="367" t="str">
        <f t="shared" si="21"/>
        <v/>
      </c>
      <c r="S337" s="196" t="str">
        <f t="shared" si="22"/>
        <v/>
      </c>
      <c r="T337" s="193"/>
      <c r="U337" s="198"/>
      <c r="V337" s="301" t="str">
        <f>IF(AND(OR(P337="KO",S337&lt;&gt;""),OR(Q337="",R337="",S337="")),Listes!$A$68,IF(AND(S337="",Q337&lt;&gt;""),Listes!$A$69,IF(AND(O337&lt;S337,U337=""),Listes!$A$70,IF(AND(Q337&gt;R337),Listes!$A$71,IF(AND(O337&lt;&gt;"",O337&gt;S337,T337=""),Listes!$A$72,IF(AND(W337="",OR(P337&lt;&gt;"",Q337&lt;&gt;"",R337&lt;&gt;"")),Listes!$A$73,""))))))</f>
        <v/>
      </c>
      <c r="W337" s="199"/>
      <c r="X337" s="331">
        <f t="shared" si="23"/>
        <v>0</v>
      </c>
    </row>
    <row r="338" spans="1:24" ht="20.149999999999999" customHeight="1" x14ac:dyDescent="0.35">
      <c r="A338" s="126">
        <v>332</v>
      </c>
      <c r="B338" s="123" t="str">
        <f>IF('Dépenses forfaitaires'!B338="","",'Dépenses forfaitaires'!B338)</f>
        <v/>
      </c>
      <c r="C338" s="123" t="str">
        <f>IF('Dépenses forfaitaires'!C338="","",'Dépenses forfaitaires'!C338)</f>
        <v/>
      </c>
      <c r="D338" s="123" t="str">
        <f>IF('Dépenses forfaitaires'!D338="","",'Dépenses forfaitaires'!D338)</f>
        <v/>
      </c>
      <c r="E338" s="123" t="str">
        <f>IF('Dépenses forfaitaires'!E338="","",'Dépenses forfaitaires'!E338)</f>
        <v/>
      </c>
      <c r="F338" s="123" t="str">
        <f>IF('Dépenses forfaitaires'!F338="","",'Dépenses forfaitaires'!F338)</f>
        <v/>
      </c>
      <c r="G338" s="197" t="str">
        <f>IF('Dépenses forfaitaires'!G338="","",'Dépenses forfaitaires'!G338)</f>
        <v/>
      </c>
      <c r="H338" s="123" t="str">
        <f>IF('Dépenses forfaitaires'!H338="","",'Dépenses forfaitaires'!H338)</f>
        <v/>
      </c>
      <c r="I338" s="123" t="str">
        <f>IF('Dépenses forfaitaires'!I338="","",'Dépenses forfaitaires'!I338)</f>
        <v/>
      </c>
      <c r="J338" s="361" t="str">
        <f>IF('Dépenses forfaitaires'!J338="","",'Dépenses forfaitaires'!J338)</f>
        <v/>
      </c>
      <c r="K338" s="361" t="str">
        <f>IF('Dépenses forfaitaires'!K338="","",'Dépenses forfaitaires'!K338)</f>
        <v/>
      </c>
      <c r="L338" s="123" t="str">
        <f>IF($H338="","",IF($C338=Listes!$B$32,IF('DP_Instruction Forfaitaires'!$E338&lt;Listes!$B$53,('DP_Instruction Forfaitaires'!$E338*(VLOOKUP('DP_Instruction Forfaitaires'!$D338,Listes!$A$54:$E$60,2,FALSE))),IF('DP_Instruction Forfaitaires'!$E338&gt;Listes!$E$53,('DP_Instruction Forfaitaires'!$E338*(VLOOKUP('DP_Instruction Forfaitaires'!$D338,Listes!$A$54:$E$60,5,FALSE))),('DP_Instruction Forfaitaires'!$E338*(VLOOKUP('DP_Instruction Forfaitaires'!$D338,Listes!$A$54:$E$60,3,FALSE))+(VLOOKUP('DP_Instruction Forfaitaires'!$D338,Listes!$A$54:$E$60,4,FALSE)))))))</f>
        <v/>
      </c>
      <c r="M338" s="123" t="str">
        <f>IF($H338="","",IF($C338=Listes!$B$31,IF('DP_Instruction Forfaitaires'!$E338&lt;Listes!$B$42,('DP_Instruction Forfaitaires'!$E338*(VLOOKUP('DP_Instruction Forfaitaires'!$D338,Listes!$A$43:$E$49,2,FALSE))),IF('DP_Instruction Forfaitaires'!$E338&gt;Listes!$D$42,('DP_Instruction Forfaitaires'!$E338*(VLOOKUP('DP_Instruction Forfaitaires'!$D338,Listes!$A$43:$E$49,5,FALSE))),('DP_Instruction Forfaitaires'!$E338*(VLOOKUP('DP_Instruction Forfaitaires'!$D338,Listes!$A$43:$E$49,3,FALSE))+(VLOOKUP('DP_Instruction Forfaitaires'!$D338,Listes!$A$43:$E$49,4,FALSE)))))))</f>
        <v/>
      </c>
      <c r="N338" s="186" t="str">
        <f>IF($H338="","",IF($C338=Listes!$B$34,Listes!$I$31,IF($C338=Listes!$B$35,(VLOOKUP('DP_Instruction Forfaitaires'!$F338,Listes!$E$31:$F$36,2,FALSE)),IF($C338=Listes!$B$33,IF('DP_Instruction Forfaitaires'!$E338&lt;Listes!$A$64,'DP_Instruction Forfaitaires'!$E338*Listes!$A$65,IF('DP_Instruction Forfaitaires'!$E338&gt;Listes!$D$64,'DP_Instruction Forfaitaires'!$E338*Listes!$D$65,(('DP_Instruction Forfaitaires'!$E338*Listes!$B$65)+Listes!$C$65)))))))</f>
        <v/>
      </c>
      <c r="O338" s="140" t="str">
        <f>IF('Dépenses forfaitaires'!P338="","",'Dépenses forfaitaires'!P338)</f>
        <v/>
      </c>
      <c r="P338" s="196"/>
      <c r="Q338" s="367" t="str">
        <f t="shared" si="20"/>
        <v/>
      </c>
      <c r="R338" s="367" t="str">
        <f t="shared" si="21"/>
        <v/>
      </c>
      <c r="S338" s="196" t="str">
        <f t="shared" si="22"/>
        <v/>
      </c>
      <c r="T338" s="193"/>
      <c r="U338" s="198"/>
      <c r="V338" s="301" t="str">
        <f>IF(AND(OR(P338="KO",S338&lt;&gt;""),OR(Q338="",R338="",S338="")),Listes!$A$68,IF(AND(S338="",Q338&lt;&gt;""),Listes!$A$69,IF(AND(O338&lt;S338,U338=""),Listes!$A$70,IF(AND(Q338&gt;R338),Listes!$A$71,IF(AND(O338&lt;&gt;"",O338&gt;S338,T338=""),Listes!$A$72,IF(AND(W338="",OR(P338&lt;&gt;"",Q338&lt;&gt;"",R338&lt;&gt;"")),Listes!$A$73,""))))))</f>
        <v/>
      </c>
      <c r="W338" s="199"/>
      <c r="X338" s="331">
        <f t="shared" si="23"/>
        <v>0</v>
      </c>
    </row>
    <row r="339" spans="1:24" ht="20.149999999999999" customHeight="1" x14ac:dyDescent="0.35">
      <c r="A339" s="126">
        <v>333</v>
      </c>
      <c r="B339" s="123" t="str">
        <f>IF('Dépenses forfaitaires'!B339="","",'Dépenses forfaitaires'!B339)</f>
        <v/>
      </c>
      <c r="C339" s="123" t="str">
        <f>IF('Dépenses forfaitaires'!C339="","",'Dépenses forfaitaires'!C339)</f>
        <v/>
      </c>
      <c r="D339" s="123" t="str">
        <f>IF('Dépenses forfaitaires'!D339="","",'Dépenses forfaitaires'!D339)</f>
        <v/>
      </c>
      <c r="E339" s="123" t="str">
        <f>IF('Dépenses forfaitaires'!E339="","",'Dépenses forfaitaires'!E339)</f>
        <v/>
      </c>
      <c r="F339" s="123" t="str">
        <f>IF('Dépenses forfaitaires'!F339="","",'Dépenses forfaitaires'!F339)</f>
        <v/>
      </c>
      <c r="G339" s="197" t="str">
        <f>IF('Dépenses forfaitaires'!G339="","",'Dépenses forfaitaires'!G339)</f>
        <v/>
      </c>
      <c r="H339" s="123" t="str">
        <f>IF('Dépenses forfaitaires'!H339="","",'Dépenses forfaitaires'!H339)</f>
        <v/>
      </c>
      <c r="I339" s="123" t="str">
        <f>IF('Dépenses forfaitaires'!I339="","",'Dépenses forfaitaires'!I339)</f>
        <v/>
      </c>
      <c r="J339" s="361" t="str">
        <f>IF('Dépenses forfaitaires'!J339="","",'Dépenses forfaitaires'!J339)</f>
        <v/>
      </c>
      <c r="K339" s="361" t="str">
        <f>IF('Dépenses forfaitaires'!K339="","",'Dépenses forfaitaires'!K339)</f>
        <v/>
      </c>
      <c r="L339" s="123" t="str">
        <f>IF($H339="","",IF($C339=Listes!$B$32,IF('DP_Instruction Forfaitaires'!$E339&lt;Listes!$B$53,('DP_Instruction Forfaitaires'!$E339*(VLOOKUP('DP_Instruction Forfaitaires'!$D339,Listes!$A$54:$E$60,2,FALSE))),IF('DP_Instruction Forfaitaires'!$E339&gt;Listes!$E$53,('DP_Instruction Forfaitaires'!$E339*(VLOOKUP('DP_Instruction Forfaitaires'!$D339,Listes!$A$54:$E$60,5,FALSE))),('DP_Instruction Forfaitaires'!$E339*(VLOOKUP('DP_Instruction Forfaitaires'!$D339,Listes!$A$54:$E$60,3,FALSE))+(VLOOKUP('DP_Instruction Forfaitaires'!$D339,Listes!$A$54:$E$60,4,FALSE)))))))</f>
        <v/>
      </c>
      <c r="M339" s="123" t="str">
        <f>IF($H339="","",IF($C339=Listes!$B$31,IF('DP_Instruction Forfaitaires'!$E339&lt;Listes!$B$42,('DP_Instruction Forfaitaires'!$E339*(VLOOKUP('DP_Instruction Forfaitaires'!$D339,Listes!$A$43:$E$49,2,FALSE))),IF('DP_Instruction Forfaitaires'!$E339&gt;Listes!$D$42,('DP_Instruction Forfaitaires'!$E339*(VLOOKUP('DP_Instruction Forfaitaires'!$D339,Listes!$A$43:$E$49,5,FALSE))),('DP_Instruction Forfaitaires'!$E339*(VLOOKUP('DP_Instruction Forfaitaires'!$D339,Listes!$A$43:$E$49,3,FALSE))+(VLOOKUP('DP_Instruction Forfaitaires'!$D339,Listes!$A$43:$E$49,4,FALSE)))))))</f>
        <v/>
      </c>
      <c r="N339" s="186" t="str">
        <f>IF($H339="","",IF($C339=Listes!$B$34,Listes!$I$31,IF($C339=Listes!$B$35,(VLOOKUP('DP_Instruction Forfaitaires'!$F339,Listes!$E$31:$F$36,2,FALSE)),IF($C339=Listes!$B$33,IF('DP_Instruction Forfaitaires'!$E339&lt;Listes!$A$64,'DP_Instruction Forfaitaires'!$E339*Listes!$A$65,IF('DP_Instruction Forfaitaires'!$E339&gt;Listes!$D$64,'DP_Instruction Forfaitaires'!$E339*Listes!$D$65,(('DP_Instruction Forfaitaires'!$E339*Listes!$B$65)+Listes!$C$65)))))))</f>
        <v/>
      </c>
      <c r="O339" s="140" t="str">
        <f>IF('Dépenses forfaitaires'!P339="","",'Dépenses forfaitaires'!P339)</f>
        <v/>
      </c>
      <c r="P339" s="196"/>
      <c r="Q339" s="367" t="str">
        <f t="shared" si="20"/>
        <v/>
      </c>
      <c r="R339" s="367" t="str">
        <f t="shared" si="21"/>
        <v/>
      </c>
      <c r="S339" s="196" t="str">
        <f t="shared" si="22"/>
        <v/>
      </c>
      <c r="T339" s="193"/>
      <c r="U339" s="198"/>
      <c r="V339" s="301" t="str">
        <f>IF(AND(OR(P339="KO",S339&lt;&gt;""),OR(Q339="",R339="",S339="")),Listes!$A$68,IF(AND(S339="",Q339&lt;&gt;""),Listes!$A$69,IF(AND(O339&lt;S339,U339=""),Listes!$A$70,IF(AND(Q339&gt;R339),Listes!$A$71,IF(AND(O339&lt;&gt;"",O339&gt;S339,T339=""),Listes!$A$72,IF(AND(W339="",OR(P339&lt;&gt;"",Q339&lt;&gt;"",R339&lt;&gt;"")),Listes!$A$73,""))))))</f>
        <v/>
      </c>
      <c r="W339" s="199"/>
      <c r="X339" s="331">
        <f t="shared" si="23"/>
        <v>0</v>
      </c>
    </row>
    <row r="340" spans="1:24" ht="20.149999999999999" customHeight="1" x14ac:dyDescent="0.35">
      <c r="A340" s="126">
        <v>334</v>
      </c>
      <c r="B340" s="123" t="str">
        <f>IF('Dépenses forfaitaires'!B340="","",'Dépenses forfaitaires'!B340)</f>
        <v/>
      </c>
      <c r="C340" s="123" t="str">
        <f>IF('Dépenses forfaitaires'!C340="","",'Dépenses forfaitaires'!C340)</f>
        <v/>
      </c>
      <c r="D340" s="123" t="str">
        <f>IF('Dépenses forfaitaires'!D340="","",'Dépenses forfaitaires'!D340)</f>
        <v/>
      </c>
      <c r="E340" s="123" t="str">
        <f>IF('Dépenses forfaitaires'!E340="","",'Dépenses forfaitaires'!E340)</f>
        <v/>
      </c>
      <c r="F340" s="123" t="str">
        <f>IF('Dépenses forfaitaires'!F340="","",'Dépenses forfaitaires'!F340)</f>
        <v/>
      </c>
      <c r="G340" s="197" t="str">
        <f>IF('Dépenses forfaitaires'!G340="","",'Dépenses forfaitaires'!G340)</f>
        <v/>
      </c>
      <c r="H340" s="123" t="str">
        <f>IF('Dépenses forfaitaires'!H340="","",'Dépenses forfaitaires'!H340)</f>
        <v/>
      </c>
      <c r="I340" s="123" t="str">
        <f>IF('Dépenses forfaitaires'!I340="","",'Dépenses forfaitaires'!I340)</f>
        <v/>
      </c>
      <c r="J340" s="361" t="str">
        <f>IF('Dépenses forfaitaires'!J340="","",'Dépenses forfaitaires'!J340)</f>
        <v/>
      </c>
      <c r="K340" s="361" t="str">
        <f>IF('Dépenses forfaitaires'!K340="","",'Dépenses forfaitaires'!K340)</f>
        <v/>
      </c>
      <c r="L340" s="123" t="str">
        <f>IF($H340="","",IF($C340=Listes!$B$32,IF('DP_Instruction Forfaitaires'!$E340&lt;Listes!$B$53,('DP_Instruction Forfaitaires'!$E340*(VLOOKUP('DP_Instruction Forfaitaires'!$D340,Listes!$A$54:$E$60,2,FALSE))),IF('DP_Instruction Forfaitaires'!$E340&gt;Listes!$E$53,('DP_Instruction Forfaitaires'!$E340*(VLOOKUP('DP_Instruction Forfaitaires'!$D340,Listes!$A$54:$E$60,5,FALSE))),('DP_Instruction Forfaitaires'!$E340*(VLOOKUP('DP_Instruction Forfaitaires'!$D340,Listes!$A$54:$E$60,3,FALSE))+(VLOOKUP('DP_Instruction Forfaitaires'!$D340,Listes!$A$54:$E$60,4,FALSE)))))))</f>
        <v/>
      </c>
      <c r="M340" s="123" t="str">
        <f>IF($H340="","",IF($C340=Listes!$B$31,IF('DP_Instruction Forfaitaires'!$E340&lt;Listes!$B$42,('DP_Instruction Forfaitaires'!$E340*(VLOOKUP('DP_Instruction Forfaitaires'!$D340,Listes!$A$43:$E$49,2,FALSE))),IF('DP_Instruction Forfaitaires'!$E340&gt;Listes!$D$42,('DP_Instruction Forfaitaires'!$E340*(VLOOKUP('DP_Instruction Forfaitaires'!$D340,Listes!$A$43:$E$49,5,FALSE))),('DP_Instruction Forfaitaires'!$E340*(VLOOKUP('DP_Instruction Forfaitaires'!$D340,Listes!$A$43:$E$49,3,FALSE))+(VLOOKUP('DP_Instruction Forfaitaires'!$D340,Listes!$A$43:$E$49,4,FALSE)))))))</f>
        <v/>
      </c>
      <c r="N340" s="186" t="str">
        <f>IF($H340="","",IF($C340=Listes!$B$34,Listes!$I$31,IF($C340=Listes!$B$35,(VLOOKUP('DP_Instruction Forfaitaires'!$F340,Listes!$E$31:$F$36,2,FALSE)),IF($C340=Listes!$B$33,IF('DP_Instruction Forfaitaires'!$E340&lt;Listes!$A$64,'DP_Instruction Forfaitaires'!$E340*Listes!$A$65,IF('DP_Instruction Forfaitaires'!$E340&gt;Listes!$D$64,'DP_Instruction Forfaitaires'!$E340*Listes!$D$65,(('DP_Instruction Forfaitaires'!$E340*Listes!$B$65)+Listes!$C$65)))))))</f>
        <v/>
      </c>
      <c r="O340" s="140" t="str">
        <f>IF('Dépenses forfaitaires'!P340="","",'Dépenses forfaitaires'!P340)</f>
        <v/>
      </c>
      <c r="P340" s="196"/>
      <c r="Q340" s="367" t="str">
        <f t="shared" si="20"/>
        <v/>
      </c>
      <c r="R340" s="367" t="str">
        <f t="shared" si="21"/>
        <v/>
      </c>
      <c r="S340" s="196" t="str">
        <f t="shared" si="22"/>
        <v/>
      </c>
      <c r="T340" s="193"/>
      <c r="U340" s="198"/>
      <c r="V340" s="301" t="str">
        <f>IF(AND(OR(P340="KO",S340&lt;&gt;""),OR(Q340="",R340="",S340="")),Listes!$A$68,IF(AND(S340="",Q340&lt;&gt;""),Listes!$A$69,IF(AND(O340&lt;S340,U340=""),Listes!$A$70,IF(AND(Q340&gt;R340),Listes!$A$71,IF(AND(O340&lt;&gt;"",O340&gt;S340,T340=""),Listes!$A$72,IF(AND(W340="",OR(P340&lt;&gt;"",Q340&lt;&gt;"",R340&lt;&gt;"")),Listes!$A$73,""))))))</f>
        <v/>
      </c>
      <c r="W340" s="199"/>
      <c r="X340" s="331">
        <f t="shared" si="23"/>
        <v>0</v>
      </c>
    </row>
    <row r="341" spans="1:24" ht="20.149999999999999" customHeight="1" x14ac:dyDescent="0.35">
      <c r="A341" s="126">
        <v>335</v>
      </c>
      <c r="B341" s="123" t="str">
        <f>IF('Dépenses forfaitaires'!B341="","",'Dépenses forfaitaires'!B341)</f>
        <v/>
      </c>
      <c r="C341" s="123" t="str">
        <f>IF('Dépenses forfaitaires'!C341="","",'Dépenses forfaitaires'!C341)</f>
        <v/>
      </c>
      <c r="D341" s="123" t="str">
        <f>IF('Dépenses forfaitaires'!D341="","",'Dépenses forfaitaires'!D341)</f>
        <v/>
      </c>
      <c r="E341" s="123" t="str">
        <f>IF('Dépenses forfaitaires'!E341="","",'Dépenses forfaitaires'!E341)</f>
        <v/>
      </c>
      <c r="F341" s="123" t="str">
        <f>IF('Dépenses forfaitaires'!F341="","",'Dépenses forfaitaires'!F341)</f>
        <v/>
      </c>
      <c r="G341" s="197" t="str">
        <f>IF('Dépenses forfaitaires'!G341="","",'Dépenses forfaitaires'!G341)</f>
        <v/>
      </c>
      <c r="H341" s="123" t="str">
        <f>IF('Dépenses forfaitaires'!H341="","",'Dépenses forfaitaires'!H341)</f>
        <v/>
      </c>
      <c r="I341" s="123" t="str">
        <f>IF('Dépenses forfaitaires'!I341="","",'Dépenses forfaitaires'!I341)</f>
        <v/>
      </c>
      <c r="J341" s="361" t="str">
        <f>IF('Dépenses forfaitaires'!J341="","",'Dépenses forfaitaires'!J341)</f>
        <v/>
      </c>
      <c r="K341" s="361" t="str">
        <f>IF('Dépenses forfaitaires'!K341="","",'Dépenses forfaitaires'!K341)</f>
        <v/>
      </c>
      <c r="L341" s="123" t="str">
        <f>IF($H341="","",IF($C341=Listes!$B$32,IF('DP_Instruction Forfaitaires'!$E341&lt;Listes!$B$53,('DP_Instruction Forfaitaires'!$E341*(VLOOKUP('DP_Instruction Forfaitaires'!$D341,Listes!$A$54:$E$60,2,FALSE))),IF('DP_Instruction Forfaitaires'!$E341&gt;Listes!$E$53,('DP_Instruction Forfaitaires'!$E341*(VLOOKUP('DP_Instruction Forfaitaires'!$D341,Listes!$A$54:$E$60,5,FALSE))),('DP_Instruction Forfaitaires'!$E341*(VLOOKUP('DP_Instruction Forfaitaires'!$D341,Listes!$A$54:$E$60,3,FALSE))+(VLOOKUP('DP_Instruction Forfaitaires'!$D341,Listes!$A$54:$E$60,4,FALSE)))))))</f>
        <v/>
      </c>
      <c r="M341" s="123" t="str">
        <f>IF($H341="","",IF($C341=Listes!$B$31,IF('DP_Instruction Forfaitaires'!$E341&lt;Listes!$B$42,('DP_Instruction Forfaitaires'!$E341*(VLOOKUP('DP_Instruction Forfaitaires'!$D341,Listes!$A$43:$E$49,2,FALSE))),IF('DP_Instruction Forfaitaires'!$E341&gt;Listes!$D$42,('DP_Instruction Forfaitaires'!$E341*(VLOOKUP('DP_Instruction Forfaitaires'!$D341,Listes!$A$43:$E$49,5,FALSE))),('DP_Instruction Forfaitaires'!$E341*(VLOOKUP('DP_Instruction Forfaitaires'!$D341,Listes!$A$43:$E$49,3,FALSE))+(VLOOKUP('DP_Instruction Forfaitaires'!$D341,Listes!$A$43:$E$49,4,FALSE)))))))</f>
        <v/>
      </c>
      <c r="N341" s="186" t="str">
        <f>IF($H341="","",IF($C341=Listes!$B$34,Listes!$I$31,IF($C341=Listes!$B$35,(VLOOKUP('DP_Instruction Forfaitaires'!$F341,Listes!$E$31:$F$36,2,FALSE)),IF($C341=Listes!$B$33,IF('DP_Instruction Forfaitaires'!$E341&lt;Listes!$A$64,'DP_Instruction Forfaitaires'!$E341*Listes!$A$65,IF('DP_Instruction Forfaitaires'!$E341&gt;Listes!$D$64,'DP_Instruction Forfaitaires'!$E341*Listes!$D$65,(('DP_Instruction Forfaitaires'!$E341*Listes!$B$65)+Listes!$C$65)))))))</f>
        <v/>
      </c>
      <c r="O341" s="140" t="str">
        <f>IF('Dépenses forfaitaires'!P341="","",'Dépenses forfaitaires'!P341)</f>
        <v/>
      </c>
      <c r="P341" s="196"/>
      <c r="Q341" s="367" t="str">
        <f t="shared" si="20"/>
        <v/>
      </c>
      <c r="R341" s="367" t="str">
        <f t="shared" si="21"/>
        <v/>
      </c>
      <c r="S341" s="196" t="str">
        <f t="shared" si="22"/>
        <v/>
      </c>
      <c r="T341" s="193"/>
      <c r="U341" s="198"/>
      <c r="V341" s="301" t="str">
        <f>IF(AND(OR(P341="KO",S341&lt;&gt;""),OR(Q341="",R341="",S341="")),Listes!$A$68,IF(AND(S341="",Q341&lt;&gt;""),Listes!$A$69,IF(AND(O341&lt;S341,U341=""),Listes!$A$70,IF(AND(Q341&gt;R341),Listes!$A$71,IF(AND(O341&lt;&gt;"",O341&gt;S341,T341=""),Listes!$A$72,IF(AND(W341="",OR(P341&lt;&gt;"",Q341&lt;&gt;"",R341&lt;&gt;"")),Listes!$A$73,""))))))</f>
        <v/>
      </c>
      <c r="W341" s="199"/>
      <c r="X341" s="331">
        <f t="shared" si="23"/>
        <v>0</v>
      </c>
    </row>
    <row r="342" spans="1:24" ht="20.149999999999999" customHeight="1" x14ac:dyDescent="0.35">
      <c r="A342" s="126">
        <v>336</v>
      </c>
      <c r="B342" s="123" t="str">
        <f>IF('Dépenses forfaitaires'!B342="","",'Dépenses forfaitaires'!B342)</f>
        <v/>
      </c>
      <c r="C342" s="123" t="str">
        <f>IF('Dépenses forfaitaires'!C342="","",'Dépenses forfaitaires'!C342)</f>
        <v/>
      </c>
      <c r="D342" s="123" t="str">
        <f>IF('Dépenses forfaitaires'!D342="","",'Dépenses forfaitaires'!D342)</f>
        <v/>
      </c>
      <c r="E342" s="123" t="str">
        <f>IF('Dépenses forfaitaires'!E342="","",'Dépenses forfaitaires'!E342)</f>
        <v/>
      </c>
      <c r="F342" s="123" t="str">
        <f>IF('Dépenses forfaitaires'!F342="","",'Dépenses forfaitaires'!F342)</f>
        <v/>
      </c>
      <c r="G342" s="197" t="str">
        <f>IF('Dépenses forfaitaires'!G342="","",'Dépenses forfaitaires'!G342)</f>
        <v/>
      </c>
      <c r="H342" s="123" t="str">
        <f>IF('Dépenses forfaitaires'!H342="","",'Dépenses forfaitaires'!H342)</f>
        <v/>
      </c>
      <c r="I342" s="123" t="str">
        <f>IF('Dépenses forfaitaires'!I342="","",'Dépenses forfaitaires'!I342)</f>
        <v/>
      </c>
      <c r="J342" s="361" t="str">
        <f>IF('Dépenses forfaitaires'!J342="","",'Dépenses forfaitaires'!J342)</f>
        <v/>
      </c>
      <c r="K342" s="361" t="str">
        <f>IF('Dépenses forfaitaires'!K342="","",'Dépenses forfaitaires'!K342)</f>
        <v/>
      </c>
      <c r="L342" s="123" t="str">
        <f>IF($H342="","",IF($C342=Listes!$B$32,IF('DP_Instruction Forfaitaires'!$E342&lt;Listes!$B$53,('DP_Instruction Forfaitaires'!$E342*(VLOOKUP('DP_Instruction Forfaitaires'!$D342,Listes!$A$54:$E$60,2,FALSE))),IF('DP_Instruction Forfaitaires'!$E342&gt;Listes!$E$53,('DP_Instruction Forfaitaires'!$E342*(VLOOKUP('DP_Instruction Forfaitaires'!$D342,Listes!$A$54:$E$60,5,FALSE))),('DP_Instruction Forfaitaires'!$E342*(VLOOKUP('DP_Instruction Forfaitaires'!$D342,Listes!$A$54:$E$60,3,FALSE))+(VLOOKUP('DP_Instruction Forfaitaires'!$D342,Listes!$A$54:$E$60,4,FALSE)))))))</f>
        <v/>
      </c>
      <c r="M342" s="123" t="str">
        <f>IF($H342="","",IF($C342=Listes!$B$31,IF('DP_Instruction Forfaitaires'!$E342&lt;Listes!$B$42,('DP_Instruction Forfaitaires'!$E342*(VLOOKUP('DP_Instruction Forfaitaires'!$D342,Listes!$A$43:$E$49,2,FALSE))),IF('DP_Instruction Forfaitaires'!$E342&gt;Listes!$D$42,('DP_Instruction Forfaitaires'!$E342*(VLOOKUP('DP_Instruction Forfaitaires'!$D342,Listes!$A$43:$E$49,5,FALSE))),('DP_Instruction Forfaitaires'!$E342*(VLOOKUP('DP_Instruction Forfaitaires'!$D342,Listes!$A$43:$E$49,3,FALSE))+(VLOOKUP('DP_Instruction Forfaitaires'!$D342,Listes!$A$43:$E$49,4,FALSE)))))))</f>
        <v/>
      </c>
      <c r="N342" s="186" t="str">
        <f>IF($H342="","",IF($C342=Listes!$B$34,Listes!$I$31,IF($C342=Listes!$B$35,(VLOOKUP('DP_Instruction Forfaitaires'!$F342,Listes!$E$31:$F$36,2,FALSE)),IF($C342=Listes!$B$33,IF('DP_Instruction Forfaitaires'!$E342&lt;Listes!$A$64,'DP_Instruction Forfaitaires'!$E342*Listes!$A$65,IF('DP_Instruction Forfaitaires'!$E342&gt;Listes!$D$64,'DP_Instruction Forfaitaires'!$E342*Listes!$D$65,(('DP_Instruction Forfaitaires'!$E342*Listes!$B$65)+Listes!$C$65)))))))</f>
        <v/>
      </c>
      <c r="O342" s="140" t="str">
        <f>IF('Dépenses forfaitaires'!P342="","",'Dépenses forfaitaires'!P342)</f>
        <v/>
      </c>
      <c r="P342" s="196"/>
      <c r="Q342" s="367" t="str">
        <f t="shared" si="20"/>
        <v/>
      </c>
      <c r="R342" s="367" t="str">
        <f t="shared" si="21"/>
        <v/>
      </c>
      <c r="S342" s="196" t="str">
        <f t="shared" si="22"/>
        <v/>
      </c>
      <c r="T342" s="193"/>
      <c r="U342" s="198"/>
      <c r="V342" s="301" t="str">
        <f>IF(AND(OR(P342="KO",S342&lt;&gt;""),OR(Q342="",R342="",S342="")),Listes!$A$68,IF(AND(S342="",Q342&lt;&gt;""),Listes!$A$69,IF(AND(O342&lt;S342,U342=""),Listes!$A$70,IF(AND(Q342&gt;R342),Listes!$A$71,IF(AND(O342&lt;&gt;"",O342&gt;S342,T342=""),Listes!$A$72,IF(AND(W342="",OR(P342&lt;&gt;"",Q342&lt;&gt;"",R342&lt;&gt;"")),Listes!$A$73,""))))))</f>
        <v/>
      </c>
      <c r="W342" s="199"/>
      <c r="X342" s="331">
        <f t="shared" si="23"/>
        <v>0</v>
      </c>
    </row>
    <row r="343" spans="1:24" ht="20.149999999999999" customHeight="1" x14ac:dyDescent="0.35">
      <c r="A343" s="126">
        <v>337</v>
      </c>
      <c r="B343" s="123" t="str">
        <f>IF('Dépenses forfaitaires'!B343="","",'Dépenses forfaitaires'!B343)</f>
        <v/>
      </c>
      <c r="C343" s="123" t="str">
        <f>IF('Dépenses forfaitaires'!C343="","",'Dépenses forfaitaires'!C343)</f>
        <v/>
      </c>
      <c r="D343" s="123" t="str">
        <f>IF('Dépenses forfaitaires'!D343="","",'Dépenses forfaitaires'!D343)</f>
        <v/>
      </c>
      <c r="E343" s="123" t="str">
        <f>IF('Dépenses forfaitaires'!E343="","",'Dépenses forfaitaires'!E343)</f>
        <v/>
      </c>
      <c r="F343" s="123" t="str">
        <f>IF('Dépenses forfaitaires'!F343="","",'Dépenses forfaitaires'!F343)</f>
        <v/>
      </c>
      <c r="G343" s="197" t="str">
        <f>IF('Dépenses forfaitaires'!G343="","",'Dépenses forfaitaires'!G343)</f>
        <v/>
      </c>
      <c r="H343" s="123" t="str">
        <f>IF('Dépenses forfaitaires'!H343="","",'Dépenses forfaitaires'!H343)</f>
        <v/>
      </c>
      <c r="I343" s="123" t="str">
        <f>IF('Dépenses forfaitaires'!I343="","",'Dépenses forfaitaires'!I343)</f>
        <v/>
      </c>
      <c r="J343" s="361" t="str">
        <f>IF('Dépenses forfaitaires'!J343="","",'Dépenses forfaitaires'!J343)</f>
        <v/>
      </c>
      <c r="K343" s="361" t="str">
        <f>IF('Dépenses forfaitaires'!K343="","",'Dépenses forfaitaires'!K343)</f>
        <v/>
      </c>
      <c r="L343" s="123" t="str">
        <f>IF($H343="","",IF($C343=Listes!$B$32,IF('DP_Instruction Forfaitaires'!$E343&lt;Listes!$B$53,('DP_Instruction Forfaitaires'!$E343*(VLOOKUP('DP_Instruction Forfaitaires'!$D343,Listes!$A$54:$E$60,2,FALSE))),IF('DP_Instruction Forfaitaires'!$E343&gt;Listes!$E$53,('DP_Instruction Forfaitaires'!$E343*(VLOOKUP('DP_Instruction Forfaitaires'!$D343,Listes!$A$54:$E$60,5,FALSE))),('DP_Instruction Forfaitaires'!$E343*(VLOOKUP('DP_Instruction Forfaitaires'!$D343,Listes!$A$54:$E$60,3,FALSE))+(VLOOKUP('DP_Instruction Forfaitaires'!$D343,Listes!$A$54:$E$60,4,FALSE)))))))</f>
        <v/>
      </c>
      <c r="M343" s="123" t="str">
        <f>IF($H343="","",IF($C343=Listes!$B$31,IF('DP_Instruction Forfaitaires'!$E343&lt;Listes!$B$42,('DP_Instruction Forfaitaires'!$E343*(VLOOKUP('DP_Instruction Forfaitaires'!$D343,Listes!$A$43:$E$49,2,FALSE))),IF('DP_Instruction Forfaitaires'!$E343&gt;Listes!$D$42,('DP_Instruction Forfaitaires'!$E343*(VLOOKUP('DP_Instruction Forfaitaires'!$D343,Listes!$A$43:$E$49,5,FALSE))),('DP_Instruction Forfaitaires'!$E343*(VLOOKUP('DP_Instruction Forfaitaires'!$D343,Listes!$A$43:$E$49,3,FALSE))+(VLOOKUP('DP_Instruction Forfaitaires'!$D343,Listes!$A$43:$E$49,4,FALSE)))))))</f>
        <v/>
      </c>
      <c r="N343" s="186" t="str">
        <f>IF($H343="","",IF($C343=Listes!$B$34,Listes!$I$31,IF($C343=Listes!$B$35,(VLOOKUP('DP_Instruction Forfaitaires'!$F343,Listes!$E$31:$F$36,2,FALSE)),IF($C343=Listes!$B$33,IF('DP_Instruction Forfaitaires'!$E343&lt;Listes!$A$64,'DP_Instruction Forfaitaires'!$E343*Listes!$A$65,IF('DP_Instruction Forfaitaires'!$E343&gt;Listes!$D$64,'DP_Instruction Forfaitaires'!$E343*Listes!$D$65,(('DP_Instruction Forfaitaires'!$E343*Listes!$B$65)+Listes!$C$65)))))))</f>
        <v/>
      </c>
      <c r="O343" s="140" t="str">
        <f>IF('Dépenses forfaitaires'!P343="","",'Dépenses forfaitaires'!P343)</f>
        <v/>
      </c>
      <c r="P343" s="196"/>
      <c r="Q343" s="367" t="str">
        <f t="shared" si="20"/>
        <v/>
      </c>
      <c r="R343" s="367" t="str">
        <f t="shared" si="21"/>
        <v/>
      </c>
      <c r="S343" s="196" t="str">
        <f t="shared" si="22"/>
        <v/>
      </c>
      <c r="T343" s="193"/>
      <c r="U343" s="198"/>
      <c r="V343" s="301" t="str">
        <f>IF(AND(OR(P343="KO",S343&lt;&gt;""),OR(Q343="",R343="",S343="")),Listes!$A$68,IF(AND(S343="",Q343&lt;&gt;""),Listes!$A$69,IF(AND(O343&lt;S343,U343=""),Listes!$A$70,IF(AND(Q343&gt;R343),Listes!$A$71,IF(AND(O343&lt;&gt;"",O343&gt;S343,T343=""),Listes!$A$72,IF(AND(W343="",OR(P343&lt;&gt;"",Q343&lt;&gt;"",R343&lt;&gt;"")),Listes!$A$73,""))))))</f>
        <v/>
      </c>
      <c r="W343" s="199"/>
      <c r="X343" s="331">
        <f t="shared" si="23"/>
        <v>0</v>
      </c>
    </row>
    <row r="344" spans="1:24" ht="20.149999999999999" customHeight="1" x14ac:dyDescent="0.35">
      <c r="A344" s="126">
        <v>338</v>
      </c>
      <c r="B344" s="123" t="str">
        <f>IF('Dépenses forfaitaires'!B344="","",'Dépenses forfaitaires'!B344)</f>
        <v/>
      </c>
      <c r="C344" s="123" t="str">
        <f>IF('Dépenses forfaitaires'!C344="","",'Dépenses forfaitaires'!C344)</f>
        <v/>
      </c>
      <c r="D344" s="123" t="str">
        <f>IF('Dépenses forfaitaires'!D344="","",'Dépenses forfaitaires'!D344)</f>
        <v/>
      </c>
      <c r="E344" s="123" t="str">
        <f>IF('Dépenses forfaitaires'!E344="","",'Dépenses forfaitaires'!E344)</f>
        <v/>
      </c>
      <c r="F344" s="123" t="str">
        <f>IF('Dépenses forfaitaires'!F344="","",'Dépenses forfaitaires'!F344)</f>
        <v/>
      </c>
      <c r="G344" s="197" t="str">
        <f>IF('Dépenses forfaitaires'!G344="","",'Dépenses forfaitaires'!G344)</f>
        <v/>
      </c>
      <c r="H344" s="123" t="str">
        <f>IF('Dépenses forfaitaires'!H344="","",'Dépenses forfaitaires'!H344)</f>
        <v/>
      </c>
      <c r="I344" s="123" t="str">
        <f>IF('Dépenses forfaitaires'!I344="","",'Dépenses forfaitaires'!I344)</f>
        <v/>
      </c>
      <c r="J344" s="361" t="str">
        <f>IF('Dépenses forfaitaires'!J344="","",'Dépenses forfaitaires'!J344)</f>
        <v/>
      </c>
      <c r="K344" s="361" t="str">
        <f>IF('Dépenses forfaitaires'!K344="","",'Dépenses forfaitaires'!K344)</f>
        <v/>
      </c>
      <c r="L344" s="123" t="str">
        <f>IF($H344="","",IF($C344=Listes!$B$32,IF('DP_Instruction Forfaitaires'!$E344&lt;Listes!$B$53,('DP_Instruction Forfaitaires'!$E344*(VLOOKUP('DP_Instruction Forfaitaires'!$D344,Listes!$A$54:$E$60,2,FALSE))),IF('DP_Instruction Forfaitaires'!$E344&gt;Listes!$E$53,('DP_Instruction Forfaitaires'!$E344*(VLOOKUP('DP_Instruction Forfaitaires'!$D344,Listes!$A$54:$E$60,5,FALSE))),('DP_Instruction Forfaitaires'!$E344*(VLOOKUP('DP_Instruction Forfaitaires'!$D344,Listes!$A$54:$E$60,3,FALSE))+(VLOOKUP('DP_Instruction Forfaitaires'!$D344,Listes!$A$54:$E$60,4,FALSE)))))))</f>
        <v/>
      </c>
      <c r="M344" s="123" t="str">
        <f>IF($H344="","",IF($C344=Listes!$B$31,IF('DP_Instruction Forfaitaires'!$E344&lt;Listes!$B$42,('DP_Instruction Forfaitaires'!$E344*(VLOOKUP('DP_Instruction Forfaitaires'!$D344,Listes!$A$43:$E$49,2,FALSE))),IF('DP_Instruction Forfaitaires'!$E344&gt;Listes!$D$42,('DP_Instruction Forfaitaires'!$E344*(VLOOKUP('DP_Instruction Forfaitaires'!$D344,Listes!$A$43:$E$49,5,FALSE))),('DP_Instruction Forfaitaires'!$E344*(VLOOKUP('DP_Instruction Forfaitaires'!$D344,Listes!$A$43:$E$49,3,FALSE))+(VLOOKUP('DP_Instruction Forfaitaires'!$D344,Listes!$A$43:$E$49,4,FALSE)))))))</f>
        <v/>
      </c>
      <c r="N344" s="186" t="str">
        <f>IF($H344="","",IF($C344=Listes!$B$34,Listes!$I$31,IF($C344=Listes!$B$35,(VLOOKUP('DP_Instruction Forfaitaires'!$F344,Listes!$E$31:$F$36,2,FALSE)),IF($C344=Listes!$B$33,IF('DP_Instruction Forfaitaires'!$E344&lt;Listes!$A$64,'DP_Instruction Forfaitaires'!$E344*Listes!$A$65,IF('DP_Instruction Forfaitaires'!$E344&gt;Listes!$D$64,'DP_Instruction Forfaitaires'!$E344*Listes!$D$65,(('DP_Instruction Forfaitaires'!$E344*Listes!$B$65)+Listes!$C$65)))))))</f>
        <v/>
      </c>
      <c r="O344" s="140" t="str">
        <f>IF('Dépenses forfaitaires'!P344="","",'Dépenses forfaitaires'!P344)</f>
        <v/>
      </c>
      <c r="P344" s="196"/>
      <c r="Q344" s="367" t="str">
        <f t="shared" si="20"/>
        <v/>
      </c>
      <c r="R344" s="367" t="str">
        <f t="shared" si="21"/>
        <v/>
      </c>
      <c r="S344" s="196" t="str">
        <f t="shared" si="22"/>
        <v/>
      </c>
      <c r="T344" s="193"/>
      <c r="U344" s="198"/>
      <c r="V344" s="301" t="str">
        <f>IF(AND(OR(P344="KO",S344&lt;&gt;""),OR(Q344="",R344="",S344="")),Listes!$A$68,IF(AND(S344="",Q344&lt;&gt;""),Listes!$A$69,IF(AND(O344&lt;S344,U344=""),Listes!$A$70,IF(AND(Q344&gt;R344),Listes!$A$71,IF(AND(O344&lt;&gt;"",O344&gt;S344,T344=""),Listes!$A$72,IF(AND(W344="",OR(P344&lt;&gt;"",Q344&lt;&gt;"",R344&lt;&gt;"")),Listes!$A$73,""))))))</f>
        <v/>
      </c>
      <c r="W344" s="199"/>
      <c r="X344" s="331">
        <f t="shared" si="23"/>
        <v>0</v>
      </c>
    </row>
    <row r="345" spans="1:24" ht="20.149999999999999" customHeight="1" x14ac:dyDescent="0.35">
      <c r="A345" s="126">
        <v>339</v>
      </c>
      <c r="B345" s="123" t="str">
        <f>IF('Dépenses forfaitaires'!B345="","",'Dépenses forfaitaires'!B345)</f>
        <v/>
      </c>
      <c r="C345" s="123" t="str">
        <f>IF('Dépenses forfaitaires'!C345="","",'Dépenses forfaitaires'!C345)</f>
        <v/>
      </c>
      <c r="D345" s="123" t="str">
        <f>IF('Dépenses forfaitaires'!D345="","",'Dépenses forfaitaires'!D345)</f>
        <v/>
      </c>
      <c r="E345" s="123" t="str">
        <f>IF('Dépenses forfaitaires'!E345="","",'Dépenses forfaitaires'!E345)</f>
        <v/>
      </c>
      <c r="F345" s="123" t="str">
        <f>IF('Dépenses forfaitaires'!F345="","",'Dépenses forfaitaires'!F345)</f>
        <v/>
      </c>
      <c r="G345" s="197" t="str">
        <f>IF('Dépenses forfaitaires'!G345="","",'Dépenses forfaitaires'!G345)</f>
        <v/>
      </c>
      <c r="H345" s="123" t="str">
        <f>IF('Dépenses forfaitaires'!H345="","",'Dépenses forfaitaires'!H345)</f>
        <v/>
      </c>
      <c r="I345" s="123" t="str">
        <f>IF('Dépenses forfaitaires'!I345="","",'Dépenses forfaitaires'!I345)</f>
        <v/>
      </c>
      <c r="J345" s="361" t="str">
        <f>IF('Dépenses forfaitaires'!J345="","",'Dépenses forfaitaires'!J345)</f>
        <v/>
      </c>
      <c r="K345" s="361" t="str">
        <f>IF('Dépenses forfaitaires'!K345="","",'Dépenses forfaitaires'!K345)</f>
        <v/>
      </c>
      <c r="L345" s="123" t="str">
        <f>IF($H345="","",IF($C345=Listes!$B$32,IF('DP_Instruction Forfaitaires'!$E345&lt;Listes!$B$53,('DP_Instruction Forfaitaires'!$E345*(VLOOKUP('DP_Instruction Forfaitaires'!$D345,Listes!$A$54:$E$60,2,FALSE))),IF('DP_Instruction Forfaitaires'!$E345&gt;Listes!$E$53,('DP_Instruction Forfaitaires'!$E345*(VLOOKUP('DP_Instruction Forfaitaires'!$D345,Listes!$A$54:$E$60,5,FALSE))),('DP_Instruction Forfaitaires'!$E345*(VLOOKUP('DP_Instruction Forfaitaires'!$D345,Listes!$A$54:$E$60,3,FALSE))+(VLOOKUP('DP_Instruction Forfaitaires'!$D345,Listes!$A$54:$E$60,4,FALSE)))))))</f>
        <v/>
      </c>
      <c r="M345" s="123" t="str">
        <f>IF($H345="","",IF($C345=Listes!$B$31,IF('DP_Instruction Forfaitaires'!$E345&lt;Listes!$B$42,('DP_Instruction Forfaitaires'!$E345*(VLOOKUP('DP_Instruction Forfaitaires'!$D345,Listes!$A$43:$E$49,2,FALSE))),IF('DP_Instruction Forfaitaires'!$E345&gt;Listes!$D$42,('DP_Instruction Forfaitaires'!$E345*(VLOOKUP('DP_Instruction Forfaitaires'!$D345,Listes!$A$43:$E$49,5,FALSE))),('DP_Instruction Forfaitaires'!$E345*(VLOOKUP('DP_Instruction Forfaitaires'!$D345,Listes!$A$43:$E$49,3,FALSE))+(VLOOKUP('DP_Instruction Forfaitaires'!$D345,Listes!$A$43:$E$49,4,FALSE)))))))</f>
        <v/>
      </c>
      <c r="N345" s="186" t="str">
        <f>IF($H345="","",IF($C345=Listes!$B$34,Listes!$I$31,IF($C345=Listes!$B$35,(VLOOKUP('DP_Instruction Forfaitaires'!$F345,Listes!$E$31:$F$36,2,FALSE)),IF($C345=Listes!$B$33,IF('DP_Instruction Forfaitaires'!$E345&lt;Listes!$A$64,'DP_Instruction Forfaitaires'!$E345*Listes!$A$65,IF('DP_Instruction Forfaitaires'!$E345&gt;Listes!$D$64,'DP_Instruction Forfaitaires'!$E345*Listes!$D$65,(('DP_Instruction Forfaitaires'!$E345*Listes!$B$65)+Listes!$C$65)))))))</f>
        <v/>
      </c>
      <c r="O345" s="140" t="str">
        <f>IF('Dépenses forfaitaires'!P345="","",'Dépenses forfaitaires'!P345)</f>
        <v/>
      </c>
      <c r="P345" s="196"/>
      <c r="Q345" s="367" t="str">
        <f t="shared" si="20"/>
        <v/>
      </c>
      <c r="R345" s="367" t="str">
        <f t="shared" si="21"/>
        <v/>
      </c>
      <c r="S345" s="196" t="str">
        <f t="shared" si="22"/>
        <v/>
      </c>
      <c r="T345" s="193"/>
      <c r="U345" s="198"/>
      <c r="V345" s="301" t="str">
        <f>IF(AND(OR(P345="KO",S345&lt;&gt;""),OR(Q345="",R345="",S345="")),Listes!$A$68,IF(AND(S345="",Q345&lt;&gt;""),Listes!$A$69,IF(AND(O345&lt;S345,U345=""),Listes!$A$70,IF(AND(Q345&gt;R345),Listes!$A$71,IF(AND(O345&lt;&gt;"",O345&gt;S345,T345=""),Listes!$A$72,IF(AND(W345="",OR(P345&lt;&gt;"",Q345&lt;&gt;"",R345&lt;&gt;"")),Listes!$A$73,""))))))</f>
        <v/>
      </c>
      <c r="W345" s="199"/>
      <c r="X345" s="331">
        <f t="shared" si="23"/>
        <v>0</v>
      </c>
    </row>
    <row r="346" spans="1:24" ht="20.149999999999999" customHeight="1" x14ac:dyDescent="0.35">
      <c r="A346" s="126">
        <v>340</v>
      </c>
      <c r="B346" s="123" t="str">
        <f>IF('Dépenses forfaitaires'!B346="","",'Dépenses forfaitaires'!B346)</f>
        <v/>
      </c>
      <c r="C346" s="123" t="str">
        <f>IF('Dépenses forfaitaires'!C346="","",'Dépenses forfaitaires'!C346)</f>
        <v/>
      </c>
      <c r="D346" s="123" t="str">
        <f>IF('Dépenses forfaitaires'!D346="","",'Dépenses forfaitaires'!D346)</f>
        <v/>
      </c>
      <c r="E346" s="123" t="str">
        <f>IF('Dépenses forfaitaires'!E346="","",'Dépenses forfaitaires'!E346)</f>
        <v/>
      </c>
      <c r="F346" s="123" t="str">
        <f>IF('Dépenses forfaitaires'!F346="","",'Dépenses forfaitaires'!F346)</f>
        <v/>
      </c>
      <c r="G346" s="197" t="str">
        <f>IF('Dépenses forfaitaires'!G346="","",'Dépenses forfaitaires'!G346)</f>
        <v/>
      </c>
      <c r="H346" s="123" t="str">
        <f>IF('Dépenses forfaitaires'!H346="","",'Dépenses forfaitaires'!H346)</f>
        <v/>
      </c>
      <c r="I346" s="123" t="str">
        <f>IF('Dépenses forfaitaires'!I346="","",'Dépenses forfaitaires'!I346)</f>
        <v/>
      </c>
      <c r="J346" s="361" t="str">
        <f>IF('Dépenses forfaitaires'!J346="","",'Dépenses forfaitaires'!J346)</f>
        <v/>
      </c>
      <c r="K346" s="361" t="str">
        <f>IF('Dépenses forfaitaires'!K346="","",'Dépenses forfaitaires'!K346)</f>
        <v/>
      </c>
      <c r="L346" s="123" t="str">
        <f>IF($H346="","",IF($C346=Listes!$B$32,IF('DP_Instruction Forfaitaires'!$E346&lt;Listes!$B$53,('DP_Instruction Forfaitaires'!$E346*(VLOOKUP('DP_Instruction Forfaitaires'!$D346,Listes!$A$54:$E$60,2,FALSE))),IF('DP_Instruction Forfaitaires'!$E346&gt;Listes!$E$53,('DP_Instruction Forfaitaires'!$E346*(VLOOKUP('DP_Instruction Forfaitaires'!$D346,Listes!$A$54:$E$60,5,FALSE))),('DP_Instruction Forfaitaires'!$E346*(VLOOKUP('DP_Instruction Forfaitaires'!$D346,Listes!$A$54:$E$60,3,FALSE))+(VLOOKUP('DP_Instruction Forfaitaires'!$D346,Listes!$A$54:$E$60,4,FALSE)))))))</f>
        <v/>
      </c>
      <c r="M346" s="123" t="str">
        <f>IF($H346="","",IF($C346=Listes!$B$31,IF('DP_Instruction Forfaitaires'!$E346&lt;Listes!$B$42,('DP_Instruction Forfaitaires'!$E346*(VLOOKUP('DP_Instruction Forfaitaires'!$D346,Listes!$A$43:$E$49,2,FALSE))),IF('DP_Instruction Forfaitaires'!$E346&gt;Listes!$D$42,('DP_Instruction Forfaitaires'!$E346*(VLOOKUP('DP_Instruction Forfaitaires'!$D346,Listes!$A$43:$E$49,5,FALSE))),('DP_Instruction Forfaitaires'!$E346*(VLOOKUP('DP_Instruction Forfaitaires'!$D346,Listes!$A$43:$E$49,3,FALSE))+(VLOOKUP('DP_Instruction Forfaitaires'!$D346,Listes!$A$43:$E$49,4,FALSE)))))))</f>
        <v/>
      </c>
      <c r="N346" s="186" t="str">
        <f>IF($H346="","",IF($C346=Listes!$B$34,Listes!$I$31,IF($C346=Listes!$B$35,(VLOOKUP('DP_Instruction Forfaitaires'!$F346,Listes!$E$31:$F$36,2,FALSE)),IF($C346=Listes!$B$33,IF('DP_Instruction Forfaitaires'!$E346&lt;Listes!$A$64,'DP_Instruction Forfaitaires'!$E346*Listes!$A$65,IF('DP_Instruction Forfaitaires'!$E346&gt;Listes!$D$64,'DP_Instruction Forfaitaires'!$E346*Listes!$D$65,(('DP_Instruction Forfaitaires'!$E346*Listes!$B$65)+Listes!$C$65)))))))</f>
        <v/>
      </c>
      <c r="O346" s="140" t="str">
        <f>IF('Dépenses forfaitaires'!P346="","",'Dépenses forfaitaires'!P346)</f>
        <v/>
      </c>
      <c r="P346" s="196"/>
      <c r="Q346" s="367" t="str">
        <f t="shared" si="20"/>
        <v/>
      </c>
      <c r="R346" s="367" t="str">
        <f t="shared" si="21"/>
        <v/>
      </c>
      <c r="S346" s="196" t="str">
        <f t="shared" si="22"/>
        <v/>
      </c>
      <c r="T346" s="193"/>
      <c r="U346" s="198"/>
      <c r="V346" s="301" t="str">
        <f>IF(AND(OR(P346="KO",S346&lt;&gt;""),OR(Q346="",R346="",S346="")),Listes!$A$68,IF(AND(S346="",Q346&lt;&gt;""),Listes!$A$69,IF(AND(O346&lt;S346,U346=""),Listes!$A$70,IF(AND(Q346&gt;R346),Listes!$A$71,IF(AND(O346&lt;&gt;"",O346&gt;S346,T346=""),Listes!$A$72,IF(AND(W346="",OR(P346&lt;&gt;"",Q346&lt;&gt;"",R346&lt;&gt;"")),Listes!$A$73,""))))))</f>
        <v/>
      </c>
      <c r="W346" s="199"/>
      <c r="X346" s="331">
        <f t="shared" si="23"/>
        <v>0</v>
      </c>
    </row>
    <row r="347" spans="1:24" ht="20.149999999999999" customHeight="1" x14ac:dyDescent="0.35">
      <c r="A347" s="126">
        <v>341</v>
      </c>
      <c r="B347" s="123" t="str">
        <f>IF('Dépenses forfaitaires'!B347="","",'Dépenses forfaitaires'!B347)</f>
        <v/>
      </c>
      <c r="C347" s="123" t="str">
        <f>IF('Dépenses forfaitaires'!C347="","",'Dépenses forfaitaires'!C347)</f>
        <v/>
      </c>
      <c r="D347" s="123" t="str">
        <f>IF('Dépenses forfaitaires'!D347="","",'Dépenses forfaitaires'!D347)</f>
        <v/>
      </c>
      <c r="E347" s="123" t="str">
        <f>IF('Dépenses forfaitaires'!E347="","",'Dépenses forfaitaires'!E347)</f>
        <v/>
      </c>
      <c r="F347" s="123" t="str">
        <f>IF('Dépenses forfaitaires'!F347="","",'Dépenses forfaitaires'!F347)</f>
        <v/>
      </c>
      <c r="G347" s="197" t="str">
        <f>IF('Dépenses forfaitaires'!G347="","",'Dépenses forfaitaires'!G347)</f>
        <v/>
      </c>
      <c r="H347" s="123" t="str">
        <f>IF('Dépenses forfaitaires'!H347="","",'Dépenses forfaitaires'!H347)</f>
        <v/>
      </c>
      <c r="I347" s="123" t="str">
        <f>IF('Dépenses forfaitaires'!I347="","",'Dépenses forfaitaires'!I347)</f>
        <v/>
      </c>
      <c r="J347" s="361" t="str">
        <f>IF('Dépenses forfaitaires'!J347="","",'Dépenses forfaitaires'!J347)</f>
        <v/>
      </c>
      <c r="K347" s="361" t="str">
        <f>IF('Dépenses forfaitaires'!K347="","",'Dépenses forfaitaires'!K347)</f>
        <v/>
      </c>
      <c r="L347" s="123" t="str">
        <f>IF($H347="","",IF($C347=Listes!$B$32,IF('DP_Instruction Forfaitaires'!$E347&lt;Listes!$B$53,('DP_Instruction Forfaitaires'!$E347*(VLOOKUP('DP_Instruction Forfaitaires'!$D347,Listes!$A$54:$E$60,2,FALSE))),IF('DP_Instruction Forfaitaires'!$E347&gt;Listes!$E$53,('DP_Instruction Forfaitaires'!$E347*(VLOOKUP('DP_Instruction Forfaitaires'!$D347,Listes!$A$54:$E$60,5,FALSE))),('DP_Instruction Forfaitaires'!$E347*(VLOOKUP('DP_Instruction Forfaitaires'!$D347,Listes!$A$54:$E$60,3,FALSE))+(VLOOKUP('DP_Instruction Forfaitaires'!$D347,Listes!$A$54:$E$60,4,FALSE)))))))</f>
        <v/>
      </c>
      <c r="M347" s="123" t="str">
        <f>IF($H347="","",IF($C347=Listes!$B$31,IF('DP_Instruction Forfaitaires'!$E347&lt;Listes!$B$42,('DP_Instruction Forfaitaires'!$E347*(VLOOKUP('DP_Instruction Forfaitaires'!$D347,Listes!$A$43:$E$49,2,FALSE))),IF('DP_Instruction Forfaitaires'!$E347&gt;Listes!$D$42,('DP_Instruction Forfaitaires'!$E347*(VLOOKUP('DP_Instruction Forfaitaires'!$D347,Listes!$A$43:$E$49,5,FALSE))),('DP_Instruction Forfaitaires'!$E347*(VLOOKUP('DP_Instruction Forfaitaires'!$D347,Listes!$A$43:$E$49,3,FALSE))+(VLOOKUP('DP_Instruction Forfaitaires'!$D347,Listes!$A$43:$E$49,4,FALSE)))))))</f>
        <v/>
      </c>
      <c r="N347" s="186" t="str">
        <f>IF($H347="","",IF($C347=Listes!$B$34,Listes!$I$31,IF($C347=Listes!$B$35,(VLOOKUP('DP_Instruction Forfaitaires'!$F347,Listes!$E$31:$F$36,2,FALSE)),IF($C347=Listes!$B$33,IF('DP_Instruction Forfaitaires'!$E347&lt;Listes!$A$64,'DP_Instruction Forfaitaires'!$E347*Listes!$A$65,IF('DP_Instruction Forfaitaires'!$E347&gt;Listes!$D$64,'DP_Instruction Forfaitaires'!$E347*Listes!$D$65,(('DP_Instruction Forfaitaires'!$E347*Listes!$B$65)+Listes!$C$65)))))))</f>
        <v/>
      </c>
      <c r="O347" s="140" t="str">
        <f>IF('Dépenses forfaitaires'!P347="","",'Dépenses forfaitaires'!P347)</f>
        <v/>
      </c>
      <c r="P347" s="196"/>
      <c r="Q347" s="367" t="str">
        <f t="shared" si="20"/>
        <v/>
      </c>
      <c r="R347" s="367" t="str">
        <f t="shared" si="21"/>
        <v/>
      </c>
      <c r="S347" s="196" t="str">
        <f t="shared" si="22"/>
        <v/>
      </c>
      <c r="T347" s="193"/>
      <c r="U347" s="198"/>
      <c r="V347" s="301" t="str">
        <f>IF(AND(OR(P347="KO",S347&lt;&gt;""),OR(Q347="",R347="",S347="")),Listes!$A$68,IF(AND(S347="",Q347&lt;&gt;""),Listes!$A$69,IF(AND(O347&lt;S347,U347=""),Listes!$A$70,IF(AND(Q347&gt;R347),Listes!$A$71,IF(AND(O347&lt;&gt;"",O347&gt;S347,T347=""),Listes!$A$72,IF(AND(W347="",OR(P347&lt;&gt;"",Q347&lt;&gt;"",R347&lt;&gt;"")),Listes!$A$73,""))))))</f>
        <v/>
      </c>
      <c r="W347" s="199"/>
      <c r="X347" s="331">
        <f t="shared" si="23"/>
        <v>0</v>
      </c>
    </row>
    <row r="348" spans="1:24" ht="20.149999999999999" customHeight="1" x14ac:dyDescent="0.35">
      <c r="A348" s="126">
        <v>342</v>
      </c>
      <c r="B348" s="123" t="str">
        <f>IF('Dépenses forfaitaires'!B348="","",'Dépenses forfaitaires'!B348)</f>
        <v/>
      </c>
      <c r="C348" s="123" t="str">
        <f>IF('Dépenses forfaitaires'!C348="","",'Dépenses forfaitaires'!C348)</f>
        <v/>
      </c>
      <c r="D348" s="123" t="str">
        <f>IF('Dépenses forfaitaires'!D348="","",'Dépenses forfaitaires'!D348)</f>
        <v/>
      </c>
      <c r="E348" s="123" t="str">
        <f>IF('Dépenses forfaitaires'!E348="","",'Dépenses forfaitaires'!E348)</f>
        <v/>
      </c>
      <c r="F348" s="123" t="str">
        <f>IF('Dépenses forfaitaires'!F348="","",'Dépenses forfaitaires'!F348)</f>
        <v/>
      </c>
      <c r="G348" s="197" t="str">
        <f>IF('Dépenses forfaitaires'!G348="","",'Dépenses forfaitaires'!G348)</f>
        <v/>
      </c>
      <c r="H348" s="123" t="str">
        <f>IF('Dépenses forfaitaires'!H348="","",'Dépenses forfaitaires'!H348)</f>
        <v/>
      </c>
      <c r="I348" s="123" t="str">
        <f>IF('Dépenses forfaitaires'!I348="","",'Dépenses forfaitaires'!I348)</f>
        <v/>
      </c>
      <c r="J348" s="361" t="str">
        <f>IF('Dépenses forfaitaires'!J348="","",'Dépenses forfaitaires'!J348)</f>
        <v/>
      </c>
      <c r="K348" s="361" t="str">
        <f>IF('Dépenses forfaitaires'!K348="","",'Dépenses forfaitaires'!K348)</f>
        <v/>
      </c>
      <c r="L348" s="123" t="str">
        <f>IF($H348="","",IF($C348=Listes!$B$32,IF('DP_Instruction Forfaitaires'!$E348&lt;Listes!$B$53,('DP_Instruction Forfaitaires'!$E348*(VLOOKUP('DP_Instruction Forfaitaires'!$D348,Listes!$A$54:$E$60,2,FALSE))),IF('DP_Instruction Forfaitaires'!$E348&gt;Listes!$E$53,('DP_Instruction Forfaitaires'!$E348*(VLOOKUP('DP_Instruction Forfaitaires'!$D348,Listes!$A$54:$E$60,5,FALSE))),('DP_Instruction Forfaitaires'!$E348*(VLOOKUP('DP_Instruction Forfaitaires'!$D348,Listes!$A$54:$E$60,3,FALSE))+(VLOOKUP('DP_Instruction Forfaitaires'!$D348,Listes!$A$54:$E$60,4,FALSE)))))))</f>
        <v/>
      </c>
      <c r="M348" s="123" t="str">
        <f>IF($H348="","",IF($C348=Listes!$B$31,IF('DP_Instruction Forfaitaires'!$E348&lt;Listes!$B$42,('DP_Instruction Forfaitaires'!$E348*(VLOOKUP('DP_Instruction Forfaitaires'!$D348,Listes!$A$43:$E$49,2,FALSE))),IF('DP_Instruction Forfaitaires'!$E348&gt;Listes!$D$42,('DP_Instruction Forfaitaires'!$E348*(VLOOKUP('DP_Instruction Forfaitaires'!$D348,Listes!$A$43:$E$49,5,FALSE))),('DP_Instruction Forfaitaires'!$E348*(VLOOKUP('DP_Instruction Forfaitaires'!$D348,Listes!$A$43:$E$49,3,FALSE))+(VLOOKUP('DP_Instruction Forfaitaires'!$D348,Listes!$A$43:$E$49,4,FALSE)))))))</f>
        <v/>
      </c>
      <c r="N348" s="186" t="str">
        <f>IF($H348="","",IF($C348=Listes!$B$34,Listes!$I$31,IF($C348=Listes!$B$35,(VLOOKUP('DP_Instruction Forfaitaires'!$F348,Listes!$E$31:$F$36,2,FALSE)),IF($C348=Listes!$B$33,IF('DP_Instruction Forfaitaires'!$E348&lt;Listes!$A$64,'DP_Instruction Forfaitaires'!$E348*Listes!$A$65,IF('DP_Instruction Forfaitaires'!$E348&gt;Listes!$D$64,'DP_Instruction Forfaitaires'!$E348*Listes!$D$65,(('DP_Instruction Forfaitaires'!$E348*Listes!$B$65)+Listes!$C$65)))))))</f>
        <v/>
      </c>
      <c r="O348" s="140" t="str">
        <f>IF('Dépenses forfaitaires'!P348="","",'Dépenses forfaitaires'!P348)</f>
        <v/>
      </c>
      <c r="P348" s="196"/>
      <c r="Q348" s="367" t="str">
        <f t="shared" si="20"/>
        <v/>
      </c>
      <c r="R348" s="367" t="str">
        <f t="shared" si="21"/>
        <v/>
      </c>
      <c r="S348" s="196" t="str">
        <f t="shared" si="22"/>
        <v/>
      </c>
      <c r="T348" s="193"/>
      <c r="U348" s="198"/>
      <c r="V348" s="301" t="str">
        <f>IF(AND(OR(P348="KO",S348&lt;&gt;""),OR(Q348="",R348="",S348="")),Listes!$A$68,IF(AND(S348="",Q348&lt;&gt;""),Listes!$A$69,IF(AND(O348&lt;S348,U348=""),Listes!$A$70,IF(AND(Q348&gt;R348),Listes!$A$71,IF(AND(O348&lt;&gt;"",O348&gt;S348,T348=""),Listes!$A$72,IF(AND(W348="",OR(P348&lt;&gt;"",Q348&lt;&gt;"",R348&lt;&gt;"")),Listes!$A$73,""))))))</f>
        <v/>
      </c>
      <c r="W348" s="199"/>
      <c r="X348" s="331">
        <f t="shared" si="23"/>
        <v>0</v>
      </c>
    </row>
    <row r="349" spans="1:24" ht="20.149999999999999" customHeight="1" x14ac:dyDescent="0.35">
      <c r="A349" s="126">
        <v>343</v>
      </c>
      <c r="B349" s="123" t="str">
        <f>IF('Dépenses forfaitaires'!B349="","",'Dépenses forfaitaires'!B349)</f>
        <v/>
      </c>
      <c r="C349" s="123" t="str">
        <f>IF('Dépenses forfaitaires'!C349="","",'Dépenses forfaitaires'!C349)</f>
        <v/>
      </c>
      <c r="D349" s="123" t="str">
        <f>IF('Dépenses forfaitaires'!D349="","",'Dépenses forfaitaires'!D349)</f>
        <v/>
      </c>
      <c r="E349" s="123" t="str">
        <f>IF('Dépenses forfaitaires'!E349="","",'Dépenses forfaitaires'!E349)</f>
        <v/>
      </c>
      <c r="F349" s="123" t="str">
        <f>IF('Dépenses forfaitaires'!F349="","",'Dépenses forfaitaires'!F349)</f>
        <v/>
      </c>
      <c r="G349" s="197" t="str">
        <f>IF('Dépenses forfaitaires'!G349="","",'Dépenses forfaitaires'!G349)</f>
        <v/>
      </c>
      <c r="H349" s="123" t="str">
        <f>IF('Dépenses forfaitaires'!H349="","",'Dépenses forfaitaires'!H349)</f>
        <v/>
      </c>
      <c r="I349" s="123" t="str">
        <f>IF('Dépenses forfaitaires'!I349="","",'Dépenses forfaitaires'!I349)</f>
        <v/>
      </c>
      <c r="J349" s="361" t="str">
        <f>IF('Dépenses forfaitaires'!J349="","",'Dépenses forfaitaires'!J349)</f>
        <v/>
      </c>
      <c r="K349" s="361" t="str">
        <f>IF('Dépenses forfaitaires'!K349="","",'Dépenses forfaitaires'!K349)</f>
        <v/>
      </c>
      <c r="L349" s="123" t="str">
        <f>IF($H349="","",IF($C349=Listes!$B$32,IF('DP_Instruction Forfaitaires'!$E349&lt;Listes!$B$53,('DP_Instruction Forfaitaires'!$E349*(VLOOKUP('DP_Instruction Forfaitaires'!$D349,Listes!$A$54:$E$60,2,FALSE))),IF('DP_Instruction Forfaitaires'!$E349&gt;Listes!$E$53,('DP_Instruction Forfaitaires'!$E349*(VLOOKUP('DP_Instruction Forfaitaires'!$D349,Listes!$A$54:$E$60,5,FALSE))),('DP_Instruction Forfaitaires'!$E349*(VLOOKUP('DP_Instruction Forfaitaires'!$D349,Listes!$A$54:$E$60,3,FALSE))+(VLOOKUP('DP_Instruction Forfaitaires'!$D349,Listes!$A$54:$E$60,4,FALSE)))))))</f>
        <v/>
      </c>
      <c r="M349" s="123" t="str">
        <f>IF($H349="","",IF($C349=Listes!$B$31,IF('DP_Instruction Forfaitaires'!$E349&lt;Listes!$B$42,('DP_Instruction Forfaitaires'!$E349*(VLOOKUP('DP_Instruction Forfaitaires'!$D349,Listes!$A$43:$E$49,2,FALSE))),IF('DP_Instruction Forfaitaires'!$E349&gt;Listes!$D$42,('DP_Instruction Forfaitaires'!$E349*(VLOOKUP('DP_Instruction Forfaitaires'!$D349,Listes!$A$43:$E$49,5,FALSE))),('DP_Instruction Forfaitaires'!$E349*(VLOOKUP('DP_Instruction Forfaitaires'!$D349,Listes!$A$43:$E$49,3,FALSE))+(VLOOKUP('DP_Instruction Forfaitaires'!$D349,Listes!$A$43:$E$49,4,FALSE)))))))</f>
        <v/>
      </c>
      <c r="N349" s="186" t="str">
        <f>IF($H349="","",IF($C349=Listes!$B$34,Listes!$I$31,IF($C349=Listes!$B$35,(VLOOKUP('DP_Instruction Forfaitaires'!$F349,Listes!$E$31:$F$36,2,FALSE)),IF($C349=Listes!$B$33,IF('DP_Instruction Forfaitaires'!$E349&lt;Listes!$A$64,'DP_Instruction Forfaitaires'!$E349*Listes!$A$65,IF('DP_Instruction Forfaitaires'!$E349&gt;Listes!$D$64,'DP_Instruction Forfaitaires'!$E349*Listes!$D$65,(('DP_Instruction Forfaitaires'!$E349*Listes!$B$65)+Listes!$C$65)))))))</f>
        <v/>
      </c>
      <c r="O349" s="140" t="str">
        <f>IF('Dépenses forfaitaires'!P349="","",'Dépenses forfaitaires'!P349)</f>
        <v/>
      </c>
      <c r="P349" s="196"/>
      <c r="Q349" s="367" t="str">
        <f t="shared" si="20"/>
        <v/>
      </c>
      <c r="R349" s="367" t="str">
        <f t="shared" si="21"/>
        <v/>
      </c>
      <c r="S349" s="196" t="str">
        <f t="shared" si="22"/>
        <v/>
      </c>
      <c r="T349" s="193"/>
      <c r="U349" s="198"/>
      <c r="V349" s="301" t="str">
        <f>IF(AND(OR(P349="KO",S349&lt;&gt;""),OR(Q349="",R349="",S349="")),Listes!$A$68,IF(AND(S349="",Q349&lt;&gt;""),Listes!$A$69,IF(AND(O349&lt;S349,U349=""),Listes!$A$70,IF(AND(Q349&gt;R349),Listes!$A$71,IF(AND(O349&lt;&gt;"",O349&gt;S349,T349=""),Listes!$A$72,IF(AND(W349="",OR(P349&lt;&gt;"",Q349&lt;&gt;"",R349&lt;&gt;"")),Listes!$A$73,""))))))</f>
        <v/>
      </c>
      <c r="W349" s="199"/>
      <c r="X349" s="331">
        <f t="shared" si="23"/>
        <v>0</v>
      </c>
    </row>
    <row r="350" spans="1:24" ht="20.149999999999999" customHeight="1" x14ac:dyDescent="0.35">
      <c r="A350" s="126">
        <v>344</v>
      </c>
      <c r="B350" s="123" t="str">
        <f>IF('Dépenses forfaitaires'!B350="","",'Dépenses forfaitaires'!B350)</f>
        <v/>
      </c>
      <c r="C350" s="123" t="str">
        <f>IF('Dépenses forfaitaires'!C350="","",'Dépenses forfaitaires'!C350)</f>
        <v/>
      </c>
      <c r="D350" s="123" t="str">
        <f>IF('Dépenses forfaitaires'!D350="","",'Dépenses forfaitaires'!D350)</f>
        <v/>
      </c>
      <c r="E350" s="123" t="str">
        <f>IF('Dépenses forfaitaires'!E350="","",'Dépenses forfaitaires'!E350)</f>
        <v/>
      </c>
      <c r="F350" s="123" t="str">
        <f>IF('Dépenses forfaitaires'!F350="","",'Dépenses forfaitaires'!F350)</f>
        <v/>
      </c>
      <c r="G350" s="197" t="str">
        <f>IF('Dépenses forfaitaires'!G350="","",'Dépenses forfaitaires'!G350)</f>
        <v/>
      </c>
      <c r="H350" s="123" t="str">
        <f>IF('Dépenses forfaitaires'!H350="","",'Dépenses forfaitaires'!H350)</f>
        <v/>
      </c>
      <c r="I350" s="123" t="str">
        <f>IF('Dépenses forfaitaires'!I350="","",'Dépenses forfaitaires'!I350)</f>
        <v/>
      </c>
      <c r="J350" s="361" t="str">
        <f>IF('Dépenses forfaitaires'!J350="","",'Dépenses forfaitaires'!J350)</f>
        <v/>
      </c>
      <c r="K350" s="361" t="str">
        <f>IF('Dépenses forfaitaires'!K350="","",'Dépenses forfaitaires'!K350)</f>
        <v/>
      </c>
      <c r="L350" s="123" t="str">
        <f>IF($H350="","",IF($C350=Listes!$B$32,IF('DP_Instruction Forfaitaires'!$E350&lt;Listes!$B$53,('DP_Instruction Forfaitaires'!$E350*(VLOOKUP('DP_Instruction Forfaitaires'!$D350,Listes!$A$54:$E$60,2,FALSE))),IF('DP_Instruction Forfaitaires'!$E350&gt;Listes!$E$53,('DP_Instruction Forfaitaires'!$E350*(VLOOKUP('DP_Instruction Forfaitaires'!$D350,Listes!$A$54:$E$60,5,FALSE))),('DP_Instruction Forfaitaires'!$E350*(VLOOKUP('DP_Instruction Forfaitaires'!$D350,Listes!$A$54:$E$60,3,FALSE))+(VLOOKUP('DP_Instruction Forfaitaires'!$D350,Listes!$A$54:$E$60,4,FALSE)))))))</f>
        <v/>
      </c>
      <c r="M350" s="123" t="str">
        <f>IF($H350="","",IF($C350=Listes!$B$31,IF('DP_Instruction Forfaitaires'!$E350&lt;Listes!$B$42,('DP_Instruction Forfaitaires'!$E350*(VLOOKUP('DP_Instruction Forfaitaires'!$D350,Listes!$A$43:$E$49,2,FALSE))),IF('DP_Instruction Forfaitaires'!$E350&gt;Listes!$D$42,('DP_Instruction Forfaitaires'!$E350*(VLOOKUP('DP_Instruction Forfaitaires'!$D350,Listes!$A$43:$E$49,5,FALSE))),('DP_Instruction Forfaitaires'!$E350*(VLOOKUP('DP_Instruction Forfaitaires'!$D350,Listes!$A$43:$E$49,3,FALSE))+(VLOOKUP('DP_Instruction Forfaitaires'!$D350,Listes!$A$43:$E$49,4,FALSE)))))))</f>
        <v/>
      </c>
      <c r="N350" s="186" t="str">
        <f>IF($H350="","",IF($C350=Listes!$B$34,Listes!$I$31,IF($C350=Listes!$B$35,(VLOOKUP('DP_Instruction Forfaitaires'!$F350,Listes!$E$31:$F$36,2,FALSE)),IF($C350=Listes!$B$33,IF('DP_Instruction Forfaitaires'!$E350&lt;Listes!$A$64,'DP_Instruction Forfaitaires'!$E350*Listes!$A$65,IF('DP_Instruction Forfaitaires'!$E350&gt;Listes!$D$64,'DP_Instruction Forfaitaires'!$E350*Listes!$D$65,(('DP_Instruction Forfaitaires'!$E350*Listes!$B$65)+Listes!$C$65)))))))</f>
        <v/>
      </c>
      <c r="O350" s="140" t="str">
        <f>IF('Dépenses forfaitaires'!P350="","",'Dépenses forfaitaires'!P350)</f>
        <v/>
      </c>
      <c r="P350" s="196"/>
      <c r="Q350" s="367" t="str">
        <f t="shared" si="20"/>
        <v/>
      </c>
      <c r="R350" s="367" t="str">
        <f t="shared" si="21"/>
        <v/>
      </c>
      <c r="S350" s="196" t="str">
        <f t="shared" si="22"/>
        <v/>
      </c>
      <c r="T350" s="193"/>
      <c r="U350" s="198"/>
      <c r="V350" s="301" t="str">
        <f>IF(AND(OR(P350="KO",S350&lt;&gt;""),OR(Q350="",R350="",S350="")),Listes!$A$68,IF(AND(S350="",Q350&lt;&gt;""),Listes!$A$69,IF(AND(O350&lt;S350,U350=""),Listes!$A$70,IF(AND(Q350&gt;R350),Listes!$A$71,IF(AND(O350&lt;&gt;"",O350&gt;S350,T350=""),Listes!$A$72,IF(AND(W350="",OR(P350&lt;&gt;"",Q350&lt;&gt;"",R350&lt;&gt;"")),Listes!$A$73,""))))))</f>
        <v/>
      </c>
      <c r="W350" s="199"/>
      <c r="X350" s="331">
        <f t="shared" si="23"/>
        <v>0</v>
      </c>
    </row>
    <row r="351" spans="1:24" ht="20.149999999999999" customHeight="1" x14ac:dyDescent="0.35">
      <c r="A351" s="126">
        <v>345</v>
      </c>
      <c r="B351" s="123" t="str">
        <f>IF('Dépenses forfaitaires'!B351="","",'Dépenses forfaitaires'!B351)</f>
        <v/>
      </c>
      <c r="C351" s="123" t="str">
        <f>IF('Dépenses forfaitaires'!C351="","",'Dépenses forfaitaires'!C351)</f>
        <v/>
      </c>
      <c r="D351" s="123" t="str">
        <f>IF('Dépenses forfaitaires'!D351="","",'Dépenses forfaitaires'!D351)</f>
        <v/>
      </c>
      <c r="E351" s="123" t="str">
        <f>IF('Dépenses forfaitaires'!E351="","",'Dépenses forfaitaires'!E351)</f>
        <v/>
      </c>
      <c r="F351" s="123" t="str">
        <f>IF('Dépenses forfaitaires'!F351="","",'Dépenses forfaitaires'!F351)</f>
        <v/>
      </c>
      <c r="G351" s="197" t="str">
        <f>IF('Dépenses forfaitaires'!G351="","",'Dépenses forfaitaires'!G351)</f>
        <v/>
      </c>
      <c r="H351" s="123" t="str">
        <f>IF('Dépenses forfaitaires'!H351="","",'Dépenses forfaitaires'!H351)</f>
        <v/>
      </c>
      <c r="I351" s="123" t="str">
        <f>IF('Dépenses forfaitaires'!I351="","",'Dépenses forfaitaires'!I351)</f>
        <v/>
      </c>
      <c r="J351" s="361" t="str">
        <f>IF('Dépenses forfaitaires'!J351="","",'Dépenses forfaitaires'!J351)</f>
        <v/>
      </c>
      <c r="K351" s="361" t="str">
        <f>IF('Dépenses forfaitaires'!K351="","",'Dépenses forfaitaires'!K351)</f>
        <v/>
      </c>
      <c r="L351" s="123" t="str">
        <f>IF($H351="","",IF($C351=Listes!$B$32,IF('DP_Instruction Forfaitaires'!$E351&lt;Listes!$B$53,('DP_Instruction Forfaitaires'!$E351*(VLOOKUP('DP_Instruction Forfaitaires'!$D351,Listes!$A$54:$E$60,2,FALSE))),IF('DP_Instruction Forfaitaires'!$E351&gt;Listes!$E$53,('DP_Instruction Forfaitaires'!$E351*(VLOOKUP('DP_Instruction Forfaitaires'!$D351,Listes!$A$54:$E$60,5,FALSE))),('DP_Instruction Forfaitaires'!$E351*(VLOOKUP('DP_Instruction Forfaitaires'!$D351,Listes!$A$54:$E$60,3,FALSE))+(VLOOKUP('DP_Instruction Forfaitaires'!$D351,Listes!$A$54:$E$60,4,FALSE)))))))</f>
        <v/>
      </c>
      <c r="M351" s="123" t="str">
        <f>IF($H351="","",IF($C351=Listes!$B$31,IF('DP_Instruction Forfaitaires'!$E351&lt;Listes!$B$42,('DP_Instruction Forfaitaires'!$E351*(VLOOKUP('DP_Instruction Forfaitaires'!$D351,Listes!$A$43:$E$49,2,FALSE))),IF('DP_Instruction Forfaitaires'!$E351&gt;Listes!$D$42,('DP_Instruction Forfaitaires'!$E351*(VLOOKUP('DP_Instruction Forfaitaires'!$D351,Listes!$A$43:$E$49,5,FALSE))),('DP_Instruction Forfaitaires'!$E351*(VLOOKUP('DP_Instruction Forfaitaires'!$D351,Listes!$A$43:$E$49,3,FALSE))+(VLOOKUP('DP_Instruction Forfaitaires'!$D351,Listes!$A$43:$E$49,4,FALSE)))))))</f>
        <v/>
      </c>
      <c r="N351" s="186" t="str">
        <f>IF($H351="","",IF($C351=Listes!$B$34,Listes!$I$31,IF($C351=Listes!$B$35,(VLOOKUP('DP_Instruction Forfaitaires'!$F351,Listes!$E$31:$F$36,2,FALSE)),IF($C351=Listes!$B$33,IF('DP_Instruction Forfaitaires'!$E351&lt;Listes!$A$64,'DP_Instruction Forfaitaires'!$E351*Listes!$A$65,IF('DP_Instruction Forfaitaires'!$E351&gt;Listes!$D$64,'DP_Instruction Forfaitaires'!$E351*Listes!$D$65,(('DP_Instruction Forfaitaires'!$E351*Listes!$B$65)+Listes!$C$65)))))))</f>
        <v/>
      </c>
      <c r="O351" s="140" t="str">
        <f>IF('Dépenses forfaitaires'!P351="","",'Dépenses forfaitaires'!P351)</f>
        <v/>
      </c>
      <c r="P351" s="196"/>
      <c r="Q351" s="367" t="str">
        <f t="shared" si="20"/>
        <v/>
      </c>
      <c r="R351" s="367" t="str">
        <f t="shared" si="21"/>
        <v/>
      </c>
      <c r="S351" s="196" t="str">
        <f t="shared" si="22"/>
        <v/>
      </c>
      <c r="T351" s="193"/>
      <c r="U351" s="198"/>
      <c r="V351" s="301" t="str">
        <f>IF(AND(OR(P351="KO",S351&lt;&gt;""),OR(Q351="",R351="",S351="")),Listes!$A$68,IF(AND(S351="",Q351&lt;&gt;""),Listes!$A$69,IF(AND(O351&lt;S351,U351=""),Listes!$A$70,IF(AND(Q351&gt;R351),Listes!$A$71,IF(AND(O351&lt;&gt;"",O351&gt;S351,T351=""),Listes!$A$72,IF(AND(W351="",OR(P351&lt;&gt;"",Q351&lt;&gt;"",R351&lt;&gt;"")),Listes!$A$73,""))))))</f>
        <v/>
      </c>
      <c r="W351" s="199"/>
      <c r="X351" s="331">
        <f t="shared" si="23"/>
        <v>0</v>
      </c>
    </row>
    <row r="352" spans="1:24" ht="20.149999999999999" customHeight="1" x14ac:dyDescent="0.35">
      <c r="A352" s="126">
        <v>346</v>
      </c>
      <c r="B352" s="123" t="str">
        <f>IF('Dépenses forfaitaires'!B352="","",'Dépenses forfaitaires'!B352)</f>
        <v/>
      </c>
      <c r="C352" s="123" t="str">
        <f>IF('Dépenses forfaitaires'!C352="","",'Dépenses forfaitaires'!C352)</f>
        <v/>
      </c>
      <c r="D352" s="123" t="str">
        <f>IF('Dépenses forfaitaires'!D352="","",'Dépenses forfaitaires'!D352)</f>
        <v/>
      </c>
      <c r="E352" s="123" t="str">
        <f>IF('Dépenses forfaitaires'!E352="","",'Dépenses forfaitaires'!E352)</f>
        <v/>
      </c>
      <c r="F352" s="123" t="str">
        <f>IF('Dépenses forfaitaires'!F352="","",'Dépenses forfaitaires'!F352)</f>
        <v/>
      </c>
      <c r="G352" s="197" t="str">
        <f>IF('Dépenses forfaitaires'!G352="","",'Dépenses forfaitaires'!G352)</f>
        <v/>
      </c>
      <c r="H352" s="123" t="str">
        <f>IF('Dépenses forfaitaires'!H352="","",'Dépenses forfaitaires'!H352)</f>
        <v/>
      </c>
      <c r="I352" s="123" t="str">
        <f>IF('Dépenses forfaitaires'!I352="","",'Dépenses forfaitaires'!I352)</f>
        <v/>
      </c>
      <c r="J352" s="361" t="str">
        <f>IF('Dépenses forfaitaires'!J352="","",'Dépenses forfaitaires'!J352)</f>
        <v/>
      </c>
      <c r="K352" s="361" t="str">
        <f>IF('Dépenses forfaitaires'!K352="","",'Dépenses forfaitaires'!K352)</f>
        <v/>
      </c>
      <c r="L352" s="123" t="str">
        <f>IF($H352="","",IF($C352=Listes!$B$32,IF('DP_Instruction Forfaitaires'!$E352&lt;Listes!$B$53,('DP_Instruction Forfaitaires'!$E352*(VLOOKUP('DP_Instruction Forfaitaires'!$D352,Listes!$A$54:$E$60,2,FALSE))),IF('DP_Instruction Forfaitaires'!$E352&gt;Listes!$E$53,('DP_Instruction Forfaitaires'!$E352*(VLOOKUP('DP_Instruction Forfaitaires'!$D352,Listes!$A$54:$E$60,5,FALSE))),('DP_Instruction Forfaitaires'!$E352*(VLOOKUP('DP_Instruction Forfaitaires'!$D352,Listes!$A$54:$E$60,3,FALSE))+(VLOOKUP('DP_Instruction Forfaitaires'!$D352,Listes!$A$54:$E$60,4,FALSE)))))))</f>
        <v/>
      </c>
      <c r="M352" s="123" t="str">
        <f>IF($H352="","",IF($C352=Listes!$B$31,IF('DP_Instruction Forfaitaires'!$E352&lt;Listes!$B$42,('DP_Instruction Forfaitaires'!$E352*(VLOOKUP('DP_Instruction Forfaitaires'!$D352,Listes!$A$43:$E$49,2,FALSE))),IF('DP_Instruction Forfaitaires'!$E352&gt;Listes!$D$42,('DP_Instruction Forfaitaires'!$E352*(VLOOKUP('DP_Instruction Forfaitaires'!$D352,Listes!$A$43:$E$49,5,FALSE))),('DP_Instruction Forfaitaires'!$E352*(VLOOKUP('DP_Instruction Forfaitaires'!$D352,Listes!$A$43:$E$49,3,FALSE))+(VLOOKUP('DP_Instruction Forfaitaires'!$D352,Listes!$A$43:$E$49,4,FALSE)))))))</f>
        <v/>
      </c>
      <c r="N352" s="186" t="str">
        <f>IF($H352="","",IF($C352=Listes!$B$34,Listes!$I$31,IF($C352=Listes!$B$35,(VLOOKUP('DP_Instruction Forfaitaires'!$F352,Listes!$E$31:$F$36,2,FALSE)),IF($C352=Listes!$B$33,IF('DP_Instruction Forfaitaires'!$E352&lt;Listes!$A$64,'DP_Instruction Forfaitaires'!$E352*Listes!$A$65,IF('DP_Instruction Forfaitaires'!$E352&gt;Listes!$D$64,'DP_Instruction Forfaitaires'!$E352*Listes!$D$65,(('DP_Instruction Forfaitaires'!$E352*Listes!$B$65)+Listes!$C$65)))))))</f>
        <v/>
      </c>
      <c r="O352" s="140" t="str">
        <f>IF('Dépenses forfaitaires'!P352="","",'Dépenses forfaitaires'!P352)</f>
        <v/>
      </c>
      <c r="P352" s="196"/>
      <c r="Q352" s="367" t="str">
        <f t="shared" si="20"/>
        <v/>
      </c>
      <c r="R352" s="367" t="str">
        <f t="shared" si="21"/>
        <v/>
      </c>
      <c r="S352" s="196" t="str">
        <f t="shared" si="22"/>
        <v/>
      </c>
      <c r="T352" s="193"/>
      <c r="U352" s="198"/>
      <c r="V352" s="301" t="str">
        <f>IF(AND(OR(P352="KO",S352&lt;&gt;""),OR(Q352="",R352="",S352="")),Listes!$A$68,IF(AND(S352="",Q352&lt;&gt;""),Listes!$A$69,IF(AND(O352&lt;S352,U352=""),Listes!$A$70,IF(AND(Q352&gt;R352),Listes!$A$71,IF(AND(O352&lt;&gt;"",O352&gt;S352,T352=""),Listes!$A$72,IF(AND(W352="",OR(P352&lt;&gt;"",Q352&lt;&gt;"",R352&lt;&gt;"")),Listes!$A$73,""))))))</f>
        <v/>
      </c>
      <c r="W352" s="199"/>
      <c r="X352" s="331">
        <f t="shared" si="23"/>
        <v>0</v>
      </c>
    </row>
    <row r="353" spans="1:24" ht="20.149999999999999" customHeight="1" x14ac:dyDescent="0.35">
      <c r="A353" s="126">
        <v>347</v>
      </c>
      <c r="B353" s="123" t="str">
        <f>IF('Dépenses forfaitaires'!B353="","",'Dépenses forfaitaires'!B353)</f>
        <v/>
      </c>
      <c r="C353" s="123" t="str">
        <f>IF('Dépenses forfaitaires'!C353="","",'Dépenses forfaitaires'!C353)</f>
        <v/>
      </c>
      <c r="D353" s="123" t="str">
        <f>IF('Dépenses forfaitaires'!D353="","",'Dépenses forfaitaires'!D353)</f>
        <v/>
      </c>
      <c r="E353" s="123" t="str">
        <f>IF('Dépenses forfaitaires'!E353="","",'Dépenses forfaitaires'!E353)</f>
        <v/>
      </c>
      <c r="F353" s="123" t="str">
        <f>IF('Dépenses forfaitaires'!F353="","",'Dépenses forfaitaires'!F353)</f>
        <v/>
      </c>
      <c r="G353" s="197" t="str">
        <f>IF('Dépenses forfaitaires'!G353="","",'Dépenses forfaitaires'!G353)</f>
        <v/>
      </c>
      <c r="H353" s="123" t="str">
        <f>IF('Dépenses forfaitaires'!H353="","",'Dépenses forfaitaires'!H353)</f>
        <v/>
      </c>
      <c r="I353" s="123" t="str">
        <f>IF('Dépenses forfaitaires'!I353="","",'Dépenses forfaitaires'!I353)</f>
        <v/>
      </c>
      <c r="J353" s="361" t="str">
        <f>IF('Dépenses forfaitaires'!J353="","",'Dépenses forfaitaires'!J353)</f>
        <v/>
      </c>
      <c r="K353" s="361" t="str">
        <f>IF('Dépenses forfaitaires'!K353="","",'Dépenses forfaitaires'!K353)</f>
        <v/>
      </c>
      <c r="L353" s="123" t="str">
        <f>IF($H353="","",IF($C353=Listes!$B$32,IF('DP_Instruction Forfaitaires'!$E353&lt;Listes!$B$53,('DP_Instruction Forfaitaires'!$E353*(VLOOKUP('DP_Instruction Forfaitaires'!$D353,Listes!$A$54:$E$60,2,FALSE))),IF('DP_Instruction Forfaitaires'!$E353&gt;Listes!$E$53,('DP_Instruction Forfaitaires'!$E353*(VLOOKUP('DP_Instruction Forfaitaires'!$D353,Listes!$A$54:$E$60,5,FALSE))),('DP_Instruction Forfaitaires'!$E353*(VLOOKUP('DP_Instruction Forfaitaires'!$D353,Listes!$A$54:$E$60,3,FALSE))+(VLOOKUP('DP_Instruction Forfaitaires'!$D353,Listes!$A$54:$E$60,4,FALSE)))))))</f>
        <v/>
      </c>
      <c r="M353" s="123" t="str">
        <f>IF($H353="","",IF($C353=Listes!$B$31,IF('DP_Instruction Forfaitaires'!$E353&lt;Listes!$B$42,('DP_Instruction Forfaitaires'!$E353*(VLOOKUP('DP_Instruction Forfaitaires'!$D353,Listes!$A$43:$E$49,2,FALSE))),IF('DP_Instruction Forfaitaires'!$E353&gt;Listes!$D$42,('DP_Instruction Forfaitaires'!$E353*(VLOOKUP('DP_Instruction Forfaitaires'!$D353,Listes!$A$43:$E$49,5,FALSE))),('DP_Instruction Forfaitaires'!$E353*(VLOOKUP('DP_Instruction Forfaitaires'!$D353,Listes!$A$43:$E$49,3,FALSE))+(VLOOKUP('DP_Instruction Forfaitaires'!$D353,Listes!$A$43:$E$49,4,FALSE)))))))</f>
        <v/>
      </c>
      <c r="N353" s="186" t="str">
        <f>IF($H353="","",IF($C353=Listes!$B$34,Listes!$I$31,IF($C353=Listes!$B$35,(VLOOKUP('DP_Instruction Forfaitaires'!$F353,Listes!$E$31:$F$36,2,FALSE)),IF($C353=Listes!$B$33,IF('DP_Instruction Forfaitaires'!$E353&lt;Listes!$A$64,'DP_Instruction Forfaitaires'!$E353*Listes!$A$65,IF('DP_Instruction Forfaitaires'!$E353&gt;Listes!$D$64,'DP_Instruction Forfaitaires'!$E353*Listes!$D$65,(('DP_Instruction Forfaitaires'!$E353*Listes!$B$65)+Listes!$C$65)))))))</f>
        <v/>
      </c>
      <c r="O353" s="140" t="str">
        <f>IF('Dépenses forfaitaires'!P353="","",'Dépenses forfaitaires'!P353)</f>
        <v/>
      </c>
      <c r="P353" s="196"/>
      <c r="Q353" s="367" t="str">
        <f t="shared" si="20"/>
        <v/>
      </c>
      <c r="R353" s="367" t="str">
        <f t="shared" si="21"/>
        <v/>
      </c>
      <c r="S353" s="196" t="str">
        <f t="shared" si="22"/>
        <v/>
      </c>
      <c r="T353" s="193"/>
      <c r="U353" s="198"/>
      <c r="V353" s="301" t="str">
        <f>IF(AND(OR(P353="KO",S353&lt;&gt;""),OR(Q353="",R353="",S353="")),Listes!$A$68,IF(AND(S353="",Q353&lt;&gt;""),Listes!$A$69,IF(AND(O353&lt;S353,U353=""),Listes!$A$70,IF(AND(Q353&gt;R353),Listes!$A$71,IF(AND(O353&lt;&gt;"",O353&gt;S353,T353=""),Listes!$A$72,IF(AND(W353="",OR(P353&lt;&gt;"",Q353&lt;&gt;"",R353&lt;&gt;"")),Listes!$A$73,""))))))</f>
        <v/>
      </c>
      <c r="W353" s="199"/>
      <c r="X353" s="331">
        <f t="shared" si="23"/>
        <v>0</v>
      </c>
    </row>
    <row r="354" spans="1:24" ht="20.149999999999999" customHeight="1" x14ac:dyDescent="0.35">
      <c r="A354" s="126">
        <v>348</v>
      </c>
      <c r="B354" s="123" t="str">
        <f>IF('Dépenses forfaitaires'!B354="","",'Dépenses forfaitaires'!B354)</f>
        <v/>
      </c>
      <c r="C354" s="123" t="str">
        <f>IF('Dépenses forfaitaires'!C354="","",'Dépenses forfaitaires'!C354)</f>
        <v/>
      </c>
      <c r="D354" s="123" t="str">
        <f>IF('Dépenses forfaitaires'!D354="","",'Dépenses forfaitaires'!D354)</f>
        <v/>
      </c>
      <c r="E354" s="123" t="str">
        <f>IF('Dépenses forfaitaires'!E354="","",'Dépenses forfaitaires'!E354)</f>
        <v/>
      </c>
      <c r="F354" s="123" t="str">
        <f>IF('Dépenses forfaitaires'!F354="","",'Dépenses forfaitaires'!F354)</f>
        <v/>
      </c>
      <c r="G354" s="197" t="str">
        <f>IF('Dépenses forfaitaires'!G354="","",'Dépenses forfaitaires'!G354)</f>
        <v/>
      </c>
      <c r="H354" s="123" t="str">
        <f>IF('Dépenses forfaitaires'!H354="","",'Dépenses forfaitaires'!H354)</f>
        <v/>
      </c>
      <c r="I354" s="123" t="str">
        <f>IF('Dépenses forfaitaires'!I354="","",'Dépenses forfaitaires'!I354)</f>
        <v/>
      </c>
      <c r="J354" s="361" t="str">
        <f>IF('Dépenses forfaitaires'!J354="","",'Dépenses forfaitaires'!J354)</f>
        <v/>
      </c>
      <c r="K354" s="361" t="str">
        <f>IF('Dépenses forfaitaires'!K354="","",'Dépenses forfaitaires'!K354)</f>
        <v/>
      </c>
      <c r="L354" s="123" t="str">
        <f>IF($H354="","",IF($C354=Listes!$B$32,IF('DP_Instruction Forfaitaires'!$E354&lt;Listes!$B$53,('DP_Instruction Forfaitaires'!$E354*(VLOOKUP('DP_Instruction Forfaitaires'!$D354,Listes!$A$54:$E$60,2,FALSE))),IF('DP_Instruction Forfaitaires'!$E354&gt;Listes!$E$53,('DP_Instruction Forfaitaires'!$E354*(VLOOKUP('DP_Instruction Forfaitaires'!$D354,Listes!$A$54:$E$60,5,FALSE))),('DP_Instruction Forfaitaires'!$E354*(VLOOKUP('DP_Instruction Forfaitaires'!$D354,Listes!$A$54:$E$60,3,FALSE))+(VLOOKUP('DP_Instruction Forfaitaires'!$D354,Listes!$A$54:$E$60,4,FALSE)))))))</f>
        <v/>
      </c>
      <c r="M354" s="123" t="str">
        <f>IF($H354="","",IF($C354=Listes!$B$31,IF('DP_Instruction Forfaitaires'!$E354&lt;Listes!$B$42,('DP_Instruction Forfaitaires'!$E354*(VLOOKUP('DP_Instruction Forfaitaires'!$D354,Listes!$A$43:$E$49,2,FALSE))),IF('DP_Instruction Forfaitaires'!$E354&gt;Listes!$D$42,('DP_Instruction Forfaitaires'!$E354*(VLOOKUP('DP_Instruction Forfaitaires'!$D354,Listes!$A$43:$E$49,5,FALSE))),('DP_Instruction Forfaitaires'!$E354*(VLOOKUP('DP_Instruction Forfaitaires'!$D354,Listes!$A$43:$E$49,3,FALSE))+(VLOOKUP('DP_Instruction Forfaitaires'!$D354,Listes!$A$43:$E$49,4,FALSE)))))))</f>
        <v/>
      </c>
      <c r="N354" s="186" t="str">
        <f>IF($H354="","",IF($C354=Listes!$B$34,Listes!$I$31,IF($C354=Listes!$B$35,(VLOOKUP('DP_Instruction Forfaitaires'!$F354,Listes!$E$31:$F$36,2,FALSE)),IF($C354=Listes!$B$33,IF('DP_Instruction Forfaitaires'!$E354&lt;Listes!$A$64,'DP_Instruction Forfaitaires'!$E354*Listes!$A$65,IF('DP_Instruction Forfaitaires'!$E354&gt;Listes!$D$64,'DP_Instruction Forfaitaires'!$E354*Listes!$D$65,(('DP_Instruction Forfaitaires'!$E354*Listes!$B$65)+Listes!$C$65)))))))</f>
        <v/>
      </c>
      <c r="O354" s="140" t="str">
        <f>IF('Dépenses forfaitaires'!P354="","",'Dépenses forfaitaires'!P354)</f>
        <v/>
      </c>
      <c r="P354" s="196"/>
      <c r="Q354" s="367" t="str">
        <f t="shared" si="20"/>
        <v/>
      </c>
      <c r="R354" s="367" t="str">
        <f t="shared" si="21"/>
        <v/>
      </c>
      <c r="S354" s="196" t="str">
        <f t="shared" si="22"/>
        <v/>
      </c>
      <c r="T354" s="193"/>
      <c r="U354" s="198"/>
      <c r="V354" s="301" t="str">
        <f>IF(AND(OR(P354="KO",S354&lt;&gt;""),OR(Q354="",R354="",S354="")),Listes!$A$68,IF(AND(S354="",Q354&lt;&gt;""),Listes!$A$69,IF(AND(O354&lt;S354,U354=""),Listes!$A$70,IF(AND(Q354&gt;R354),Listes!$A$71,IF(AND(O354&lt;&gt;"",O354&gt;S354,T354=""),Listes!$A$72,IF(AND(W354="",OR(P354&lt;&gt;"",Q354&lt;&gt;"",R354&lt;&gt;"")),Listes!$A$73,""))))))</f>
        <v/>
      </c>
      <c r="W354" s="199"/>
      <c r="X354" s="331">
        <f t="shared" si="23"/>
        <v>0</v>
      </c>
    </row>
    <row r="355" spans="1:24" ht="20.149999999999999" customHeight="1" x14ac:dyDescent="0.35">
      <c r="A355" s="126">
        <v>349</v>
      </c>
      <c r="B355" s="123" t="str">
        <f>IF('Dépenses forfaitaires'!B355="","",'Dépenses forfaitaires'!B355)</f>
        <v/>
      </c>
      <c r="C355" s="123" t="str">
        <f>IF('Dépenses forfaitaires'!C355="","",'Dépenses forfaitaires'!C355)</f>
        <v/>
      </c>
      <c r="D355" s="123" t="str">
        <f>IF('Dépenses forfaitaires'!D355="","",'Dépenses forfaitaires'!D355)</f>
        <v/>
      </c>
      <c r="E355" s="123" t="str">
        <f>IF('Dépenses forfaitaires'!E355="","",'Dépenses forfaitaires'!E355)</f>
        <v/>
      </c>
      <c r="F355" s="123" t="str">
        <f>IF('Dépenses forfaitaires'!F355="","",'Dépenses forfaitaires'!F355)</f>
        <v/>
      </c>
      <c r="G355" s="197" t="str">
        <f>IF('Dépenses forfaitaires'!G355="","",'Dépenses forfaitaires'!G355)</f>
        <v/>
      </c>
      <c r="H355" s="123" t="str">
        <f>IF('Dépenses forfaitaires'!H355="","",'Dépenses forfaitaires'!H355)</f>
        <v/>
      </c>
      <c r="I355" s="123" t="str">
        <f>IF('Dépenses forfaitaires'!I355="","",'Dépenses forfaitaires'!I355)</f>
        <v/>
      </c>
      <c r="J355" s="361" t="str">
        <f>IF('Dépenses forfaitaires'!J355="","",'Dépenses forfaitaires'!J355)</f>
        <v/>
      </c>
      <c r="K355" s="361" t="str">
        <f>IF('Dépenses forfaitaires'!K355="","",'Dépenses forfaitaires'!K355)</f>
        <v/>
      </c>
      <c r="L355" s="123" t="str">
        <f>IF($H355="","",IF($C355=Listes!$B$32,IF('DP_Instruction Forfaitaires'!$E355&lt;Listes!$B$53,('DP_Instruction Forfaitaires'!$E355*(VLOOKUP('DP_Instruction Forfaitaires'!$D355,Listes!$A$54:$E$60,2,FALSE))),IF('DP_Instruction Forfaitaires'!$E355&gt;Listes!$E$53,('DP_Instruction Forfaitaires'!$E355*(VLOOKUP('DP_Instruction Forfaitaires'!$D355,Listes!$A$54:$E$60,5,FALSE))),('DP_Instruction Forfaitaires'!$E355*(VLOOKUP('DP_Instruction Forfaitaires'!$D355,Listes!$A$54:$E$60,3,FALSE))+(VLOOKUP('DP_Instruction Forfaitaires'!$D355,Listes!$A$54:$E$60,4,FALSE)))))))</f>
        <v/>
      </c>
      <c r="M355" s="123" t="str">
        <f>IF($H355="","",IF($C355=Listes!$B$31,IF('DP_Instruction Forfaitaires'!$E355&lt;Listes!$B$42,('DP_Instruction Forfaitaires'!$E355*(VLOOKUP('DP_Instruction Forfaitaires'!$D355,Listes!$A$43:$E$49,2,FALSE))),IF('DP_Instruction Forfaitaires'!$E355&gt;Listes!$D$42,('DP_Instruction Forfaitaires'!$E355*(VLOOKUP('DP_Instruction Forfaitaires'!$D355,Listes!$A$43:$E$49,5,FALSE))),('DP_Instruction Forfaitaires'!$E355*(VLOOKUP('DP_Instruction Forfaitaires'!$D355,Listes!$A$43:$E$49,3,FALSE))+(VLOOKUP('DP_Instruction Forfaitaires'!$D355,Listes!$A$43:$E$49,4,FALSE)))))))</f>
        <v/>
      </c>
      <c r="N355" s="186" t="str">
        <f>IF($H355="","",IF($C355=Listes!$B$34,Listes!$I$31,IF($C355=Listes!$B$35,(VLOOKUP('DP_Instruction Forfaitaires'!$F355,Listes!$E$31:$F$36,2,FALSE)),IF($C355=Listes!$B$33,IF('DP_Instruction Forfaitaires'!$E355&lt;Listes!$A$64,'DP_Instruction Forfaitaires'!$E355*Listes!$A$65,IF('DP_Instruction Forfaitaires'!$E355&gt;Listes!$D$64,'DP_Instruction Forfaitaires'!$E355*Listes!$D$65,(('DP_Instruction Forfaitaires'!$E355*Listes!$B$65)+Listes!$C$65)))))))</f>
        <v/>
      </c>
      <c r="O355" s="140" t="str">
        <f>IF('Dépenses forfaitaires'!P355="","",'Dépenses forfaitaires'!P355)</f>
        <v/>
      </c>
      <c r="P355" s="196"/>
      <c r="Q355" s="367" t="str">
        <f t="shared" si="20"/>
        <v/>
      </c>
      <c r="R355" s="367" t="str">
        <f t="shared" si="21"/>
        <v/>
      </c>
      <c r="S355" s="196" t="str">
        <f t="shared" si="22"/>
        <v/>
      </c>
      <c r="T355" s="193"/>
      <c r="U355" s="198"/>
      <c r="V355" s="301" t="str">
        <f>IF(AND(OR(P355="KO",S355&lt;&gt;""),OR(Q355="",R355="",S355="")),Listes!$A$68,IF(AND(S355="",Q355&lt;&gt;""),Listes!$A$69,IF(AND(O355&lt;S355,U355=""),Listes!$A$70,IF(AND(Q355&gt;R355),Listes!$A$71,IF(AND(O355&lt;&gt;"",O355&gt;S355,T355=""),Listes!$A$72,IF(AND(W355="",OR(P355&lt;&gt;"",Q355&lt;&gt;"",R355&lt;&gt;"")),Listes!$A$73,""))))))</f>
        <v/>
      </c>
      <c r="W355" s="199"/>
      <c r="X355" s="331">
        <f t="shared" si="23"/>
        <v>0</v>
      </c>
    </row>
    <row r="356" spans="1:24" ht="20.149999999999999" customHeight="1" x14ac:dyDescent="0.35">
      <c r="A356" s="126">
        <v>350</v>
      </c>
      <c r="B356" s="123" t="str">
        <f>IF('Dépenses forfaitaires'!B356="","",'Dépenses forfaitaires'!B356)</f>
        <v/>
      </c>
      <c r="C356" s="123" t="str">
        <f>IF('Dépenses forfaitaires'!C356="","",'Dépenses forfaitaires'!C356)</f>
        <v/>
      </c>
      <c r="D356" s="123" t="str">
        <f>IF('Dépenses forfaitaires'!D356="","",'Dépenses forfaitaires'!D356)</f>
        <v/>
      </c>
      <c r="E356" s="123" t="str">
        <f>IF('Dépenses forfaitaires'!E356="","",'Dépenses forfaitaires'!E356)</f>
        <v/>
      </c>
      <c r="F356" s="123" t="str">
        <f>IF('Dépenses forfaitaires'!F356="","",'Dépenses forfaitaires'!F356)</f>
        <v/>
      </c>
      <c r="G356" s="197" t="str">
        <f>IF('Dépenses forfaitaires'!G356="","",'Dépenses forfaitaires'!G356)</f>
        <v/>
      </c>
      <c r="H356" s="123" t="str">
        <f>IF('Dépenses forfaitaires'!H356="","",'Dépenses forfaitaires'!H356)</f>
        <v/>
      </c>
      <c r="I356" s="123" t="str">
        <f>IF('Dépenses forfaitaires'!I356="","",'Dépenses forfaitaires'!I356)</f>
        <v/>
      </c>
      <c r="J356" s="361" t="str">
        <f>IF('Dépenses forfaitaires'!J356="","",'Dépenses forfaitaires'!J356)</f>
        <v/>
      </c>
      <c r="K356" s="361" t="str">
        <f>IF('Dépenses forfaitaires'!K356="","",'Dépenses forfaitaires'!K356)</f>
        <v/>
      </c>
      <c r="L356" s="123" t="str">
        <f>IF($H356="","",IF($C356=Listes!$B$32,IF('DP_Instruction Forfaitaires'!$E356&lt;Listes!$B$53,('DP_Instruction Forfaitaires'!$E356*(VLOOKUP('DP_Instruction Forfaitaires'!$D356,Listes!$A$54:$E$60,2,FALSE))),IF('DP_Instruction Forfaitaires'!$E356&gt;Listes!$E$53,('DP_Instruction Forfaitaires'!$E356*(VLOOKUP('DP_Instruction Forfaitaires'!$D356,Listes!$A$54:$E$60,5,FALSE))),('DP_Instruction Forfaitaires'!$E356*(VLOOKUP('DP_Instruction Forfaitaires'!$D356,Listes!$A$54:$E$60,3,FALSE))+(VLOOKUP('DP_Instruction Forfaitaires'!$D356,Listes!$A$54:$E$60,4,FALSE)))))))</f>
        <v/>
      </c>
      <c r="M356" s="123" t="str">
        <f>IF($H356="","",IF($C356=Listes!$B$31,IF('DP_Instruction Forfaitaires'!$E356&lt;Listes!$B$42,('DP_Instruction Forfaitaires'!$E356*(VLOOKUP('DP_Instruction Forfaitaires'!$D356,Listes!$A$43:$E$49,2,FALSE))),IF('DP_Instruction Forfaitaires'!$E356&gt;Listes!$D$42,('DP_Instruction Forfaitaires'!$E356*(VLOOKUP('DP_Instruction Forfaitaires'!$D356,Listes!$A$43:$E$49,5,FALSE))),('DP_Instruction Forfaitaires'!$E356*(VLOOKUP('DP_Instruction Forfaitaires'!$D356,Listes!$A$43:$E$49,3,FALSE))+(VLOOKUP('DP_Instruction Forfaitaires'!$D356,Listes!$A$43:$E$49,4,FALSE)))))))</f>
        <v/>
      </c>
      <c r="N356" s="186" t="str">
        <f>IF($H356="","",IF($C356=Listes!$B$34,Listes!$I$31,IF($C356=Listes!$B$35,(VLOOKUP('DP_Instruction Forfaitaires'!$F356,Listes!$E$31:$F$36,2,FALSE)),IF($C356=Listes!$B$33,IF('DP_Instruction Forfaitaires'!$E356&lt;Listes!$A$64,'DP_Instruction Forfaitaires'!$E356*Listes!$A$65,IF('DP_Instruction Forfaitaires'!$E356&gt;Listes!$D$64,'DP_Instruction Forfaitaires'!$E356*Listes!$D$65,(('DP_Instruction Forfaitaires'!$E356*Listes!$B$65)+Listes!$C$65)))))))</f>
        <v/>
      </c>
      <c r="O356" s="140" t="str">
        <f>IF('Dépenses forfaitaires'!P356="","",'Dépenses forfaitaires'!P356)</f>
        <v/>
      </c>
      <c r="P356" s="196"/>
      <c r="Q356" s="367" t="str">
        <f t="shared" si="20"/>
        <v/>
      </c>
      <c r="R356" s="367" t="str">
        <f t="shared" si="21"/>
        <v/>
      </c>
      <c r="S356" s="196" t="str">
        <f t="shared" si="22"/>
        <v/>
      </c>
      <c r="T356" s="193"/>
      <c r="U356" s="198"/>
      <c r="V356" s="301" t="str">
        <f>IF(AND(OR(P356="KO",S356&lt;&gt;""),OR(Q356="",R356="",S356="")),Listes!$A$68,IF(AND(S356="",Q356&lt;&gt;""),Listes!$A$69,IF(AND(O356&lt;S356,U356=""),Listes!$A$70,IF(AND(Q356&gt;R356),Listes!$A$71,IF(AND(O356&lt;&gt;"",O356&gt;S356,T356=""),Listes!$A$72,IF(AND(W356="",OR(P356&lt;&gt;"",Q356&lt;&gt;"",R356&lt;&gt;"")),Listes!$A$73,""))))))</f>
        <v/>
      </c>
      <c r="W356" s="199"/>
      <c r="X356" s="331">
        <f t="shared" si="23"/>
        <v>0</v>
      </c>
    </row>
    <row r="357" spans="1:24" ht="20.149999999999999" customHeight="1" x14ac:dyDescent="0.35">
      <c r="A357" s="126">
        <v>351</v>
      </c>
      <c r="B357" s="123" t="str">
        <f>IF('Dépenses forfaitaires'!B357="","",'Dépenses forfaitaires'!B357)</f>
        <v/>
      </c>
      <c r="C357" s="123" t="str">
        <f>IF('Dépenses forfaitaires'!C357="","",'Dépenses forfaitaires'!C357)</f>
        <v/>
      </c>
      <c r="D357" s="123" t="str">
        <f>IF('Dépenses forfaitaires'!D357="","",'Dépenses forfaitaires'!D357)</f>
        <v/>
      </c>
      <c r="E357" s="123" t="str">
        <f>IF('Dépenses forfaitaires'!E357="","",'Dépenses forfaitaires'!E357)</f>
        <v/>
      </c>
      <c r="F357" s="123" t="str">
        <f>IF('Dépenses forfaitaires'!F357="","",'Dépenses forfaitaires'!F357)</f>
        <v/>
      </c>
      <c r="G357" s="197" t="str">
        <f>IF('Dépenses forfaitaires'!G357="","",'Dépenses forfaitaires'!G357)</f>
        <v/>
      </c>
      <c r="H357" s="123" t="str">
        <f>IF('Dépenses forfaitaires'!H357="","",'Dépenses forfaitaires'!H357)</f>
        <v/>
      </c>
      <c r="I357" s="123" t="str">
        <f>IF('Dépenses forfaitaires'!I357="","",'Dépenses forfaitaires'!I357)</f>
        <v/>
      </c>
      <c r="J357" s="361" t="str">
        <f>IF('Dépenses forfaitaires'!J357="","",'Dépenses forfaitaires'!J357)</f>
        <v/>
      </c>
      <c r="K357" s="361" t="str">
        <f>IF('Dépenses forfaitaires'!K357="","",'Dépenses forfaitaires'!K357)</f>
        <v/>
      </c>
      <c r="L357" s="123" t="str">
        <f>IF($H357="","",IF($C357=Listes!$B$32,IF('DP_Instruction Forfaitaires'!$E357&lt;Listes!$B$53,('DP_Instruction Forfaitaires'!$E357*(VLOOKUP('DP_Instruction Forfaitaires'!$D357,Listes!$A$54:$E$60,2,FALSE))),IF('DP_Instruction Forfaitaires'!$E357&gt;Listes!$E$53,('DP_Instruction Forfaitaires'!$E357*(VLOOKUP('DP_Instruction Forfaitaires'!$D357,Listes!$A$54:$E$60,5,FALSE))),('DP_Instruction Forfaitaires'!$E357*(VLOOKUP('DP_Instruction Forfaitaires'!$D357,Listes!$A$54:$E$60,3,FALSE))+(VLOOKUP('DP_Instruction Forfaitaires'!$D357,Listes!$A$54:$E$60,4,FALSE)))))))</f>
        <v/>
      </c>
      <c r="M357" s="123" t="str">
        <f>IF($H357="","",IF($C357=Listes!$B$31,IF('DP_Instruction Forfaitaires'!$E357&lt;Listes!$B$42,('DP_Instruction Forfaitaires'!$E357*(VLOOKUP('DP_Instruction Forfaitaires'!$D357,Listes!$A$43:$E$49,2,FALSE))),IF('DP_Instruction Forfaitaires'!$E357&gt;Listes!$D$42,('DP_Instruction Forfaitaires'!$E357*(VLOOKUP('DP_Instruction Forfaitaires'!$D357,Listes!$A$43:$E$49,5,FALSE))),('DP_Instruction Forfaitaires'!$E357*(VLOOKUP('DP_Instruction Forfaitaires'!$D357,Listes!$A$43:$E$49,3,FALSE))+(VLOOKUP('DP_Instruction Forfaitaires'!$D357,Listes!$A$43:$E$49,4,FALSE)))))))</f>
        <v/>
      </c>
      <c r="N357" s="186" t="str">
        <f>IF($H357="","",IF($C357=Listes!$B$34,Listes!$I$31,IF($C357=Listes!$B$35,(VLOOKUP('DP_Instruction Forfaitaires'!$F357,Listes!$E$31:$F$36,2,FALSE)),IF($C357=Listes!$B$33,IF('DP_Instruction Forfaitaires'!$E357&lt;Listes!$A$64,'DP_Instruction Forfaitaires'!$E357*Listes!$A$65,IF('DP_Instruction Forfaitaires'!$E357&gt;Listes!$D$64,'DP_Instruction Forfaitaires'!$E357*Listes!$D$65,(('DP_Instruction Forfaitaires'!$E357*Listes!$B$65)+Listes!$C$65)))))))</f>
        <v/>
      </c>
      <c r="O357" s="140" t="str">
        <f>IF('Dépenses forfaitaires'!P357="","",'Dépenses forfaitaires'!P357)</f>
        <v/>
      </c>
      <c r="P357" s="196"/>
      <c r="Q357" s="367" t="str">
        <f t="shared" si="20"/>
        <v/>
      </c>
      <c r="R357" s="367" t="str">
        <f t="shared" si="21"/>
        <v/>
      </c>
      <c r="S357" s="196" t="str">
        <f t="shared" si="22"/>
        <v/>
      </c>
      <c r="T357" s="193"/>
      <c r="U357" s="198"/>
      <c r="V357" s="301" t="str">
        <f>IF(AND(OR(P357="KO",S357&lt;&gt;""),OR(Q357="",R357="",S357="")),Listes!$A$68,IF(AND(S357="",Q357&lt;&gt;""),Listes!$A$69,IF(AND(O357&lt;S357,U357=""),Listes!$A$70,IF(AND(Q357&gt;R357),Listes!$A$71,IF(AND(O357&lt;&gt;"",O357&gt;S357,T357=""),Listes!$A$72,IF(AND(W357="",OR(P357&lt;&gt;"",Q357&lt;&gt;"",R357&lt;&gt;"")),Listes!$A$73,""))))))</f>
        <v/>
      </c>
      <c r="W357" s="199"/>
      <c r="X357" s="331">
        <f t="shared" si="23"/>
        <v>0</v>
      </c>
    </row>
    <row r="358" spans="1:24" ht="20.149999999999999" customHeight="1" x14ac:dyDescent="0.35">
      <c r="A358" s="126">
        <v>352</v>
      </c>
      <c r="B358" s="123" t="str">
        <f>IF('Dépenses forfaitaires'!B358="","",'Dépenses forfaitaires'!B358)</f>
        <v/>
      </c>
      <c r="C358" s="123" t="str">
        <f>IF('Dépenses forfaitaires'!C358="","",'Dépenses forfaitaires'!C358)</f>
        <v/>
      </c>
      <c r="D358" s="123" t="str">
        <f>IF('Dépenses forfaitaires'!D358="","",'Dépenses forfaitaires'!D358)</f>
        <v/>
      </c>
      <c r="E358" s="123" t="str">
        <f>IF('Dépenses forfaitaires'!E358="","",'Dépenses forfaitaires'!E358)</f>
        <v/>
      </c>
      <c r="F358" s="123" t="str">
        <f>IF('Dépenses forfaitaires'!F358="","",'Dépenses forfaitaires'!F358)</f>
        <v/>
      </c>
      <c r="G358" s="197" t="str">
        <f>IF('Dépenses forfaitaires'!G358="","",'Dépenses forfaitaires'!G358)</f>
        <v/>
      </c>
      <c r="H358" s="123" t="str">
        <f>IF('Dépenses forfaitaires'!H358="","",'Dépenses forfaitaires'!H358)</f>
        <v/>
      </c>
      <c r="I358" s="123" t="str">
        <f>IF('Dépenses forfaitaires'!I358="","",'Dépenses forfaitaires'!I358)</f>
        <v/>
      </c>
      <c r="J358" s="361" t="str">
        <f>IF('Dépenses forfaitaires'!J358="","",'Dépenses forfaitaires'!J358)</f>
        <v/>
      </c>
      <c r="K358" s="361" t="str">
        <f>IF('Dépenses forfaitaires'!K358="","",'Dépenses forfaitaires'!K358)</f>
        <v/>
      </c>
      <c r="L358" s="123" t="str">
        <f>IF($H358="","",IF($C358=Listes!$B$32,IF('DP_Instruction Forfaitaires'!$E358&lt;Listes!$B$53,('DP_Instruction Forfaitaires'!$E358*(VLOOKUP('DP_Instruction Forfaitaires'!$D358,Listes!$A$54:$E$60,2,FALSE))),IF('DP_Instruction Forfaitaires'!$E358&gt;Listes!$E$53,('DP_Instruction Forfaitaires'!$E358*(VLOOKUP('DP_Instruction Forfaitaires'!$D358,Listes!$A$54:$E$60,5,FALSE))),('DP_Instruction Forfaitaires'!$E358*(VLOOKUP('DP_Instruction Forfaitaires'!$D358,Listes!$A$54:$E$60,3,FALSE))+(VLOOKUP('DP_Instruction Forfaitaires'!$D358,Listes!$A$54:$E$60,4,FALSE)))))))</f>
        <v/>
      </c>
      <c r="M358" s="123" t="str">
        <f>IF($H358="","",IF($C358=Listes!$B$31,IF('DP_Instruction Forfaitaires'!$E358&lt;Listes!$B$42,('DP_Instruction Forfaitaires'!$E358*(VLOOKUP('DP_Instruction Forfaitaires'!$D358,Listes!$A$43:$E$49,2,FALSE))),IF('DP_Instruction Forfaitaires'!$E358&gt;Listes!$D$42,('DP_Instruction Forfaitaires'!$E358*(VLOOKUP('DP_Instruction Forfaitaires'!$D358,Listes!$A$43:$E$49,5,FALSE))),('DP_Instruction Forfaitaires'!$E358*(VLOOKUP('DP_Instruction Forfaitaires'!$D358,Listes!$A$43:$E$49,3,FALSE))+(VLOOKUP('DP_Instruction Forfaitaires'!$D358,Listes!$A$43:$E$49,4,FALSE)))))))</f>
        <v/>
      </c>
      <c r="N358" s="186" t="str">
        <f>IF($H358="","",IF($C358=Listes!$B$34,Listes!$I$31,IF($C358=Listes!$B$35,(VLOOKUP('DP_Instruction Forfaitaires'!$F358,Listes!$E$31:$F$36,2,FALSE)),IF($C358=Listes!$B$33,IF('DP_Instruction Forfaitaires'!$E358&lt;Listes!$A$64,'DP_Instruction Forfaitaires'!$E358*Listes!$A$65,IF('DP_Instruction Forfaitaires'!$E358&gt;Listes!$D$64,'DP_Instruction Forfaitaires'!$E358*Listes!$D$65,(('DP_Instruction Forfaitaires'!$E358*Listes!$B$65)+Listes!$C$65)))))))</f>
        <v/>
      </c>
      <c r="O358" s="140" t="str">
        <f>IF('Dépenses forfaitaires'!P358="","",'Dépenses forfaitaires'!P358)</f>
        <v/>
      </c>
      <c r="P358" s="196"/>
      <c r="Q358" s="367" t="str">
        <f t="shared" si="20"/>
        <v/>
      </c>
      <c r="R358" s="367" t="str">
        <f t="shared" si="21"/>
        <v/>
      </c>
      <c r="S358" s="196" t="str">
        <f t="shared" si="22"/>
        <v/>
      </c>
      <c r="T358" s="193"/>
      <c r="U358" s="198"/>
      <c r="V358" s="301" t="str">
        <f>IF(AND(OR(P358="KO",S358&lt;&gt;""),OR(Q358="",R358="",S358="")),Listes!$A$68,IF(AND(S358="",Q358&lt;&gt;""),Listes!$A$69,IF(AND(O358&lt;S358,U358=""),Listes!$A$70,IF(AND(Q358&gt;R358),Listes!$A$71,IF(AND(O358&lt;&gt;"",O358&gt;S358,T358=""),Listes!$A$72,IF(AND(W358="",OR(P358&lt;&gt;"",Q358&lt;&gt;"",R358&lt;&gt;"")),Listes!$A$73,""))))))</f>
        <v/>
      </c>
      <c r="W358" s="199"/>
      <c r="X358" s="331">
        <f t="shared" si="23"/>
        <v>0</v>
      </c>
    </row>
    <row r="359" spans="1:24" ht="20.149999999999999" customHeight="1" x14ac:dyDescent="0.35">
      <c r="A359" s="126">
        <v>353</v>
      </c>
      <c r="B359" s="123" t="str">
        <f>IF('Dépenses forfaitaires'!B359="","",'Dépenses forfaitaires'!B359)</f>
        <v/>
      </c>
      <c r="C359" s="123" t="str">
        <f>IF('Dépenses forfaitaires'!C359="","",'Dépenses forfaitaires'!C359)</f>
        <v/>
      </c>
      <c r="D359" s="123" t="str">
        <f>IF('Dépenses forfaitaires'!D359="","",'Dépenses forfaitaires'!D359)</f>
        <v/>
      </c>
      <c r="E359" s="123" t="str">
        <f>IF('Dépenses forfaitaires'!E359="","",'Dépenses forfaitaires'!E359)</f>
        <v/>
      </c>
      <c r="F359" s="123" t="str">
        <f>IF('Dépenses forfaitaires'!F359="","",'Dépenses forfaitaires'!F359)</f>
        <v/>
      </c>
      <c r="G359" s="197" t="str">
        <f>IF('Dépenses forfaitaires'!G359="","",'Dépenses forfaitaires'!G359)</f>
        <v/>
      </c>
      <c r="H359" s="123" t="str">
        <f>IF('Dépenses forfaitaires'!H359="","",'Dépenses forfaitaires'!H359)</f>
        <v/>
      </c>
      <c r="I359" s="123" t="str">
        <f>IF('Dépenses forfaitaires'!I359="","",'Dépenses forfaitaires'!I359)</f>
        <v/>
      </c>
      <c r="J359" s="361" t="str">
        <f>IF('Dépenses forfaitaires'!J359="","",'Dépenses forfaitaires'!J359)</f>
        <v/>
      </c>
      <c r="K359" s="361" t="str">
        <f>IF('Dépenses forfaitaires'!K359="","",'Dépenses forfaitaires'!K359)</f>
        <v/>
      </c>
      <c r="L359" s="123" t="str">
        <f>IF($H359="","",IF($C359=Listes!$B$32,IF('DP_Instruction Forfaitaires'!$E359&lt;Listes!$B$53,('DP_Instruction Forfaitaires'!$E359*(VLOOKUP('DP_Instruction Forfaitaires'!$D359,Listes!$A$54:$E$60,2,FALSE))),IF('DP_Instruction Forfaitaires'!$E359&gt;Listes!$E$53,('DP_Instruction Forfaitaires'!$E359*(VLOOKUP('DP_Instruction Forfaitaires'!$D359,Listes!$A$54:$E$60,5,FALSE))),('DP_Instruction Forfaitaires'!$E359*(VLOOKUP('DP_Instruction Forfaitaires'!$D359,Listes!$A$54:$E$60,3,FALSE))+(VLOOKUP('DP_Instruction Forfaitaires'!$D359,Listes!$A$54:$E$60,4,FALSE)))))))</f>
        <v/>
      </c>
      <c r="M359" s="123" t="str">
        <f>IF($H359="","",IF($C359=Listes!$B$31,IF('DP_Instruction Forfaitaires'!$E359&lt;Listes!$B$42,('DP_Instruction Forfaitaires'!$E359*(VLOOKUP('DP_Instruction Forfaitaires'!$D359,Listes!$A$43:$E$49,2,FALSE))),IF('DP_Instruction Forfaitaires'!$E359&gt;Listes!$D$42,('DP_Instruction Forfaitaires'!$E359*(VLOOKUP('DP_Instruction Forfaitaires'!$D359,Listes!$A$43:$E$49,5,FALSE))),('DP_Instruction Forfaitaires'!$E359*(VLOOKUP('DP_Instruction Forfaitaires'!$D359,Listes!$A$43:$E$49,3,FALSE))+(VLOOKUP('DP_Instruction Forfaitaires'!$D359,Listes!$A$43:$E$49,4,FALSE)))))))</f>
        <v/>
      </c>
      <c r="N359" s="186" t="str">
        <f>IF($H359="","",IF($C359=Listes!$B$34,Listes!$I$31,IF($C359=Listes!$B$35,(VLOOKUP('DP_Instruction Forfaitaires'!$F359,Listes!$E$31:$F$36,2,FALSE)),IF($C359=Listes!$B$33,IF('DP_Instruction Forfaitaires'!$E359&lt;Listes!$A$64,'DP_Instruction Forfaitaires'!$E359*Listes!$A$65,IF('DP_Instruction Forfaitaires'!$E359&gt;Listes!$D$64,'DP_Instruction Forfaitaires'!$E359*Listes!$D$65,(('DP_Instruction Forfaitaires'!$E359*Listes!$B$65)+Listes!$C$65)))))))</f>
        <v/>
      </c>
      <c r="O359" s="140" t="str">
        <f>IF('Dépenses forfaitaires'!P359="","",'Dépenses forfaitaires'!P359)</f>
        <v/>
      </c>
      <c r="P359" s="196"/>
      <c r="Q359" s="367" t="str">
        <f t="shared" si="20"/>
        <v/>
      </c>
      <c r="R359" s="367" t="str">
        <f t="shared" si="21"/>
        <v/>
      </c>
      <c r="S359" s="196" t="str">
        <f t="shared" si="22"/>
        <v/>
      </c>
      <c r="T359" s="193"/>
      <c r="U359" s="198"/>
      <c r="V359" s="301" t="str">
        <f>IF(AND(OR(P359="KO",S359&lt;&gt;""),OR(Q359="",R359="",S359="")),Listes!$A$68,IF(AND(S359="",Q359&lt;&gt;""),Listes!$A$69,IF(AND(O359&lt;S359,U359=""),Listes!$A$70,IF(AND(Q359&gt;R359),Listes!$A$71,IF(AND(O359&lt;&gt;"",O359&gt;S359,T359=""),Listes!$A$72,IF(AND(W359="",OR(P359&lt;&gt;"",Q359&lt;&gt;"",R359&lt;&gt;"")),Listes!$A$73,""))))))</f>
        <v/>
      </c>
      <c r="W359" s="199"/>
      <c r="X359" s="331">
        <f t="shared" si="23"/>
        <v>0</v>
      </c>
    </row>
    <row r="360" spans="1:24" ht="20.149999999999999" customHeight="1" x14ac:dyDescent="0.35">
      <c r="A360" s="126">
        <v>354</v>
      </c>
      <c r="B360" s="123" t="str">
        <f>IF('Dépenses forfaitaires'!B360="","",'Dépenses forfaitaires'!B360)</f>
        <v/>
      </c>
      <c r="C360" s="123" t="str">
        <f>IF('Dépenses forfaitaires'!C360="","",'Dépenses forfaitaires'!C360)</f>
        <v/>
      </c>
      <c r="D360" s="123" t="str">
        <f>IF('Dépenses forfaitaires'!D360="","",'Dépenses forfaitaires'!D360)</f>
        <v/>
      </c>
      <c r="E360" s="123" t="str">
        <f>IF('Dépenses forfaitaires'!E360="","",'Dépenses forfaitaires'!E360)</f>
        <v/>
      </c>
      <c r="F360" s="123" t="str">
        <f>IF('Dépenses forfaitaires'!F360="","",'Dépenses forfaitaires'!F360)</f>
        <v/>
      </c>
      <c r="G360" s="197" t="str">
        <f>IF('Dépenses forfaitaires'!G360="","",'Dépenses forfaitaires'!G360)</f>
        <v/>
      </c>
      <c r="H360" s="123" t="str">
        <f>IF('Dépenses forfaitaires'!H360="","",'Dépenses forfaitaires'!H360)</f>
        <v/>
      </c>
      <c r="I360" s="123" t="str">
        <f>IF('Dépenses forfaitaires'!I360="","",'Dépenses forfaitaires'!I360)</f>
        <v/>
      </c>
      <c r="J360" s="361" t="str">
        <f>IF('Dépenses forfaitaires'!J360="","",'Dépenses forfaitaires'!J360)</f>
        <v/>
      </c>
      <c r="K360" s="361" t="str">
        <f>IF('Dépenses forfaitaires'!K360="","",'Dépenses forfaitaires'!K360)</f>
        <v/>
      </c>
      <c r="L360" s="123" t="str">
        <f>IF($H360="","",IF($C360=Listes!$B$32,IF('DP_Instruction Forfaitaires'!$E360&lt;Listes!$B$53,('DP_Instruction Forfaitaires'!$E360*(VLOOKUP('DP_Instruction Forfaitaires'!$D360,Listes!$A$54:$E$60,2,FALSE))),IF('DP_Instruction Forfaitaires'!$E360&gt;Listes!$E$53,('DP_Instruction Forfaitaires'!$E360*(VLOOKUP('DP_Instruction Forfaitaires'!$D360,Listes!$A$54:$E$60,5,FALSE))),('DP_Instruction Forfaitaires'!$E360*(VLOOKUP('DP_Instruction Forfaitaires'!$D360,Listes!$A$54:$E$60,3,FALSE))+(VLOOKUP('DP_Instruction Forfaitaires'!$D360,Listes!$A$54:$E$60,4,FALSE)))))))</f>
        <v/>
      </c>
      <c r="M360" s="123" t="str">
        <f>IF($H360="","",IF($C360=Listes!$B$31,IF('DP_Instruction Forfaitaires'!$E360&lt;Listes!$B$42,('DP_Instruction Forfaitaires'!$E360*(VLOOKUP('DP_Instruction Forfaitaires'!$D360,Listes!$A$43:$E$49,2,FALSE))),IF('DP_Instruction Forfaitaires'!$E360&gt;Listes!$D$42,('DP_Instruction Forfaitaires'!$E360*(VLOOKUP('DP_Instruction Forfaitaires'!$D360,Listes!$A$43:$E$49,5,FALSE))),('DP_Instruction Forfaitaires'!$E360*(VLOOKUP('DP_Instruction Forfaitaires'!$D360,Listes!$A$43:$E$49,3,FALSE))+(VLOOKUP('DP_Instruction Forfaitaires'!$D360,Listes!$A$43:$E$49,4,FALSE)))))))</f>
        <v/>
      </c>
      <c r="N360" s="186" t="str">
        <f>IF($H360="","",IF($C360=Listes!$B$34,Listes!$I$31,IF($C360=Listes!$B$35,(VLOOKUP('DP_Instruction Forfaitaires'!$F360,Listes!$E$31:$F$36,2,FALSE)),IF($C360=Listes!$B$33,IF('DP_Instruction Forfaitaires'!$E360&lt;Listes!$A$64,'DP_Instruction Forfaitaires'!$E360*Listes!$A$65,IF('DP_Instruction Forfaitaires'!$E360&gt;Listes!$D$64,'DP_Instruction Forfaitaires'!$E360*Listes!$D$65,(('DP_Instruction Forfaitaires'!$E360*Listes!$B$65)+Listes!$C$65)))))))</f>
        <v/>
      </c>
      <c r="O360" s="140" t="str">
        <f>IF('Dépenses forfaitaires'!P360="","",'Dépenses forfaitaires'!P360)</f>
        <v/>
      </c>
      <c r="P360" s="196"/>
      <c r="Q360" s="367" t="str">
        <f t="shared" si="20"/>
        <v/>
      </c>
      <c r="R360" s="367" t="str">
        <f t="shared" si="21"/>
        <v/>
      </c>
      <c r="S360" s="196" t="str">
        <f t="shared" si="22"/>
        <v/>
      </c>
      <c r="T360" s="193"/>
      <c r="U360" s="198"/>
      <c r="V360" s="301" t="str">
        <f>IF(AND(OR(P360="KO",S360&lt;&gt;""),OR(Q360="",R360="",S360="")),Listes!$A$68,IF(AND(S360="",Q360&lt;&gt;""),Listes!$A$69,IF(AND(O360&lt;S360,U360=""),Listes!$A$70,IF(AND(Q360&gt;R360),Listes!$A$71,IF(AND(O360&lt;&gt;"",O360&gt;S360,T360=""),Listes!$A$72,IF(AND(W360="",OR(P360&lt;&gt;"",Q360&lt;&gt;"",R360&lt;&gt;"")),Listes!$A$73,""))))))</f>
        <v/>
      </c>
      <c r="W360" s="199"/>
      <c r="X360" s="331">
        <f t="shared" si="23"/>
        <v>0</v>
      </c>
    </row>
    <row r="361" spans="1:24" ht="20.149999999999999" customHeight="1" x14ac:dyDescent="0.35">
      <c r="A361" s="126">
        <v>355</v>
      </c>
      <c r="B361" s="123" t="str">
        <f>IF('Dépenses forfaitaires'!B361="","",'Dépenses forfaitaires'!B361)</f>
        <v/>
      </c>
      <c r="C361" s="123" t="str">
        <f>IF('Dépenses forfaitaires'!C361="","",'Dépenses forfaitaires'!C361)</f>
        <v/>
      </c>
      <c r="D361" s="123" t="str">
        <f>IF('Dépenses forfaitaires'!D361="","",'Dépenses forfaitaires'!D361)</f>
        <v/>
      </c>
      <c r="E361" s="123" t="str">
        <f>IF('Dépenses forfaitaires'!E361="","",'Dépenses forfaitaires'!E361)</f>
        <v/>
      </c>
      <c r="F361" s="123" t="str">
        <f>IF('Dépenses forfaitaires'!F361="","",'Dépenses forfaitaires'!F361)</f>
        <v/>
      </c>
      <c r="G361" s="197" t="str">
        <f>IF('Dépenses forfaitaires'!G361="","",'Dépenses forfaitaires'!G361)</f>
        <v/>
      </c>
      <c r="H361" s="123" t="str">
        <f>IF('Dépenses forfaitaires'!H361="","",'Dépenses forfaitaires'!H361)</f>
        <v/>
      </c>
      <c r="I361" s="123" t="str">
        <f>IF('Dépenses forfaitaires'!I361="","",'Dépenses forfaitaires'!I361)</f>
        <v/>
      </c>
      <c r="J361" s="361" t="str">
        <f>IF('Dépenses forfaitaires'!J361="","",'Dépenses forfaitaires'!J361)</f>
        <v/>
      </c>
      <c r="K361" s="361" t="str">
        <f>IF('Dépenses forfaitaires'!K361="","",'Dépenses forfaitaires'!K361)</f>
        <v/>
      </c>
      <c r="L361" s="123" t="str">
        <f>IF($H361="","",IF($C361=Listes!$B$32,IF('DP_Instruction Forfaitaires'!$E361&lt;Listes!$B$53,('DP_Instruction Forfaitaires'!$E361*(VLOOKUP('DP_Instruction Forfaitaires'!$D361,Listes!$A$54:$E$60,2,FALSE))),IF('DP_Instruction Forfaitaires'!$E361&gt;Listes!$E$53,('DP_Instruction Forfaitaires'!$E361*(VLOOKUP('DP_Instruction Forfaitaires'!$D361,Listes!$A$54:$E$60,5,FALSE))),('DP_Instruction Forfaitaires'!$E361*(VLOOKUP('DP_Instruction Forfaitaires'!$D361,Listes!$A$54:$E$60,3,FALSE))+(VLOOKUP('DP_Instruction Forfaitaires'!$D361,Listes!$A$54:$E$60,4,FALSE)))))))</f>
        <v/>
      </c>
      <c r="M361" s="123" t="str">
        <f>IF($H361="","",IF($C361=Listes!$B$31,IF('DP_Instruction Forfaitaires'!$E361&lt;Listes!$B$42,('DP_Instruction Forfaitaires'!$E361*(VLOOKUP('DP_Instruction Forfaitaires'!$D361,Listes!$A$43:$E$49,2,FALSE))),IF('DP_Instruction Forfaitaires'!$E361&gt;Listes!$D$42,('DP_Instruction Forfaitaires'!$E361*(VLOOKUP('DP_Instruction Forfaitaires'!$D361,Listes!$A$43:$E$49,5,FALSE))),('DP_Instruction Forfaitaires'!$E361*(VLOOKUP('DP_Instruction Forfaitaires'!$D361,Listes!$A$43:$E$49,3,FALSE))+(VLOOKUP('DP_Instruction Forfaitaires'!$D361,Listes!$A$43:$E$49,4,FALSE)))))))</f>
        <v/>
      </c>
      <c r="N361" s="186" t="str">
        <f>IF($H361="","",IF($C361=Listes!$B$34,Listes!$I$31,IF($C361=Listes!$B$35,(VLOOKUP('DP_Instruction Forfaitaires'!$F361,Listes!$E$31:$F$36,2,FALSE)),IF($C361=Listes!$B$33,IF('DP_Instruction Forfaitaires'!$E361&lt;Listes!$A$64,'DP_Instruction Forfaitaires'!$E361*Listes!$A$65,IF('DP_Instruction Forfaitaires'!$E361&gt;Listes!$D$64,'DP_Instruction Forfaitaires'!$E361*Listes!$D$65,(('DP_Instruction Forfaitaires'!$E361*Listes!$B$65)+Listes!$C$65)))))))</f>
        <v/>
      </c>
      <c r="O361" s="140" t="str">
        <f>IF('Dépenses forfaitaires'!P361="","",'Dépenses forfaitaires'!P361)</f>
        <v/>
      </c>
      <c r="P361" s="196"/>
      <c r="Q361" s="367" t="str">
        <f t="shared" si="20"/>
        <v/>
      </c>
      <c r="R361" s="367" t="str">
        <f t="shared" si="21"/>
        <v/>
      </c>
      <c r="S361" s="196" t="str">
        <f t="shared" si="22"/>
        <v/>
      </c>
      <c r="T361" s="193"/>
      <c r="U361" s="198"/>
      <c r="V361" s="301" t="str">
        <f>IF(AND(OR(P361="KO",S361&lt;&gt;""),OR(Q361="",R361="",S361="")),Listes!$A$68,IF(AND(S361="",Q361&lt;&gt;""),Listes!$A$69,IF(AND(O361&lt;S361,U361=""),Listes!$A$70,IF(AND(Q361&gt;R361),Listes!$A$71,IF(AND(O361&lt;&gt;"",O361&gt;S361,T361=""),Listes!$A$72,IF(AND(W361="",OR(P361&lt;&gt;"",Q361&lt;&gt;"",R361&lt;&gt;"")),Listes!$A$73,""))))))</f>
        <v/>
      </c>
      <c r="W361" s="199"/>
      <c r="X361" s="331">
        <f t="shared" si="23"/>
        <v>0</v>
      </c>
    </row>
    <row r="362" spans="1:24" ht="20.149999999999999" customHeight="1" x14ac:dyDescent="0.35">
      <c r="A362" s="126">
        <v>356</v>
      </c>
      <c r="B362" s="123" t="str">
        <f>IF('Dépenses forfaitaires'!B362="","",'Dépenses forfaitaires'!B362)</f>
        <v/>
      </c>
      <c r="C362" s="123" t="str">
        <f>IF('Dépenses forfaitaires'!C362="","",'Dépenses forfaitaires'!C362)</f>
        <v/>
      </c>
      <c r="D362" s="123" t="str">
        <f>IF('Dépenses forfaitaires'!D362="","",'Dépenses forfaitaires'!D362)</f>
        <v/>
      </c>
      <c r="E362" s="123" t="str">
        <f>IF('Dépenses forfaitaires'!E362="","",'Dépenses forfaitaires'!E362)</f>
        <v/>
      </c>
      <c r="F362" s="123" t="str">
        <f>IF('Dépenses forfaitaires'!F362="","",'Dépenses forfaitaires'!F362)</f>
        <v/>
      </c>
      <c r="G362" s="197" t="str">
        <f>IF('Dépenses forfaitaires'!G362="","",'Dépenses forfaitaires'!G362)</f>
        <v/>
      </c>
      <c r="H362" s="123" t="str">
        <f>IF('Dépenses forfaitaires'!H362="","",'Dépenses forfaitaires'!H362)</f>
        <v/>
      </c>
      <c r="I362" s="123" t="str">
        <f>IF('Dépenses forfaitaires'!I362="","",'Dépenses forfaitaires'!I362)</f>
        <v/>
      </c>
      <c r="J362" s="361" t="str">
        <f>IF('Dépenses forfaitaires'!J362="","",'Dépenses forfaitaires'!J362)</f>
        <v/>
      </c>
      <c r="K362" s="361" t="str">
        <f>IF('Dépenses forfaitaires'!K362="","",'Dépenses forfaitaires'!K362)</f>
        <v/>
      </c>
      <c r="L362" s="123" t="str">
        <f>IF($H362="","",IF($C362=Listes!$B$32,IF('DP_Instruction Forfaitaires'!$E362&lt;Listes!$B$53,('DP_Instruction Forfaitaires'!$E362*(VLOOKUP('DP_Instruction Forfaitaires'!$D362,Listes!$A$54:$E$60,2,FALSE))),IF('DP_Instruction Forfaitaires'!$E362&gt;Listes!$E$53,('DP_Instruction Forfaitaires'!$E362*(VLOOKUP('DP_Instruction Forfaitaires'!$D362,Listes!$A$54:$E$60,5,FALSE))),('DP_Instruction Forfaitaires'!$E362*(VLOOKUP('DP_Instruction Forfaitaires'!$D362,Listes!$A$54:$E$60,3,FALSE))+(VLOOKUP('DP_Instruction Forfaitaires'!$D362,Listes!$A$54:$E$60,4,FALSE)))))))</f>
        <v/>
      </c>
      <c r="M362" s="123" t="str">
        <f>IF($H362="","",IF($C362=Listes!$B$31,IF('DP_Instruction Forfaitaires'!$E362&lt;Listes!$B$42,('DP_Instruction Forfaitaires'!$E362*(VLOOKUP('DP_Instruction Forfaitaires'!$D362,Listes!$A$43:$E$49,2,FALSE))),IF('DP_Instruction Forfaitaires'!$E362&gt;Listes!$D$42,('DP_Instruction Forfaitaires'!$E362*(VLOOKUP('DP_Instruction Forfaitaires'!$D362,Listes!$A$43:$E$49,5,FALSE))),('DP_Instruction Forfaitaires'!$E362*(VLOOKUP('DP_Instruction Forfaitaires'!$D362,Listes!$A$43:$E$49,3,FALSE))+(VLOOKUP('DP_Instruction Forfaitaires'!$D362,Listes!$A$43:$E$49,4,FALSE)))))))</f>
        <v/>
      </c>
      <c r="N362" s="186" t="str">
        <f>IF($H362="","",IF($C362=Listes!$B$34,Listes!$I$31,IF($C362=Listes!$B$35,(VLOOKUP('DP_Instruction Forfaitaires'!$F362,Listes!$E$31:$F$36,2,FALSE)),IF($C362=Listes!$B$33,IF('DP_Instruction Forfaitaires'!$E362&lt;Listes!$A$64,'DP_Instruction Forfaitaires'!$E362*Listes!$A$65,IF('DP_Instruction Forfaitaires'!$E362&gt;Listes!$D$64,'DP_Instruction Forfaitaires'!$E362*Listes!$D$65,(('DP_Instruction Forfaitaires'!$E362*Listes!$B$65)+Listes!$C$65)))))))</f>
        <v/>
      </c>
      <c r="O362" s="140" t="str">
        <f>IF('Dépenses forfaitaires'!P362="","",'Dépenses forfaitaires'!P362)</f>
        <v/>
      </c>
      <c r="P362" s="196"/>
      <c r="Q362" s="367" t="str">
        <f t="shared" si="20"/>
        <v/>
      </c>
      <c r="R362" s="367" t="str">
        <f t="shared" si="21"/>
        <v/>
      </c>
      <c r="S362" s="196" t="str">
        <f t="shared" si="22"/>
        <v/>
      </c>
      <c r="T362" s="193"/>
      <c r="U362" s="198"/>
      <c r="V362" s="301" t="str">
        <f>IF(AND(OR(P362="KO",S362&lt;&gt;""),OR(Q362="",R362="",S362="")),Listes!$A$68,IF(AND(S362="",Q362&lt;&gt;""),Listes!$A$69,IF(AND(O362&lt;S362,U362=""),Listes!$A$70,IF(AND(Q362&gt;R362),Listes!$A$71,IF(AND(O362&lt;&gt;"",O362&gt;S362,T362=""),Listes!$A$72,IF(AND(W362="",OR(P362&lt;&gt;"",Q362&lt;&gt;"",R362&lt;&gt;"")),Listes!$A$73,""))))))</f>
        <v/>
      </c>
      <c r="W362" s="199"/>
      <c r="X362" s="331">
        <f t="shared" si="23"/>
        <v>0</v>
      </c>
    </row>
    <row r="363" spans="1:24" ht="20.149999999999999" customHeight="1" x14ac:dyDescent="0.35">
      <c r="A363" s="126">
        <v>357</v>
      </c>
      <c r="B363" s="123" t="str">
        <f>IF('Dépenses forfaitaires'!B363="","",'Dépenses forfaitaires'!B363)</f>
        <v/>
      </c>
      <c r="C363" s="123" t="str">
        <f>IF('Dépenses forfaitaires'!C363="","",'Dépenses forfaitaires'!C363)</f>
        <v/>
      </c>
      <c r="D363" s="123" t="str">
        <f>IF('Dépenses forfaitaires'!D363="","",'Dépenses forfaitaires'!D363)</f>
        <v/>
      </c>
      <c r="E363" s="123" t="str">
        <f>IF('Dépenses forfaitaires'!E363="","",'Dépenses forfaitaires'!E363)</f>
        <v/>
      </c>
      <c r="F363" s="123" t="str">
        <f>IF('Dépenses forfaitaires'!F363="","",'Dépenses forfaitaires'!F363)</f>
        <v/>
      </c>
      <c r="G363" s="197" t="str">
        <f>IF('Dépenses forfaitaires'!G363="","",'Dépenses forfaitaires'!G363)</f>
        <v/>
      </c>
      <c r="H363" s="123" t="str">
        <f>IF('Dépenses forfaitaires'!H363="","",'Dépenses forfaitaires'!H363)</f>
        <v/>
      </c>
      <c r="I363" s="123" t="str">
        <f>IF('Dépenses forfaitaires'!I363="","",'Dépenses forfaitaires'!I363)</f>
        <v/>
      </c>
      <c r="J363" s="361" t="str">
        <f>IF('Dépenses forfaitaires'!J363="","",'Dépenses forfaitaires'!J363)</f>
        <v/>
      </c>
      <c r="K363" s="361" t="str">
        <f>IF('Dépenses forfaitaires'!K363="","",'Dépenses forfaitaires'!K363)</f>
        <v/>
      </c>
      <c r="L363" s="123" t="str">
        <f>IF($H363="","",IF($C363=Listes!$B$32,IF('DP_Instruction Forfaitaires'!$E363&lt;Listes!$B$53,('DP_Instruction Forfaitaires'!$E363*(VLOOKUP('DP_Instruction Forfaitaires'!$D363,Listes!$A$54:$E$60,2,FALSE))),IF('DP_Instruction Forfaitaires'!$E363&gt;Listes!$E$53,('DP_Instruction Forfaitaires'!$E363*(VLOOKUP('DP_Instruction Forfaitaires'!$D363,Listes!$A$54:$E$60,5,FALSE))),('DP_Instruction Forfaitaires'!$E363*(VLOOKUP('DP_Instruction Forfaitaires'!$D363,Listes!$A$54:$E$60,3,FALSE))+(VLOOKUP('DP_Instruction Forfaitaires'!$D363,Listes!$A$54:$E$60,4,FALSE)))))))</f>
        <v/>
      </c>
      <c r="M363" s="123" t="str">
        <f>IF($H363="","",IF($C363=Listes!$B$31,IF('DP_Instruction Forfaitaires'!$E363&lt;Listes!$B$42,('DP_Instruction Forfaitaires'!$E363*(VLOOKUP('DP_Instruction Forfaitaires'!$D363,Listes!$A$43:$E$49,2,FALSE))),IF('DP_Instruction Forfaitaires'!$E363&gt;Listes!$D$42,('DP_Instruction Forfaitaires'!$E363*(VLOOKUP('DP_Instruction Forfaitaires'!$D363,Listes!$A$43:$E$49,5,FALSE))),('DP_Instruction Forfaitaires'!$E363*(VLOOKUP('DP_Instruction Forfaitaires'!$D363,Listes!$A$43:$E$49,3,FALSE))+(VLOOKUP('DP_Instruction Forfaitaires'!$D363,Listes!$A$43:$E$49,4,FALSE)))))))</f>
        <v/>
      </c>
      <c r="N363" s="186" t="str">
        <f>IF($H363="","",IF($C363=Listes!$B$34,Listes!$I$31,IF($C363=Listes!$B$35,(VLOOKUP('DP_Instruction Forfaitaires'!$F363,Listes!$E$31:$F$36,2,FALSE)),IF($C363=Listes!$B$33,IF('DP_Instruction Forfaitaires'!$E363&lt;Listes!$A$64,'DP_Instruction Forfaitaires'!$E363*Listes!$A$65,IF('DP_Instruction Forfaitaires'!$E363&gt;Listes!$D$64,'DP_Instruction Forfaitaires'!$E363*Listes!$D$65,(('DP_Instruction Forfaitaires'!$E363*Listes!$B$65)+Listes!$C$65)))))))</f>
        <v/>
      </c>
      <c r="O363" s="140" t="str">
        <f>IF('Dépenses forfaitaires'!P363="","",'Dépenses forfaitaires'!P363)</f>
        <v/>
      </c>
      <c r="P363" s="196"/>
      <c r="Q363" s="367" t="str">
        <f t="shared" si="20"/>
        <v/>
      </c>
      <c r="R363" s="367" t="str">
        <f t="shared" si="21"/>
        <v/>
      </c>
      <c r="S363" s="196" t="str">
        <f t="shared" si="22"/>
        <v/>
      </c>
      <c r="T363" s="193"/>
      <c r="U363" s="198"/>
      <c r="V363" s="301" t="str">
        <f>IF(AND(OR(P363="KO",S363&lt;&gt;""),OR(Q363="",R363="",S363="")),Listes!$A$68,IF(AND(S363="",Q363&lt;&gt;""),Listes!$A$69,IF(AND(O363&lt;S363,U363=""),Listes!$A$70,IF(AND(Q363&gt;R363),Listes!$A$71,IF(AND(O363&lt;&gt;"",O363&gt;S363,T363=""),Listes!$A$72,IF(AND(W363="",OR(P363&lt;&gt;"",Q363&lt;&gt;"",R363&lt;&gt;"")),Listes!$A$73,""))))))</f>
        <v/>
      </c>
      <c r="W363" s="199"/>
      <c r="X363" s="331">
        <f t="shared" si="23"/>
        <v>0</v>
      </c>
    </row>
    <row r="364" spans="1:24" ht="20.149999999999999" customHeight="1" x14ac:dyDescent="0.35">
      <c r="A364" s="126">
        <v>358</v>
      </c>
      <c r="B364" s="123" t="str">
        <f>IF('Dépenses forfaitaires'!B364="","",'Dépenses forfaitaires'!B364)</f>
        <v/>
      </c>
      <c r="C364" s="123" t="str">
        <f>IF('Dépenses forfaitaires'!C364="","",'Dépenses forfaitaires'!C364)</f>
        <v/>
      </c>
      <c r="D364" s="123" t="str">
        <f>IF('Dépenses forfaitaires'!D364="","",'Dépenses forfaitaires'!D364)</f>
        <v/>
      </c>
      <c r="E364" s="123" t="str">
        <f>IF('Dépenses forfaitaires'!E364="","",'Dépenses forfaitaires'!E364)</f>
        <v/>
      </c>
      <c r="F364" s="123" t="str">
        <f>IF('Dépenses forfaitaires'!F364="","",'Dépenses forfaitaires'!F364)</f>
        <v/>
      </c>
      <c r="G364" s="197" t="str">
        <f>IF('Dépenses forfaitaires'!G364="","",'Dépenses forfaitaires'!G364)</f>
        <v/>
      </c>
      <c r="H364" s="123" t="str">
        <f>IF('Dépenses forfaitaires'!H364="","",'Dépenses forfaitaires'!H364)</f>
        <v/>
      </c>
      <c r="I364" s="123" t="str">
        <f>IF('Dépenses forfaitaires'!I364="","",'Dépenses forfaitaires'!I364)</f>
        <v/>
      </c>
      <c r="J364" s="361" t="str">
        <f>IF('Dépenses forfaitaires'!J364="","",'Dépenses forfaitaires'!J364)</f>
        <v/>
      </c>
      <c r="K364" s="361" t="str">
        <f>IF('Dépenses forfaitaires'!K364="","",'Dépenses forfaitaires'!K364)</f>
        <v/>
      </c>
      <c r="L364" s="123" t="str">
        <f>IF($H364="","",IF($C364=Listes!$B$32,IF('DP_Instruction Forfaitaires'!$E364&lt;Listes!$B$53,('DP_Instruction Forfaitaires'!$E364*(VLOOKUP('DP_Instruction Forfaitaires'!$D364,Listes!$A$54:$E$60,2,FALSE))),IF('DP_Instruction Forfaitaires'!$E364&gt;Listes!$E$53,('DP_Instruction Forfaitaires'!$E364*(VLOOKUP('DP_Instruction Forfaitaires'!$D364,Listes!$A$54:$E$60,5,FALSE))),('DP_Instruction Forfaitaires'!$E364*(VLOOKUP('DP_Instruction Forfaitaires'!$D364,Listes!$A$54:$E$60,3,FALSE))+(VLOOKUP('DP_Instruction Forfaitaires'!$D364,Listes!$A$54:$E$60,4,FALSE)))))))</f>
        <v/>
      </c>
      <c r="M364" s="123" t="str">
        <f>IF($H364="","",IF($C364=Listes!$B$31,IF('DP_Instruction Forfaitaires'!$E364&lt;Listes!$B$42,('DP_Instruction Forfaitaires'!$E364*(VLOOKUP('DP_Instruction Forfaitaires'!$D364,Listes!$A$43:$E$49,2,FALSE))),IF('DP_Instruction Forfaitaires'!$E364&gt;Listes!$D$42,('DP_Instruction Forfaitaires'!$E364*(VLOOKUP('DP_Instruction Forfaitaires'!$D364,Listes!$A$43:$E$49,5,FALSE))),('DP_Instruction Forfaitaires'!$E364*(VLOOKUP('DP_Instruction Forfaitaires'!$D364,Listes!$A$43:$E$49,3,FALSE))+(VLOOKUP('DP_Instruction Forfaitaires'!$D364,Listes!$A$43:$E$49,4,FALSE)))))))</f>
        <v/>
      </c>
      <c r="N364" s="186" t="str">
        <f>IF($H364="","",IF($C364=Listes!$B$34,Listes!$I$31,IF($C364=Listes!$B$35,(VLOOKUP('DP_Instruction Forfaitaires'!$F364,Listes!$E$31:$F$36,2,FALSE)),IF($C364=Listes!$B$33,IF('DP_Instruction Forfaitaires'!$E364&lt;Listes!$A$64,'DP_Instruction Forfaitaires'!$E364*Listes!$A$65,IF('DP_Instruction Forfaitaires'!$E364&gt;Listes!$D$64,'DP_Instruction Forfaitaires'!$E364*Listes!$D$65,(('DP_Instruction Forfaitaires'!$E364*Listes!$B$65)+Listes!$C$65)))))))</f>
        <v/>
      </c>
      <c r="O364" s="140" t="str">
        <f>IF('Dépenses forfaitaires'!P364="","",'Dépenses forfaitaires'!P364)</f>
        <v/>
      </c>
      <c r="P364" s="196"/>
      <c r="Q364" s="367" t="str">
        <f t="shared" si="20"/>
        <v/>
      </c>
      <c r="R364" s="367" t="str">
        <f t="shared" si="21"/>
        <v/>
      </c>
      <c r="S364" s="196" t="str">
        <f t="shared" si="22"/>
        <v/>
      </c>
      <c r="T364" s="193"/>
      <c r="U364" s="198"/>
      <c r="V364" s="301" t="str">
        <f>IF(AND(OR(P364="KO",S364&lt;&gt;""),OR(Q364="",R364="",S364="")),Listes!$A$68,IF(AND(S364="",Q364&lt;&gt;""),Listes!$A$69,IF(AND(O364&lt;S364,U364=""),Listes!$A$70,IF(AND(Q364&gt;R364),Listes!$A$71,IF(AND(O364&lt;&gt;"",O364&gt;S364,T364=""),Listes!$A$72,IF(AND(W364="",OR(P364&lt;&gt;"",Q364&lt;&gt;"",R364&lt;&gt;"")),Listes!$A$73,""))))))</f>
        <v/>
      </c>
      <c r="W364" s="199"/>
      <c r="X364" s="331">
        <f t="shared" si="23"/>
        <v>0</v>
      </c>
    </row>
    <row r="365" spans="1:24" ht="20.149999999999999" customHeight="1" x14ac:dyDescent="0.35">
      <c r="A365" s="126">
        <v>359</v>
      </c>
      <c r="B365" s="123" t="str">
        <f>IF('Dépenses forfaitaires'!B365="","",'Dépenses forfaitaires'!B365)</f>
        <v/>
      </c>
      <c r="C365" s="123" t="str">
        <f>IF('Dépenses forfaitaires'!C365="","",'Dépenses forfaitaires'!C365)</f>
        <v/>
      </c>
      <c r="D365" s="123" t="str">
        <f>IF('Dépenses forfaitaires'!D365="","",'Dépenses forfaitaires'!D365)</f>
        <v/>
      </c>
      <c r="E365" s="123" t="str">
        <f>IF('Dépenses forfaitaires'!E365="","",'Dépenses forfaitaires'!E365)</f>
        <v/>
      </c>
      <c r="F365" s="123" t="str">
        <f>IF('Dépenses forfaitaires'!F365="","",'Dépenses forfaitaires'!F365)</f>
        <v/>
      </c>
      <c r="G365" s="197" t="str">
        <f>IF('Dépenses forfaitaires'!G365="","",'Dépenses forfaitaires'!G365)</f>
        <v/>
      </c>
      <c r="H365" s="123" t="str">
        <f>IF('Dépenses forfaitaires'!H365="","",'Dépenses forfaitaires'!H365)</f>
        <v/>
      </c>
      <c r="I365" s="123" t="str">
        <f>IF('Dépenses forfaitaires'!I365="","",'Dépenses forfaitaires'!I365)</f>
        <v/>
      </c>
      <c r="J365" s="361" t="str">
        <f>IF('Dépenses forfaitaires'!J365="","",'Dépenses forfaitaires'!J365)</f>
        <v/>
      </c>
      <c r="K365" s="361" t="str">
        <f>IF('Dépenses forfaitaires'!K365="","",'Dépenses forfaitaires'!K365)</f>
        <v/>
      </c>
      <c r="L365" s="123" t="str">
        <f>IF($H365="","",IF($C365=Listes!$B$32,IF('DP_Instruction Forfaitaires'!$E365&lt;Listes!$B$53,('DP_Instruction Forfaitaires'!$E365*(VLOOKUP('DP_Instruction Forfaitaires'!$D365,Listes!$A$54:$E$60,2,FALSE))),IF('DP_Instruction Forfaitaires'!$E365&gt;Listes!$E$53,('DP_Instruction Forfaitaires'!$E365*(VLOOKUP('DP_Instruction Forfaitaires'!$D365,Listes!$A$54:$E$60,5,FALSE))),('DP_Instruction Forfaitaires'!$E365*(VLOOKUP('DP_Instruction Forfaitaires'!$D365,Listes!$A$54:$E$60,3,FALSE))+(VLOOKUP('DP_Instruction Forfaitaires'!$D365,Listes!$A$54:$E$60,4,FALSE)))))))</f>
        <v/>
      </c>
      <c r="M365" s="123" t="str">
        <f>IF($H365="","",IF($C365=Listes!$B$31,IF('DP_Instruction Forfaitaires'!$E365&lt;Listes!$B$42,('DP_Instruction Forfaitaires'!$E365*(VLOOKUP('DP_Instruction Forfaitaires'!$D365,Listes!$A$43:$E$49,2,FALSE))),IF('DP_Instruction Forfaitaires'!$E365&gt;Listes!$D$42,('DP_Instruction Forfaitaires'!$E365*(VLOOKUP('DP_Instruction Forfaitaires'!$D365,Listes!$A$43:$E$49,5,FALSE))),('DP_Instruction Forfaitaires'!$E365*(VLOOKUP('DP_Instruction Forfaitaires'!$D365,Listes!$A$43:$E$49,3,FALSE))+(VLOOKUP('DP_Instruction Forfaitaires'!$D365,Listes!$A$43:$E$49,4,FALSE)))))))</f>
        <v/>
      </c>
      <c r="N365" s="186" t="str">
        <f>IF($H365="","",IF($C365=Listes!$B$34,Listes!$I$31,IF($C365=Listes!$B$35,(VLOOKUP('DP_Instruction Forfaitaires'!$F365,Listes!$E$31:$F$36,2,FALSE)),IF($C365=Listes!$B$33,IF('DP_Instruction Forfaitaires'!$E365&lt;Listes!$A$64,'DP_Instruction Forfaitaires'!$E365*Listes!$A$65,IF('DP_Instruction Forfaitaires'!$E365&gt;Listes!$D$64,'DP_Instruction Forfaitaires'!$E365*Listes!$D$65,(('DP_Instruction Forfaitaires'!$E365*Listes!$B$65)+Listes!$C$65)))))))</f>
        <v/>
      </c>
      <c r="O365" s="140" t="str">
        <f>IF('Dépenses forfaitaires'!P365="","",'Dépenses forfaitaires'!P365)</f>
        <v/>
      </c>
      <c r="P365" s="196"/>
      <c r="Q365" s="367" t="str">
        <f t="shared" si="20"/>
        <v/>
      </c>
      <c r="R365" s="367" t="str">
        <f t="shared" si="21"/>
        <v/>
      </c>
      <c r="S365" s="196" t="str">
        <f t="shared" si="22"/>
        <v/>
      </c>
      <c r="T365" s="193"/>
      <c r="U365" s="198"/>
      <c r="V365" s="301" t="str">
        <f>IF(AND(OR(P365="KO",S365&lt;&gt;""),OR(Q365="",R365="",S365="")),Listes!$A$68,IF(AND(S365="",Q365&lt;&gt;""),Listes!$A$69,IF(AND(O365&lt;S365,U365=""),Listes!$A$70,IF(AND(Q365&gt;R365),Listes!$A$71,IF(AND(O365&lt;&gt;"",O365&gt;S365,T365=""),Listes!$A$72,IF(AND(W365="",OR(P365&lt;&gt;"",Q365&lt;&gt;"",R365&lt;&gt;"")),Listes!$A$73,""))))))</f>
        <v/>
      </c>
      <c r="W365" s="199"/>
      <c r="X365" s="331">
        <f t="shared" si="23"/>
        <v>0</v>
      </c>
    </row>
    <row r="366" spans="1:24" ht="20.149999999999999" customHeight="1" x14ac:dyDescent="0.35">
      <c r="A366" s="126">
        <v>360</v>
      </c>
      <c r="B366" s="123" t="str">
        <f>IF('Dépenses forfaitaires'!B366="","",'Dépenses forfaitaires'!B366)</f>
        <v/>
      </c>
      <c r="C366" s="123" t="str">
        <f>IF('Dépenses forfaitaires'!C366="","",'Dépenses forfaitaires'!C366)</f>
        <v/>
      </c>
      <c r="D366" s="123" t="str">
        <f>IF('Dépenses forfaitaires'!D366="","",'Dépenses forfaitaires'!D366)</f>
        <v/>
      </c>
      <c r="E366" s="123" t="str">
        <f>IF('Dépenses forfaitaires'!E366="","",'Dépenses forfaitaires'!E366)</f>
        <v/>
      </c>
      <c r="F366" s="123" t="str">
        <f>IF('Dépenses forfaitaires'!F366="","",'Dépenses forfaitaires'!F366)</f>
        <v/>
      </c>
      <c r="G366" s="197" t="str">
        <f>IF('Dépenses forfaitaires'!G366="","",'Dépenses forfaitaires'!G366)</f>
        <v/>
      </c>
      <c r="H366" s="123" t="str">
        <f>IF('Dépenses forfaitaires'!H366="","",'Dépenses forfaitaires'!H366)</f>
        <v/>
      </c>
      <c r="I366" s="123" t="str">
        <f>IF('Dépenses forfaitaires'!I366="","",'Dépenses forfaitaires'!I366)</f>
        <v/>
      </c>
      <c r="J366" s="361" t="str">
        <f>IF('Dépenses forfaitaires'!J366="","",'Dépenses forfaitaires'!J366)</f>
        <v/>
      </c>
      <c r="K366" s="361" t="str">
        <f>IF('Dépenses forfaitaires'!K366="","",'Dépenses forfaitaires'!K366)</f>
        <v/>
      </c>
      <c r="L366" s="123" t="str">
        <f>IF($H366="","",IF($C366=Listes!$B$32,IF('DP_Instruction Forfaitaires'!$E366&lt;Listes!$B$53,('DP_Instruction Forfaitaires'!$E366*(VLOOKUP('DP_Instruction Forfaitaires'!$D366,Listes!$A$54:$E$60,2,FALSE))),IF('DP_Instruction Forfaitaires'!$E366&gt;Listes!$E$53,('DP_Instruction Forfaitaires'!$E366*(VLOOKUP('DP_Instruction Forfaitaires'!$D366,Listes!$A$54:$E$60,5,FALSE))),('DP_Instruction Forfaitaires'!$E366*(VLOOKUP('DP_Instruction Forfaitaires'!$D366,Listes!$A$54:$E$60,3,FALSE))+(VLOOKUP('DP_Instruction Forfaitaires'!$D366,Listes!$A$54:$E$60,4,FALSE)))))))</f>
        <v/>
      </c>
      <c r="M366" s="123" t="str">
        <f>IF($H366="","",IF($C366=Listes!$B$31,IF('DP_Instruction Forfaitaires'!$E366&lt;Listes!$B$42,('DP_Instruction Forfaitaires'!$E366*(VLOOKUP('DP_Instruction Forfaitaires'!$D366,Listes!$A$43:$E$49,2,FALSE))),IF('DP_Instruction Forfaitaires'!$E366&gt;Listes!$D$42,('DP_Instruction Forfaitaires'!$E366*(VLOOKUP('DP_Instruction Forfaitaires'!$D366,Listes!$A$43:$E$49,5,FALSE))),('DP_Instruction Forfaitaires'!$E366*(VLOOKUP('DP_Instruction Forfaitaires'!$D366,Listes!$A$43:$E$49,3,FALSE))+(VLOOKUP('DP_Instruction Forfaitaires'!$D366,Listes!$A$43:$E$49,4,FALSE)))))))</f>
        <v/>
      </c>
      <c r="N366" s="186" t="str">
        <f>IF($H366="","",IF($C366=Listes!$B$34,Listes!$I$31,IF($C366=Listes!$B$35,(VLOOKUP('DP_Instruction Forfaitaires'!$F366,Listes!$E$31:$F$36,2,FALSE)),IF($C366=Listes!$B$33,IF('DP_Instruction Forfaitaires'!$E366&lt;Listes!$A$64,'DP_Instruction Forfaitaires'!$E366*Listes!$A$65,IF('DP_Instruction Forfaitaires'!$E366&gt;Listes!$D$64,'DP_Instruction Forfaitaires'!$E366*Listes!$D$65,(('DP_Instruction Forfaitaires'!$E366*Listes!$B$65)+Listes!$C$65)))))))</f>
        <v/>
      </c>
      <c r="O366" s="140" t="str">
        <f>IF('Dépenses forfaitaires'!P366="","",'Dépenses forfaitaires'!P366)</f>
        <v/>
      </c>
      <c r="P366" s="196"/>
      <c r="Q366" s="367" t="str">
        <f t="shared" si="20"/>
        <v/>
      </c>
      <c r="R366" s="367" t="str">
        <f t="shared" si="21"/>
        <v/>
      </c>
      <c r="S366" s="196" t="str">
        <f t="shared" si="22"/>
        <v/>
      </c>
      <c r="T366" s="193"/>
      <c r="U366" s="198"/>
      <c r="V366" s="301" t="str">
        <f>IF(AND(OR(P366="KO",S366&lt;&gt;""),OR(Q366="",R366="",S366="")),Listes!$A$68,IF(AND(S366="",Q366&lt;&gt;""),Listes!$A$69,IF(AND(O366&lt;S366,U366=""),Listes!$A$70,IF(AND(Q366&gt;R366),Listes!$A$71,IF(AND(O366&lt;&gt;"",O366&gt;S366,T366=""),Listes!$A$72,IF(AND(W366="",OR(P366&lt;&gt;"",Q366&lt;&gt;"",R366&lt;&gt;"")),Listes!$A$73,""))))))</f>
        <v/>
      </c>
      <c r="W366" s="199"/>
      <c r="X366" s="331">
        <f t="shared" si="23"/>
        <v>0</v>
      </c>
    </row>
    <row r="367" spans="1:24" ht="20.149999999999999" customHeight="1" x14ac:dyDescent="0.35">
      <c r="A367" s="126">
        <v>361</v>
      </c>
      <c r="B367" s="123" t="str">
        <f>IF('Dépenses forfaitaires'!B367="","",'Dépenses forfaitaires'!B367)</f>
        <v/>
      </c>
      <c r="C367" s="123" t="str">
        <f>IF('Dépenses forfaitaires'!C367="","",'Dépenses forfaitaires'!C367)</f>
        <v/>
      </c>
      <c r="D367" s="123" t="str">
        <f>IF('Dépenses forfaitaires'!D367="","",'Dépenses forfaitaires'!D367)</f>
        <v/>
      </c>
      <c r="E367" s="123" t="str">
        <f>IF('Dépenses forfaitaires'!E367="","",'Dépenses forfaitaires'!E367)</f>
        <v/>
      </c>
      <c r="F367" s="123" t="str">
        <f>IF('Dépenses forfaitaires'!F367="","",'Dépenses forfaitaires'!F367)</f>
        <v/>
      </c>
      <c r="G367" s="197" t="str">
        <f>IF('Dépenses forfaitaires'!G367="","",'Dépenses forfaitaires'!G367)</f>
        <v/>
      </c>
      <c r="H367" s="123" t="str">
        <f>IF('Dépenses forfaitaires'!H367="","",'Dépenses forfaitaires'!H367)</f>
        <v/>
      </c>
      <c r="I367" s="123" t="str">
        <f>IF('Dépenses forfaitaires'!I367="","",'Dépenses forfaitaires'!I367)</f>
        <v/>
      </c>
      <c r="J367" s="361" t="str">
        <f>IF('Dépenses forfaitaires'!J367="","",'Dépenses forfaitaires'!J367)</f>
        <v/>
      </c>
      <c r="K367" s="361" t="str">
        <f>IF('Dépenses forfaitaires'!K367="","",'Dépenses forfaitaires'!K367)</f>
        <v/>
      </c>
      <c r="L367" s="123" t="str">
        <f>IF($H367="","",IF($C367=Listes!$B$32,IF('DP_Instruction Forfaitaires'!$E367&lt;Listes!$B$53,('DP_Instruction Forfaitaires'!$E367*(VLOOKUP('DP_Instruction Forfaitaires'!$D367,Listes!$A$54:$E$60,2,FALSE))),IF('DP_Instruction Forfaitaires'!$E367&gt;Listes!$E$53,('DP_Instruction Forfaitaires'!$E367*(VLOOKUP('DP_Instruction Forfaitaires'!$D367,Listes!$A$54:$E$60,5,FALSE))),('DP_Instruction Forfaitaires'!$E367*(VLOOKUP('DP_Instruction Forfaitaires'!$D367,Listes!$A$54:$E$60,3,FALSE))+(VLOOKUP('DP_Instruction Forfaitaires'!$D367,Listes!$A$54:$E$60,4,FALSE)))))))</f>
        <v/>
      </c>
      <c r="M367" s="123" t="str">
        <f>IF($H367="","",IF($C367=Listes!$B$31,IF('DP_Instruction Forfaitaires'!$E367&lt;Listes!$B$42,('DP_Instruction Forfaitaires'!$E367*(VLOOKUP('DP_Instruction Forfaitaires'!$D367,Listes!$A$43:$E$49,2,FALSE))),IF('DP_Instruction Forfaitaires'!$E367&gt;Listes!$D$42,('DP_Instruction Forfaitaires'!$E367*(VLOOKUP('DP_Instruction Forfaitaires'!$D367,Listes!$A$43:$E$49,5,FALSE))),('DP_Instruction Forfaitaires'!$E367*(VLOOKUP('DP_Instruction Forfaitaires'!$D367,Listes!$A$43:$E$49,3,FALSE))+(VLOOKUP('DP_Instruction Forfaitaires'!$D367,Listes!$A$43:$E$49,4,FALSE)))))))</f>
        <v/>
      </c>
      <c r="N367" s="186" t="str">
        <f>IF($H367="","",IF($C367=Listes!$B$34,Listes!$I$31,IF($C367=Listes!$B$35,(VLOOKUP('DP_Instruction Forfaitaires'!$F367,Listes!$E$31:$F$36,2,FALSE)),IF($C367=Listes!$B$33,IF('DP_Instruction Forfaitaires'!$E367&lt;Listes!$A$64,'DP_Instruction Forfaitaires'!$E367*Listes!$A$65,IF('DP_Instruction Forfaitaires'!$E367&gt;Listes!$D$64,'DP_Instruction Forfaitaires'!$E367*Listes!$D$65,(('DP_Instruction Forfaitaires'!$E367*Listes!$B$65)+Listes!$C$65)))))))</f>
        <v/>
      </c>
      <c r="O367" s="140" t="str">
        <f>IF('Dépenses forfaitaires'!P367="","",'Dépenses forfaitaires'!P367)</f>
        <v/>
      </c>
      <c r="P367" s="196"/>
      <c r="Q367" s="367" t="str">
        <f t="shared" si="20"/>
        <v/>
      </c>
      <c r="R367" s="367" t="str">
        <f t="shared" si="21"/>
        <v/>
      </c>
      <c r="S367" s="196" t="str">
        <f t="shared" si="22"/>
        <v/>
      </c>
      <c r="T367" s="193"/>
      <c r="U367" s="198"/>
      <c r="V367" s="301" t="str">
        <f>IF(AND(OR(P367="KO",S367&lt;&gt;""),OR(Q367="",R367="",S367="")),Listes!$A$68,IF(AND(S367="",Q367&lt;&gt;""),Listes!$A$69,IF(AND(O367&lt;S367,U367=""),Listes!$A$70,IF(AND(Q367&gt;R367),Listes!$A$71,IF(AND(O367&lt;&gt;"",O367&gt;S367,T367=""),Listes!$A$72,IF(AND(W367="",OR(P367&lt;&gt;"",Q367&lt;&gt;"",R367&lt;&gt;"")),Listes!$A$73,""))))))</f>
        <v/>
      </c>
      <c r="W367" s="199"/>
      <c r="X367" s="331">
        <f t="shared" si="23"/>
        <v>0</v>
      </c>
    </row>
    <row r="368" spans="1:24" ht="20.149999999999999" customHeight="1" x14ac:dyDescent="0.35">
      <c r="A368" s="126">
        <v>362</v>
      </c>
      <c r="B368" s="123" t="str">
        <f>IF('Dépenses forfaitaires'!B368="","",'Dépenses forfaitaires'!B368)</f>
        <v/>
      </c>
      <c r="C368" s="123" t="str">
        <f>IF('Dépenses forfaitaires'!C368="","",'Dépenses forfaitaires'!C368)</f>
        <v/>
      </c>
      <c r="D368" s="123" t="str">
        <f>IF('Dépenses forfaitaires'!D368="","",'Dépenses forfaitaires'!D368)</f>
        <v/>
      </c>
      <c r="E368" s="123" t="str">
        <f>IF('Dépenses forfaitaires'!E368="","",'Dépenses forfaitaires'!E368)</f>
        <v/>
      </c>
      <c r="F368" s="123" t="str">
        <f>IF('Dépenses forfaitaires'!F368="","",'Dépenses forfaitaires'!F368)</f>
        <v/>
      </c>
      <c r="G368" s="197" t="str">
        <f>IF('Dépenses forfaitaires'!G368="","",'Dépenses forfaitaires'!G368)</f>
        <v/>
      </c>
      <c r="H368" s="123" t="str">
        <f>IF('Dépenses forfaitaires'!H368="","",'Dépenses forfaitaires'!H368)</f>
        <v/>
      </c>
      <c r="I368" s="123" t="str">
        <f>IF('Dépenses forfaitaires'!I368="","",'Dépenses forfaitaires'!I368)</f>
        <v/>
      </c>
      <c r="J368" s="361" t="str">
        <f>IF('Dépenses forfaitaires'!J368="","",'Dépenses forfaitaires'!J368)</f>
        <v/>
      </c>
      <c r="K368" s="361" t="str">
        <f>IF('Dépenses forfaitaires'!K368="","",'Dépenses forfaitaires'!K368)</f>
        <v/>
      </c>
      <c r="L368" s="123" t="str">
        <f>IF($H368="","",IF($C368=Listes!$B$32,IF('DP_Instruction Forfaitaires'!$E368&lt;Listes!$B$53,('DP_Instruction Forfaitaires'!$E368*(VLOOKUP('DP_Instruction Forfaitaires'!$D368,Listes!$A$54:$E$60,2,FALSE))),IF('DP_Instruction Forfaitaires'!$E368&gt;Listes!$E$53,('DP_Instruction Forfaitaires'!$E368*(VLOOKUP('DP_Instruction Forfaitaires'!$D368,Listes!$A$54:$E$60,5,FALSE))),('DP_Instruction Forfaitaires'!$E368*(VLOOKUP('DP_Instruction Forfaitaires'!$D368,Listes!$A$54:$E$60,3,FALSE))+(VLOOKUP('DP_Instruction Forfaitaires'!$D368,Listes!$A$54:$E$60,4,FALSE)))))))</f>
        <v/>
      </c>
      <c r="M368" s="123" t="str">
        <f>IF($H368="","",IF($C368=Listes!$B$31,IF('DP_Instruction Forfaitaires'!$E368&lt;Listes!$B$42,('DP_Instruction Forfaitaires'!$E368*(VLOOKUP('DP_Instruction Forfaitaires'!$D368,Listes!$A$43:$E$49,2,FALSE))),IF('DP_Instruction Forfaitaires'!$E368&gt;Listes!$D$42,('DP_Instruction Forfaitaires'!$E368*(VLOOKUP('DP_Instruction Forfaitaires'!$D368,Listes!$A$43:$E$49,5,FALSE))),('DP_Instruction Forfaitaires'!$E368*(VLOOKUP('DP_Instruction Forfaitaires'!$D368,Listes!$A$43:$E$49,3,FALSE))+(VLOOKUP('DP_Instruction Forfaitaires'!$D368,Listes!$A$43:$E$49,4,FALSE)))))))</f>
        <v/>
      </c>
      <c r="N368" s="186" t="str">
        <f>IF($H368="","",IF($C368=Listes!$B$34,Listes!$I$31,IF($C368=Listes!$B$35,(VLOOKUP('DP_Instruction Forfaitaires'!$F368,Listes!$E$31:$F$36,2,FALSE)),IF($C368=Listes!$B$33,IF('DP_Instruction Forfaitaires'!$E368&lt;Listes!$A$64,'DP_Instruction Forfaitaires'!$E368*Listes!$A$65,IF('DP_Instruction Forfaitaires'!$E368&gt;Listes!$D$64,'DP_Instruction Forfaitaires'!$E368*Listes!$D$65,(('DP_Instruction Forfaitaires'!$E368*Listes!$B$65)+Listes!$C$65)))))))</f>
        <v/>
      </c>
      <c r="O368" s="140" t="str">
        <f>IF('Dépenses forfaitaires'!P368="","",'Dépenses forfaitaires'!P368)</f>
        <v/>
      </c>
      <c r="P368" s="196"/>
      <c r="Q368" s="367" t="str">
        <f t="shared" si="20"/>
        <v/>
      </c>
      <c r="R368" s="367" t="str">
        <f t="shared" si="21"/>
        <v/>
      </c>
      <c r="S368" s="196" t="str">
        <f t="shared" si="22"/>
        <v/>
      </c>
      <c r="T368" s="193"/>
      <c r="U368" s="198"/>
      <c r="V368" s="301" t="str">
        <f>IF(AND(OR(P368="KO",S368&lt;&gt;""),OR(Q368="",R368="",S368="")),Listes!$A$68,IF(AND(S368="",Q368&lt;&gt;""),Listes!$A$69,IF(AND(O368&lt;S368,U368=""),Listes!$A$70,IF(AND(Q368&gt;R368),Listes!$A$71,IF(AND(O368&lt;&gt;"",O368&gt;S368,T368=""),Listes!$A$72,IF(AND(W368="",OR(P368&lt;&gt;"",Q368&lt;&gt;"",R368&lt;&gt;"")),Listes!$A$73,""))))))</f>
        <v/>
      </c>
      <c r="W368" s="199"/>
      <c r="X368" s="331">
        <f t="shared" si="23"/>
        <v>0</v>
      </c>
    </row>
    <row r="369" spans="1:24" ht="20.149999999999999" customHeight="1" x14ac:dyDescent="0.35">
      <c r="A369" s="126">
        <v>363</v>
      </c>
      <c r="B369" s="123" t="str">
        <f>IF('Dépenses forfaitaires'!B369="","",'Dépenses forfaitaires'!B369)</f>
        <v/>
      </c>
      <c r="C369" s="123" t="str">
        <f>IF('Dépenses forfaitaires'!C369="","",'Dépenses forfaitaires'!C369)</f>
        <v/>
      </c>
      <c r="D369" s="123" t="str">
        <f>IF('Dépenses forfaitaires'!D369="","",'Dépenses forfaitaires'!D369)</f>
        <v/>
      </c>
      <c r="E369" s="123" t="str">
        <f>IF('Dépenses forfaitaires'!E369="","",'Dépenses forfaitaires'!E369)</f>
        <v/>
      </c>
      <c r="F369" s="123" t="str">
        <f>IF('Dépenses forfaitaires'!F369="","",'Dépenses forfaitaires'!F369)</f>
        <v/>
      </c>
      <c r="G369" s="197" t="str">
        <f>IF('Dépenses forfaitaires'!G369="","",'Dépenses forfaitaires'!G369)</f>
        <v/>
      </c>
      <c r="H369" s="123" t="str">
        <f>IF('Dépenses forfaitaires'!H369="","",'Dépenses forfaitaires'!H369)</f>
        <v/>
      </c>
      <c r="I369" s="123" t="str">
        <f>IF('Dépenses forfaitaires'!I369="","",'Dépenses forfaitaires'!I369)</f>
        <v/>
      </c>
      <c r="J369" s="361" t="str">
        <f>IF('Dépenses forfaitaires'!J369="","",'Dépenses forfaitaires'!J369)</f>
        <v/>
      </c>
      <c r="K369" s="361" t="str">
        <f>IF('Dépenses forfaitaires'!K369="","",'Dépenses forfaitaires'!K369)</f>
        <v/>
      </c>
      <c r="L369" s="123" t="str">
        <f>IF($H369="","",IF($C369=Listes!$B$32,IF('DP_Instruction Forfaitaires'!$E369&lt;Listes!$B$53,('DP_Instruction Forfaitaires'!$E369*(VLOOKUP('DP_Instruction Forfaitaires'!$D369,Listes!$A$54:$E$60,2,FALSE))),IF('DP_Instruction Forfaitaires'!$E369&gt;Listes!$E$53,('DP_Instruction Forfaitaires'!$E369*(VLOOKUP('DP_Instruction Forfaitaires'!$D369,Listes!$A$54:$E$60,5,FALSE))),('DP_Instruction Forfaitaires'!$E369*(VLOOKUP('DP_Instruction Forfaitaires'!$D369,Listes!$A$54:$E$60,3,FALSE))+(VLOOKUP('DP_Instruction Forfaitaires'!$D369,Listes!$A$54:$E$60,4,FALSE)))))))</f>
        <v/>
      </c>
      <c r="M369" s="123" t="str">
        <f>IF($H369="","",IF($C369=Listes!$B$31,IF('DP_Instruction Forfaitaires'!$E369&lt;Listes!$B$42,('DP_Instruction Forfaitaires'!$E369*(VLOOKUP('DP_Instruction Forfaitaires'!$D369,Listes!$A$43:$E$49,2,FALSE))),IF('DP_Instruction Forfaitaires'!$E369&gt;Listes!$D$42,('DP_Instruction Forfaitaires'!$E369*(VLOOKUP('DP_Instruction Forfaitaires'!$D369,Listes!$A$43:$E$49,5,FALSE))),('DP_Instruction Forfaitaires'!$E369*(VLOOKUP('DP_Instruction Forfaitaires'!$D369,Listes!$A$43:$E$49,3,FALSE))+(VLOOKUP('DP_Instruction Forfaitaires'!$D369,Listes!$A$43:$E$49,4,FALSE)))))))</f>
        <v/>
      </c>
      <c r="N369" s="186" t="str">
        <f>IF($H369="","",IF($C369=Listes!$B$34,Listes!$I$31,IF($C369=Listes!$B$35,(VLOOKUP('DP_Instruction Forfaitaires'!$F369,Listes!$E$31:$F$36,2,FALSE)),IF($C369=Listes!$B$33,IF('DP_Instruction Forfaitaires'!$E369&lt;Listes!$A$64,'DP_Instruction Forfaitaires'!$E369*Listes!$A$65,IF('DP_Instruction Forfaitaires'!$E369&gt;Listes!$D$64,'DP_Instruction Forfaitaires'!$E369*Listes!$D$65,(('DP_Instruction Forfaitaires'!$E369*Listes!$B$65)+Listes!$C$65)))))))</f>
        <v/>
      </c>
      <c r="O369" s="140" t="str">
        <f>IF('Dépenses forfaitaires'!P369="","",'Dépenses forfaitaires'!P369)</f>
        <v/>
      </c>
      <c r="P369" s="196"/>
      <c r="Q369" s="367" t="str">
        <f t="shared" si="20"/>
        <v/>
      </c>
      <c r="R369" s="367" t="str">
        <f t="shared" si="21"/>
        <v/>
      </c>
      <c r="S369" s="196" t="str">
        <f t="shared" si="22"/>
        <v/>
      </c>
      <c r="T369" s="193"/>
      <c r="U369" s="198"/>
      <c r="V369" s="301" t="str">
        <f>IF(AND(OR(P369="KO",S369&lt;&gt;""),OR(Q369="",R369="",S369="")),Listes!$A$68,IF(AND(S369="",Q369&lt;&gt;""),Listes!$A$69,IF(AND(O369&lt;S369,U369=""),Listes!$A$70,IF(AND(Q369&gt;R369),Listes!$A$71,IF(AND(O369&lt;&gt;"",O369&gt;S369,T369=""),Listes!$A$72,IF(AND(W369="",OR(P369&lt;&gt;"",Q369&lt;&gt;"",R369&lt;&gt;"")),Listes!$A$73,""))))))</f>
        <v/>
      </c>
      <c r="W369" s="199"/>
      <c r="X369" s="331">
        <f t="shared" si="23"/>
        <v>0</v>
      </c>
    </row>
    <row r="370" spans="1:24" ht="20.149999999999999" customHeight="1" x14ac:dyDescent="0.35">
      <c r="A370" s="126">
        <v>364</v>
      </c>
      <c r="B370" s="123" t="str">
        <f>IF('Dépenses forfaitaires'!B370="","",'Dépenses forfaitaires'!B370)</f>
        <v/>
      </c>
      <c r="C370" s="123" t="str">
        <f>IF('Dépenses forfaitaires'!C370="","",'Dépenses forfaitaires'!C370)</f>
        <v/>
      </c>
      <c r="D370" s="123" t="str">
        <f>IF('Dépenses forfaitaires'!D370="","",'Dépenses forfaitaires'!D370)</f>
        <v/>
      </c>
      <c r="E370" s="123" t="str">
        <f>IF('Dépenses forfaitaires'!E370="","",'Dépenses forfaitaires'!E370)</f>
        <v/>
      </c>
      <c r="F370" s="123" t="str">
        <f>IF('Dépenses forfaitaires'!F370="","",'Dépenses forfaitaires'!F370)</f>
        <v/>
      </c>
      <c r="G370" s="197" t="str">
        <f>IF('Dépenses forfaitaires'!G370="","",'Dépenses forfaitaires'!G370)</f>
        <v/>
      </c>
      <c r="H370" s="123" t="str">
        <f>IF('Dépenses forfaitaires'!H370="","",'Dépenses forfaitaires'!H370)</f>
        <v/>
      </c>
      <c r="I370" s="123" t="str">
        <f>IF('Dépenses forfaitaires'!I370="","",'Dépenses forfaitaires'!I370)</f>
        <v/>
      </c>
      <c r="J370" s="361" t="str">
        <f>IF('Dépenses forfaitaires'!J370="","",'Dépenses forfaitaires'!J370)</f>
        <v/>
      </c>
      <c r="K370" s="361" t="str">
        <f>IF('Dépenses forfaitaires'!K370="","",'Dépenses forfaitaires'!K370)</f>
        <v/>
      </c>
      <c r="L370" s="123" t="str">
        <f>IF($H370="","",IF($C370=Listes!$B$32,IF('DP_Instruction Forfaitaires'!$E370&lt;Listes!$B$53,('DP_Instruction Forfaitaires'!$E370*(VLOOKUP('DP_Instruction Forfaitaires'!$D370,Listes!$A$54:$E$60,2,FALSE))),IF('DP_Instruction Forfaitaires'!$E370&gt;Listes!$E$53,('DP_Instruction Forfaitaires'!$E370*(VLOOKUP('DP_Instruction Forfaitaires'!$D370,Listes!$A$54:$E$60,5,FALSE))),('DP_Instruction Forfaitaires'!$E370*(VLOOKUP('DP_Instruction Forfaitaires'!$D370,Listes!$A$54:$E$60,3,FALSE))+(VLOOKUP('DP_Instruction Forfaitaires'!$D370,Listes!$A$54:$E$60,4,FALSE)))))))</f>
        <v/>
      </c>
      <c r="M370" s="123" t="str">
        <f>IF($H370="","",IF($C370=Listes!$B$31,IF('DP_Instruction Forfaitaires'!$E370&lt;Listes!$B$42,('DP_Instruction Forfaitaires'!$E370*(VLOOKUP('DP_Instruction Forfaitaires'!$D370,Listes!$A$43:$E$49,2,FALSE))),IF('DP_Instruction Forfaitaires'!$E370&gt;Listes!$D$42,('DP_Instruction Forfaitaires'!$E370*(VLOOKUP('DP_Instruction Forfaitaires'!$D370,Listes!$A$43:$E$49,5,FALSE))),('DP_Instruction Forfaitaires'!$E370*(VLOOKUP('DP_Instruction Forfaitaires'!$D370,Listes!$A$43:$E$49,3,FALSE))+(VLOOKUP('DP_Instruction Forfaitaires'!$D370,Listes!$A$43:$E$49,4,FALSE)))))))</f>
        <v/>
      </c>
      <c r="N370" s="186" t="str">
        <f>IF($H370="","",IF($C370=Listes!$B$34,Listes!$I$31,IF($C370=Listes!$B$35,(VLOOKUP('DP_Instruction Forfaitaires'!$F370,Listes!$E$31:$F$36,2,FALSE)),IF($C370=Listes!$B$33,IF('DP_Instruction Forfaitaires'!$E370&lt;Listes!$A$64,'DP_Instruction Forfaitaires'!$E370*Listes!$A$65,IF('DP_Instruction Forfaitaires'!$E370&gt;Listes!$D$64,'DP_Instruction Forfaitaires'!$E370*Listes!$D$65,(('DP_Instruction Forfaitaires'!$E370*Listes!$B$65)+Listes!$C$65)))))))</f>
        <v/>
      </c>
      <c r="O370" s="140" t="str">
        <f>IF('Dépenses forfaitaires'!P370="","",'Dépenses forfaitaires'!P370)</f>
        <v/>
      </c>
      <c r="P370" s="196"/>
      <c r="Q370" s="367" t="str">
        <f t="shared" si="20"/>
        <v/>
      </c>
      <c r="R370" s="367" t="str">
        <f t="shared" si="21"/>
        <v/>
      </c>
      <c r="S370" s="196" t="str">
        <f t="shared" si="22"/>
        <v/>
      </c>
      <c r="T370" s="193"/>
      <c r="U370" s="198"/>
      <c r="V370" s="301" t="str">
        <f>IF(AND(OR(P370="KO",S370&lt;&gt;""),OR(Q370="",R370="",S370="")),Listes!$A$68,IF(AND(S370="",Q370&lt;&gt;""),Listes!$A$69,IF(AND(O370&lt;S370,U370=""),Listes!$A$70,IF(AND(Q370&gt;R370),Listes!$A$71,IF(AND(O370&lt;&gt;"",O370&gt;S370,T370=""),Listes!$A$72,IF(AND(W370="",OR(P370&lt;&gt;"",Q370&lt;&gt;"",R370&lt;&gt;"")),Listes!$A$73,""))))))</f>
        <v/>
      </c>
      <c r="W370" s="199"/>
      <c r="X370" s="331">
        <f t="shared" si="23"/>
        <v>0</v>
      </c>
    </row>
    <row r="371" spans="1:24" ht="20.149999999999999" customHeight="1" x14ac:dyDescent="0.35">
      <c r="A371" s="126">
        <v>365</v>
      </c>
      <c r="B371" s="123" t="str">
        <f>IF('Dépenses forfaitaires'!B371="","",'Dépenses forfaitaires'!B371)</f>
        <v/>
      </c>
      <c r="C371" s="123" t="str">
        <f>IF('Dépenses forfaitaires'!C371="","",'Dépenses forfaitaires'!C371)</f>
        <v/>
      </c>
      <c r="D371" s="123" t="str">
        <f>IF('Dépenses forfaitaires'!D371="","",'Dépenses forfaitaires'!D371)</f>
        <v/>
      </c>
      <c r="E371" s="123" t="str">
        <f>IF('Dépenses forfaitaires'!E371="","",'Dépenses forfaitaires'!E371)</f>
        <v/>
      </c>
      <c r="F371" s="123" t="str">
        <f>IF('Dépenses forfaitaires'!F371="","",'Dépenses forfaitaires'!F371)</f>
        <v/>
      </c>
      <c r="G371" s="197" t="str">
        <f>IF('Dépenses forfaitaires'!G371="","",'Dépenses forfaitaires'!G371)</f>
        <v/>
      </c>
      <c r="H371" s="123" t="str">
        <f>IF('Dépenses forfaitaires'!H371="","",'Dépenses forfaitaires'!H371)</f>
        <v/>
      </c>
      <c r="I371" s="123" t="str">
        <f>IF('Dépenses forfaitaires'!I371="","",'Dépenses forfaitaires'!I371)</f>
        <v/>
      </c>
      <c r="J371" s="361" t="str">
        <f>IF('Dépenses forfaitaires'!J371="","",'Dépenses forfaitaires'!J371)</f>
        <v/>
      </c>
      <c r="K371" s="361" t="str">
        <f>IF('Dépenses forfaitaires'!K371="","",'Dépenses forfaitaires'!K371)</f>
        <v/>
      </c>
      <c r="L371" s="123" t="str">
        <f>IF($H371="","",IF($C371=Listes!$B$32,IF('DP_Instruction Forfaitaires'!$E371&lt;Listes!$B$53,('DP_Instruction Forfaitaires'!$E371*(VLOOKUP('DP_Instruction Forfaitaires'!$D371,Listes!$A$54:$E$60,2,FALSE))),IF('DP_Instruction Forfaitaires'!$E371&gt;Listes!$E$53,('DP_Instruction Forfaitaires'!$E371*(VLOOKUP('DP_Instruction Forfaitaires'!$D371,Listes!$A$54:$E$60,5,FALSE))),('DP_Instruction Forfaitaires'!$E371*(VLOOKUP('DP_Instruction Forfaitaires'!$D371,Listes!$A$54:$E$60,3,FALSE))+(VLOOKUP('DP_Instruction Forfaitaires'!$D371,Listes!$A$54:$E$60,4,FALSE)))))))</f>
        <v/>
      </c>
      <c r="M371" s="123" t="str">
        <f>IF($H371="","",IF($C371=Listes!$B$31,IF('DP_Instruction Forfaitaires'!$E371&lt;Listes!$B$42,('DP_Instruction Forfaitaires'!$E371*(VLOOKUP('DP_Instruction Forfaitaires'!$D371,Listes!$A$43:$E$49,2,FALSE))),IF('DP_Instruction Forfaitaires'!$E371&gt;Listes!$D$42,('DP_Instruction Forfaitaires'!$E371*(VLOOKUP('DP_Instruction Forfaitaires'!$D371,Listes!$A$43:$E$49,5,FALSE))),('DP_Instruction Forfaitaires'!$E371*(VLOOKUP('DP_Instruction Forfaitaires'!$D371,Listes!$A$43:$E$49,3,FALSE))+(VLOOKUP('DP_Instruction Forfaitaires'!$D371,Listes!$A$43:$E$49,4,FALSE)))))))</f>
        <v/>
      </c>
      <c r="N371" s="186" t="str">
        <f>IF($H371="","",IF($C371=Listes!$B$34,Listes!$I$31,IF($C371=Listes!$B$35,(VLOOKUP('DP_Instruction Forfaitaires'!$F371,Listes!$E$31:$F$36,2,FALSE)),IF($C371=Listes!$B$33,IF('DP_Instruction Forfaitaires'!$E371&lt;Listes!$A$64,'DP_Instruction Forfaitaires'!$E371*Listes!$A$65,IF('DP_Instruction Forfaitaires'!$E371&gt;Listes!$D$64,'DP_Instruction Forfaitaires'!$E371*Listes!$D$65,(('DP_Instruction Forfaitaires'!$E371*Listes!$B$65)+Listes!$C$65)))))))</f>
        <v/>
      </c>
      <c r="O371" s="140" t="str">
        <f>IF('Dépenses forfaitaires'!P371="","",'Dépenses forfaitaires'!P371)</f>
        <v/>
      </c>
      <c r="P371" s="196"/>
      <c r="Q371" s="367" t="str">
        <f t="shared" si="20"/>
        <v/>
      </c>
      <c r="R371" s="367" t="str">
        <f t="shared" si="21"/>
        <v/>
      </c>
      <c r="S371" s="196" t="str">
        <f t="shared" si="22"/>
        <v/>
      </c>
      <c r="T371" s="193"/>
      <c r="U371" s="198"/>
      <c r="V371" s="301" t="str">
        <f>IF(AND(OR(P371="KO",S371&lt;&gt;""),OR(Q371="",R371="",S371="")),Listes!$A$68,IF(AND(S371="",Q371&lt;&gt;""),Listes!$A$69,IF(AND(O371&lt;S371,U371=""),Listes!$A$70,IF(AND(Q371&gt;R371),Listes!$A$71,IF(AND(O371&lt;&gt;"",O371&gt;S371,T371=""),Listes!$A$72,IF(AND(W371="",OR(P371&lt;&gt;"",Q371&lt;&gt;"",R371&lt;&gt;"")),Listes!$A$73,""))))))</f>
        <v/>
      </c>
      <c r="W371" s="199"/>
      <c r="X371" s="331">
        <f t="shared" si="23"/>
        <v>0</v>
      </c>
    </row>
    <row r="372" spans="1:24" ht="20.149999999999999" customHeight="1" x14ac:dyDescent="0.35">
      <c r="A372" s="126">
        <v>366</v>
      </c>
      <c r="B372" s="123" t="str">
        <f>IF('Dépenses forfaitaires'!B372="","",'Dépenses forfaitaires'!B372)</f>
        <v/>
      </c>
      <c r="C372" s="123" t="str">
        <f>IF('Dépenses forfaitaires'!C372="","",'Dépenses forfaitaires'!C372)</f>
        <v/>
      </c>
      <c r="D372" s="123" t="str">
        <f>IF('Dépenses forfaitaires'!D372="","",'Dépenses forfaitaires'!D372)</f>
        <v/>
      </c>
      <c r="E372" s="123" t="str">
        <f>IF('Dépenses forfaitaires'!E372="","",'Dépenses forfaitaires'!E372)</f>
        <v/>
      </c>
      <c r="F372" s="123" t="str">
        <f>IF('Dépenses forfaitaires'!F372="","",'Dépenses forfaitaires'!F372)</f>
        <v/>
      </c>
      <c r="G372" s="197" t="str">
        <f>IF('Dépenses forfaitaires'!G372="","",'Dépenses forfaitaires'!G372)</f>
        <v/>
      </c>
      <c r="H372" s="123" t="str">
        <f>IF('Dépenses forfaitaires'!H372="","",'Dépenses forfaitaires'!H372)</f>
        <v/>
      </c>
      <c r="I372" s="123" t="str">
        <f>IF('Dépenses forfaitaires'!I372="","",'Dépenses forfaitaires'!I372)</f>
        <v/>
      </c>
      <c r="J372" s="361" t="str">
        <f>IF('Dépenses forfaitaires'!J372="","",'Dépenses forfaitaires'!J372)</f>
        <v/>
      </c>
      <c r="K372" s="361" t="str">
        <f>IF('Dépenses forfaitaires'!K372="","",'Dépenses forfaitaires'!K372)</f>
        <v/>
      </c>
      <c r="L372" s="123" t="str">
        <f>IF($H372="","",IF($C372=Listes!$B$32,IF('DP_Instruction Forfaitaires'!$E372&lt;Listes!$B$53,('DP_Instruction Forfaitaires'!$E372*(VLOOKUP('DP_Instruction Forfaitaires'!$D372,Listes!$A$54:$E$60,2,FALSE))),IF('DP_Instruction Forfaitaires'!$E372&gt;Listes!$E$53,('DP_Instruction Forfaitaires'!$E372*(VLOOKUP('DP_Instruction Forfaitaires'!$D372,Listes!$A$54:$E$60,5,FALSE))),('DP_Instruction Forfaitaires'!$E372*(VLOOKUP('DP_Instruction Forfaitaires'!$D372,Listes!$A$54:$E$60,3,FALSE))+(VLOOKUP('DP_Instruction Forfaitaires'!$D372,Listes!$A$54:$E$60,4,FALSE)))))))</f>
        <v/>
      </c>
      <c r="M372" s="123" t="str">
        <f>IF($H372="","",IF($C372=Listes!$B$31,IF('DP_Instruction Forfaitaires'!$E372&lt;Listes!$B$42,('DP_Instruction Forfaitaires'!$E372*(VLOOKUP('DP_Instruction Forfaitaires'!$D372,Listes!$A$43:$E$49,2,FALSE))),IF('DP_Instruction Forfaitaires'!$E372&gt;Listes!$D$42,('DP_Instruction Forfaitaires'!$E372*(VLOOKUP('DP_Instruction Forfaitaires'!$D372,Listes!$A$43:$E$49,5,FALSE))),('DP_Instruction Forfaitaires'!$E372*(VLOOKUP('DP_Instruction Forfaitaires'!$D372,Listes!$A$43:$E$49,3,FALSE))+(VLOOKUP('DP_Instruction Forfaitaires'!$D372,Listes!$A$43:$E$49,4,FALSE)))))))</f>
        <v/>
      </c>
      <c r="N372" s="186" t="str">
        <f>IF($H372="","",IF($C372=Listes!$B$34,Listes!$I$31,IF($C372=Listes!$B$35,(VLOOKUP('DP_Instruction Forfaitaires'!$F372,Listes!$E$31:$F$36,2,FALSE)),IF($C372=Listes!$B$33,IF('DP_Instruction Forfaitaires'!$E372&lt;Listes!$A$64,'DP_Instruction Forfaitaires'!$E372*Listes!$A$65,IF('DP_Instruction Forfaitaires'!$E372&gt;Listes!$D$64,'DP_Instruction Forfaitaires'!$E372*Listes!$D$65,(('DP_Instruction Forfaitaires'!$E372*Listes!$B$65)+Listes!$C$65)))))))</f>
        <v/>
      </c>
      <c r="O372" s="140" t="str">
        <f>IF('Dépenses forfaitaires'!P372="","",'Dépenses forfaitaires'!P372)</f>
        <v/>
      </c>
      <c r="P372" s="196"/>
      <c r="Q372" s="367" t="str">
        <f t="shared" si="20"/>
        <v/>
      </c>
      <c r="R372" s="367" t="str">
        <f t="shared" si="21"/>
        <v/>
      </c>
      <c r="S372" s="196" t="str">
        <f t="shared" si="22"/>
        <v/>
      </c>
      <c r="T372" s="193"/>
      <c r="U372" s="198"/>
      <c r="V372" s="301" t="str">
        <f>IF(AND(OR(P372="KO",S372&lt;&gt;""),OR(Q372="",R372="",S372="")),Listes!$A$68,IF(AND(S372="",Q372&lt;&gt;""),Listes!$A$69,IF(AND(O372&lt;S372,U372=""),Listes!$A$70,IF(AND(Q372&gt;R372),Listes!$A$71,IF(AND(O372&lt;&gt;"",O372&gt;S372,T372=""),Listes!$A$72,IF(AND(W372="",OR(P372&lt;&gt;"",Q372&lt;&gt;"",R372&lt;&gt;"")),Listes!$A$73,""))))))</f>
        <v/>
      </c>
      <c r="W372" s="199"/>
      <c r="X372" s="331">
        <f t="shared" si="23"/>
        <v>0</v>
      </c>
    </row>
    <row r="373" spans="1:24" ht="20.149999999999999" customHeight="1" x14ac:dyDescent="0.35">
      <c r="A373" s="126">
        <v>367</v>
      </c>
      <c r="B373" s="123" t="str">
        <f>IF('Dépenses forfaitaires'!B373="","",'Dépenses forfaitaires'!B373)</f>
        <v/>
      </c>
      <c r="C373" s="123" t="str">
        <f>IF('Dépenses forfaitaires'!C373="","",'Dépenses forfaitaires'!C373)</f>
        <v/>
      </c>
      <c r="D373" s="123" t="str">
        <f>IF('Dépenses forfaitaires'!D373="","",'Dépenses forfaitaires'!D373)</f>
        <v/>
      </c>
      <c r="E373" s="123" t="str">
        <f>IF('Dépenses forfaitaires'!E373="","",'Dépenses forfaitaires'!E373)</f>
        <v/>
      </c>
      <c r="F373" s="123" t="str">
        <f>IF('Dépenses forfaitaires'!F373="","",'Dépenses forfaitaires'!F373)</f>
        <v/>
      </c>
      <c r="G373" s="197" t="str">
        <f>IF('Dépenses forfaitaires'!G373="","",'Dépenses forfaitaires'!G373)</f>
        <v/>
      </c>
      <c r="H373" s="123" t="str">
        <f>IF('Dépenses forfaitaires'!H373="","",'Dépenses forfaitaires'!H373)</f>
        <v/>
      </c>
      <c r="I373" s="123" t="str">
        <f>IF('Dépenses forfaitaires'!I373="","",'Dépenses forfaitaires'!I373)</f>
        <v/>
      </c>
      <c r="J373" s="361" t="str">
        <f>IF('Dépenses forfaitaires'!J373="","",'Dépenses forfaitaires'!J373)</f>
        <v/>
      </c>
      <c r="K373" s="361" t="str">
        <f>IF('Dépenses forfaitaires'!K373="","",'Dépenses forfaitaires'!K373)</f>
        <v/>
      </c>
      <c r="L373" s="123" t="str">
        <f>IF($H373="","",IF($C373=Listes!$B$32,IF('DP_Instruction Forfaitaires'!$E373&lt;Listes!$B$53,('DP_Instruction Forfaitaires'!$E373*(VLOOKUP('DP_Instruction Forfaitaires'!$D373,Listes!$A$54:$E$60,2,FALSE))),IF('DP_Instruction Forfaitaires'!$E373&gt;Listes!$E$53,('DP_Instruction Forfaitaires'!$E373*(VLOOKUP('DP_Instruction Forfaitaires'!$D373,Listes!$A$54:$E$60,5,FALSE))),('DP_Instruction Forfaitaires'!$E373*(VLOOKUP('DP_Instruction Forfaitaires'!$D373,Listes!$A$54:$E$60,3,FALSE))+(VLOOKUP('DP_Instruction Forfaitaires'!$D373,Listes!$A$54:$E$60,4,FALSE)))))))</f>
        <v/>
      </c>
      <c r="M373" s="123" t="str">
        <f>IF($H373="","",IF($C373=Listes!$B$31,IF('DP_Instruction Forfaitaires'!$E373&lt;Listes!$B$42,('DP_Instruction Forfaitaires'!$E373*(VLOOKUP('DP_Instruction Forfaitaires'!$D373,Listes!$A$43:$E$49,2,FALSE))),IF('DP_Instruction Forfaitaires'!$E373&gt;Listes!$D$42,('DP_Instruction Forfaitaires'!$E373*(VLOOKUP('DP_Instruction Forfaitaires'!$D373,Listes!$A$43:$E$49,5,FALSE))),('DP_Instruction Forfaitaires'!$E373*(VLOOKUP('DP_Instruction Forfaitaires'!$D373,Listes!$A$43:$E$49,3,FALSE))+(VLOOKUP('DP_Instruction Forfaitaires'!$D373,Listes!$A$43:$E$49,4,FALSE)))))))</f>
        <v/>
      </c>
      <c r="N373" s="186" t="str">
        <f>IF($H373="","",IF($C373=Listes!$B$34,Listes!$I$31,IF($C373=Listes!$B$35,(VLOOKUP('DP_Instruction Forfaitaires'!$F373,Listes!$E$31:$F$36,2,FALSE)),IF($C373=Listes!$B$33,IF('DP_Instruction Forfaitaires'!$E373&lt;Listes!$A$64,'DP_Instruction Forfaitaires'!$E373*Listes!$A$65,IF('DP_Instruction Forfaitaires'!$E373&gt;Listes!$D$64,'DP_Instruction Forfaitaires'!$E373*Listes!$D$65,(('DP_Instruction Forfaitaires'!$E373*Listes!$B$65)+Listes!$C$65)))))))</f>
        <v/>
      </c>
      <c r="O373" s="140" t="str">
        <f>IF('Dépenses forfaitaires'!P373="","",'Dépenses forfaitaires'!P373)</f>
        <v/>
      </c>
      <c r="P373" s="196"/>
      <c r="Q373" s="367" t="str">
        <f t="shared" si="20"/>
        <v/>
      </c>
      <c r="R373" s="367" t="str">
        <f t="shared" si="21"/>
        <v/>
      </c>
      <c r="S373" s="196" t="str">
        <f t="shared" si="22"/>
        <v/>
      </c>
      <c r="T373" s="193"/>
      <c r="U373" s="198"/>
      <c r="V373" s="301" t="str">
        <f>IF(AND(OR(P373="KO",S373&lt;&gt;""),OR(Q373="",R373="",S373="")),Listes!$A$68,IF(AND(S373="",Q373&lt;&gt;""),Listes!$A$69,IF(AND(O373&lt;S373,U373=""),Listes!$A$70,IF(AND(Q373&gt;R373),Listes!$A$71,IF(AND(O373&lt;&gt;"",O373&gt;S373,T373=""),Listes!$A$72,IF(AND(W373="",OR(P373&lt;&gt;"",Q373&lt;&gt;"",R373&lt;&gt;"")),Listes!$A$73,""))))))</f>
        <v/>
      </c>
      <c r="W373" s="199"/>
      <c r="X373" s="331">
        <f t="shared" si="23"/>
        <v>0</v>
      </c>
    </row>
    <row r="374" spans="1:24" ht="20.149999999999999" customHeight="1" x14ac:dyDescent="0.35">
      <c r="A374" s="126">
        <v>368</v>
      </c>
      <c r="B374" s="123" t="str">
        <f>IF('Dépenses forfaitaires'!B374="","",'Dépenses forfaitaires'!B374)</f>
        <v/>
      </c>
      <c r="C374" s="123" t="str">
        <f>IF('Dépenses forfaitaires'!C374="","",'Dépenses forfaitaires'!C374)</f>
        <v/>
      </c>
      <c r="D374" s="123" t="str">
        <f>IF('Dépenses forfaitaires'!D374="","",'Dépenses forfaitaires'!D374)</f>
        <v/>
      </c>
      <c r="E374" s="123" t="str">
        <f>IF('Dépenses forfaitaires'!E374="","",'Dépenses forfaitaires'!E374)</f>
        <v/>
      </c>
      <c r="F374" s="123" t="str">
        <f>IF('Dépenses forfaitaires'!F374="","",'Dépenses forfaitaires'!F374)</f>
        <v/>
      </c>
      <c r="G374" s="197" t="str">
        <f>IF('Dépenses forfaitaires'!G374="","",'Dépenses forfaitaires'!G374)</f>
        <v/>
      </c>
      <c r="H374" s="123" t="str">
        <f>IF('Dépenses forfaitaires'!H374="","",'Dépenses forfaitaires'!H374)</f>
        <v/>
      </c>
      <c r="I374" s="123" t="str">
        <f>IF('Dépenses forfaitaires'!I374="","",'Dépenses forfaitaires'!I374)</f>
        <v/>
      </c>
      <c r="J374" s="361" t="str">
        <f>IF('Dépenses forfaitaires'!J374="","",'Dépenses forfaitaires'!J374)</f>
        <v/>
      </c>
      <c r="K374" s="361" t="str">
        <f>IF('Dépenses forfaitaires'!K374="","",'Dépenses forfaitaires'!K374)</f>
        <v/>
      </c>
      <c r="L374" s="123" t="str">
        <f>IF($H374="","",IF($C374=Listes!$B$32,IF('DP_Instruction Forfaitaires'!$E374&lt;Listes!$B$53,('DP_Instruction Forfaitaires'!$E374*(VLOOKUP('DP_Instruction Forfaitaires'!$D374,Listes!$A$54:$E$60,2,FALSE))),IF('DP_Instruction Forfaitaires'!$E374&gt;Listes!$E$53,('DP_Instruction Forfaitaires'!$E374*(VLOOKUP('DP_Instruction Forfaitaires'!$D374,Listes!$A$54:$E$60,5,FALSE))),('DP_Instruction Forfaitaires'!$E374*(VLOOKUP('DP_Instruction Forfaitaires'!$D374,Listes!$A$54:$E$60,3,FALSE))+(VLOOKUP('DP_Instruction Forfaitaires'!$D374,Listes!$A$54:$E$60,4,FALSE)))))))</f>
        <v/>
      </c>
      <c r="M374" s="123" t="str">
        <f>IF($H374="","",IF($C374=Listes!$B$31,IF('DP_Instruction Forfaitaires'!$E374&lt;Listes!$B$42,('DP_Instruction Forfaitaires'!$E374*(VLOOKUP('DP_Instruction Forfaitaires'!$D374,Listes!$A$43:$E$49,2,FALSE))),IF('DP_Instruction Forfaitaires'!$E374&gt;Listes!$D$42,('DP_Instruction Forfaitaires'!$E374*(VLOOKUP('DP_Instruction Forfaitaires'!$D374,Listes!$A$43:$E$49,5,FALSE))),('DP_Instruction Forfaitaires'!$E374*(VLOOKUP('DP_Instruction Forfaitaires'!$D374,Listes!$A$43:$E$49,3,FALSE))+(VLOOKUP('DP_Instruction Forfaitaires'!$D374,Listes!$A$43:$E$49,4,FALSE)))))))</f>
        <v/>
      </c>
      <c r="N374" s="186" t="str">
        <f>IF($H374="","",IF($C374=Listes!$B$34,Listes!$I$31,IF($C374=Listes!$B$35,(VLOOKUP('DP_Instruction Forfaitaires'!$F374,Listes!$E$31:$F$36,2,FALSE)),IF($C374=Listes!$B$33,IF('DP_Instruction Forfaitaires'!$E374&lt;Listes!$A$64,'DP_Instruction Forfaitaires'!$E374*Listes!$A$65,IF('DP_Instruction Forfaitaires'!$E374&gt;Listes!$D$64,'DP_Instruction Forfaitaires'!$E374*Listes!$D$65,(('DP_Instruction Forfaitaires'!$E374*Listes!$B$65)+Listes!$C$65)))))))</f>
        <v/>
      </c>
      <c r="O374" s="140" t="str">
        <f>IF('Dépenses forfaitaires'!P374="","",'Dépenses forfaitaires'!P374)</f>
        <v/>
      </c>
      <c r="P374" s="196"/>
      <c r="Q374" s="367" t="str">
        <f t="shared" si="20"/>
        <v/>
      </c>
      <c r="R374" s="367" t="str">
        <f t="shared" si="21"/>
        <v/>
      </c>
      <c r="S374" s="196" t="str">
        <f t="shared" si="22"/>
        <v/>
      </c>
      <c r="T374" s="193"/>
      <c r="U374" s="198"/>
      <c r="V374" s="301" t="str">
        <f>IF(AND(OR(P374="KO",S374&lt;&gt;""),OR(Q374="",R374="",S374="")),Listes!$A$68,IF(AND(S374="",Q374&lt;&gt;""),Listes!$A$69,IF(AND(O374&lt;S374,U374=""),Listes!$A$70,IF(AND(Q374&gt;R374),Listes!$A$71,IF(AND(O374&lt;&gt;"",O374&gt;S374,T374=""),Listes!$A$72,IF(AND(W374="",OR(P374&lt;&gt;"",Q374&lt;&gt;"",R374&lt;&gt;"")),Listes!$A$73,""))))))</f>
        <v/>
      </c>
      <c r="W374" s="199"/>
      <c r="X374" s="331">
        <f t="shared" si="23"/>
        <v>0</v>
      </c>
    </row>
    <row r="375" spans="1:24" ht="20.149999999999999" customHeight="1" x14ac:dyDescent="0.35">
      <c r="A375" s="126">
        <v>369</v>
      </c>
      <c r="B375" s="123" t="str">
        <f>IF('Dépenses forfaitaires'!B375="","",'Dépenses forfaitaires'!B375)</f>
        <v/>
      </c>
      <c r="C375" s="123" t="str">
        <f>IF('Dépenses forfaitaires'!C375="","",'Dépenses forfaitaires'!C375)</f>
        <v/>
      </c>
      <c r="D375" s="123" t="str">
        <f>IF('Dépenses forfaitaires'!D375="","",'Dépenses forfaitaires'!D375)</f>
        <v/>
      </c>
      <c r="E375" s="123" t="str">
        <f>IF('Dépenses forfaitaires'!E375="","",'Dépenses forfaitaires'!E375)</f>
        <v/>
      </c>
      <c r="F375" s="123" t="str">
        <f>IF('Dépenses forfaitaires'!F375="","",'Dépenses forfaitaires'!F375)</f>
        <v/>
      </c>
      <c r="G375" s="197" t="str">
        <f>IF('Dépenses forfaitaires'!G375="","",'Dépenses forfaitaires'!G375)</f>
        <v/>
      </c>
      <c r="H375" s="123" t="str">
        <f>IF('Dépenses forfaitaires'!H375="","",'Dépenses forfaitaires'!H375)</f>
        <v/>
      </c>
      <c r="I375" s="123" t="str">
        <f>IF('Dépenses forfaitaires'!I375="","",'Dépenses forfaitaires'!I375)</f>
        <v/>
      </c>
      <c r="J375" s="361" t="str">
        <f>IF('Dépenses forfaitaires'!J375="","",'Dépenses forfaitaires'!J375)</f>
        <v/>
      </c>
      <c r="K375" s="361" t="str">
        <f>IF('Dépenses forfaitaires'!K375="","",'Dépenses forfaitaires'!K375)</f>
        <v/>
      </c>
      <c r="L375" s="123" t="str">
        <f>IF($H375="","",IF($C375=Listes!$B$32,IF('DP_Instruction Forfaitaires'!$E375&lt;Listes!$B$53,('DP_Instruction Forfaitaires'!$E375*(VLOOKUP('DP_Instruction Forfaitaires'!$D375,Listes!$A$54:$E$60,2,FALSE))),IF('DP_Instruction Forfaitaires'!$E375&gt;Listes!$E$53,('DP_Instruction Forfaitaires'!$E375*(VLOOKUP('DP_Instruction Forfaitaires'!$D375,Listes!$A$54:$E$60,5,FALSE))),('DP_Instruction Forfaitaires'!$E375*(VLOOKUP('DP_Instruction Forfaitaires'!$D375,Listes!$A$54:$E$60,3,FALSE))+(VLOOKUP('DP_Instruction Forfaitaires'!$D375,Listes!$A$54:$E$60,4,FALSE)))))))</f>
        <v/>
      </c>
      <c r="M375" s="123" t="str">
        <f>IF($H375="","",IF($C375=Listes!$B$31,IF('DP_Instruction Forfaitaires'!$E375&lt;Listes!$B$42,('DP_Instruction Forfaitaires'!$E375*(VLOOKUP('DP_Instruction Forfaitaires'!$D375,Listes!$A$43:$E$49,2,FALSE))),IF('DP_Instruction Forfaitaires'!$E375&gt;Listes!$D$42,('DP_Instruction Forfaitaires'!$E375*(VLOOKUP('DP_Instruction Forfaitaires'!$D375,Listes!$A$43:$E$49,5,FALSE))),('DP_Instruction Forfaitaires'!$E375*(VLOOKUP('DP_Instruction Forfaitaires'!$D375,Listes!$A$43:$E$49,3,FALSE))+(VLOOKUP('DP_Instruction Forfaitaires'!$D375,Listes!$A$43:$E$49,4,FALSE)))))))</f>
        <v/>
      </c>
      <c r="N375" s="186" t="str">
        <f>IF($H375="","",IF($C375=Listes!$B$34,Listes!$I$31,IF($C375=Listes!$B$35,(VLOOKUP('DP_Instruction Forfaitaires'!$F375,Listes!$E$31:$F$36,2,FALSE)),IF($C375=Listes!$B$33,IF('DP_Instruction Forfaitaires'!$E375&lt;Listes!$A$64,'DP_Instruction Forfaitaires'!$E375*Listes!$A$65,IF('DP_Instruction Forfaitaires'!$E375&gt;Listes!$D$64,'DP_Instruction Forfaitaires'!$E375*Listes!$D$65,(('DP_Instruction Forfaitaires'!$E375*Listes!$B$65)+Listes!$C$65)))))))</f>
        <v/>
      </c>
      <c r="O375" s="140" t="str">
        <f>IF('Dépenses forfaitaires'!P375="","",'Dépenses forfaitaires'!P375)</f>
        <v/>
      </c>
      <c r="P375" s="196"/>
      <c r="Q375" s="367" t="str">
        <f t="shared" si="20"/>
        <v/>
      </c>
      <c r="R375" s="367" t="str">
        <f t="shared" si="21"/>
        <v/>
      </c>
      <c r="S375" s="196" t="str">
        <f t="shared" si="22"/>
        <v/>
      </c>
      <c r="T375" s="193"/>
      <c r="U375" s="198"/>
      <c r="V375" s="301" t="str">
        <f>IF(AND(OR(P375="KO",S375&lt;&gt;""),OR(Q375="",R375="",S375="")),Listes!$A$68,IF(AND(S375="",Q375&lt;&gt;""),Listes!$A$69,IF(AND(O375&lt;S375,U375=""),Listes!$A$70,IF(AND(Q375&gt;R375),Listes!$A$71,IF(AND(O375&lt;&gt;"",O375&gt;S375,T375=""),Listes!$A$72,IF(AND(W375="",OR(P375&lt;&gt;"",Q375&lt;&gt;"",R375&lt;&gt;"")),Listes!$A$73,""))))))</f>
        <v/>
      </c>
      <c r="W375" s="199"/>
      <c r="X375" s="331">
        <f t="shared" si="23"/>
        <v>0</v>
      </c>
    </row>
    <row r="376" spans="1:24" ht="20.149999999999999" customHeight="1" x14ac:dyDescent="0.35">
      <c r="A376" s="126">
        <v>370</v>
      </c>
      <c r="B376" s="123" t="str">
        <f>IF('Dépenses forfaitaires'!B376="","",'Dépenses forfaitaires'!B376)</f>
        <v/>
      </c>
      <c r="C376" s="123" t="str">
        <f>IF('Dépenses forfaitaires'!C376="","",'Dépenses forfaitaires'!C376)</f>
        <v/>
      </c>
      <c r="D376" s="123" t="str">
        <f>IF('Dépenses forfaitaires'!D376="","",'Dépenses forfaitaires'!D376)</f>
        <v/>
      </c>
      <c r="E376" s="123" t="str">
        <f>IF('Dépenses forfaitaires'!E376="","",'Dépenses forfaitaires'!E376)</f>
        <v/>
      </c>
      <c r="F376" s="123" t="str">
        <f>IF('Dépenses forfaitaires'!F376="","",'Dépenses forfaitaires'!F376)</f>
        <v/>
      </c>
      <c r="G376" s="197" t="str">
        <f>IF('Dépenses forfaitaires'!G376="","",'Dépenses forfaitaires'!G376)</f>
        <v/>
      </c>
      <c r="H376" s="123" t="str">
        <f>IF('Dépenses forfaitaires'!H376="","",'Dépenses forfaitaires'!H376)</f>
        <v/>
      </c>
      <c r="I376" s="123" t="str">
        <f>IF('Dépenses forfaitaires'!I376="","",'Dépenses forfaitaires'!I376)</f>
        <v/>
      </c>
      <c r="J376" s="361" t="str">
        <f>IF('Dépenses forfaitaires'!J376="","",'Dépenses forfaitaires'!J376)</f>
        <v/>
      </c>
      <c r="K376" s="361" t="str">
        <f>IF('Dépenses forfaitaires'!K376="","",'Dépenses forfaitaires'!K376)</f>
        <v/>
      </c>
      <c r="L376" s="123" t="str">
        <f>IF($H376="","",IF($C376=Listes!$B$32,IF('DP_Instruction Forfaitaires'!$E376&lt;Listes!$B$53,('DP_Instruction Forfaitaires'!$E376*(VLOOKUP('DP_Instruction Forfaitaires'!$D376,Listes!$A$54:$E$60,2,FALSE))),IF('DP_Instruction Forfaitaires'!$E376&gt;Listes!$E$53,('DP_Instruction Forfaitaires'!$E376*(VLOOKUP('DP_Instruction Forfaitaires'!$D376,Listes!$A$54:$E$60,5,FALSE))),('DP_Instruction Forfaitaires'!$E376*(VLOOKUP('DP_Instruction Forfaitaires'!$D376,Listes!$A$54:$E$60,3,FALSE))+(VLOOKUP('DP_Instruction Forfaitaires'!$D376,Listes!$A$54:$E$60,4,FALSE)))))))</f>
        <v/>
      </c>
      <c r="M376" s="123" t="str">
        <f>IF($H376="","",IF($C376=Listes!$B$31,IF('DP_Instruction Forfaitaires'!$E376&lt;Listes!$B$42,('DP_Instruction Forfaitaires'!$E376*(VLOOKUP('DP_Instruction Forfaitaires'!$D376,Listes!$A$43:$E$49,2,FALSE))),IF('DP_Instruction Forfaitaires'!$E376&gt;Listes!$D$42,('DP_Instruction Forfaitaires'!$E376*(VLOOKUP('DP_Instruction Forfaitaires'!$D376,Listes!$A$43:$E$49,5,FALSE))),('DP_Instruction Forfaitaires'!$E376*(VLOOKUP('DP_Instruction Forfaitaires'!$D376,Listes!$A$43:$E$49,3,FALSE))+(VLOOKUP('DP_Instruction Forfaitaires'!$D376,Listes!$A$43:$E$49,4,FALSE)))))))</f>
        <v/>
      </c>
      <c r="N376" s="186" t="str">
        <f>IF($H376="","",IF($C376=Listes!$B$34,Listes!$I$31,IF($C376=Listes!$B$35,(VLOOKUP('DP_Instruction Forfaitaires'!$F376,Listes!$E$31:$F$36,2,FALSE)),IF($C376=Listes!$B$33,IF('DP_Instruction Forfaitaires'!$E376&lt;Listes!$A$64,'DP_Instruction Forfaitaires'!$E376*Listes!$A$65,IF('DP_Instruction Forfaitaires'!$E376&gt;Listes!$D$64,'DP_Instruction Forfaitaires'!$E376*Listes!$D$65,(('DP_Instruction Forfaitaires'!$E376*Listes!$B$65)+Listes!$C$65)))))))</f>
        <v/>
      </c>
      <c r="O376" s="140" t="str">
        <f>IF('Dépenses forfaitaires'!P376="","",'Dépenses forfaitaires'!P376)</f>
        <v/>
      </c>
      <c r="P376" s="196"/>
      <c r="Q376" s="367" t="str">
        <f t="shared" si="20"/>
        <v/>
      </c>
      <c r="R376" s="367" t="str">
        <f t="shared" si="21"/>
        <v/>
      </c>
      <c r="S376" s="196" t="str">
        <f t="shared" si="22"/>
        <v/>
      </c>
      <c r="T376" s="193"/>
      <c r="U376" s="198"/>
      <c r="V376" s="301" t="str">
        <f>IF(AND(OR(P376="KO",S376&lt;&gt;""),OR(Q376="",R376="",S376="")),Listes!$A$68,IF(AND(S376="",Q376&lt;&gt;""),Listes!$A$69,IF(AND(O376&lt;S376,U376=""),Listes!$A$70,IF(AND(Q376&gt;R376),Listes!$A$71,IF(AND(O376&lt;&gt;"",O376&gt;S376,T376=""),Listes!$A$72,IF(AND(W376="",OR(P376&lt;&gt;"",Q376&lt;&gt;"",R376&lt;&gt;"")),Listes!$A$73,""))))))</f>
        <v/>
      </c>
      <c r="W376" s="199"/>
      <c r="X376" s="331">
        <f t="shared" si="23"/>
        <v>0</v>
      </c>
    </row>
    <row r="377" spans="1:24" ht="20.149999999999999" customHeight="1" x14ac:dyDescent="0.35">
      <c r="A377" s="126">
        <v>371</v>
      </c>
      <c r="B377" s="123" t="str">
        <f>IF('Dépenses forfaitaires'!B377="","",'Dépenses forfaitaires'!B377)</f>
        <v/>
      </c>
      <c r="C377" s="123" t="str">
        <f>IF('Dépenses forfaitaires'!C377="","",'Dépenses forfaitaires'!C377)</f>
        <v/>
      </c>
      <c r="D377" s="123" t="str">
        <f>IF('Dépenses forfaitaires'!D377="","",'Dépenses forfaitaires'!D377)</f>
        <v/>
      </c>
      <c r="E377" s="123" t="str">
        <f>IF('Dépenses forfaitaires'!E377="","",'Dépenses forfaitaires'!E377)</f>
        <v/>
      </c>
      <c r="F377" s="123" t="str">
        <f>IF('Dépenses forfaitaires'!F377="","",'Dépenses forfaitaires'!F377)</f>
        <v/>
      </c>
      <c r="G377" s="197" t="str">
        <f>IF('Dépenses forfaitaires'!G377="","",'Dépenses forfaitaires'!G377)</f>
        <v/>
      </c>
      <c r="H377" s="123" t="str">
        <f>IF('Dépenses forfaitaires'!H377="","",'Dépenses forfaitaires'!H377)</f>
        <v/>
      </c>
      <c r="I377" s="123" t="str">
        <f>IF('Dépenses forfaitaires'!I377="","",'Dépenses forfaitaires'!I377)</f>
        <v/>
      </c>
      <c r="J377" s="361" t="str">
        <f>IF('Dépenses forfaitaires'!J377="","",'Dépenses forfaitaires'!J377)</f>
        <v/>
      </c>
      <c r="K377" s="361" t="str">
        <f>IF('Dépenses forfaitaires'!K377="","",'Dépenses forfaitaires'!K377)</f>
        <v/>
      </c>
      <c r="L377" s="123" t="str">
        <f>IF($H377="","",IF($C377=Listes!$B$32,IF('DP_Instruction Forfaitaires'!$E377&lt;Listes!$B$53,('DP_Instruction Forfaitaires'!$E377*(VLOOKUP('DP_Instruction Forfaitaires'!$D377,Listes!$A$54:$E$60,2,FALSE))),IF('DP_Instruction Forfaitaires'!$E377&gt;Listes!$E$53,('DP_Instruction Forfaitaires'!$E377*(VLOOKUP('DP_Instruction Forfaitaires'!$D377,Listes!$A$54:$E$60,5,FALSE))),('DP_Instruction Forfaitaires'!$E377*(VLOOKUP('DP_Instruction Forfaitaires'!$D377,Listes!$A$54:$E$60,3,FALSE))+(VLOOKUP('DP_Instruction Forfaitaires'!$D377,Listes!$A$54:$E$60,4,FALSE)))))))</f>
        <v/>
      </c>
      <c r="M377" s="123" t="str">
        <f>IF($H377="","",IF($C377=Listes!$B$31,IF('DP_Instruction Forfaitaires'!$E377&lt;Listes!$B$42,('DP_Instruction Forfaitaires'!$E377*(VLOOKUP('DP_Instruction Forfaitaires'!$D377,Listes!$A$43:$E$49,2,FALSE))),IF('DP_Instruction Forfaitaires'!$E377&gt;Listes!$D$42,('DP_Instruction Forfaitaires'!$E377*(VLOOKUP('DP_Instruction Forfaitaires'!$D377,Listes!$A$43:$E$49,5,FALSE))),('DP_Instruction Forfaitaires'!$E377*(VLOOKUP('DP_Instruction Forfaitaires'!$D377,Listes!$A$43:$E$49,3,FALSE))+(VLOOKUP('DP_Instruction Forfaitaires'!$D377,Listes!$A$43:$E$49,4,FALSE)))))))</f>
        <v/>
      </c>
      <c r="N377" s="186" t="str">
        <f>IF($H377="","",IF($C377=Listes!$B$34,Listes!$I$31,IF($C377=Listes!$B$35,(VLOOKUP('DP_Instruction Forfaitaires'!$F377,Listes!$E$31:$F$36,2,FALSE)),IF($C377=Listes!$B$33,IF('DP_Instruction Forfaitaires'!$E377&lt;Listes!$A$64,'DP_Instruction Forfaitaires'!$E377*Listes!$A$65,IF('DP_Instruction Forfaitaires'!$E377&gt;Listes!$D$64,'DP_Instruction Forfaitaires'!$E377*Listes!$D$65,(('DP_Instruction Forfaitaires'!$E377*Listes!$B$65)+Listes!$C$65)))))))</f>
        <v/>
      </c>
      <c r="O377" s="140" t="str">
        <f>IF('Dépenses forfaitaires'!P377="","",'Dépenses forfaitaires'!P377)</f>
        <v/>
      </c>
      <c r="P377" s="196"/>
      <c r="Q377" s="367" t="str">
        <f t="shared" si="20"/>
        <v/>
      </c>
      <c r="R377" s="367" t="str">
        <f t="shared" si="21"/>
        <v/>
      </c>
      <c r="S377" s="196" t="str">
        <f t="shared" si="22"/>
        <v/>
      </c>
      <c r="T377" s="193"/>
      <c r="U377" s="198"/>
      <c r="V377" s="301" t="str">
        <f>IF(AND(OR(P377="KO",S377&lt;&gt;""),OR(Q377="",R377="",S377="")),Listes!$A$68,IF(AND(S377="",Q377&lt;&gt;""),Listes!$A$69,IF(AND(O377&lt;S377,U377=""),Listes!$A$70,IF(AND(Q377&gt;R377),Listes!$A$71,IF(AND(O377&lt;&gt;"",O377&gt;S377,T377=""),Listes!$A$72,IF(AND(W377="",OR(P377&lt;&gt;"",Q377&lt;&gt;"",R377&lt;&gt;"")),Listes!$A$73,""))))))</f>
        <v/>
      </c>
      <c r="W377" s="199"/>
      <c r="X377" s="331">
        <f t="shared" si="23"/>
        <v>0</v>
      </c>
    </row>
    <row r="378" spans="1:24" ht="20.149999999999999" customHeight="1" x14ac:dyDescent="0.35">
      <c r="A378" s="126">
        <v>372</v>
      </c>
      <c r="B378" s="123" t="str">
        <f>IF('Dépenses forfaitaires'!B378="","",'Dépenses forfaitaires'!B378)</f>
        <v/>
      </c>
      <c r="C378" s="123" t="str">
        <f>IF('Dépenses forfaitaires'!C378="","",'Dépenses forfaitaires'!C378)</f>
        <v/>
      </c>
      <c r="D378" s="123" t="str">
        <f>IF('Dépenses forfaitaires'!D378="","",'Dépenses forfaitaires'!D378)</f>
        <v/>
      </c>
      <c r="E378" s="123" t="str">
        <f>IF('Dépenses forfaitaires'!E378="","",'Dépenses forfaitaires'!E378)</f>
        <v/>
      </c>
      <c r="F378" s="123" t="str">
        <f>IF('Dépenses forfaitaires'!F378="","",'Dépenses forfaitaires'!F378)</f>
        <v/>
      </c>
      <c r="G378" s="197" t="str">
        <f>IF('Dépenses forfaitaires'!G378="","",'Dépenses forfaitaires'!G378)</f>
        <v/>
      </c>
      <c r="H378" s="123" t="str">
        <f>IF('Dépenses forfaitaires'!H378="","",'Dépenses forfaitaires'!H378)</f>
        <v/>
      </c>
      <c r="I378" s="123" t="str">
        <f>IF('Dépenses forfaitaires'!I378="","",'Dépenses forfaitaires'!I378)</f>
        <v/>
      </c>
      <c r="J378" s="361" t="str">
        <f>IF('Dépenses forfaitaires'!J378="","",'Dépenses forfaitaires'!J378)</f>
        <v/>
      </c>
      <c r="K378" s="361" t="str">
        <f>IF('Dépenses forfaitaires'!K378="","",'Dépenses forfaitaires'!K378)</f>
        <v/>
      </c>
      <c r="L378" s="123" t="str">
        <f>IF($H378="","",IF($C378=Listes!$B$32,IF('DP_Instruction Forfaitaires'!$E378&lt;Listes!$B$53,('DP_Instruction Forfaitaires'!$E378*(VLOOKUP('DP_Instruction Forfaitaires'!$D378,Listes!$A$54:$E$60,2,FALSE))),IF('DP_Instruction Forfaitaires'!$E378&gt;Listes!$E$53,('DP_Instruction Forfaitaires'!$E378*(VLOOKUP('DP_Instruction Forfaitaires'!$D378,Listes!$A$54:$E$60,5,FALSE))),('DP_Instruction Forfaitaires'!$E378*(VLOOKUP('DP_Instruction Forfaitaires'!$D378,Listes!$A$54:$E$60,3,FALSE))+(VLOOKUP('DP_Instruction Forfaitaires'!$D378,Listes!$A$54:$E$60,4,FALSE)))))))</f>
        <v/>
      </c>
      <c r="M378" s="123" t="str">
        <f>IF($H378="","",IF($C378=Listes!$B$31,IF('DP_Instruction Forfaitaires'!$E378&lt;Listes!$B$42,('DP_Instruction Forfaitaires'!$E378*(VLOOKUP('DP_Instruction Forfaitaires'!$D378,Listes!$A$43:$E$49,2,FALSE))),IF('DP_Instruction Forfaitaires'!$E378&gt;Listes!$D$42,('DP_Instruction Forfaitaires'!$E378*(VLOOKUP('DP_Instruction Forfaitaires'!$D378,Listes!$A$43:$E$49,5,FALSE))),('DP_Instruction Forfaitaires'!$E378*(VLOOKUP('DP_Instruction Forfaitaires'!$D378,Listes!$A$43:$E$49,3,FALSE))+(VLOOKUP('DP_Instruction Forfaitaires'!$D378,Listes!$A$43:$E$49,4,FALSE)))))))</f>
        <v/>
      </c>
      <c r="N378" s="186" t="str">
        <f>IF($H378="","",IF($C378=Listes!$B$34,Listes!$I$31,IF($C378=Listes!$B$35,(VLOOKUP('DP_Instruction Forfaitaires'!$F378,Listes!$E$31:$F$36,2,FALSE)),IF($C378=Listes!$B$33,IF('DP_Instruction Forfaitaires'!$E378&lt;Listes!$A$64,'DP_Instruction Forfaitaires'!$E378*Listes!$A$65,IF('DP_Instruction Forfaitaires'!$E378&gt;Listes!$D$64,'DP_Instruction Forfaitaires'!$E378*Listes!$D$65,(('DP_Instruction Forfaitaires'!$E378*Listes!$B$65)+Listes!$C$65)))))))</f>
        <v/>
      </c>
      <c r="O378" s="140" t="str">
        <f>IF('Dépenses forfaitaires'!P378="","",'Dépenses forfaitaires'!P378)</f>
        <v/>
      </c>
      <c r="P378" s="196"/>
      <c r="Q378" s="367" t="str">
        <f t="shared" si="20"/>
        <v/>
      </c>
      <c r="R378" s="367" t="str">
        <f t="shared" si="21"/>
        <v/>
      </c>
      <c r="S378" s="196" t="str">
        <f t="shared" si="22"/>
        <v/>
      </c>
      <c r="T378" s="193"/>
      <c r="U378" s="198"/>
      <c r="V378" s="301" t="str">
        <f>IF(AND(OR(P378="KO",S378&lt;&gt;""),OR(Q378="",R378="",S378="")),Listes!$A$68,IF(AND(S378="",Q378&lt;&gt;""),Listes!$A$69,IF(AND(O378&lt;S378,U378=""),Listes!$A$70,IF(AND(Q378&gt;R378),Listes!$A$71,IF(AND(O378&lt;&gt;"",O378&gt;S378,T378=""),Listes!$A$72,IF(AND(W378="",OR(P378&lt;&gt;"",Q378&lt;&gt;"",R378&lt;&gt;"")),Listes!$A$73,""))))))</f>
        <v/>
      </c>
      <c r="W378" s="199"/>
      <c r="X378" s="331">
        <f t="shared" si="23"/>
        <v>0</v>
      </c>
    </row>
    <row r="379" spans="1:24" ht="20.149999999999999" customHeight="1" x14ac:dyDescent="0.35">
      <c r="A379" s="126">
        <v>373</v>
      </c>
      <c r="B379" s="123" t="str">
        <f>IF('Dépenses forfaitaires'!B379="","",'Dépenses forfaitaires'!B379)</f>
        <v/>
      </c>
      <c r="C379" s="123" t="str">
        <f>IF('Dépenses forfaitaires'!C379="","",'Dépenses forfaitaires'!C379)</f>
        <v/>
      </c>
      <c r="D379" s="123" t="str">
        <f>IF('Dépenses forfaitaires'!D379="","",'Dépenses forfaitaires'!D379)</f>
        <v/>
      </c>
      <c r="E379" s="123" t="str">
        <f>IF('Dépenses forfaitaires'!E379="","",'Dépenses forfaitaires'!E379)</f>
        <v/>
      </c>
      <c r="F379" s="123" t="str">
        <f>IF('Dépenses forfaitaires'!F379="","",'Dépenses forfaitaires'!F379)</f>
        <v/>
      </c>
      <c r="G379" s="197" t="str">
        <f>IF('Dépenses forfaitaires'!G379="","",'Dépenses forfaitaires'!G379)</f>
        <v/>
      </c>
      <c r="H379" s="123" t="str">
        <f>IF('Dépenses forfaitaires'!H379="","",'Dépenses forfaitaires'!H379)</f>
        <v/>
      </c>
      <c r="I379" s="123" t="str">
        <f>IF('Dépenses forfaitaires'!I379="","",'Dépenses forfaitaires'!I379)</f>
        <v/>
      </c>
      <c r="J379" s="361" t="str">
        <f>IF('Dépenses forfaitaires'!J379="","",'Dépenses forfaitaires'!J379)</f>
        <v/>
      </c>
      <c r="K379" s="361" t="str">
        <f>IF('Dépenses forfaitaires'!K379="","",'Dépenses forfaitaires'!K379)</f>
        <v/>
      </c>
      <c r="L379" s="123" t="str">
        <f>IF($H379="","",IF($C379=Listes!$B$32,IF('DP_Instruction Forfaitaires'!$E379&lt;Listes!$B$53,('DP_Instruction Forfaitaires'!$E379*(VLOOKUP('DP_Instruction Forfaitaires'!$D379,Listes!$A$54:$E$60,2,FALSE))),IF('DP_Instruction Forfaitaires'!$E379&gt;Listes!$E$53,('DP_Instruction Forfaitaires'!$E379*(VLOOKUP('DP_Instruction Forfaitaires'!$D379,Listes!$A$54:$E$60,5,FALSE))),('DP_Instruction Forfaitaires'!$E379*(VLOOKUP('DP_Instruction Forfaitaires'!$D379,Listes!$A$54:$E$60,3,FALSE))+(VLOOKUP('DP_Instruction Forfaitaires'!$D379,Listes!$A$54:$E$60,4,FALSE)))))))</f>
        <v/>
      </c>
      <c r="M379" s="123" t="str">
        <f>IF($H379="","",IF($C379=Listes!$B$31,IF('DP_Instruction Forfaitaires'!$E379&lt;Listes!$B$42,('DP_Instruction Forfaitaires'!$E379*(VLOOKUP('DP_Instruction Forfaitaires'!$D379,Listes!$A$43:$E$49,2,FALSE))),IF('DP_Instruction Forfaitaires'!$E379&gt;Listes!$D$42,('DP_Instruction Forfaitaires'!$E379*(VLOOKUP('DP_Instruction Forfaitaires'!$D379,Listes!$A$43:$E$49,5,FALSE))),('DP_Instruction Forfaitaires'!$E379*(VLOOKUP('DP_Instruction Forfaitaires'!$D379,Listes!$A$43:$E$49,3,FALSE))+(VLOOKUP('DP_Instruction Forfaitaires'!$D379,Listes!$A$43:$E$49,4,FALSE)))))))</f>
        <v/>
      </c>
      <c r="N379" s="186" t="str">
        <f>IF($H379="","",IF($C379=Listes!$B$34,Listes!$I$31,IF($C379=Listes!$B$35,(VLOOKUP('DP_Instruction Forfaitaires'!$F379,Listes!$E$31:$F$36,2,FALSE)),IF($C379=Listes!$B$33,IF('DP_Instruction Forfaitaires'!$E379&lt;Listes!$A$64,'DP_Instruction Forfaitaires'!$E379*Listes!$A$65,IF('DP_Instruction Forfaitaires'!$E379&gt;Listes!$D$64,'DP_Instruction Forfaitaires'!$E379*Listes!$D$65,(('DP_Instruction Forfaitaires'!$E379*Listes!$B$65)+Listes!$C$65)))))))</f>
        <v/>
      </c>
      <c r="O379" s="140" t="str">
        <f>IF('Dépenses forfaitaires'!P379="","",'Dépenses forfaitaires'!P379)</f>
        <v/>
      </c>
      <c r="P379" s="196"/>
      <c r="Q379" s="367" t="str">
        <f t="shared" si="20"/>
        <v/>
      </c>
      <c r="R379" s="367" t="str">
        <f t="shared" si="21"/>
        <v/>
      </c>
      <c r="S379" s="196" t="str">
        <f t="shared" si="22"/>
        <v/>
      </c>
      <c r="T379" s="193"/>
      <c r="U379" s="198"/>
      <c r="V379" s="301" t="str">
        <f>IF(AND(OR(P379="KO",S379&lt;&gt;""),OR(Q379="",R379="",S379="")),Listes!$A$68,IF(AND(S379="",Q379&lt;&gt;""),Listes!$A$69,IF(AND(O379&lt;S379,U379=""),Listes!$A$70,IF(AND(Q379&gt;R379),Listes!$A$71,IF(AND(O379&lt;&gt;"",O379&gt;S379,T379=""),Listes!$A$72,IF(AND(W379="",OR(P379&lt;&gt;"",Q379&lt;&gt;"",R379&lt;&gt;"")),Listes!$A$73,""))))))</f>
        <v/>
      </c>
      <c r="W379" s="199"/>
      <c r="X379" s="331">
        <f t="shared" si="23"/>
        <v>0</v>
      </c>
    </row>
    <row r="380" spans="1:24" ht="20.149999999999999" customHeight="1" x14ac:dyDescent="0.35">
      <c r="A380" s="126">
        <v>374</v>
      </c>
      <c r="B380" s="123" t="str">
        <f>IF('Dépenses forfaitaires'!B380="","",'Dépenses forfaitaires'!B380)</f>
        <v/>
      </c>
      <c r="C380" s="123" t="str">
        <f>IF('Dépenses forfaitaires'!C380="","",'Dépenses forfaitaires'!C380)</f>
        <v/>
      </c>
      <c r="D380" s="123" t="str">
        <f>IF('Dépenses forfaitaires'!D380="","",'Dépenses forfaitaires'!D380)</f>
        <v/>
      </c>
      <c r="E380" s="123" t="str">
        <f>IF('Dépenses forfaitaires'!E380="","",'Dépenses forfaitaires'!E380)</f>
        <v/>
      </c>
      <c r="F380" s="123" t="str">
        <f>IF('Dépenses forfaitaires'!F380="","",'Dépenses forfaitaires'!F380)</f>
        <v/>
      </c>
      <c r="G380" s="197" t="str">
        <f>IF('Dépenses forfaitaires'!G380="","",'Dépenses forfaitaires'!G380)</f>
        <v/>
      </c>
      <c r="H380" s="123" t="str">
        <f>IF('Dépenses forfaitaires'!H380="","",'Dépenses forfaitaires'!H380)</f>
        <v/>
      </c>
      <c r="I380" s="123" t="str">
        <f>IF('Dépenses forfaitaires'!I380="","",'Dépenses forfaitaires'!I380)</f>
        <v/>
      </c>
      <c r="J380" s="361" t="str">
        <f>IF('Dépenses forfaitaires'!J380="","",'Dépenses forfaitaires'!J380)</f>
        <v/>
      </c>
      <c r="K380" s="361" t="str">
        <f>IF('Dépenses forfaitaires'!K380="","",'Dépenses forfaitaires'!K380)</f>
        <v/>
      </c>
      <c r="L380" s="123" t="str">
        <f>IF($H380="","",IF($C380=Listes!$B$32,IF('DP_Instruction Forfaitaires'!$E380&lt;Listes!$B$53,('DP_Instruction Forfaitaires'!$E380*(VLOOKUP('DP_Instruction Forfaitaires'!$D380,Listes!$A$54:$E$60,2,FALSE))),IF('DP_Instruction Forfaitaires'!$E380&gt;Listes!$E$53,('DP_Instruction Forfaitaires'!$E380*(VLOOKUP('DP_Instruction Forfaitaires'!$D380,Listes!$A$54:$E$60,5,FALSE))),('DP_Instruction Forfaitaires'!$E380*(VLOOKUP('DP_Instruction Forfaitaires'!$D380,Listes!$A$54:$E$60,3,FALSE))+(VLOOKUP('DP_Instruction Forfaitaires'!$D380,Listes!$A$54:$E$60,4,FALSE)))))))</f>
        <v/>
      </c>
      <c r="M380" s="123" t="str">
        <f>IF($H380="","",IF($C380=Listes!$B$31,IF('DP_Instruction Forfaitaires'!$E380&lt;Listes!$B$42,('DP_Instruction Forfaitaires'!$E380*(VLOOKUP('DP_Instruction Forfaitaires'!$D380,Listes!$A$43:$E$49,2,FALSE))),IF('DP_Instruction Forfaitaires'!$E380&gt;Listes!$D$42,('DP_Instruction Forfaitaires'!$E380*(VLOOKUP('DP_Instruction Forfaitaires'!$D380,Listes!$A$43:$E$49,5,FALSE))),('DP_Instruction Forfaitaires'!$E380*(VLOOKUP('DP_Instruction Forfaitaires'!$D380,Listes!$A$43:$E$49,3,FALSE))+(VLOOKUP('DP_Instruction Forfaitaires'!$D380,Listes!$A$43:$E$49,4,FALSE)))))))</f>
        <v/>
      </c>
      <c r="N380" s="186" t="str">
        <f>IF($H380="","",IF($C380=Listes!$B$34,Listes!$I$31,IF($C380=Listes!$B$35,(VLOOKUP('DP_Instruction Forfaitaires'!$F380,Listes!$E$31:$F$36,2,FALSE)),IF($C380=Listes!$B$33,IF('DP_Instruction Forfaitaires'!$E380&lt;Listes!$A$64,'DP_Instruction Forfaitaires'!$E380*Listes!$A$65,IF('DP_Instruction Forfaitaires'!$E380&gt;Listes!$D$64,'DP_Instruction Forfaitaires'!$E380*Listes!$D$65,(('DP_Instruction Forfaitaires'!$E380*Listes!$B$65)+Listes!$C$65)))))))</f>
        <v/>
      </c>
      <c r="O380" s="140" t="str">
        <f>IF('Dépenses forfaitaires'!P380="","",'Dépenses forfaitaires'!P380)</f>
        <v/>
      </c>
      <c r="P380" s="196"/>
      <c r="Q380" s="367" t="str">
        <f t="shared" si="20"/>
        <v/>
      </c>
      <c r="R380" s="367" t="str">
        <f t="shared" si="21"/>
        <v/>
      </c>
      <c r="S380" s="196" t="str">
        <f t="shared" si="22"/>
        <v/>
      </c>
      <c r="T380" s="193"/>
      <c r="U380" s="198"/>
      <c r="V380" s="301" t="str">
        <f>IF(AND(OR(P380="KO",S380&lt;&gt;""),OR(Q380="",R380="",S380="")),Listes!$A$68,IF(AND(S380="",Q380&lt;&gt;""),Listes!$A$69,IF(AND(O380&lt;S380,U380=""),Listes!$A$70,IF(AND(Q380&gt;R380),Listes!$A$71,IF(AND(O380&lt;&gt;"",O380&gt;S380,T380=""),Listes!$A$72,IF(AND(W380="",OR(P380&lt;&gt;"",Q380&lt;&gt;"",R380&lt;&gt;"")),Listes!$A$73,""))))))</f>
        <v/>
      </c>
      <c r="W380" s="199"/>
      <c r="X380" s="331">
        <f t="shared" si="23"/>
        <v>0</v>
      </c>
    </row>
    <row r="381" spans="1:24" ht="20.149999999999999" customHeight="1" x14ac:dyDescent="0.35">
      <c r="A381" s="126">
        <v>375</v>
      </c>
      <c r="B381" s="123" t="str">
        <f>IF('Dépenses forfaitaires'!B381="","",'Dépenses forfaitaires'!B381)</f>
        <v/>
      </c>
      <c r="C381" s="123" t="str">
        <f>IF('Dépenses forfaitaires'!C381="","",'Dépenses forfaitaires'!C381)</f>
        <v/>
      </c>
      <c r="D381" s="123" t="str">
        <f>IF('Dépenses forfaitaires'!D381="","",'Dépenses forfaitaires'!D381)</f>
        <v/>
      </c>
      <c r="E381" s="123" t="str">
        <f>IF('Dépenses forfaitaires'!E381="","",'Dépenses forfaitaires'!E381)</f>
        <v/>
      </c>
      <c r="F381" s="123" t="str">
        <f>IF('Dépenses forfaitaires'!F381="","",'Dépenses forfaitaires'!F381)</f>
        <v/>
      </c>
      <c r="G381" s="197" t="str">
        <f>IF('Dépenses forfaitaires'!G381="","",'Dépenses forfaitaires'!G381)</f>
        <v/>
      </c>
      <c r="H381" s="123" t="str">
        <f>IF('Dépenses forfaitaires'!H381="","",'Dépenses forfaitaires'!H381)</f>
        <v/>
      </c>
      <c r="I381" s="123" t="str">
        <f>IF('Dépenses forfaitaires'!I381="","",'Dépenses forfaitaires'!I381)</f>
        <v/>
      </c>
      <c r="J381" s="361" t="str">
        <f>IF('Dépenses forfaitaires'!J381="","",'Dépenses forfaitaires'!J381)</f>
        <v/>
      </c>
      <c r="K381" s="361" t="str">
        <f>IF('Dépenses forfaitaires'!K381="","",'Dépenses forfaitaires'!K381)</f>
        <v/>
      </c>
      <c r="L381" s="123" t="str">
        <f>IF($H381="","",IF($C381=Listes!$B$32,IF('DP_Instruction Forfaitaires'!$E381&lt;Listes!$B$53,('DP_Instruction Forfaitaires'!$E381*(VLOOKUP('DP_Instruction Forfaitaires'!$D381,Listes!$A$54:$E$60,2,FALSE))),IF('DP_Instruction Forfaitaires'!$E381&gt;Listes!$E$53,('DP_Instruction Forfaitaires'!$E381*(VLOOKUP('DP_Instruction Forfaitaires'!$D381,Listes!$A$54:$E$60,5,FALSE))),('DP_Instruction Forfaitaires'!$E381*(VLOOKUP('DP_Instruction Forfaitaires'!$D381,Listes!$A$54:$E$60,3,FALSE))+(VLOOKUP('DP_Instruction Forfaitaires'!$D381,Listes!$A$54:$E$60,4,FALSE)))))))</f>
        <v/>
      </c>
      <c r="M381" s="123" t="str">
        <f>IF($H381="","",IF($C381=Listes!$B$31,IF('DP_Instruction Forfaitaires'!$E381&lt;Listes!$B$42,('DP_Instruction Forfaitaires'!$E381*(VLOOKUP('DP_Instruction Forfaitaires'!$D381,Listes!$A$43:$E$49,2,FALSE))),IF('DP_Instruction Forfaitaires'!$E381&gt;Listes!$D$42,('DP_Instruction Forfaitaires'!$E381*(VLOOKUP('DP_Instruction Forfaitaires'!$D381,Listes!$A$43:$E$49,5,FALSE))),('DP_Instruction Forfaitaires'!$E381*(VLOOKUP('DP_Instruction Forfaitaires'!$D381,Listes!$A$43:$E$49,3,FALSE))+(VLOOKUP('DP_Instruction Forfaitaires'!$D381,Listes!$A$43:$E$49,4,FALSE)))))))</f>
        <v/>
      </c>
      <c r="N381" s="186" t="str">
        <f>IF($H381="","",IF($C381=Listes!$B$34,Listes!$I$31,IF($C381=Listes!$B$35,(VLOOKUP('DP_Instruction Forfaitaires'!$F381,Listes!$E$31:$F$36,2,FALSE)),IF($C381=Listes!$B$33,IF('DP_Instruction Forfaitaires'!$E381&lt;Listes!$A$64,'DP_Instruction Forfaitaires'!$E381*Listes!$A$65,IF('DP_Instruction Forfaitaires'!$E381&gt;Listes!$D$64,'DP_Instruction Forfaitaires'!$E381*Listes!$D$65,(('DP_Instruction Forfaitaires'!$E381*Listes!$B$65)+Listes!$C$65)))))))</f>
        <v/>
      </c>
      <c r="O381" s="140" t="str">
        <f>IF('Dépenses forfaitaires'!P381="","",'Dépenses forfaitaires'!P381)</f>
        <v/>
      </c>
      <c r="P381" s="196"/>
      <c r="Q381" s="367" t="str">
        <f t="shared" si="20"/>
        <v/>
      </c>
      <c r="R381" s="367" t="str">
        <f t="shared" si="21"/>
        <v/>
      </c>
      <c r="S381" s="196" t="str">
        <f t="shared" si="22"/>
        <v/>
      </c>
      <c r="T381" s="193"/>
      <c r="U381" s="198"/>
      <c r="V381" s="301" t="str">
        <f>IF(AND(OR(P381="KO",S381&lt;&gt;""),OR(Q381="",R381="",S381="")),Listes!$A$68,IF(AND(S381="",Q381&lt;&gt;""),Listes!$A$69,IF(AND(O381&lt;S381,U381=""),Listes!$A$70,IF(AND(Q381&gt;R381),Listes!$A$71,IF(AND(O381&lt;&gt;"",O381&gt;S381,T381=""),Listes!$A$72,IF(AND(W381="",OR(P381&lt;&gt;"",Q381&lt;&gt;"",R381&lt;&gt;"")),Listes!$A$73,""))))))</f>
        <v/>
      </c>
      <c r="W381" s="199"/>
      <c r="X381" s="331">
        <f t="shared" si="23"/>
        <v>0</v>
      </c>
    </row>
    <row r="382" spans="1:24" ht="20.149999999999999" customHeight="1" x14ac:dyDescent="0.35">
      <c r="A382" s="126">
        <v>376</v>
      </c>
      <c r="B382" s="123" t="str">
        <f>IF('Dépenses forfaitaires'!B382="","",'Dépenses forfaitaires'!B382)</f>
        <v/>
      </c>
      <c r="C382" s="123" t="str">
        <f>IF('Dépenses forfaitaires'!C382="","",'Dépenses forfaitaires'!C382)</f>
        <v/>
      </c>
      <c r="D382" s="123" t="str">
        <f>IF('Dépenses forfaitaires'!D382="","",'Dépenses forfaitaires'!D382)</f>
        <v/>
      </c>
      <c r="E382" s="123" t="str">
        <f>IF('Dépenses forfaitaires'!E382="","",'Dépenses forfaitaires'!E382)</f>
        <v/>
      </c>
      <c r="F382" s="123" t="str">
        <f>IF('Dépenses forfaitaires'!F382="","",'Dépenses forfaitaires'!F382)</f>
        <v/>
      </c>
      <c r="G382" s="197" t="str">
        <f>IF('Dépenses forfaitaires'!G382="","",'Dépenses forfaitaires'!G382)</f>
        <v/>
      </c>
      <c r="H382" s="123" t="str">
        <f>IF('Dépenses forfaitaires'!H382="","",'Dépenses forfaitaires'!H382)</f>
        <v/>
      </c>
      <c r="I382" s="123" t="str">
        <f>IF('Dépenses forfaitaires'!I382="","",'Dépenses forfaitaires'!I382)</f>
        <v/>
      </c>
      <c r="J382" s="361" t="str">
        <f>IF('Dépenses forfaitaires'!J382="","",'Dépenses forfaitaires'!J382)</f>
        <v/>
      </c>
      <c r="K382" s="361" t="str">
        <f>IF('Dépenses forfaitaires'!K382="","",'Dépenses forfaitaires'!K382)</f>
        <v/>
      </c>
      <c r="L382" s="123" t="str">
        <f>IF($H382="","",IF($C382=Listes!$B$32,IF('DP_Instruction Forfaitaires'!$E382&lt;Listes!$B$53,('DP_Instruction Forfaitaires'!$E382*(VLOOKUP('DP_Instruction Forfaitaires'!$D382,Listes!$A$54:$E$60,2,FALSE))),IF('DP_Instruction Forfaitaires'!$E382&gt;Listes!$E$53,('DP_Instruction Forfaitaires'!$E382*(VLOOKUP('DP_Instruction Forfaitaires'!$D382,Listes!$A$54:$E$60,5,FALSE))),('DP_Instruction Forfaitaires'!$E382*(VLOOKUP('DP_Instruction Forfaitaires'!$D382,Listes!$A$54:$E$60,3,FALSE))+(VLOOKUP('DP_Instruction Forfaitaires'!$D382,Listes!$A$54:$E$60,4,FALSE)))))))</f>
        <v/>
      </c>
      <c r="M382" s="123" t="str">
        <f>IF($H382="","",IF($C382=Listes!$B$31,IF('DP_Instruction Forfaitaires'!$E382&lt;Listes!$B$42,('DP_Instruction Forfaitaires'!$E382*(VLOOKUP('DP_Instruction Forfaitaires'!$D382,Listes!$A$43:$E$49,2,FALSE))),IF('DP_Instruction Forfaitaires'!$E382&gt;Listes!$D$42,('DP_Instruction Forfaitaires'!$E382*(VLOOKUP('DP_Instruction Forfaitaires'!$D382,Listes!$A$43:$E$49,5,FALSE))),('DP_Instruction Forfaitaires'!$E382*(VLOOKUP('DP_Instruction Forfaitaires'!$D382,Listes!$A$43:$E$49,3,FALSE))+(VLOOKUP('DP_Instruction Forfaitaires'!$D382,Listes!$A$43:$E$49,4,FALSE)))))))</f>
        <v/>
      </c>
      <c r="N382" s="186" t="str">
        <f>IF($H382="","",IF($C382=Listes!$B$34,Listes!$I$31,IF($C382=Listes!$B$35,(VLOOKUP('DP_Instruction Forfaitaires'!$F382,Listes!$E$31:$F$36,2,FALSE)),IF($C382=Listes!$B$33,IF('DP_Instruction Forfaitaires'!$E382&lt;Listes!$A$64,'DP_Instruction Forfaitaires'!$E382*Listes!$A$65,IF('DP_Instruction Forfaitaires'!$E382&gt;Listes!$D$64,'DP_Instruction Forfaitaires'!$E382*Listes!$D$65,(('DP_Instruction Forfaitaires'!$E382*Listes!$B$65)+Listes!$C$65)))))))</f>
        <v/>
      </c>
      <c r="O382" s="140" t="str">
        <f>IF('Dépenses forfaitaires'!P382="","",'Dépenses forfaitaires'!P382)</f>
        <v/>
      </c>
      <c r="P382" s="196"/>
      <c r="Q382" s="367" t="str">
        <f t="shared" si="20"/>
        <v/>
      </c>
      <c r="R382" s="367" t="str">
        <f t="shared" si="21"/>
        <v/>
      </c>
      <c r="S382" s="196" t="str">
        <f t="shared" si="22"/>
        <v/>
      </c>
      <c r="T382" s="193"/>
      <c r="U382" s="198"/>
      <c r="V382" s="301" t="str">
        <f>IF(AND(OR(P382="KO",S382&lt;&gt;""),OR(Q382="",R382="",S382="")),Listes!$A$68,IF(AND(S382="",Q382&lt;&gt;""),Listes!$A$69,IF(AND(O382&lt;S382,U382=""),Listes!$A$70,IF(AND(Q382&gt;R382),Listes!$A$71,IF(AND(O382&lt;&gt;"",O382&gt;S382,T382=""),Listes!$A$72,IF(AND(W382="",OR(P382&lt;&gt;"",Q382&lt;&gt;"",R382&lt;&gt;"")),Listes!$A$73,""))))))</f>
        <v/>
      </c>
      <c r="W382" s="199"/>
      <c r="X382" s="331">
        <f t="shared" si="23"/>
        <v>0</v>
      </c>
    </row>
    <row r="383" spans="1:24" ht="20.149999999999999" customHeight="1" x14ac:dyDescent="0.35">
      <c r="A383" s="126">
        <v>377</v>
      </c>
      <c r="B383" s="123" t="str">
        <f>IF('Dépenses forfaitaires'!B383="","",'Dépenses forfaitaires'!B383)</f>
        <v/>
      </c>
      <c r="C383" s="123" t="str">
        <f>IF('Dépenses forfaitaires'!C383="","",'Dépenses forfaitaires'!C383)</f>
        <v/>
      </c>
      <c r="D383" s="123" t="str">
        <f>IF('Dépenses forfaitaires'!D383="","",'Dépenses forfaitaires'!D383)</f>
        <v/>
      </c>
      <c r="E383" s="123" t="str">
        <f>IF('Dépenses forfaitaires'!E383="","",'Dépenses forfaitaires'!E383)</f>
        <v/>
      </c>
      <c r="F383" s="123" t="str">
        <f>IF('Dépenses forfaitaires'!F383="","",'Dépenses forfaitaires'!F383)</f>
        <v/>
      </c>
      <c r="G383" s="197" t="str">
        <f>IF('Dépenses forfaitaires'!G383="","",'Dépenses forfaitaires'!G383)</f>
        <v/>
      </c>
      <c r="H383" s="123" t="str">
        <f>IF('Dépenses forfaitaires'!H383="","",'Dépenses forfaitaires'!H383)</f>
        <v/>
      </c>
      <c r="I383" s="123" t="str">
        <f>IF('Dépenses forfaitaires'!I383="","",'Dépenses forfaitaires'!I383)</f>
        <v/>
      </c>
      <c r="J383" s="361" t="str">
        <f>IF('Dépenses forfaitaires'!J383="","",'Dépenses forfaitaires'!J383)</f>
        <v/>
      </c>
      <c r="K383" s="361" t="str">
        <f>IF('Dépenses forfaitaires'!K383="","",'Dépenses forfaitaires'!K383)</f>
        <v/>
      </c>
      <c r="L383" s="123" t="str">
        <f>IF($H383="","",IF($C383=Listes!$B$32,IF('DP_Instruction Forfaitaires'!$E383&lt;Listes!$B$53,('DP_Instruction Forfaitaires'!$E383*(VLOOKUP('DP_Instruction Forfaitaires'!$D383,Listes!$A$54:$E$60,2,FALSE))),IF('DP_Instruction Forfaitaires'!$E383&gt;Listes!$E$53,('DP_Instruction Forfaitaires'!$E383*(VLOOKUP('DP_Instruction Forfaitaires'!$D383,Listes!$A$54:$E$60,5,FALSE))),('DP_Instruction Forfaitaires'!$E383*(VLOOKUP('DP_Instruction Forfaitaires'!$D383,Listes!$A$54:$E$60,3,FALSE))+(VLOOKUP('DP_Instruction Forfaitaires'!$D383,Listes!$A$54:$E$60,4,FALSE)))))))</f>
        <v/>
      </c>
      <c r="M383" s="123" t="str">
        <f>IF($H383="","",IF($C383=Listes!$B$31,IF('DP_Instruction Forfaitaires'!$E383&lt;Listes!$B$42,('DP_Instruction Forfaitaires'!$E383*(VLOOKUP('DP_Instruction Forfaitaires'!$D383,Listes!$A$43:$E$49,2,FALSE))),IF('DP_Instruction Forfaitaires'!$E383&gt;Listes!$D$42,('DP_Instruction Forfaitaires'!$E383*(VLOOKUP('DP_Instruction Forfaitaires'!$D383,Listes!$A$43:$E$49,5,FALSE))),('DP_Instruction Forfaitaires'!$E383*(VLOOKUP('DP_Instruction Forfaitaires'!$D383,Listes!$A$43:$E$49,3,FALSE))+(VLOOKUP('DP_Instruction Forfaitaires'!$D383,Listes!$A$43:$E$49,4,FALSE)))))))</f>
        <v/>
      </c>
      <c r="N383" s="186" t="str">
        <f>IF($H383="","",IF($C383=Listes!$B$34,Listes!$I$31,IF($C383=Listes!$B$35,(VLOOKUP('DP_Instruction Forfaitaires'!$F383,Listes!$E$31:$F$36,2,FALSE)),IF($C383=Listes!$B$33,IF('DP_Instruction Forfaitaires'!$E383&lt;Listes!$A$64,'DP_Instruction Forfaitaires'!$E383*Listes!$A$65,IF('DP_Instruction Forfaitaires'!$E383&gt;Listes!$D$64,'DP_Instruction Forfaitaires'!$E383*Listes!$D$65,(('DP_Instruction Forfaitaires'!$E383*Listes!$B$65)+Listes!$C$65)))))))</f>
        <v/>
      </c>
      <c r="O383" s="140" t="str">
        <f>IF('Dépenses forfaitaires'!P383="","",'Dépenses forfaitaires'!P383)</f>
        <v/>
      </c>
      <c r="P383" s="196"/>
      <c r="Q383" s="367" t="str">
        <f t="shared" si="20"/>
        <v/>
      </c>
      <c r="R383" s="367" t="str">
        <f t="shared" si="21"/>
        <v/>
      </c>
      <c r="S383" s="196" t="str">
        <f t="shared" si="22"/>
        <v/>
      </c>
      <c r="T383" s="193"/>
      <c r="U383" s="198"/>
      <c r="V383" s="301" t="str">
        <f>IF(AND(OR(P383="KO",S383&lt;&gt;""),OR(Q383="",R383="",S383="")),Listes!$A$68,IF(AND(S383="",Q383&lt;&gt;""),Listes!$A$69,IF(AND(O383&lt;S383,U383=""),Listes!$A$70,IF(AND(Q383&gt;R383),Listes!$A$71,IF(AND(O383&lt;&gt;"",O383&gt;S383,T383=""),Listes!$A$72,IF(AND(W383="",OR(P383&lt;&gt;"",Q383&lt;&gt;"",R383&lt;&gt;"")),Listes!$A$73,""))))))</f>
        <v/>
      </c>
      <c r="W383" s="199"/>
      <c r="X383" s="331">
        <f t="shared" si="23"/>
        <v>0</v>
      </c>
    </row>
    <row r="384" spans="1:24" ht="20.149999999999999" customHeight="1" x14ac:dyDescent="0.35">
      <c r="A384" s="126">
        <v>378</v>
      </c>
      <c r="B384" s="123" t="str">
        <f>IF('Dépenses forfaitaires'!B384="","",'Dépenses forfaitaires'!B384)</f>
        <v/>
      </c>
      <c r="C384" s="123" t="str">
        <f>IF('Dépenses forfaitaires'!C384="","",'Dépenses forfaitaires'!C384)</f>
        <v/>
      </c>
      <c r="D384" s="123" t="str">
        <f>IF('Dépenses forfaitaires'!D384="","",'Dépenses forfaitaires'!D384)</f>
        <v/>
      </c>
      <c r="E384" s="123" t="str">
        <f>IF('Dépenses forfaitaires'!E384="","",'Dépenses forfaitaires'!E384)</f>
        <v/>
      </c>
      <c r="F384" s="123" t="str">
        <f>IF('Dépenses forfaitaires'!F384="","",'Dépenses forfaitaires'!F384)</f>
        <v/>
      </c>
      <c r="G384" s="197" t="str">
        <f>IF('Dépenses forfaitaires'!G384="","",'Dépenses forfaitaires'!G384)</f>
        <v/>
      </c>
      <c r="H384" s="123" t="str">
        <f>IF('Dépenses forfaitaires'!H384="","",'Dépenses forfaitaires'!H384)</f>
        <v/>
      </c>
      <c r="I384" s="123" t="str">
        <f>IF('Dépenses forfaitaires'!I384="","",'Dépenses forfaitaires'!I384)</f>
        <v/>
      </c>
      <c r="J384" s="361" t="str">
        <f>IF('Dépenses forfaitaires'!J384="","",'Dépenses forfaitaires'!J384)</f>
        <v/>
      </c>
      <c r="K384" s="361" t="str">
        <f>IF('Dépenses forfaitaires'!K384="","",'Dépenses forfaitaires'!K384)</f>
        <v/>
      </c>
      <c r="L384" s="123" t="str">
        <f>IF($H384="","",IF($C384=Listes!$B$32,IF('DP_Instruction Forfaitaires'!$E384&lt;Listes!$B$53,('DP_Instruction Forfaitaires'!$E384*(VLOOKUP('DP_Instruction Forfaitaires'!$D384,Listes!$A$54:$E$60,2,FALSE))),IF('DP_Instruction Forfaitaires'!$E384&gt;Listes!$E$53,('DP_Instruction Forfaitaires'!$E384*(VLOOKUP('DP_Instruction Forfaitaires'!$D384,Listes!$A$54:$E$60,5,FALSE))),('DP_Instruction Forfaitaires'!$E384*(VLOOKUP('DP_Instruction Forfaitaires'!$D384,Listes!$A$54:$E$60,3,FALSE))+(VLOOKUP('DP_Instruction Forfaitaires'!$D384,Listes!$A$54:$E$60,4,FALSE)))))))</f>
        <v/>
      </c>
      <c r="M384" s="123" t="str">
        <f>IF($H384="","",IF($C384=Listes!$B$31,IF('DP_Instruction Forfaitaires'!$E384&lt;Listes!$B$42,('DP_Instruction Forfaitaires'!$E384*(VLOOKUP('DP_Instruction Forfaitaires'!$D384,Listes!$A$43:$E$49,2,FALSE))),IF('DP_Instruction Forfaitaires'!$E384&gt;Listes!$D$42,('DP_Instruction Forfaitaires'!$E384*(VLOOKUP('DP_Instruction Forfaitaires'!$D384,Listes!$A$43:$E$49,5,FALSE))),('DP_Instruction Forfaitaires'!$E384*(VLOOKUP('DP_Instruction Forfaitaires'!$D384,Listes!$A$43:$E$49,3,FALSE))+(VLOOKUP('DP_Instruction Forfaitaires'!$D384,Listes!$A$43:$E$49,4,FALSE)))))))</f>
        <v/>
      </c>
      <c r="N384" s="186" t="str">
        <f>IF($H384="","",IF($C384=Listes!$B$34,Listes!$I$31,IF($C384=Listes!$B$35,(VLOOKUP('DP_Instruction Forfaitaires'!$F384,Listes!$E$31:$F$36,2,FALSE)),IF($C384=Listes!$B$33,IF('DP_Instruction Forfaitaires'!$E384&lt;Listes!$A$64,'DP_Instruction Forfaitaires'!$E384*Listes!$A$65,IF('DP_Instruction Forfaitaires'!$E384&gt;Listes!$D$64,'DP_Instruction Forfaitaires'!$E384*Listes!$D$65,(('DP_Instruction Forfaitaires'!$E384*Listes!$B$65)+Listes!$C$65)))))))</f>
        <v/>
      </c>
      <c r="O384" s="140" t="str">
        <f>IF('Dépenses forfaitaires'!P384="","",'Dépenses forfaitaires'!P384)</f>
        <v/>
      </c>
      <c r="P384" s="196"/>
      <c r="Q384" s="367" t="str">
        <f t="shared" si="20"/>
        <v/>
      </c>
      <c r="R384" s="367" t="str">
        <f t="shared" si="21"/>
        <v/>
      </c>
      <c r="S384" s="196" t="str">
        <f t="shared" si="22"/>
        <v/>
      </c>
      <c r="T384" s="193"/>
      <c r="U384" s="198"/>
      <c r="V384" s="301" t="str">
        <f>IF(AND(OR(P384="KO",S384&lt;&gt;""),OR(Q384="",R384="",S384="")),Listes!$A$68,IF(AND(S384="",Q384&lt;&gt;""),Listes!$A$69,IF(AND(O384&lt;S384,U384=""),Listes!$A$70,IF(AND(Q384&gt;R384),Listes!$A$71,IF(AND(O384&lt;&gt;"",O384&gt;S384,T384=""),Listes!$A$72,IF(AND(W384="",OR(P384&lt;&gt;"",Q384&lt;&gt;"",R384&lt;&gt;"")),Listes!$A$73,""))))))</f>
        <v/>
      </c>
      <c r="W384" s="199"/>
      <c r="X384" s="331">
        <f t="shared" si="23"/>
        <v>0</v>
      </c>
    </row>
    <row r="385" spans="1:24" ht="20.149999999999999" customHeight="1" x14ac:dyDescent="0.35">
      <c r="A385" s="126">
        <v>379</v>
      </c>
      <c r="B385" s="123" t="str">
        <f>IF('Dépenses forfaitaires'!B385="","",'Dépenses forfaitaires'!B385)</f>
        <v/>
      </c>
      <c r="C385" s="123" t="str">
        <f>IF('Dépenses forfaitaires'!C385="","",'Dépenses forfaitaires'!C385)</f>
        <v/>
      </c>
      <c r="D385" s="123" t="str">
        <f>IF('Dépenses forfaitaires'!D385="","",'Dépenses forfaitaires'!D385)</f>
        <v/>
      </c>
      <c r="E385" s="123" t="str">
        <f>IF('Dépenses forfaitaires'!E385="","",'Dépenses forfaitaires'!E385)</f>
        <v/>
      </c>
      <c r="F385" s="123" t="str">
        <f>IF('Dépenses forfaitaires'!F385="","",'Dépenses forfaitaires'!F385)</f>
        <v/>
      </c>
      <c r="G385" s="197" t="str">
        <f>IF('Dépenses forfaitaires'!G385="","",'Dépenses forfaitaires'!G385)</f>
        <v/>
      </c>
      <c r="H385" s="123" t="str">
        <f>IF('Dépenses forfaitaires'!H385="","",'Dépenses forfaitaires'!H385)</f>
        <v/>
      </c>
      <c r="I385" s="123" t="str">
        <f>IF('Dépenses forfaitaires'!I385="","",'Dépenses forfaitaires'!I385)</f>
        <v/>
      </c>
      <c r="J385" s="361" t="str">
        <f>IF('Dépenses forfaitaires'!J385="","",'Dépenses forfaitaires'!J385)</f>
        <v/>
      </c>
      <c r="K385" s="361" t="str">
        <f>IF('Dépenses forfaitaires'!K385="","",'Dépenses forfaitaires'!K385)</f>
        <v/>
      </c>
      <c r="L385" s="123" t="str">
        <f>IF($H385="","",IF($C385=Listes!$B$32,IF('DP_Instruction Forfaitaires'!$E385&lt;Listes!$B$53,('DP_Instruction Forfaitaires'!$E385*(VLOOKUP('DP_Instruction Forfaitaires'!$D385,Listes!$A$54:$E$60,2,FALSE))),IF('DP_Instruction Forfaitaires'!$E385&gt;Listes!$E$53,('DP_Instruction Forfaitaires'!$E385*(VLOOKUP('DP_Instruction Forfaitaires'!$D385,Listes!$A$54:$E$60,5,FALSE))),('DP_Instruction Forfaitaires'!$E385*(VLOOKUP('DP_Instruction Forfaitaires'!$D385,Listes!$A$54:$E$60,3,FALSE))+(VLOOKUP('DP_Instruction Forfaitaires'!$D385,Listes!$A$54:$E$60,4,FALSE)))))))</f>
        <v/>
      </c>
      <c r="M385" s="123" t="str">
        <f>IF($H385="","",IF($C385=Listes!$B$31,IF('DP_Instruction Forfaitaires'!$E385&lt;Listes!$B$42,('DP_Instruction Forfaitaires'!$E385*(VLOOKUP('DP_Instruction Forfaitaires'!$D385,Listes!$A$43:$E$49,2,FALSE))),IF('DP_Instruction Forfaitaires'!$E385&gt;Listes!$D$42,('DP_Instruction Forfaitaires'!$E385*(VLOOKUP('DP_Instruction Forfaitaires'!$D385,Listes!$A$43:$E$49,5,FALSE))),('DP_Instruction Forfaitaires'!$E385*(VLOOKUP('DP_Instruction Forfaitaires'!$D385,Listes!$A$43:$E$49,3,FALSE))+(VLOOKUP('DP_Instruction Forfaitaires'!$D385,Listes!$A$43:$E$49,4,FALSE)))))))</f>
        <v/>
      </c>
      <c r="N385" s="186" t="str">
        <f>IF($H385="","",IF($C385=Listes!$B$34,Listes!$I$31,IF($C385=Listes!$B$35,(VLOOKUP('DP_Instruction Forfaitaires'!$F385,Listes!$E$31:$F$36,2,FALSE)),IF($C385=Listes!$B$33,IF('DP_Instruction Forfaitaires'!$E385&lt;Listes!$A$64,'DP_Instruction Forfaitaires'!$E385*Listes!$A$65,IF('DP_Instruction Forfaitaires'!$E385&gt;Listes!$D$64,'DP_Instruction Forfaitaires'!$E385*Listes!$D$65,(('DP_Instruction Forfaitaires'!$E385*Listes!$B$65)+Listes!$C$65)))))))</f>
        <v/>
      </c>
      <c r="O385" s="140" t="str">
        <f>IF('Dépenses forfaitaires'!P385="","",'Dépenses forfaitaires'!P385)</f>
        <v/>
      </c>
      <c r="P385" s="196"/>
      <c r="Q385" s="367" t="str">
        <f t="shared" si="20"/>
        <v/>
      </c>
      <c r="R385" s="367" t="str">
        <f t="shared" si="21"/>
        <v/>
      </c>
      <c r="S385" s="196" t="str">
        <f t="shared" si="22"/>
        <v/>
      </c>
      <c r="T385" s="193"/>
      <c r="U385" s="198"/>
      <c r="V385" s="301" t="str">
        <f>IF(AND(OR(P385="KO",S385&lt;&gt;""),OR(Q385="",R385="",S385="")),Listes!$A$68,IF(AND(S385="",Q385&lt;&gt;""),Listes!$A$69,IF(AND(O385&lt;S385,U385=""),Listes!$A$70,IF(AND(Q385&gt;R385),Listes!$A$71,IF(AND(O385&lt;&gt;"",O385&gt;S385,T385=""),Listes!$A$72,IF(AND(W385="",OR(P385&lt;&gt;"",Q385&lt;&gt;"",R385&lt;&gt;"")),Listes!$A$73,""))))))</f>
        <v/>
      </c>
      <c r="W385" s="199"/>
      <c r="X385" s="331">
        <f t="shared" si="23"/>
        <v>0</v>
      </c>
    </row>
    <row r="386" spans="1:24" ht="20.149999999999999" customHeight="1" x14ac:dyDescent="0.35">
      <c r="A386" s="126">
        <v>380</v>
      </c>
      <c r="B386" s="123" t="str">
        <f>IF('Dépenses forfaitaires'!B386="","",'Dépenses forfaitaires'!B386)</f>
        <v/>
      </c>
      <c r="C386" s="123" t="str">
        <f>IF('Dépenses forfaitaires'!C386="","",'Dépenses forfaitaires'!C386)</f>
        <v/>
      </c>
      <c r="D386" s="123" t="str">
        <f>IF('Dépenses forfaitaires'!D386="","",'Dépenses forfaitaires'!D386)</f>
        <v/>
      </c>
      <c r="E386" s="123" t="str">
        <f>IF('Dépenses forfaitaires'!E386="","",'Dépenses forfaitaires'!E386)</f>
        <v/>
      </c>
      <c r="F386" s="123" t="str">
        <f>IF('Dépenses forfaitaires'!F386="","",'Dépenses forfaitaires'!F386)</f>
        <v/>
      </c>
      <c r="G386" s="197" t="str">
        <f>IF('Dépenses forfaitaires'!G386="","",'Dépenses forfaitaires'!G386)</f>
        <v/>
      </c>
      <c r="H386" s="123" t="str">
        <f>IF('Dépenses forfaitaires'!H386="","",'Dépenses forfaitaires'!H386)</f>
        <v/>
      </c>
      <c r="I386" s="123" t="str">
        <f>IF('Dépenses forfaitaires'!I386="","",'Dépenses forfaitaires'!I386)</f>
        <v/>
      </c>
      <c r="J386" s="361" t="str">
        <f>IF('Dépenses forfaitaires'!J386="","",'Dépenses forfaitaires'!J386)</f>
        <v/>
      </c>
      <c r="K386" s="361" t="str">
        <f>IF('Dépenses forfaitaires'!K386="","",'Dépenses forfaitaires'!K386)</f>
        <v/>
      </c>
      <c r="L386" s="123" t="str">
        <f>IF($H386="","",IF($C386=Listes!$B$32,IF('DP_Instruction Forfaitaires'!$E386&lt;Listes!$B$53,('DP_Instruction Forfaitaires'!$E386*(VLOOKUP('DP_Instruction Forfaitaires'!$D386,Listes!$A$54:$E$60,2,FALSE))),IF('DP_Instruction Forfaitaires'!$E386&gt;Listes!$E$53,('DP_Instruction Forfaitaires'!$E386*(VLOOKUP('DP_Instruction Forfaitaires'!$D386,Listes!$A$54:$E$60,5,FALSE))),('DP_Instruction Forfaitaires'!$E386*(VLOOKUP('DP_Instruction Forfaitaires'!$D386,Listes!$A$54:$E$60,3,FALSE))+(VLOOKUP('DP_Instruction Forfaitaires'!$D386,Listes!$A$54:$E$60,4,FALSE)))))))</f>
        <v/>
      </c>
      <c r="M386" s="123" t="str">
        <f>IF($H386="","",IF($C386=Listes!$B$31,IF('DP_Instruction Forfaitaires'!$E386&lt;Listes!$B$42,('DP_Instruction Forfaitaires'!$E386*(VLOOKUP('DP_Instruction Forfaitaires'!$D386,Listes!$A$43:$E$49,2,FALSE))),IF('DP_Instruction Forfaitaires'!$E386&gt;Listes!$D$42,('DP_Instruction Forfaitaires'!$E386*(VLOOKUP('DP_Instruction Forfaitaires'!$D386,Listes!$A$43:$E$49,5,FALSE))),('DP_Instruction Forfaitaires'!$E386*(VLOOKUP('DP_Instruction Forfaitaires'!$D386,Listes!$A$43:$E$49,3,FALSE))+(VLOOKUP('DP_Instruction Forfaitaires'!$D386,Listes!$A$43:$E$49,4,FALSE)))))))</f>
        <v/>
      </c>
      <c r="N386" s="186" t="str">
        <f>IF($H386="","",IF($C386=Listes!$B$34,Listes!$I$31,IF($C386=Listes!$B$35,(VLOOKUP('DP_Instruction Forfaitaires'!$F386,Listes!$E$31:$F$36,2,FALSE)),IF($C386=Listes!$B$33,IF('DP_Instruction Forfaitaires'!$E386&lt;Listes!$A$64,'DP_Instruction Forfaitaires'!$E386*Listes!$A$65,IF('DP_Instruction Forfaitaires'!$E386&gt;Listes!$D$64,'DP_Instruction Forfaitaires'!$E386*Listes!$D$65,(('DP_Instruction Forfaitaires'!$E386*Listes!$B$65)+Listes!$C$65)))))))</f>
        <v/>
      </c>
      <c r="O386" s="140" t="str">
        <f>IF('Dépenses forfaitaires'!P386="","",'Dépenses forfaitaires'!P386)</f>
        <v/>
      </c>
      <c r="P386" s="196"/>
      <c r="Q386" s="367" t="str">
        <f t="shared" si="20"/>
        <v/>
      </c>
      <c r="R386" s="367" t="str">
        <f t="shared" si="21"/>
        <v/>
      </c>
      <c r="S386" s="196" t="str">
        <f t="shared" si="22"/>
        <v/>
      </c>
      <c r="T386" s="193"/>
      <c r="U386" s="198"/>
      <c r="V386" s="301" t="str">
        <f>IF(AND(OR(P386="KO",S386&lt;&gt;""),OR(Q386="",R386="",S386="")),Listes!$A$68,IF(AND(S386="",Q386&lt;&gt;""),Listes!$A$69,IF(AND(O386&lt;S386,U386=""),Listes!$A$70,IF(AND(Q386&gt;R386),Listes!$A$71,IF(AND(O386&lt;&gt;"",O386&gt;S386,T386=""),Listes!$A$72,IF(AND(W386="",OR(P386&lt;&gt;"",Q386&lt;&gt;"",R386&lt;&gt;"")),Listes!$A$73,""))))))</f>
        <v/>
      </c>
      <c r="W386" s="199"/>
      <c r="X386" s="331">
        <f t="shared" si="23"/>
        <v>0</v>
      </c>
    </row>
    <row r="387" spans="1:24" ht="20.149999999999999" customHeight="1" x14ac:dyDescent="0.35">
      <c r="A387" s="126">
        <v>381</v>
      </c>
      <c r="B387" s="123" t="str">
        <f>IF('Dépenses forfaitaires'!B387="","",'Dépenses forfaitaires'!B387)</f>
        <v/>
      </c>
      <c r="C387" s="123" t="str">
        <f>IF('Dépenses forfaitaires'!C387="","",'Dépenses forfaitaires'!C387)</f>
        <v/>
      </c>
      <c r="D387" s="123" t="str">
        <f>IF('Dépenses forfaitaires'!D387="","",'Dépenses forfaitaires'!D387)</f>
        <v/>
      </c>
      <c r="E387" s="123" t="str">
        <f>IF('Dépenses forfaitaires'!E387="","",'Dépenses forfaitaires'!E387)</f>
        <v/>
      </c>
      <c r="F387" s="123" t="str">
        <f>IF('Dépenses forfaitaires'!F387="","",'Dépenses forfaitaires'!F387)</f>
        <v/>
      </c>
      <c r="G387" s="197" t="str">
        <f>IF('Dépenses forfaitaires'!G387="","",'Dépenses forfaitaires'!G387)</f>
        <v/>
      </c>
      <c r="H387" s="123" t="str">
        <f>IF('Dépenses forfaitaires'!H387="","",'Dépenses forfaitaires'!H387)</f>
        <v/>
      </c>
      <c r="I387" s="123" t="str">
        <f>IF('Dépenses forfaitaires'!I387="","",'Dépenses forfaitaires'!I387)</f>
        <v/>
      </c>
      <c r="J387" s="361" t="str">
        <f>IF('Dépenses forfaitaires'!J387="","",'Dépenses forfaitaires'!J387)</f>
        <v/>
      </c>
      <c r="K387" s="361" t="str">
        <f>IF('Dépenses forfaitaires'!K387="","",'Dépenses forfaitaires'!K387)</f>
        <v/>
      </c>
      <c r="L387" s="123" t="str">
        <f>IF($H387="","",IF($C387=Listes!$B$32,IF('DP_Instruction Forfaitaires'!$E387&lt;Listes!$B$53,('DP_Instruction Forfaitaires'!$E387*(VLOOKUP('DP_Instruction Forfaitaires'!$D387,Listes!$A$54:$E$60,2,FALSE))),IF('DP_Instruction Forfaitaires'!$E387&gt;Listes!$E$53,('DP_Instruction Forfaitaires'!$E387*(VLOOKUP('DP_Instruction Forfaitaires'!$D387,Listes!$A$54:$E$60,5,FALSE))),('DP_Instruction Forfaitaires'!$E387*(VLOOKUP('DP_Instruction Forfaitaires'!$D387,Listes!$A$54:$E$60,3,FALSE))+(VLOOKUP('DP_Instruction Forfaitaires'!$D387,Listes!$A$54:$E$60,4,FALSE)))))))</f>
        <v/>
      </c>
      <c r="M387" s="123" t="str">
        <f>IF($H387="","",IF($C387=Listes!$B$31,IF('DP_Instruction Forfaitaires'!$E387&lt;Listes!$B$42,('DP_Instruction Forfaitaires'!$E387*(VLOOKUP('DP_Instruction Forfaitaires'!$D387,Listes!$A$43:$E$49,2,FALSE))),IF('DP_Instruction Forfaitaires'!$E387&gt;Listes!$D$42,('DP_Instruction Forfaitaires'!$E387*(VLOOKUP('DP_Instruction Forfaitaires'!$D387,Listes!$A$43:$E$49,5,FALSE))),('DP_Instruction Forfaitaires'!$E387*(VLOOKUP('DP_Instruction Forfaitaires'!$D387,Listes!$A$43:$E$49,3,FALSE))+(VLOOKUP('DP_Instruction Forfaitaires'!$D387,Listes!$A$43:$E$49,4,FALSE)))))))</f>
        <v/>
      </c>
      <c r="N387" s="186" t="str">
        <f>IF($H387="","",IF($C387=Listes!$B$34,Listes!$I$31,IF($C387=Listes!$B$35,(VLOOKUP('DP_Instruction Forfaitaires'!$F387,Listes!$E$31:$F$36,2,FALSE)),IF($C387=Listes!$B$33,IF('DP_Instruction Forfaitaires'!$E387&lt;Listes!$A$64,'DP_Instruction Forfaitaires'!$E387*Listes!$A$65,IF('DP_Instruction Forfaitaires'!$E387&gt;Listes!$D$64,'DP_Instruction Forfaitaires'!$E387*Listes!$D$65,(('DP_Instruction Forfaitaires'!$E387*Listes!$B$65)+Listes!$C$65)))))))</f>
        <v/>
      </c>
      <c r="O387" s="140" t="str">
        <f>IF('Dépenses forfaitaires'!P387="","",'Dépenses forfaitaires'!P387)</f>
        <v/>
      </c>
      <c r="P387" s="196"/>
      <c r="Q387" s="367" t="str">
        <f t="shared" si="20"/>
        <v/>
      </c>
      <c r="R387" s="367" t="str">
        <f t="shared" si="21"/>
        <v/>
      </c>
      <c r="S387" s="196" t="str">
        <f t="shared" si="22"/>
        <v/>
      </c>
      <c r="T387" s="193"/>
      <c r="U387" s="198"/>
      <c r="V387" s="301" t="str">
        <f>IF(AND(OR(P387="KO",S387&lt;&gt;""),OR(Q387="",R387="",S387="")),Listes!$A$68,IF(AND(S387="",Q387&lt;&gt;""),Listes!$A$69,IF(AND(O387&lt;S387,U387=""),Listes!$A$70,IF(AND(Q387&gt;R387),Listes!$A$71,IF(AND(O387&lt;&gt;"",O387&gt;S387,T387=""),Listes!$A$72,IF(AND(W387="",OR(P387&lt;&gt;"",Q387&lt;&gt;"",R387&lt;&gt;"")),Listes!$A$73,""))))))</f>
        <v/>
      </c>
      <c r="W387" s="199"/>
      <c r="X387" s="331">
        <f t="shared" si="23"/>
        <v>0</v>
      </c>
    </row>
    <row r="388" spans="1:24" ht="20.149999999999999" customHeight="1" x14ac:dyDescent="0.35">
      <c r="A388" s="126">
        <v>382</v>
      </c>
      <c r="B388" s="123" t="str">
        <f>IF('Dépenses forfaitaires'!B388="","",'Dépenses forfaitaires'!B388)</f>
        <v/>
      </c>
      <c r="C388" s="123" t="str">
        <f>IF('Dépenses forfaitaires'!C388="","",'Dépenses forfaitaires'!C388)</f>
        <v/>
      </c>
      <c r="D388" s="123" t="str">
        <f>IF('Dépenses forfaitaires'!D388="","",'Dépenses forfaitaires'!D388)</f>
        <v/>
      </c>
      <c r="E388" s="123" t="str">
        <f>IF('Dépenses forfaitaires'!E388="","",'Dépenses forfaitaires'!E388)</f>
        <v/>
      </c>
      <c r="F388" s="123" t="str">
        <f>IF('Dépenses forfaitaires'!F388="","",'Dépenses forfaitaires'!F388)</f>
        <v/>
      </c>
      <c r="G388" s="197" t="str">
        <f>IF('Dépenses forfaitaires'!G388="","",'Dépenses forfaitaires'!G388)</f>
        <v/>
      </c>
      <c r="H388" s="123" t="str">
        <f>IF('Dépenses forfaitaires'!H388="","",'Dépenses forfaitaires'!H388)</f>
        <v/>
      </c>
      <c r="I388" s="123" t="str">
        <f>IF('Dépenses forfaitaires'!I388="","",'Dépenses forfaitaires'!I388)</f>
        <v/>
      </c>
      <c r="J388" s="361" t="str">
        <f>IF('Dépenses forfaitaires'!J388="","",'Dépenses forfaitaires'!J388)</f>
        <v/>
      </c>
      <c r="K388" s="361" t="str">
        <f>IF('Dépenses forfaitaires'!K388="","",'Dépenses forfaitaires'!K388)</f>
        <v/>
      </c>
      <c r="L388" s="123" t="str">
        <f>IF($H388="","",IF($C388=Listes!$B$32,IF('DP_Instruction Forfaitaires'!$E388&lt;Listes!$B$53,('DP_Instruction Forfaitaires'!$E388*(VLOOKUP('DP_Instruction Forfaitaires'!$D388,Listes!$A$54:$E$60,2,FALSE))),IF('DP_Instruction Forfaitaires'!$E388&gt;Listes!$E$53,('DP_Instruction Forfaitaires'!$E388*(VLOOKUP('DP_Instruction Forfaitaires'!$D388,Listes!$A$54:$E$60,5,FALSE))),('DP_Instruction Forfaitaires'!$E388*(VLOOKUP('DP_Instruction Forfaitaires'!$D388,Listes!$A$54:$E$60,3,FALSE))+(VLOOKUP('DP_Instruction Forfaitaires'!$D388,Listes!$A$54:$E$60,4,FALSE)))))))</f>
        <v/>
      </c>
      <c r="M388" s="123" t="str">
        <f>IF($H388="","",IF($C388=Listes!$B$31,IF('DP_Instruction Forfaitaires'!$E388&lt;Listes!$B$42,('DP_Instruction Forfaitaires'!$E388*(VLOOKUP('DP_Instruction Forfaitaires'!$D388,Listes!$A$43:$E$49,2,FALSE))),IF('DP_Instruction Forfaitaires'!$E388&gt;Listes!$D$42,('DP_Instruction Forfaitaires'!$E388*(VLOOKUP('DP_Instruction Forfaitaires'!$D388,Listes!$A$43:$E$49,5,FALSE))),('DP_Instruction Forfaitaires'!$E388*(VLOOKUP('DP_Instruction Forfaitaires'!$D388,Listes!$A$43:$E$49,3,FALSE))+(VLOOKUP('DP_Instruction Forfaitaires'!$D388,Listes!$A$43:$E$49,4,FALSE)))))))</f>
        <v/>
      </c>
      <c r="N388" s="186" t="str">
        <f>IF($H388="","",IF($C388=Listes!$B$34,Listes!$I$31,IF($C388=Listes!$B$35,(VLOOKUP('DP_Instruction Forfaitaires'!$F388,Listes!$E$31:$F$36,2,FALSE)),IF($C388=Listes!$B$33,IF('DP_Instruction Forfaitaires'!$E388&lt;Listes!$A$64,'DP_Instruction Forfaitaires'!$E388*Listes!$A$65,IF('DP_Instruction Forfaitaires'!$E388&gt;Listes!$D$64,'DP_Instruction Forfaitaires'!$E388*Listes!$D$65,(('DP_Instruction Forfaitaires'!$E388*Listes!$B$65)+Listes!$C$65)))))))</f>
        <v/>
      </c>
      <c r="O388" s="140" t="str">
        <f>IF('Dépenses forfaitaires'!P388="","",'Dépenses forfaitaires'!P388)</f>
        <v/>
      </c>
      <c r="P388" s="196"/>
      <c r="Q388" s="367" t="str">
        <f t="shared" si="20"/>
        <v/>
      </c>
      <c r="R388" s="367" t="str">
        <f t="shared" si="21"/>
        <v/>
      </c>
      <c r="S388" s="196" t="str">
        <f t="shared" si="22"/>
        <v/>
      </c>
      <c r="T388" s="193"/>
      <c r="U388" s="198"/>
      <c r="V388" s="301" t="str">
        <f>IF(AND(OR(P388="KO",S388&lt;&gt;""),OR(Q388="",R388="",S388="")),Listes!$A$68,IF(AND(S388="",Q388&lt;&gt;""),Listes!$A$69,IF(AND(O388&lt;S388,U388=""),Listes!$A$70,IF(AND(Q388&gt;R388),Listes!$A$71,IF(AND(O388&lt;&gt;"",O388&gt;S388,T388=""),Listes!$A$72,IF(AND(W388="",OR(P388&lt;&gt;"",Q388&lt;&gt;"",R388&lt;&gt;"")),Listes!$A$73,""))))))</f>
        <v/>
      </c>
      <c r="W388" s="199"/>
      <c r="X388" s="331">
        <f t="shared" si="23"/>
        <v>0</v>
      </c>
    </row>
    <row r="389" spans="1:24" ht="20.149999999999999" customHeight="1" x14ac:dyDescent="0.35">
      <c r="A389" s="126">
        <v>383</v>
      </c>
      <c r="B389" s="123" t="str">
        <f>IF('Dépenses forfaitaires'!B389="","",'Dépenses forfaitaires'!B389)</f>
        <v/>
      </c>
      <c r="C389" s="123" t="str">
        <f>IF('Dépenses forfaitaires'!C389="","",'Dépenses forfaitaires'!C389)</f>
        <v/>
      </c>
      <c r="D389" s="123" t="str">
        <f>IF('Dépenses forfaitaires'!D389="","",'Dépenses forfaitaires'!D389)</f>
        <v/>
      </c>
      <c r="E389" s="123" t="str">
        <f>IF('Dépenses forfaitaires'!E389="","",'Dépenses forfaitaires'!E389)</f>
        <v/>
      </c>
      <c r="F389" s="123" t="str">
        <f>IF('Dépenses forfaitaires'!F389="","",'Dépenses forfaitaires'!F389)</f>
        <v/>
      </c>
      <c r="G389" s="197" t="str">
        <f>IF('Dépenses forfaitaires'!G389="","",'Dépenses forfaitaires'!G389)</f>
        <v/>
      </c>
      <c r="H389" s="123" t="str">
        <f>IF('Dépenses forfaitaires'!H389="","",'Dépenses forfaitaires'!H389)</f>
        <v/>
      </c>
      <c r="I389" s="123" t="str">
        <f>IF('Dépenses forfaitaires'!I389="","",'Dépenses forfaitaires'!I389)</f>
        <v/>
      </c>
      <c r="J389" s="361" t="str">
        <f>IF('Dépenses forfaitaires'!J389="","",'Dépenses forfaitaires'!J389)</f>
        <v/>
      </c>
      <c r="K389" s="361" t="str">
        <f>IF('Dépenses forfaitaires'!K389="","",'Dépenses forfaitaires'!K389)</f>
        <v/>
      </c>
      <c r="L389" s="123" t="str">
        <f>IF($H389="","",IF($C389=Listes!$B$32,IF('DP_Instruction Forfaitaires'!$E389&lt;Listes!$B$53,('DP_Instruction Forfaitaires'!$E389*(VLOOKUP('DP_Instruction Forfaitaires'!$D389,Listes!$A$54:$E$60,2,FALSE))),IF('DP_Instruction Forfaitaires'!$E389&gt;Listes!$E$53,('DP_Instruction Forfaitaires'!$E389*(VLOOKUP('DP_Instruction Forfaitaires'!$D389,Listes!$A$54:$E$60,5,FALSE))),('DP_Instruction Forfaitaires'!$E389*(VLOOKUP('DP_Instruction Forfaitaires'!$D389,Listes!$A$54:$E$60,3,FALSE))+(VLOOKUP('DP_Instruction Forfaitaires'!$D389,Listes!$A$54:$E$60,4,FALSE)))))))</f>
        <v/>
      </c>
      <c r="M389" s="123" t="str">
        <f>IF($H389="","",IF($C389=Listes!$B$31,IF('DP_Instruction Forfaitaires'!$E389&lt;Listes!$B$42,('DP_Instruction Forfaitaires'!$E389*(VLOOKUP('DP_Instruction Forfaitaires'!$D389,Listes!$A$43:$E$49,2,FALSE))),IF('DP_Instruction Forfaitaires'!$E389&gt;Listes!$D$42,('DP_Instruction Forfaitaires'!$E389*(VLOOKUP('DP_Instruction Forfaitaires'!$D389,Listes!$A$43:$E$49,5,FALSE))),('DP_Instruction Forfaitaires'!$E389*(VLOOKUP('DP_Instruction Forfaitaires'!$D389,Listes!$A$43:$E$49,3,FALSE))+(VLOOKUP('DP_Instruction Forfaitaires'!$D389,Listes!$A$43:$E$49,4,FALSE)))))))</f>
        <v/>
      </c>
      <c r="N389" s="186" t="str">
        <f>IF($H389="","",IF($C389=Listes!$B$34,Listes!$I$31,IF($C389=Listes!$B$35,(VLOOKUP('DP_Instruction Forfaitaires'!$F389,Listes!$E$31:$F$36,2,FALSE)),IF($C389=Listes!$B$33,IF('DP_Instruction Forfaitaires'!$E389&lt;Listes!$A$64,'DP_Instruction Forfaitaires'!$E389*Listes!$A$65,IF('DP_Instruction Forfaitaires'!$E389&gt;Listes!$D$64,'DP_Instruction Forfaitaires'!$E389*Listes!$D$65,(('DP_Instruction Forfaitaires'!$E389*Listes!$B$65)+Listes!$C$65)))))))</f>
        <v/>
      </c>
      <c r="O389" s="140" t="str">
        <f>IF('Dépenses forfaitaires'!P389="","",'Dépenses forfaitaires'!P389)</f>
        <v/>
      </c>
      <c r="P389" s="196"/>
      <c r="Q389" s="367" t="str">
        <f t="shared" si="20"/>
        <v/>
      </c>
      <c r="R389" s="367" t="str">
        <f t="shared" si="21"/>
        <v/>
      </c>
      <c r="S389" s="196" t="str">
        <f t="shared" si="22"/>
        <v/>
      </c>
      <c r="T389" s="193"/>
      <c r="U389" s="198"/>
      <c r="V389" s="301" t="str">
        <f>IF(AND(OR(P389="KO",S389&lt;&gt;""),OR(Q389="",R389="",S389="")),Listes!$A$68,IF(AND(S389="",Q389&lt;&gt;""),Listes!$A$69,IF(AND(O389&lt;S389,U389=""),Listes!$A$70,IF(AND(Q389&gt;R389),Listes!$A$71,IF(AND(O389&lt;&gt;"",O389&gt;S389,T389=""),Listes!$A$72,IF(AND(W389="",OR(P389&lt;&gt;"",Q389&lt;&gt;"",R389&lt;&gt;"")),Listes!$A$73,""))))))</f>
        <v/>
      </c>
      <c r="W389" s="199"/>
      <c r="X389" s="331">
        <f t="shared" si="23"/>
        <v>0</v>
      </c>
    </row>
    <row r="390" spans="1:24" ht="20.149999999999999" customHeight="1" x14ac:dyDescent="0.35">
      <c r="A390" s="126">
        <v>384</v>
      </c>
      <c r="B390" s="123" t="str">
        <f>IF('Dépenses forfaitaires'!B390="","",'Dépenses forfaitaires'!B390)</f>
        <v/>
      </c>
      <c r="C390" s="123" t="str">
        <f>IF('Dépenses forfaitaires'!C390="","",'Dépenses forfaitaires'!C390)</f>
        <v/>
      </c>
      <c r="D390" s="123" t="str">
        <f>IF('Dépenses forfaitaires'!D390="","",'Dépenses forfaitaires'!D390)</f>
        <v/>
      </c>
      <c r="E390" s="123" t="str">
        <f>IF('Dépenses forfaitaires'!E390="","",'Dépenses forfaitaires'!E390)</f>
        <v/>
      </c>
      <c r="F390" s="123" t="str">
        <f>IF('Dépenses forfaitaires'!F390="","",'Dépenses forfaitaires'!F390)</f>
        <v/>
      </c>
      <c r="G390" s="197" t="str">
        <f>IF('Dépenses forfaitaires'!G390="","",'Dépenses forfaitaires'!G390)</f>
        <v/>
      </c>
      <c r="H390" s="123" t="str">
        <f>IF('Dépenses forfaitaires'!H390="","",'Dépenses forfaitaires'!H390)</f>
        <v/>
      </c>
      <c r="I390" s="123" t="str">
        <f>IF('Dépenses forfaitaires'!I390="","",'Dépenses forfaitaires'!I390)</f>
        <v/>
      </c>
      <c r="J390" s="361" t="str">
        <f>IF('Dépenses forfaitaires'!J390="","",'Dépenses forfaitaires'!J390)</f>
        <v/>
      </c>
      <c r="K390" s="361" t="str">
        <f>IF('Dépenses forfaitaires'!K390="","",'Dépenses forfaitaires'!K390)</f>
        <v/>
      </c>
      <c r="L390" s="123" t="str">
        <f>IF($H390="","",IF($C390=Listes!$B$32,IF('DP_Instruction Forfaitaires'!$E390&lt;Listes!$B$53,('DP_Instruction Forfaitaires'!$E390*(VLOOKUP('DP_Instruction Forfaitaires'!$D390,Listes!$A$54:$E$60,2,FALSE))),IF('DP_Instruction Forfaitaires'!$E390&gt;Listes!$E$53,('DP_Instruction Forfaitaires'!$E390*(VLOOKUP('DP_Instruction Forfaitaires'!$D390,Listes!$A$54:$E$60,5,FALSE))),('DP_Instruction Forfaitaires'!$E390*(VLOOKUP('DP_Instruction Forfaitaires'!$D390,Listes!$A$54:$E$60,3,FALSE))+(VLOOKUP('DP_Instruction Forfaitaires'!$D390,Listes!$A$54:$E$60,4,FALSE)))))))</f>
        <v/>
      </c>
      <c r="M390" s="123" t="str">
        <f>IF($H390="","",IF($C390=Listes!$B$31,IF('DP_Instruction Forfaitaires'!$E390&lt;Listes!$B$42,('DP_Instruction Forfaitaires'!$E390*(VLOOKUP('DP_Instruction Forfaitaires'!$D390,Listes!$A$43:$E$49,2,FALSE))),IF('DP_Instruction Forfaitaires'!$E390&gt;Listes!$D$42,('DP_Instruction Forfaitaires'!$E390*(VLOOKUP('DP_Instruction Forfaitaires'!$D390,Listes!$A$43:$E$49,5,FALSE))),('DP_Instruction Forfaitaires'!$E390*(VLOOKUP('DP_Instruction Forfaitaires'!$D390,Listes!$A$43:$E$49,3,FALSE))+(VLOOKUP('DP_Instruction Forfaitaires'!$D390,Listes!$A$43:$E$49,4,FALSE)))))))</f>
        <v/>
      </c>
      <c r="N390" s="186" t="str">
        <f>IF($H390="","",IF($C390=Listes!$B$34,Listes!$I$31,IF($C390=Listes!$B$35,(VLOOKUP('DP_Instruction Forfaitaires'!$F390,Listes!$E$31:$F$36,2,FALSE)),IF($C390=Listes!$B$33,IF('DP_Instruction Forfaitaires'!$E390&lt;Listes!$A$64,'DP_Instruction Forfaitaires'!$E390*Listes!$A$65,IF('DP_Instruction Forfaitaires'!$E390&gt;Listes!$D$64,'DP_Instruction Forfaitaires'!$E390*Listes!$D$65,(('DP_Instruction Forfaitaires'!$E390*Listes!$B$65)+Listes!$C$65)))))))</f>
        <v/>
      </c>
      <c r="O390" s="140" t="str">
        <f>IF('Dépenses forfaitaires'!P390="","",'Dépenses forfaitaires'!P390)</f>
        <v/>
      </c>
      <c r="P390" s="196"/>
      <c r="Q390" s="367" t="str">
        <f t="shared" si="20"/>
        <v/>
      </c>
      <c r="R390" s="367" t="str">
        <f t="shared" si="21"/>
        <v/>
      </c>
      <c r="S390" s="196" t="str">
        <f t="shared" si="22"/>
        <v/>
      </c>
      <c r="T390" s="193"/>
      <c r="U390" s="198"/>
      <c r="V390" s="301" t="str">
        <f>IF(AND(OR(P390="KO",S390&lt;&gt;""),OR(Q390="",R390="",S390="")),Listes!$A$68,IF(AND(S390="",Q390&lt;&gt;""),Listes!$A$69,IF(AND(O390&lt;S390,U390=""),Listes!$A$70,IF(AND(Q390&gt;R390),Listes!$A$71,IF(AND(O390&lt;&gt;"",O390&gt;S390,T390=""),Listes!$A$72,IF(AND(W390="",OR(P390&lt;&gt;"",Q390&lt;&gt;"",R390&lt;&gt;"")),Listes!$A$73,""))))))</f>
        <v/>
      </c>
      <c r="W390" s="199"/>
      <c r="X390" s="331">
        <f t="shared" si="23"/>
        <v>0</v>
      </c>
    </row>
    <row r="391" spans="1:24" ht="20.149999999999999" customHeight="1" x14ac:dyDescent="0.35">
      <c r="A391" s="126">
        <v>385</v>
      </c>
      <c r="B391" s="123" t="str">
        <f>IF('Dépenses forfaitaires'!B391="","",'Dépenses forfaitaires'!B391)</f>
        <v/>
      </c>
      <c r="C391" s="123" t="str">
        <f>IF('Dépenses forfaitaires'!C391="","",'Dépenses forfaitaires'!C391)</f>
        <v/>
      </c>
      <c r="D391" s="123" t="str">
        <f>IF('Dépenses forfaitaires'!D391="","",'Dépenses forfaitaires'!D391)</f>
        <v/>
      </c>
      <c r="E391" s="123" t="str">
        <f>IF('Dépenses forfaitaires'!E391="","",'Dépenses forfaitaires'!E391)</f>
        <v/>
      </c>
      <c r="F391" s="123" t="str">
        <f>IF('Dépenses forfaitaires'!F391="","",'Dépenses forfaitaires'!F391)</f>
        <v/>
      </c>
      <c r="G391" s="197" t="str">
        <f>IF('Dépenses forfaitaires'!G391="","",'Dépenses forfaitaires'!G391)</f>
        <v/>
      </c>
      <c r="H391" s="123" t="str">
        <f>IF('Dépenses forfaitaires'!H391="","",'Dépenses forfaitaires'!H391)</f>
        <v/>
      </c>
      <c r="I391" s="123" t="str">
        <f>IF('Dépenses forfaitaires'!I391="","",'Dépenses forfaitaires'!I391)</f>
        <v/>
      </c>
      <c r="J391" s="361" t="str">
        <f>IF('Dépenses forfaitaires'!J391="","",'Dépenses forfaitaires'!J391)</f>
        <v/>
      </c>
      <c r="K391" s="361" t="str">
        <f>IF('Dépenses forfaitaires'!K391="","",'Dépenses forfaitaires'!K391)</f>
        <v/>
      </c>
      <c r="L391" s="123" t="str">
        <f>IF($H391="","",IF($C391=Listes!$B$32,IF('DP_Instruction Forfaitaires'!$E391&lt;Listes!$B$53,('DP_Instruction Forfaitaires'!$E391*(VLOOKUP('DP_Instruction Forfaitaires'!$D391,Listes!$A$54:$E$60,2,FALSE))),IF('DP_Instruction Forfaitaires'!$E391&gt;Listes!$E$53,('DP_Instruction Forfaitaires'!$E391*(VLOOKUP('DP_Instruction Forfaitaires'!$D391,Listes!$A$54:$E$60,5,FALSE))),('DP_Instruction Forfaitaires'!$E391*(VLOOKUP('DP_Instruction Forfaitaires'!$D391,Listes!$A$54:$E$60,3,FALSE))+(VLOOKUP('DP_Instruction Forfaitaires'!$D391,Listes!$A$54:$E$60,4,FALSE)))))))</f>
        <v/>
      </c>
      <c r="M391" s="123" t="str">
        <f>IF($H391="","",IF($C391=Listes!$B$31,IF('DP_Instruction Forfaitaires'!$E391&lt;Listes!$B$42,('DP_Instruction Forfaitaires'!$E391*(VLOOKUP('DP_Instruction Forfaitaires'!$D391,Listes!$A$43:$E$49,2,FALSE))),IF('DP_Instruction Forfaitaires'!$E391&gt;Listes!$D$42,('DP_Instruction Forfaitaires'!$E391*(VLOOKUP('DP_Instruction Forfaitaires'!$D391,Listes!$A$43:$E$49,5,FALSE))),('DP_Instruction Forfaitaires'!$E391*(VLOOKUP('DP_Instruction Forfaitaires'!$D391,Listes!$A$43:$E$49,3,FALSE))+(VLOOKUP('DP_Instruction Forfaitaires'!$D391,Listes!$A$43:$E$49,4,FALSE)))))))</f>
        <v/>
      </c>
      <c r="N391" s="186" t="str">
        <f>IF($H391="","",IF($C391=Listes!$B$34,Listes!$I$31,IF($C391=Listes!$B$35,(VLOOKUP('DP_Instruction Forfaitaires'!$F391,Listes!$E$31:$F$36,2,FALSE)),IF($C391=Listes!$B$33,IF('DP_Instruction Forfaitaires'!$E391&lt;Listes!$A$64,'DP_Instruction Forfaitaires'!$E391*Listes!$A$65,IF('DP_Instruction Forfaitaires'!$E391&gt;Listes!$D$64,'DP_Instruction Forfaitaires'!$E391*Listes!$D$65,(('DP_Instruction Forfaitaires'!$E391*Listes!$B$65)+Listes!$C$65)))))))</f>
        <v/>
      </c>
      <c r="O391" s="140" t="str">
        <f>IF('Dépenses forfaitaires'!P391="","",'Dépenses forfaitaires'!P391)</f>
        <v/>
      </c>
      <c r="P391" s="196"/>
      <c r="Q391" s="367" t="str">
        <f t="shared" si="20"/>
        <v/>
      </c>
      <c r="R391" s="367" t="str">
        <f t="shared" si="21"/>
        <v/>
      </c>
      <c r="S391" s="196" t="str">
        <f t="shared" si="22"/>
        <v/>
      </c>
      <c r="T391" s="193"/>
      <c r="U391" s="198"/>
      <c r="V391" s="301" t="str">
        <f>IF(AND(OR(P391="KO",S391&lt;&gt;""),OR(Q391="",R391="",S391="")),Listes!$A$68,IF(AND(S391="",Q391&lt;&gt;""),Listes!$A$69,IF(AND(O391&lt;S391,U391=""),Listes!$A$70,IF(AND(Q391&gt;R391),Listes!$A$71,IF(AND(O391&lt;&gt;"",O391&gt;S391,T391=""),Listes!$A$72,IF(AND(W391="",OR(P391&lt;&gt;"",Q391&lt;&gt;"",R391&lt;&gt;"")),Listes!$A$73,""))))))</f>
        <v/>
      </c>
      <c r="W391" s="199"/>
      <c r="X391" s="331">
        <f t="shared" si="23"/>
        <v>0</v>
      </c>
    </row>
    <row r="392" spans="1:24" ht="20.149999999999999" customHeight="1" x14ac:dyDescent="0.35">
      <c r="A392" s="126">
        <v>386</v>
      </c>
      <c r="B392" s="123" t="str">
        <f>IF('Dépenses forfaitaires'!B392="","",'Dépenses forfaitaires'!B392)</f>
        <v/>
      </c>
      <c r="C392" s="123" t="str">
        <f>IF('Dépenses forfaitaires'!C392="","",'Dépenses forfaitaires'!C392)</f>
        <v/>
      </c>
      <c r="D392" s="123" t="str">
        <f>IF('Dépenses forfaitaires'!D392="","",'Dépenses forfaitaires'!D392)</f>
        <v/>
      </c>
      <c r="E392" s="123" t="str">
        <f>IF('Dépenses forfaitaires'!E392="","",'Dépenses forfaitaires'!E392)</f>
        <v/>
      </c>
      <c r="F392" s="123" t="str">
        <f>IF('Dépenses forfaitaires'!F392="","",'Dépenses forfaitaires'!F392)</f>
        <v/>
      </c>
      <c r="G392" s="197" t="str">
        <f>IF('Dépenses forfaitaires'!G392="","",'Dépenses forfaitaires'!G392)</f>
        <v/>
      </c>
      <c r="H392" s="123" t="str">
        <f>IF('Dépenses forfaitaires'!H392="","",'Dépenses forfaitaires'!H392)</f>
        <v/>
      </c>
      <c r="I392" s="123" t="str">
        <f>IF('Dépenses forfaitaires'!I392="","",'Dépenses forfaitaires'!I392)</f>
        <v/>
      </c>
      <c r="J392" s="361" t="str">
        <f>IF('Dépenses forfaitaires'!J392="","",'Dépenses forfaitaires'!J392)</f>
        <v/>
      </c>
      <c r="K392" s="361" t="str">
        <f>IF('Dépenses forfaitaires'!K392="","",'Dépenses forfaitaires'!K392)</f>
        <v/>
      </c>
      <c r="L392" s="123" t="str">
        <f>IF($H392="","",IF($C392=Listes!$B$32,IF('DP_Instruction Forfaitaires'!$E392&lt;Listes!$B$53,('DP_Instruction Forfaitaires'!$E392*(VLOOKUP('DP_Instruction Forfaitaires'!$D392,Listes!$A$54:$E$60,2,FALSE))),IF('DP_Instruction Forfaitaires'!$E392&gt;Listes!$E$53,('DP_Instruction Forfaitaires'!$E392*(VLOOKUP('DP_Instruction Forfaitaires'!$D392,Listes!$A$54:$E$60,5,FALSE))),('DP_Instruction Forfaitaires'!$E392*(VLOOKUP('DP_Instruction Forfaitaires'!$D392,Listes!$A$54:$E$60,3,FALSE))+(VLOOKUP('DP_Instruction Forfaitaires'!$D392,Listes!$A$54:$E$60,4,FALSE)))))))</f>
        <v/>
      </c>
      <c r="M392" s="123" t="str">
        <f>IF($H392="","",IF($C392=Listes!$B$31,IF('DP_Instruction Forfaitaires'!$E392&lt;Listes!$B$42,('DP_Instruction Forfaitaires'!$E392*(VLOOKUP('DP_Instruction Forfaitaires'!$D392,Listes!$A$43:$E$49,2,FALSE))),IF('DP_Instruction Forfaitaires'!$E392&gt;Listes!$D$42,('DP_Instruction Forfaitaires'!$E392*(VLOOKUP('DP_Instruction Forfaitaires'!$D392,Listes!$A$43:$E$49,5,FALSE))),('DP_Instruction Forfaitaires'!$E392*(VLOOKUP('DP_Instruction Forfaitaires'!$D392,Listes!$A$43:$E$49,3,FALSE))+(VLOOKUP('DP_Instruction Forfaitaires'!$D392,Listes!$A$43:$E$49,4,FALSE)))))))</f>
        <v/>
      </c>
      <c r="N392" s="186" t="str">
        <f>IF($H392="","",IF($C392=Listes!$B$34,Listes!$I$31,IF($C392=Listes!$B$35,(VLOOKUP('DP_Instruction Forfaitaires'!$F392,Listes!$E$31:$F$36,2,FALSE)),IF($C392=Listes!$B$33,IF('DP_Instruction Forfaitaires'!$E392&lt;Listes!$A$64,'DP_Instruction Forfaitaires'!$E392*Listes!$A$65,IF('DP_Instruction Forfaitaires'!$E392&gt;Listes!$D$64,'DP_Instruction Forfaitaires'!$E392*Listes!$D$65,(('DP_Instruction Forfaitaires'!$E392*Listes!$B$65)+Listes!$C$65)))))))</f>
        <v/>
      </c>
      <c r="O392" s="140" t="str">
        <f>IF('Dépenses forfaitaires'!P392="","",'Dépenses forfaitaires'!P392)</f>
        <v/>
      </c>
      <c r="P392" s="196"/>
      <c r="Q392" s="367" t="str">
        <f t="shared" ref="Q392:Q455" si="24">IF(P392="","",IF(P392="KO","",J392))</f>
        <v/>
      </c>
      <c r="R392" s="367" t="str">
        <f t="shared" ref="R392:R455" si="25">IF(P392="","",IF(P392="KO","",K392))</f>
        <v/>
      </c>
      <c r="S392" s="196" t="str">
        <f t="shared" ref="S392:S455" si="26">IF($I392="","",($N392+$M392+$L392)*$I392)</f>
        <v/>
      </c>
      <c r="T392" s="193"/>
      <c r="U392" s="198"/>
      <c r="V392" s="301" t="str">
        <f>IF(AND(OR(P392="KO",S392&lt;&gt;""),OR(Q392="",R392="",S392="")),Listes!$A$68,IF(AND(S392="",Q392&lt;&gt;""),Listes!$A$69,IF(AND(O392&lt;S392,U392=""),Listes!$A$70,IF(AND(Q392&gt;R392),Listes!$A$71,IF(AND(O392&lt;&gt;"",O392&gt;S392,T392=""),Listes!$A$72,IF(AND(W392="",OR(P392&lt;&gt;"",Q392&lt;&gt;"",R392&lt;&gt;"")),Listes!$A$73,""))))))</f>
        <v/>
      </c>
      <c r="W392" s="199"/>
      <c r="X392" s="331">
        <f t="shared" ref="X392:X455" si="27">IF(AND(B392&lt;&gt;"",W392&lt;&gt;"Oui"),1,0)</f>
        <v>0</v>
      </c>
    </row>
    <row r="393" spans="1:24" ht="20.149999999999999" customHeight="1" x14ac:dyDescent="0.35">
      <c r="A393" s="126">
        <v>387</v>
      </c>
      <c r="B393" s="123" t="str">
        <f>IF('Dépenses forfaitaires'!B393="","",'Dépenses forfaitaires'!B393)</f>
        <v/>
      </c>
      <c r="C393" s="123" t="str">
        <f>IF('Dépenses forfaitaires'!C393="","",'Dépenses forfaitaires'!C393)</f>
        <v/>
      </c>
      <c r="D393" s="123" t="str">
        <f>IF('Dépenses forfaitaires'!D393="","",'Dépenses forfaitaires'!D393)</f>
        <v/>
      </c>
      <c r="E393" s="123" t="str">
        <f>IF('Dépenses forfaitaires'!E393="","",'Dépenses forfaitaires'!E393)</f>
        <v/>
      </c>
      <c r="F393" s="123" t="str">
        <f>IF('Dépenses forfaitaires'!F393="","",'Dépenses forfaitaires'!F393)</f>
        <v/>
      </c>
      <c r="G393" s="197" t="str">
        <f>IF('Dépenses forfaitaires'!G393="","",'Dépenses forfaitaires'!G393)</f>
        <v/>
      </c>
      <c r="H393" s="123" t="str">
        <f>IF('Dépenses forfaitaires'!H393="","",'Dépenses forfaitaires'!H393)</f>
        <v/>
      </c>
      <c r="I393" s="123" t="str">
        <f>IF('Dépenses forfaitaires'!I393="","",'Dépenses forfaitaires'!I393)</f>
        <v/>
      </c>
      <c r="J393" s="361" t="str">
        <f>IF('Dépenses forfaitaires'!J393="","",'Dépenses forfaitaires'!J393)</f>
        <v/>
      </c>
      <c r="K393" s="361" t="str">
        <f>IF('Dépenses forfaitaires'!K393="","",'Dépenses forfaitaires'!K393)</f>
        <v/>
      </c>
      <c r="L393" s="123" t="str">
        <f>IF($H393="","",IF($C393=Listes!$B$32,IF('DP_Instruction Forfaitaires'!$E393&lt;Listes!$B$53,('DP_Instruction Forfaitaires'!$E393*(VLOOKUP('DP_Instruction Forfaitaires'!$D393,Listes!$A$54:$E$60,2,FALSE))),IF('DP_Instruction Forfaitaires'!$E393&gt;Listes!$E$53,('DP_Instruction Forfaitaires'!$E393*(VLOOKUP('DP_Instruction Forfaitaires'!$D393,Listes!$A$54:$E$60,5,FALSE))),('DP_Instruction Forfaitaires'!$E393*(VLOOKUP('DP_Instruction Forfaitaires'!$D393,Listes!$A$54:$E$60,3,FALSE))+(VLOOKUP('DP_Instruction Forfaitaires'!$D393,Listes!$A$54:$E$60,4,FALSE)))))))</f>
        <v/>
      </c>
      <c r="M393" s="123" t="str">
        <f>IF($H393="","",IF($C393=Listes!$B$31,IF('DP_Instruction Forfaitaires'!$E393&lt;Listes!$B$42,('DP_Instruction Forfaitaires'!$E393*(VLOOKUP('DP_Instruction Forfaitaires'!$D393,Listes!$A$43:$E$49,2,FALSE))),IF('DP_Instruction Forfaitaires'!$E393&gt;Listes!$D$42,('DP_Instruction Forfaitaires'!$E393*(VLOOKUP('DP_Instruction Forfaitaires'!$D393,Listes!$A$43:$E$49,5,FALSE))),('DP_Instruction Forfaitaires'!$E393*(VLOOKUP('DP_Instruction Forfaitaires'!$D393,Listes!$A$43:$E$49,3,FALSE))+(VLOOKUP('DP_Instruction Forfaitaires'!$D393,Listes!$A$43:$E$49,4,FALSE)))))))</f>
        <v/>
      </c>
      <c r="N393" s="186" t="str">
        <f>IF($H393="","",IF($C393=Listes!$B$34,Listes!$I$31,IF($C393=Listes!$B$35,(VLOOKUP('DP_Instruction Forfaitaires'!$F393,Listes!$E$31:$F$36,2,FALSE)),IF($C393=Listes!$B$33,IF('DP_Instruction Forfaitaires'!$E393&lt;Listes!$A$64,'DP_Instruction Forfaitaires'!$E393*Listes!$A$65,IF('DP_Instruction Forfaitaires'!$E393&gt;Listes!$D$64,'DP_Instruction Forfaitaires'!$E393*Listes!$D$65,(('DP_Instruction Forfaitaires'!$E393*Listes!$B$65)+Listes!$C$65)))))))</f>
        <v/>
      </c>
      <c r="O393" s="140" t="str">
        <f>IF('Dépenses forfaitaires'!P393="","",'Dépenses forfaitaires'!P393)</f>
        <v/>
      </c>
      <c r="P393" s="196"/>
      <c r="Q393" s="367" t="str">
        <f t="shared" si="24"/>
        <v/>
      </c>
      <c r="R393" s="367" t="str">
        <f t="shared" si="25"/>
        <v/>
      </c>
      <c r="S393" s="196" t="str">
        <f t="shared" si="26"/>
        <v/>
      </c>
      <c r="T393" s="193"/>
      <c r="U393" s="198"/>
      <c r="V393" s="301" t="str">
        <f>IF(AND(OR(P393="KO",S393&lt;&gt;""),OR(Q393="",R393="",S393="")),Listes!$A$68,IF(AND(S393="",Q393&lt;&gt;""),Listes!$A$69,IF(AND(O393&lt;S393,U393=""),Listes!$A$70,IF(AND(Q393&gt;R393),Listes!$A$71,IF(AND(O393&lt;&gt;"",O393&gt;S393,T393=""),Listes!$A$72,IF(AND(W393="",OR(P393&lt;&gt;"",Q393&lt;&gt;"",R393&lt;&gt;"")),Listes!$A$73,""))))))</f>
        <v/>
      </c>
      <c r="W393" s="199"/>
      <c r="X393" s="331">
        <f t="shared" si="27"/>
        <v>0</v>
      </c>
    </row>
    <row r="394" spans="1:24" ht="20.149999999999999" customHeight="1" x14ac:dyDescent="0.35">
      <c r="A394" s="126">
        <v>388</v>
      </c>
      <c r="B394" s="123" t="str">
        <f>IF('Dépenses forfaitaires'!B394="","",'Dépenses forfaitaires'!B394)</f>
        <v/>
      </c>
      <c r="C394" s="123" t="str">
        <f>IF('Dépenses forfaitaires'!C394="","",'Dépenses forfaitaires'!C394)</f>
        <v/>
      </c>
      <c r="D394" s="123" t="str">
        <f>IF('Dépenses forfaitaires'!D394="","",'Dépenses forfaitaires'!D394)</f>
        <v/>
      </c>
      <c r="E394" s="123" t="str">
        <f>IF('Dépenses forfaitaires'!E394="","",'Dépenses forfaitaires'!E394)</f>
        <v/>
      </c>
      <c r="F394" s="123" t="str">
        <f>IF('Dépenses forfaitaires'!F394="","",'Dépenses forfaitaires'!F394)</f>
        <v/>
      </c>
      <c r="G394" s="197" t="str">
        <f>IF('Dépenses forfaitaires'!G394="","",'Dépenses forfaitaires'!G394)</f>
        <v/>
      </c>
      <c r="H394" s="123" t="str">
        <f>IF('Dépenses forfaitaires'!H394="","",'Dépenses forfaitaires'!H394)</f>
        <v/>
      </c>
      <c r="I394" s="123" t="str">
        <f>IF('Dépenses forfaitaires'!I394="","",'Dépenses forfaitaires'!I394)</f>
        <v/>
      </c>
      <c r="J394" s="361" t="str">
        <f>IF('Dépenses forfaitaires'!J394="","",'Dépenses forfaitaires'!J394)</f>
        <v/>
      </c>
      <c r="K394" s="361" t="str">
        <f>IF('Dépenses forfaitaires'!K394="","",'Dépenses forfaitaires'!K394)</f>
        <v/>
      </c>
      <c r="L394" s="123" t="str">
        <f>IF($H394="","",IF($C394=Listes!$B$32,IF('DP_Instruction Forfaitaires'!$E394&lt;Listes!$B$53,('DP_Instruction Forfaitaires'!$E394*(VLOOKUP('DP_Instruction Forfaitaires'!$D394,Listes!$A$54:$E$60,2,FALSE))),IF('DP_Instruction Forfaitaires'!$E394&gt;Listes!$E$53,('DP_Instruction Forfaitaires'!$E394*(VLOOKUP('DP_Instruction Forfaitaires'!$D394,Listes!$A$54:$E$60,5,FALSE))),('DP_Instruction Forfaitaires'!$E394*(VLOOKUP('DP_Instruction Forfaitaires'!$D394,Listes!$A$54:$E$60,3,FALSE))+(VLOOKUP('DP_Instruction Forfaitaires'!$D394,Listes!$A$54:$E$60,4,FALSE)))))))</f>
        <v/>
      </c>
      <c r="M394" s="123" t="str">
        <f>IF($H394="","",IF($C394=Listes!$B$31,IF('DP_Instruction Forfaitaires'!$E394&lt;Listes!$B$42,('DP_Instruction Forfaitaires'!$E394*(VLOOKUP('DP_Instruction Forfaitaires'!$D394,Listes!$A$43:$E$49,2,FALSE))),IF('DP_Instruction Forfaitaires'!$E394&gt;Listes!$D$42,('DP_Instruction Forfaitaires'!$E394*(VLOOKUP('DP_Instruction Forfaitaires'!$D394,Listes!$A$43:$E$49,5,FALSE))),('DP_Instruction Forfaitaires'!$E394*(VLOOKUP('DP_Instruction Forfaitaires'!$D394,Listes!$A$43:$E$49,3,FALSE))+(VLOOKUP('DP_Instruction Forfaitaires'!$D394,Listes!$A$43:$E$49,4,FALSE)))))))</f>
        <v/>
      </c>
      <c r="N394" s="186" t="str">
        <f>IF($H394="","",IF($C394=Listes!$B$34,Listes!$I$31,IF($C394=Listes!$B$35,(VLOOKUP('DP_Instruction Forfaitaires'!$F394,Listes!$E$31:$F$36,2,FALSE)),IF($C394=Listes!$B$33,IF('DP_Instruction Forfaitaires'!$E394&lt;Listes!$A$64,'DP_Instruction Forfaitaires'!$E394*Listes!$A$65,IF('DP_Instruction Forfaitaires'!$E394&gt;Listes!$D$64,'DP_Instruction Forfaitaires'!$E394*Listes!$D$65,(('DP_Instruction Forfaitaires'!$E394*Listes!$B$65)+Listes!$C$65)))))))</f>
        <v/>
      </c>
      <c r="O394" s="140" t="str">
        <f>IF('Dépenses forfaitaires'!P394="","",'Dépenses forfaitaires'!P394)</f>
        <v/>
      </c>
      <c r="P394" s="196"/>
      <c r="Q394" s="367" t="str">
        <f t="shared" si="24"/>
        <v/>
      </c>
      <c r="R394" s="367" t="str">
        <f t="shared" si="25"/>
        <v/>
      </c>
      <c r="S394" s="196" t="str">
        <f t="shared" si="26"/>
        <v/>
      </c>
      <c r="T394" s="193"/>
      <c r="U394" s="198"/>
      <c r="V394" s="301" t="str">
        <f>IF(AND(OR(P394="KO",S394&lt;&gt;""),OR(Q394="",R394="",S394="")),Listes!$A$68,IF(AND(S394="",Q394&lt;&gt;""),Listes!$A$69,IF(AND(O394&lt;S394,U394=""),Listes!$A$70,IF(AND(Q394&gt;R394),Listes!$A$71,IF(AND(O394&lt;&gt;"",O394&gt;S394,T394=""),Listes!$A$72,IF(AND(W394="",OR(P394&lt;&gt;"",Q394&lt;&gt;"",R394&lt;&gt;"")),Listes!$A$73,""))))))</f>
        <v/>
      </c>
      <c r="W394" s="199"/>
      <c r="X394" s="331">
        <f t="shared" si="27"/>
        <v>0</v>
      </c>
    </row>
    <row r="395" spans="1:24" ht="20.149999999999999" customHeight="1" x14ac:dyDescent="0.35">
      <c r="A395" s="126">
        <v>389</v>
      </c>
      <c r="B395" s="123" t="str">
        <f>IF('Dépenses forfaitaires'!B395="","",'Dépenses forfaitaires'!B395)</f>
        <v/>
      </c>
      <c r="C395" s="123" t="str">
        <f>IF('Dépenses forfaitaires'!C395="","",'Dépenses forfaitaires'!C395)</f>
        <v/>
      </c>
      <c r="D395" s="123" t="str">
        <f>IF('Dépenses forfaitaires'!D395="","",'Dépenses forfaitaires'!D395)</f>
        <v/>
      </c>
      <c r="E395" s="123" t="str">
        <f>IF('Dépenses forfaitaires'!E395="","",'Dépenses forfaitaires'!E395)</f>
        <v/>
      </c>
      <c r="F395" s="123" t="str">
        <f>IF('Dépenses forfaitaires'!F395="","",'Dépenses forfaitaires'!F395)</f>
        <v/>
      </c>
      <c r="G395" s="197" t="str">
        <f>IF('Dépenses forfaitaires'!G395="","",'Dépenses forfaitaires'!G395)</f>
        <v/>
      </c>
      <c r="H395" s="123" t="str">
        <f>IF('Dépenses forfaitaires'!H395="","",'Dépenses forfaitaires'!H395)</f>
        <v/>
      </c>
      <c r="I395" s="123" t="str">
        <f>IF('Dépenses forfaitaires'!I395="","",'Dépenses forfaitaires'!I395)</f>
        <v/>
      </c>
      <c r="J395" s="361" t="str">
        <f>IF('Dépenses forfaitaires'!J395="","",'Dépenses forfaitaires'!J395)</f>
        <v/>
      </c>
      <c r="K395" s="361" t="str">
        <f>IF('Dépenses forfaitaires'!K395="","",'Dépenses forfaitaires'!K395)</f>
        <v/>
      </c>
      <c r="L395" s="123" t="str">
        <f>IF($H395="","",IF($C395=Listes!$B$32,IF('DP_Instruction Forfaitaires'!$E395&lt;Listes!$B$53,('DP_Instruction Forfaitaires'!$E395*(VLOOKUP('DP_Instruction Forfaitaires'!$D395,Listes!$A$54:$E$60,2,FALSE))),IF('DP_Instruction Forfaitaires'!$E395&gt;Listes!$E$53,('DP_Instruction Forfaitaires'!$E395*(VLOOKUP('DP_Instruction Forfaitaires'!$D395,Listes!$A$54:$E$60,5,FALSE))),('DP_Instruction Forfaitaires'!$E395*(VLOOKUP('DP_Instruction Forfaitaires'!$D395,Listes!$A$54:$E$60,3,FALSE))+(VLOOKUP('DP_Instruction Forfaitaires'!$D395,Listes!$A$54:$E$60,4,FALSE)))))))</f>
        <v/>
      </c>
      <c r="M395" s="123" t="str">
        <f>IF($H395="","",IF($C395=Listes!$B$31,IF('DP_Instruction Forfaitaires'!$E395&lt;Listes!$B$42,('DP_Instruction Forfaitaires'!$E395*(VLOOKUP('DP_Instruction Forfaitaires'!$D395,Listes!$A$43:$E$49,2,FALSE))),IF('DP_Instruction Forfaitaires'!$E395&gt;Listes!$D$42,('DP_Instruction Forfaitaires'!$E395*(VLOOKUP('DP_Instruction Forfaitaires'!$D395,Listes!$A$43:$E$49,5,FALSE))),('DP_Instruction Forfaitaires'!$E395*(VLOOKUP('DP_Instruction Forfaitaires'!$D395,Listes!$A$43:$E$49,3,FALSE))+(VLOOKUP('DP_Instruction Forfaitaires'!$D395,Listes!$A$43:$E$49,4,FALSE)))))))</f>
        <v/>
      </c>
      <c r="N395" s="186" t="str">
        <f>IF($H395="","",IF($C395=Listes!$B$34,Listes!$I$31,IF($C395=Listes!$B$35,(VLOOKUP('DP_Instruction Forfaitaires'!$F395,Listes!$E$31:$F$36,2,FALSE)),IF($C395=Listes!$B$33,IF('DP_Instruction Forfaitaires'!$E395&lt;Listes!$A$64,'DP_Instruction Forfaitaires'!$E395*Listes!$A$65,IF('DP_Instruction Forfaitaires'!$E395&gt;Listes!$D$64,'DP_Instruction Forfaitaires'!$E395*Listes!$D$65,(('DP_Instruction Forfaitaires'!$E395*Listes!$B$65)+Listes!$C$65)))))))</f>
        <v/>
      </c>
      <c r="O395" s="140" t="str">
        <f>IF('Dépenses forfaitaires'!P395="","",'Dépenses forfaitaires'!P395)</f>
        <v/>
      </c>
      <c r="P395" s="196"/>
      <c r="Q395" s="367" t="str">
        <f t="shared" si="24"/>
        <v/>
      </c>
      <c r="R395" s="367" t="str">
        <f t="shared" si="25"/>
        <v/>
      </c>
      <c r="S395" s="196" t="str">
        <f t="shared" si="26"/>
        <v/>
      </c>
      <c r="T395" s="193"/>
      <c r="U395" s="198"/>
      <c r="V395" s="301" t="str">
        <f>IF(AND(OR(P395="KO",S395&lt;&gt;""),OR(Q395="",R395="",S395="")),Listes!$A$68,IF(AND(S395="",Q395&lt;&gt;""),Listes!$A$69,IF(AND(O395&lt;S395,U395=""),Listes!$A$70,IF(AND(Q395&gt;R395),Listes!$A$71,IF(AND(O395&lt;&gt;"",O395&gt;S395,T395=""),Listes!$A$72,IF(AND(W395="",OR(P395&lt;&gt;"",Q395&lt;&gt;"",R395&lt;&gt;"")),Listes!$A$73,""))))))</f>
        <v/>
      </c>
      <c r="W395" s="199"/>
      <c r="X395" s="331">
        <f t="shared" si="27"/>
        <v>0</v>
      </c>
    </row>
    <row r="396" spans="1:24" ht="20.149999999999999" customHeight="1" x14ac:dyDescent="0.35">
      <c r="A396" s="126">
        <v>390</v>
      </c>
      <c r="B396" s="123" t="str">
        <f>IF('Dépenses forfaitaires'!B396="","",'Dépenses forfaitaires'!B396)</f>
        <v/>
      </c>
      <c r="C396" s="123" t="str">
        <f>IF('Dépenses forfaitaires'!C396="","",'Dépenses forfaitaires'!C396)</f>
        <v/>
      </c>
      <c r="D396" s="123" t="str">
        <f>IF('Dépenses forfaitaires'!D396="","",'Dépenses forfaitaires'!D396)</f>
        <v/>
      </c>
      <c r="E396" s="123" t="str">
        <f>IF('Dépenses forfaitaires'!E396="","",'Dépenses forfaitaires'!E396)</f>
        <v/>
      </c>
      <c r="F396" s="123" t="str">
        <f>IF('Dépenses forfaitaires'!F396="","",'Dépenses forfaitaires'!F396)</f>
        <v/>
      </c>
      <c r="G396" s="197" t="str">
        <f>IF('Dépenses forfaitaires'!G396="","",'Dépenses forfaitaires'!G396)</f>
        <v/>
      </c>
      <c r="H396" s="123" t="str">
        <f>IF('Dépenses forfaitaires'!H396="","",'Dépenses forfaitaires'!H396)</f>
        <v/>
      </c>
      <c r="I396" s="123" t="str">
        <f>IF('Dépenses forfaitaires'!I396="","",'Dépenses forfaitaires'!I396)</f>
        <v/>
      </c>
      <c r="J396" s="361" t="str">
        <f>IF('Dépenses forfaitaires'!J396="","",'Dépenses forfaitaires'!J396)</f>
        <v/>
      </c>
      <c r="K396" s="361" t="str">
        <f>IF('Dépenses forfaitaires'!K396="","",'Dépenses forfaitaires'!K396)</f>
        <v/>
      </c>
      <c r="L396" s="123" t="str">
        <f>IF($H396="","",IF($C396=Listes!$B$32,IF('DP_Instruction Forfaitaires'!$E396&lt;Listes!$B$53,('DP_Instruction Forfaitaires'!$E396*(VLOOKUP('DP_Instruction Forfaitaires'!$D396,Listes!$A$54:$E$60,2,FALSE))),IF('DP_Instruction Forfaitaires'!$E396&gt;Listes!$E$53,('DP_Instruction Forfaitaires'!$E396*(VLOOKUP('DP_Instruction Forfaitaires'!$D396,Listes!$A$54:$E$60,5,FALSE))),('DP_Instruction Forfaitaires'!$E396*(VLOOKUP('DP_Instruction Forfaitaires'!$D396,Listes!$A$54:$E$60,3,FALSE))+(VLOOKUP('DP_Instruction Forfaitaires'!$D396,Listes!$A$54:$E$60,4,FALSE)))))))</f>
        <v/>
      </c>
      <c r="M396" s="123" t="str">
        <f>IF($H396="","",IF($C396=Listes!$B$31,IF('DP_Instruction Forfaitaires'!$E396&lt;Listes!$B$42,('DP_Instruction Forfaitaires'!$E396*(VLOOKUP('DP_Instruction Forfaitaires'!$D396,Listes!$A$43:$E$49,2,FALSE))),IF('DP_Instruction Forfaitaires'!$E396&gt;Listes!$D$42,('DP_Instruction Forfaitaires'!$E396*(VLOOKUP('DP_Instruction Forfaitaires'!$D396,Listes!$A$43:$E$49,5,FALSE))),('DP_Instruction Forfaitaires'!$E396*(VLOOKUP('DP_Instruction Forfaitaires'!$D396,Listes!$A$43:$E$49,3,FALSE))+(VLOOKUP('DP_Instruction Forfaitaires'!$D396,Listes!$A$43:$E$49,4,FALSE)))))))</f>
        <v/>
      </c>
      <c r="N396" s="186" t="str">
        <f>IF($H396="","",IF($C396=Listes!$B$34,Listes!$I$31,IF($C396=Listes!$B$35,(VLOOKUP('DP_Instruction Forfaitaires'!$F396,Listes!$E$31:$F$36,2,FALSE)),IF($C396=Listes!$B$33,IF('DP_Instruction Forfaitaires'!$E396&lt;Listes!$A$64,'DP_Instruction Forfaitaires'!$E396*Listes!$A$65,IF('DP_Instruction Forfaitaires'!$E396&gt;Listes!$D$64,'DP_Instruction Forfaitaires'!$E396*Listes!$D$65,(('DP_Instruction Forfaitaires'!$E396*Listes!$B$65)+Listes!$C$65)))))))</f>
        <v/>
      </c>
      <c r="O396" s="140" t="str">
        <f>IF('Dépenses forfaitaires'!P396="","",'Dépenses forfaitaires'!P396)</f>
        <v/>
      </c>
      <c r="P396" s="196"/>
      <c r="Q396" s="367" t="str">
        <f t="shared" si="24"/>
        <v/>
      </c>
      <c r="R396" s="367" t="str">
        <f t="shared" si="25"/>
        <v/>
      </c>
      <c r="S396" s="196" t="str">
        <f t="shared" si="26"/>
        <v/>
      </c>
      <c r="T396" s="193"/>
      <c r="U396" s="198"/>
      <c r="V396" s="301" t="str">
        <f>IF(AND(OR(P396="KO",S396&lt;&gt;""),OR(Q396="",R396="",S396="")),Listes!$A$68,IF(AND(S396="",Q396&lt;&gt;""),Listes!$A$69,IF(AND(O396&lt;S396,U396=""),Listes!$A$70,IF(AND(Q396&gt;R396),Listes!$A$71,IF(AND(O396&lt;&gt;"",O396&gt;S396,T396=""),Listes!$A$72,IF(AND(W396="",OR(P396&lt;&gt;"",Q396&lt;&gt;"",R396&lt;&gt;"")),Listes!$A$73,""))))))</f>
        <v/>
      </c>
      <c r="W396" s="199"/>
      <c r="X396" s="331">
        <f t="shared" si="27"/>
        <v>0</v>
      </c>
    </row>
    <row r="397" spans="1:24" ht="20.149999999999999" customHeight="1" x14ac:dyDescent="0.35">
      <c r="A397" s="126">
        <v>391</v>
      </c>
      <c r="B397" s="123" t="str">
        <f>IF('Dépenses forfaitaires'!B397="","",'Dépenses forfaitaires'!B397)</f>
        <v/>
      </c>
      <c r="C397" s="123" t="str">
        <f>IF('Dépenses forfaitaires'!C397="","",'Dépenses forfaitaires'!C397)</f>
        <v/>
      </c>
      <c r="D397" s="123" t="str">
        <f>IF('Dépenses forfaitaires'!D397="","",'Dépenses forfaitaires'!D397)</f>
        <v/>
      </c>
      <c r="E397" s="123" t="str">
        <f>IF('Dépenses forfaitaires'!E397="","",'Dépenses forfaitaires'!E397)</f>
        <v/>
      </c>
      <c r="F397" s="123" t="str">
        <f>IF('Dépenses forfaitaires'!F397="","",'Dépenses forfaitaires'!F397)</f>
        <v/>
      </c>
      <c r="G397" s="197" t="str">
        <f>IF('Dépenses forfaitaires'!G397="","",'Dépenses forfaitaires'!G397)</f>
        <v/>
      </c>
      <c r="H397" s="123" t="str">
        <f>IF('Dépenses forfaitaires'!H397="","",'Dépenses forfaitaires'!H397)</f>
        <v/>
      </c>
      <c r="I397" s="123" t="str">
        <f>IF('Dépenses forfaitaires'!I397="","",'Dépenses forfaitaires'!I397)</f>
        <v/>
      </c>
      <c r="J397" s="361" t="str">
        <f>IF('Dépenses forfaitaires'!J397="","",'Dépenses forfaitaires'!J397)</f>
        <v/>
      </c>
      <c r="K397" s="361" t="str">
        <f>IF('Dépenses forfaitaires'!K397="","",'Dépenses forfaitaires'!K397)</f>
        <v/>
      </c>
      <c r="L397" s="123" t="str">
        <f>IF($H397="","",IF($C397=Listes!$B$32,IF('DP_Instruction Forfaitaires'!$E397&lt;Listes!$B$53,('DP_Instruction Forfaitaires'!$E397*(VLOOKUP('DP_Instruction Forfaitaires'!$D397,Listes!$A$54:$E$60,2,FALSE))),IF('DP_Instruction Forfaitaires'!$E397&gt;Listes!$E$53,('DP_Instruction Forfaitaires'!$E397*(VLOOKUP('DP_Instruction Forfaitaires'!$D397,Listes!$A$54:$E$60,5,FALSE))),('DP_Instruction Forfaitaires'!$E397*(VLOOKUP('DP_Instruction Forfaitaires'!$D397,Listes!$A$54:$E$60,3,FALSE))+(VLOOKUP('DP_Instruction Forfaitaires'!$D397,Listes!$A$54:$E$60,4,FALSE)))))))</f>
        <v/>
      </c>
      <c r="M397" s="123" t="str">
        <f>IF($H397="","",IF($C397=Listes!$B$31,IF('DP_Instruction Forfaitaires'!$E397&lt;Listes!$B$42,('DP_Instruction Forfaitaires'!$E397*(VLOOKUP('DP_Instruction Forfaitaires'!$D397,Listes!$A$43:$E$49,2,FALSE))),IF('DP_Instruction Forfaitaires'!$E397&gt;Listes!$D$42,('DP_Instruction Forfaitaires'!$E397*(VLOOKUP('DP_Instruction Forfaitaires'!$D397,Listes!$A$43:$E$49,5,FALSE))),('DP_Instruction Forfaitaires'!$E397*(VLOOKUP('DP_Instruction Forfaitaires'!$D397,Listes!$A$43:$E$49,3,FALSE))+(VLOOKUP('DP_Instruction Forfaitaires'!$D397,Listes!$A$43:$E$49,4,FALSE)))))))</f>
        <v/>
      </c>
      <c r="N397" s="186" t="str">
        <f>IF($H397="","",IF($C397=Listes!$B$34,Listes!$I$31,IF($C397=Listes!$B$35,(VLOOKUP('DP_Instruction Forfaitaires'!$F397,Listes!$E$31:$F$36,2,FALSE)),IF($C397=Listes!$B$33,IF('DP_Instruction Forfaitaires'!$E397&lt;Listes!$A$64,'DP_Instruction Forfaitaires'!$E397*Listes!$A$65,IF('DP_Instruction Forfaitaires'!$E397&gt;Listes!$D$64,'DP_Instruction Forfaitaires'!$E397*Listes!$D$65,(('DP_Instruction Forfaitaires'!$E397*Listes!$B$65)+Listes!$C$65)))))))</f>
        <v/>
      </c>
      <c r="O397" s="140" t="str">
        <f>IF('Dépenses forfaitaires'!P397="","",'Dépenses forfaitaires'!P397)</f>
        <v/>
      </c>
      <c r="P397" s="196"/>
      <c r="Q397" s="367" t="str">
        <f t="shared" si="24"/>
        <v/>
      </c>
      <c r="R397" s="367" t="str">
        <f t="shared" si="25"/>
        <v/>
      </c>
      <c r="S397" s="196" t="str">
        <f t="shared" si="26"/>
        <v/>
      </c>
      <c r="T397" s="193"/>
      <c r="U397" s="198"/>
      <c r="V397" s="301" t="str">
        <f>IF(AND(OR(P397="KO",S397&lt;&gt;""),OR(Q397="",R397="",S397="")),Listes!$A$68,IF(AND(S397="",Q397&lt;&gt;""),Listes!$A$69,IF(AND(O397&lt;S397,U397=""),Listes!$A$70,IF(AND(Q397&gt;R397),Listes!$A$71,IF(AND(O397&lt;&gt;"",O397&gt;S397,T397=""),Listes!$A$72,IF(AND(W397="",OR(P397&lt;&gt;"",Q397&lt;&gt;"",R397&lt;&gt;"")),Listes!$A$73,""))))))</f>
        <v/>
      </c>
      <c r="W397" s="199"/>
      <c r="X397" s="331">
        <f t="shared" si="27"/>
        <v>0</v>
      </c>
    </row>
    <row r="398" spans="1:24" ht="20.149999999999999" customHeight="1" x14ac:dyDescent="0.35">
      <c r="A398" s="126">
        <v>392</v>
      </c>
      <c r="B398" s="123" t="str">
        <f>IF('Dépenses forfaitaires'!B398="","",'Dépenses forfaitaires'!B398)</f>
        <v/>
      </c>
      <c r="C398" s="123" t="str">
        <f>IF('Dépenses forfaitaires'!C398="","",'Dépenses forfaitaires'!C398)</f>
        <v/>
      </c>
      <c r="D398" s="123" t="str">
        <f>IF('Dépenses forfaitaires'!D398="","",'Dépenses forfaitaires'!D398)</f>
        <v/>
      </c>
      <c r="E398" s="123" t="str">
        <f>IF('Dépenses forfaitaires'!E398="","",'Dépenses forfaitaires'!E398)</f>
        <v/>
      </c>
      <c r="F398" s="123" t="str">
        <f>IF('Dépenses forfaitaires'!F398="","",'Dépenses forfaitaires'!F398)</f>
        <v/>
      </c>
      <c r="G398" s="197" t="str">
        <f>IF('Dépenses forfaitaires'!G398="","",'Dépenses forfaitaires'!G398)</f>
        <v/>
      </c>
      <c r="H398" s="123" t="str">
        <f>IF('Dépenses forfaitaires'!H398="","",'Dépenses forfaitaires'!H398)</f>
        <v/>
      </c>
      <c r="I398" s="123" t="str">
        <f>IF('Dépenses forfaitaires'!I398="","",'Dépenses forfaitaires'!I398)</f>
        <v/>
      </c>
      <c r="J398" s="361" t="str">
        <f>IF('Dépenses forfaitaires'!J398="","",'Dépenses forfaitaires'!J398)</f>
        <v/>
      </c>
      <c r="K398" s="361" t="str">
        <f>IF('Dépenses forfaitaires'!K398="","",'Dépenses forfaitaires'!K398)</f>
        <v/>
      </c>
      <c r="L398" s="123" t="str">
        <f>IF($H398="","",IF($C398=Listes!$B$32,IF('DP_Instruction Forfaitaires'!$E398&lt;Listes!$B$53,('DP_Instruction Forfaitaires'!$E398*(VLOOKUP('DP_Instruction Forfaitaires'!$D398,Listes!$A$54:$E$60,2,FALSE))),IF('DP_Instruction Forfaitaires'!$E398&gt;Listes!$E$53,('DP_Instruction Forfaitaires'!$E398*(VLOOKUP('DP_Instruction Forfaitaires'!$D398,Listes!$A$54:$E$60,5,FALSE))),('DP_Instruction Forfaitaires'!$E398*(VLOOKUP('DP_Instruction Forfaitaires'!$D398,Listes!$A$54:$E$60,3,FALSE))+(VLOOKUP('DP_Instruction Forfaitaires'!$D398,Listes!$A$54:$E$60,4,FALSE)))))))</f>
        <v/>
      </c>
      <c r="M398" s="123" t="str">
        <f>IF($H398="","",IF($C398=Listes!$B$31,IF('DP_Instruction Forfaitaires'!$E398&lt;Listes!$B$42,('DP_Instruction Forfaitaires'!$E398*(VLOOKUP('DP_Instruction Forfaitaires'!$D398,Listes!$A$43:$E$49,2,FALSE))),IF('DP_Instruction Forfaitaires'!$E398&gt;Listes!$D$42,('DP_Instruction Forfaitaires'!$E398*(VLOOKUP('DP_Instruction Forfaitaires'!$D398,Listes!$A$43:$E$49,5,FALSE))),('DP_Instruction Forfaitaires'!$E398*(VLOOKUP('DP_Instruction Forfaitaires'!$D398,Listes!$A$43:$E$49,3,FALSE))+(VLOOKUP('DP_Instruction Forfaitaires'!$D398,Listes!$A$43:$E$49,4,FALSE)))))))</f>
        <v/>
      </c>
      <c r="N398" s="186" t="str">
        <f>IF($H398="","",IF($C398=Listes!$B$34,Listes!$I$31,IF($C398=Listes!$B$35,(VLOOKUP('DP_Instruction Forfaitaires'!$F398,Listes!$E$31:$F$36,2,FALSE)),IF($C398=Listes!$B$33,IF('DP_Instruction Forfaitaires'!$E398&lt;Listes!$A$64,'DP_Instruction Forfaitaires'!$E398*Listes!$A$65,IF('DP_Instruction Forfaitaires'!$E398&gt;Listes!$D$64,'DP_Instruction Forfaitaires'!$E398*Listes!$D$65,(('DP_Instruction Forfaitaires'!$E398*Listes!$B$65)+Listes!$C$65)))))))</f>
        <v/>
      </c>
      <c r="O398" s="140" t="str">
        <f>IF('Dépenses forfaitaires'!P398="","",'Dépenses forfaitaires'!P398)</f>
        <v/>
      </c>
      <c r="P398" s="196"/>
      <c r="Q398" s="367" t="str">
        <f t="shared" si="24"/>
        <v/>
      </c>
      <c r="R398" s="367" t="str">
        <f t="shared" si="25"/>
        <v/>
      </c>
      <c r="S398" s="196" t="str">
        <f t="shared" si="26"/>
        <v/>
      </c>
      <c r="T398" s="193"/>
      <c r="U398" s="198"/>
      <c r="V398" s="301" t="str">
        <f>IF(AND(OR(P398="KO",S398&lt;&gt;""),OR(Q398="",R398="",S398="")),Listes!$A$68,IF(AND(S398="",Q398&lt;&gt;""),Listes!$A$69,IF(AND(O398&lt;S398,U398=""),Listes!$A$70,IF(AND(Q398&gt;R398),Listes!$A$71,IF(AND(O398&lt;&gt;"",O398&gt;S398,T398=""),Listes!$A$72,IF(AND(W398="",OR(P398&lt;&gt;"",Q398&lt;&gt;"",R398&lt;&gt;"")),Listes!$A$73,""))))))</f>
        <v/>
      </c>
      <c r="W398" s="199"/>
      <c r="X398" s="331">
        <f t="shared" si="27"/>
        <v>0</v>
      </c>
    </row>
    <row r="399" spans="1:24" ht="20.149999999999999" customHeight="1" x14ac:dyDescent="0.35">
      <c r="A399" s="126">
        <v>393</v>
      </c>
      <c r="B399" s="123" t="str">
        <f>IF('Dépenses forfaitaires'!B399="","",'Dépenses forfaitaires'!B399)</f>
        <v/>
      </c>
      <c r="C399" s="123" t="str">
        <f>IF('Dépenses forfaitaires'!C399="","",'Dépenses forfaitaires'!C399)</f>
        <v/>
      </c>
      <c r="D399" s="123" t="str">
        <f>IF('Dépenses forfaitaires'!D399="","",'Dépenses forfaitaires'!D399)</f>
        <v/>
      </c>
      <c r="E399" s="123" t="str">
        <f>IF('Dépenses forfaitaires'!E399="","",'Dépenses forfaitaires'!E399)</f>
        <v/>
      </c>
      <c r="F399" s="123" t="str">
        <f>IF('Dépenses forfaitaires'!F399="","",'Dépenses forfaitaires'!F399)</f>
        <v/>
      </c>
      <c r="G399" s="197" t="str">
        <f>IF('Dépenses forfaitaires'!G399="","",'Dépenses forfaitaires'!G399)</f>
        <v/>
      </c>
      <c r="H399" s="123" t="str">
        <f>IF('Dépenses forfaitaires'!H399="","",'Dépenses forfaitaires'!H399)</f>
        <v/>
      </c>
      <c r="I399" s="123" t="str">
        <f>IF('Dépenses forfaitaires'!I399="","",'Dépenses forfaitaires'!I399)</f>
        <v/>
      </c>
      <c r="J399" s="361" t="str">
        <f>IF('Dépenses forfaitaires'!J399="","",'Dépenses forfaitaires'!J399)</f>
        <v/>
      </c>
      <c r="K399" s="361" t="str">
        <f>IF('Dépenses forfaitaires'!K399="","",'Dépenses forfaitaires'!K399)</f>
        <v/>
      </c>
      <c r="L399" s="123" t="str">
        <f>IF($H399="","",IF($C399=Listes!$B$32,IF('DP_Instruction Forfaitaires'!$E399&lt;Listes!$B$53,('DP_Instruction Forfaitaires'!$E399*(VLOOKUP('DP_Instruction Forfaitaires'!$D399,Listes!$A$54:$E$60,2,FALSE))),IF('DP_Instruction Forfaitaires'!$E399&gt;Listes!$E$53,('DP_Instruction Forfaitaires'!$E399*(VLOOKUP('DP_Instruction Forfaitaires'!$D399,Listes!$A$54:$E$60,5,FALSE))),('DP_Instruction Forfaitaires'!$E399*(VLOOKUP('DP_Instruction Forfaitaires'!$D399,Listes!$A$54:$E$60,3,FALSE))+(VLOOKUP('DP_Instruction Forfaitaires'!$D399,Listes!$A$54:$E$60,4,FALSE)))))))</f>
        <v/>
      </c>
      <c r="M399" s="123" t="str">
        <f>IF($H399="","",IF($C399=Listes!$B$31,IF('DP_Instruction Forfaitaires'!$E399&lt;Listes!$B$42,('DP_Instruction Forfaitaires'!$E399*(VLOOKUP('DP_Instruction Forfaitaires'!$D399,Listes!$A$43:$E$49,2,FALSE))),IF('DP_Instruction Forfaitaires'!$E399&gt;Listes!$D$42,('DP_Instruction Forfaitaires'!$E399*(VLOOKUP('DP_Instruction Forfaitaires'!$D399,Listes!$A$43:$E$49,5,FALSE))),('DP_Instruction Forfaitaires'!$E399*(VLOOKUP('DP_Instruction Forfaitaires'!$D399,Listes!$A$43:$E$49,3,FALSE))+(VLOOKUP('DP_Instruction Forfaitaires'!$D399,Listes!$A$43:$E$49,4,FALSE)))))))</f>
        <v/>
      </c>
      <c r="N399" s="186" t="str">
        <f>IF($H399="","",IF($C399=Listes!$B$34,Listes!$I$31,IF($C399=Listes!$B$35,(VLOOKUP('DP_Instruction Forfaitaires'!$F399,Listes!$E$31:$F$36,2,FALSE)),IF($C399=Listes!$B$33,IF('DP_Instruction Forfaitaires'!$E399&lt;Listes!$A$64,'DP_Instruction Forfaitaires'!$E399*Listes!$A$65,IF('DP_Instruction Forfaitaires'!$E399&gt;Listes!$D$64,'DP_Instruction Forfaitaires'!$E399*Listes!$D$65,(('DP_Instruction Forfaitaires'!$E399*Listes!$B$65)+Listes!$C$65)))))))</f>
        <v/>
      </c>
      <c r="O399" s="140" t="str">
        <f>IF('Dépenses forfaitaires'!P399="","",'Dépenses forfaitaires'!P399)</f>
        <v/>
      </c>
      <c r="P399" s="196"/>
      <c r="Q399" s="367" t="str">
        <f t="shared" si="24"/>
        <v/>
      </c>
      <c r="R399" s="367" t="str">
        <f t="shared" si="25"/>
        <v/>
      </c>
      <c r="S399" s="196" t="str">
        <f t="shared" si="26"/>
        <v/>
      </c>
      <c r="T399" s="193"/>
      <c r="U399" s="198"/>
      <c r="V399" s="301" t="str">
        <f>IF(AND(OR(P399="KO",S399&lt;&gt;""),OR(Q399="",R399="",S399="")),Listes!$A$68,IF(AND(S399="",Q399&lt;&gt;""),Listes!$A$69,IF(AND(O399&lt;S399,U399=""),Listes!$A$70,IF(AND(Q399&gt;R399),Listes!$A$71,IF(AND(O399&lt;&gt;"",O399&gt;S399,T399=""),Listes!$A$72,IF(AND(W399="",OR(P399&lt;&gt;"",Q399&lt;&gt;"",R399&lt;&gt;"")),Listes!$A$73,""))))))</f>
        <v/>
      </c>
      <c r="W399" s="199"/>
      <c r="X399" s="331">
        <f t="shared" si="27"/>
        <v>0</v>
      </c>
    </row>
    <row r="400" spans="1:24" ht="20.149999999999999" customHeight="1" x14ac:dyDescent="0.35">
      <c r="A400" s="126">
        <v>394</v>
      </c>
      <c r="B400" s="123" t="str">
        <f>IF('Dépenses forfaitaires'!B400="","",'Dépenses forfaitaires'!B400)</f>
        <v/>
      </c>
      <c r="C400" s="123" t="str">
        <f>IF('Dépenses forfaitaires'!C400="","",'Dépenses forfaitaires'!C400)</f>
        <v/>
      </c>
      <c r="D400" s="123" t="str">
        <f>IF('Dépenses forfaitaires'!D400="","",'Dépenses forfaitaires'!D400)</f>
        <v/>
      </c>
      <c r="E400" s="123" t="str">
        <f>IF('Dépenses forfaitaires'!E400="","",'Dépenses forfaitaires'!E400)</f>
        <v/>
      </c>
      <c r="F400" s="123" t="str">
        <f>IF('Dépenses forfaitaires'!F400="","",'Dépenses forfaitaires'!F400)</f>
        <v/>
      </c>
      <c r="G400" s="197" t="str">
        <f>IF('Dépenses forfaitaires'!G400="","",'Dépenses forfaitaires'!G400)</f>
        <v/>
      </c>
      <c r="H400" s="123" t="str">
        <f>IF('Dépenses forfaitaires'!H400="","",'Dépenses forfaitaires'!H400)</f>
        <v/>
      </c>
      <c r="I400" s="123" t="str">
        <f>IF('Dépenses forfaitaires'!I400="","",'Dépenses forfaitaires'!I400)</f>
        <v/>
      </c>
      <c r="J400" s="361" t="str">
        <f>IF('Dépenses forfaitaires'!J400="","",'Dépenses forfaitaires'!J400)</f>
        <v/>
      </c>
      <c r="K400" s="361" t="str">
        <f>IF('Dépenses forfaitaires'!K400="","",'Dépenses forfaitaires'!K400)</f>
        <v/>
      </c>
      <c r="L400" s="123" t="str">
        <f>IF($H400="","",IF($C400=Listes!$B$32,IF('DP_Instruction Forfaitaires'!$E400&lt;Listes!$B$53,('DP_Instruction Forfaitaires'!$E400*(VLOOKUP('DP_Instruction Forfaitaires'!$D400,Listes!$A$54:$E$60,2,FALSE))),IF('DP_Instruction Forfaitaires'!$E400&gt;Listes!$E$53,('DP_Instruction Forfaitaires'!$E400*(VLOOKUP('DP_Instruction Forfaitaires'!$D400,Listes!$A$54:$E$60,5,FALSE))),('DP_Instruction Forfaitaires'!$E400*(VLOOKUP('DP_Instruction Forfaitaires'!$D400,Listes!$A$54:$E$60,3,FALSE))+(VLOOKUP('DP_Instruction Forfaitaires'!$D400,Listes!$A$54:$E$60,4,FALSE)))))))</f>
        <v/>
      </c>
      <c r="M400" s="123" t="str">
        <f>IF($H400="","",IF($C400=Listes!$B$31,IF('DP_Instruction Forfaitaires'!$E400&lt;Listes!$B$42,('DP_Instruction Forfaitaires'!$E400*(VLOOKUP('DP_Instruction Forfaitaires'!$D400,Listes!$A$43:$E$49,2,FALSE))),IF('DP_Instruction Forfaitaires'!$E400&gt;Listes!$D$42,('DP_Instruction Forfaitaires'!$E400*(VLOOKUP('DP_Instruction Forfaitaires'!$D400,Listes!$A$43:$E$49,5,FALSE))),('DP_Instruction Forfaitaires'!$E400*(VLOOKUP('DP_Instruction Forfaitaires'!$D400,Listes!$A$43:$E$49,3,FALSE))+(VLOOKUP('DP_Instruction Forfaitaires'!$D400,Listes!$A$43:$E$49,4,FALSE)))))))</f>
        <v/>
      </c>
      <c r="N400" s="186" t="str">
        <f>IF($H400="","",IF($C400=Listes!$B$34,Listes!$I$31,IF($C400=Listes!$B$35,(VLOOKUP('DP_Instruction Forfaitaires'!$F400,Listes!$E$31:$F$36,2,FALSE)),IF($C400=Listes!$B$33,IF('DP_Instruction Forfaitaires'!$E400&lt;Listes!$A$64,'DP_Instruction Forfaitaires'!$E400*Listes!$A$65,IF('DP_Instruction Forfaitaires'!$E400&gt;Listes!$D$64,'DP_Instruction Forfaitaires'!$E400*Listes!$D$65,(('DP_Instruction Forfaitaires'!$E400*Listes!$B$65)+Listes!$C$65)))))))</f>
        <v/>
      </c>
      <c r="O400" s="140" t="str">
        <f>IF('Dépenses forfaitaires'!P400="","",'Dépenses forfaitaires'!P400)</f>
        <v/>
      </c>
      <c r="P400" s="196"/>
      <c r="Q400" s="367" t="str">
        <f t="shared" si="24"/>
        <v/>
      </c>
      <c r="R400" s="367" t="str">
        <f t="shared" si="25"/>
        <v/>
      </c>
      <c r="S400" s="196" t="str">
        <f t="shared" si="26"/>
        <v/>
      </c>
      <c r="T400" s="193"/>
      <c r="U400" s="198"/>
      <c r="V400" s="301" t="str">
        <f>IF(AND(OR(P400="KO",S400&lt;&gt;""),OR(Q400="",R400="",S400="")),Listes!$A$68,IF(AND(S400="",Q400&lt;&gt;""),Listes!$A$69,IF(AND(O400&lt;S400,U400=""),Listes!$A$70,IF(AND(Q400&gt;R400),Listes!$A$71,IF(AND(O400&lt;&gt;"",O400&gt;S400,T400=""),Listes!$A$72,IF(AND(W400="",OR(P400&lt;&gt;"",Q400&lt;&gt;"",R400&lt;&gt;"")),Listes!$A$73,""))))))</f>
        <v/>
      </c>
      <c r="W400" s="199"/>
      <c r="X400" s="331">
        <f t="shared" si="27"/>
        <v>0</v>
      </c>
    </row>
    <row r="401" spans="1:24" ht="20.149999999999999" customHeight="1" x14ac:dyDescent="0.35">
      <c r="A401" s="126">
        <v>395</v>
      </c>
      <c r="B401" s="123" t="str">
        <f>IF('Dépenses forfaitaires'!B401="","",'Dépenses forfaitaires'!B401)</f>
        <v/>
      </c>
      <c r="C401" s="123" t="str">
        <f>IF('Dépenses forfaitaires'!C401="","",'Dépenses forfaitaires'!C401)</f>
        <v/>
      </c>
      <c r="D401" s="123" t="str">
        <f>IF('Dépenses forfaitaires'!D401="","",'Dépenses forfaitaires'!D401)</f>
        <v/>
      </c>
      <c r="E401" s="123" t="str">
        <f>IF('Dépenses forfaitaires'!E401="","",'Dépenses forfaitaires'!E401)</f>
        <v/>
      </c>
      <c r="F401" s="123" t="str">
        <f>IF('Dépenses forfaitaires'!F401="","",'Dépenses forfaitaires'!F401)</f>
        <v/>
      </c>
      <c r="G401" s="197" t="str">
        <f>IF('Dépenses forfaitaires'!G401="","",'Dépenses forfaitaires'!G401)</f>
        <v/>
      </c>
      <c r="H401" s="123" t="str">
        <f>IF('Dépenses forfaitaires'!H401="","",'Dépenses forfaitaires'!H401)</f>
        <v/>
      </c>
      <c r="I401" s="123" t="str">
        <f>IF('Dépenses forfaitaires'!I401="","",'Dépenses forfaitaires'!I401)</f>
        <v/>
      </c>
      <c r="J401" s="361" t="str">
        <f>IF('Dépenses forfaitaires'!J401="","",'Dépenses forfaitaires'!J401)</f>
        <v/>
      </c>
      <c r="K401" s="361" t="str">
        <f>IF('Dépenses forfaitaires'!K401="","",'Dépenses forfaitaires'!K401)</f>
        <v/>
      </c>
      <c r="L401" s="123" t="str">
        <f>IF($H401="","",IF($C401=Listes!$B$32,IF('DP_Instruction Forfaitaires'!$E401&lt;Listes!$B$53,('DP_Instruction Forfaitaires'!$E401*(VLOOKUP('DP_Instruction Forfaitaires'!$D401,Listes!$A$54:$E$60,2,FALSE))),IF('DP_Instruction Forfaitaires'!$E401&gt;Listes!$E$53,('DP_Instruction Forfaitaires'!$E401*(VLOOKUP('DP_Instruction Forfaitaires'!$D401,Listes!$A$54:$E$60,5,FALSE))),('DP_Instruction Forfaitaires'!$E401*(VLOOKUP('DP_Instruction Forfaitaires'!$D401,Listes!$A$54:$E$60,3,FALSE))+(VLOOKUP('DP_Instruction Forfaitaires'!$D401,Listes!$A$54:$E$60,4,FALSE)))))))</f>
        <v/>
      </c>
      <c r="M401" s="123" t="str">
        <f>IF($H401="","",IF($C401=Listes!$B$31,IF('DP_Instruction Forfaitaires'!$E401&lt;Listes!$B$42,('DP_Instruction Forfaitaires'!$E401*(VLOOKUP('DP_Instruction Forfaitaires'!$D401,Listes!$A$43:$E$49,2,FALSE))),IF('DP_Instruction Forfaitaires'!$E401&gt;Listes!$D$42,('DP_Instruction Forfaitaires'!$E401*(VLOOKUP('DP_Instruction Forfaitaires'!$D401,Listes!$A$43:$E$49,5,FALSE))),('DP_Instruction Forfaitaires'!$E401*(VLOOKUP('DP_Instruction Forfaitaires'!$D401,Listes!$A$43:$E$49,3,FALSE))+(VLOOKUP('DP_Instruction Forfaitaires'!$D401,Listes!$A$43:$E$49,4,FALSE)))))))</f>
        <v/>
      </c>
      <c r="N401" s="186" t="str">
        <f>IF($H401="","",IF($C401=Listes!$B$34,Listes!$I$31,IF($C401=Listes!$B$35,(VLOOKUP('DP_Instruction Forfaitaires'!$F401,Listes!$E$31:$F$36,2,FALSE)),IF($C401=Listes!$B$33,IF('DP_Instruction Forfaitaires'!$E401&lt;Listes!$A$64,'DP_Instruction Forfaitaires'!$E401*Listes!$A$65,IF('DP_Instruction Forfaitaires'!$E401&gt;Listes!$D$64,'DP_Instruction Forfaitaires'!$E401*Listes!$D$65,(('DP_Instruction Forfaitaires'!$E401*Listes!$B$65)+Listes!$C$65)))))))</f>
        <v/>
      </c>
      <c r="O401" s="140" t="str">
        <f>IF('Dépenses forfaitaires'!P401="","",'Dépenses forfaitaires'!P401)</f>
        <v/>
      </c>
      <c r="P401" s="196"/>
      <c r="Q401" s="367" t="str">
        <f t="shared" si="24"/>
        <v/>
      </c>
      <c r="R401" s="367" t="str">
        <f t="shared" si="25"/>
        <v/>
      </c>
      <c r="S401" s="196" t="str">
        <f t="shared" si="26"/>
        <v/>
      </c>
      <c r="T401" s="193"/>
      <c r="U401" s="198"/>
      <c r="V401" s="301" t="str">
        <f>IF(AND(OR(P401="KO",S401&lt;&gt;""),OR(Q401="",R401="",S401="")),Listes!$A$68,IF(AND(S401="",Q401&lt;&gt;""),Listes!$A$69,IF(AND(O401&lt;S401,U401=""),Listes!$A$70,IF(AND(Q401&gt;R401),Listes!$A$71,IF(AND(O401&lt;&gt;"",O401&gt;S401,T401=""),Listes!$A$72,IF(AND(W401="",OR(P401&lt;&gt;"",Q401&lt;&gt;"",R401&lt;&gt;"")),Listes!$A$73,""))))))</f>
        <v/>
      </c>
      <c r="W401" s="199"/>
      <c r="X401" s="331">
        <f t="shared" si="27"/>
        <v>0</v>
      </c>
    </row>
    <row r="402" spans="1:24" ht="20.149999999999999" customHeight="1" x14ac:dyDescent="0.35">
      <c r="A402" s="126">
        <v>396</v>
      </c>
      <c r="B402" s="123" t="str">
        <f>IF('Dépenses forfaitaires'!B402="","",'Dépenses forfaitaires'!B402)</f>
        <v/>
      </c>
      <c r="C402" s="123" t="str">
        <f>IF('Dépenses forfaitaires'!C402="","",'Dépenses forfaitaires'!C402)</f>
        <v/>
      </c>
      <c r="D402" s="123" t="str">
        <f>IF('Dépenses forfaitaires'!D402="","",'Dépenses forfaitaires'!D402)</f>
        <v/>
      </c>
      <c r="E402" s="123" t="str">
        <f>IF('Dépenses forfaitaires'!E402="","",'Dépenses forfaitaires'!E402)</f>
        <v/>
      </c>
      <c r="F402" s="123" t="str">
        <f>IF('Dépenses forfaitaires'!F402="","",'Dépenses forfaitaires'!F402)</f>
        <v/>
      </c>
      <c r="G402" s="197" t="str">
        <f>IF('Dépenses forfaitaires'!G402="","",'Dépenses forfaitaires'!G402)</f>
        <v/>
      </c>
      <c r="H402" s="123" t="str">
        <f>IF('Dépenses forfaitaires'!H402="","",'Dépenses forfaitaires'!H402)</f>
        <v/>
      </c>
      <c r="I402" s="123" t="str">
        <f>IF('Dépenses forfaitaires'!I402="","",'Dépenses forfaitaires'!I402)</f>
        <v/>
      </c>
      <c r="J402" s="361" t="str">
        <f>IF('Dépenses forfaitaires'!J402="","",'Dépenses forfaitaires'!J402)</f>
        <v/>
      </c>
      <c r="K402" s="361" t="str">
        <f>IF('Dépenses forfaitaires'!K402="","",'Dépenses forfaitaires'!K402)</f>
        <v/>
      </c>
      <c r="L402" s="123" t="str">
        <f>IF($H402="","",IF($C402=Listes!$B$32,IF('DP_Instruction Forfaitaires'!$E402&lt;Listes!$B$53,('DP_Instruction Forfaitaires'!$E402*(VLOOKUP('DP_Instruction Forfaitaires'!$D402,Listes!$A$54:$E$60,2,FALSE))),IF('DP_Instruction Forfaitaires'!$E402&gt;Listes!$E$53,('DP_Instruction Forfaitaires'!$E402*(VLOOKUP('DP_Instruction Forfaitaires'!$D402,Listes!$A$54:$E$60,5,FALSE))),('DP_Instruction Forfaitaires'!$E402*(VLOOKUP('DP_Instruction Forfaitaires'!$D402,Listes!$A$54:$E$60,3,FALSE))+(VLOOKUP('DP_Instruction Forfaitaires'!$D402,Listes!$A$54:$E$60,4,FALSE)))))))</f>
        <v/>
      </c>
      <c r="M402" s="123" t="str">
        <f>IF($H402="","",IF($C402=Listes!$B$31,IF('DP_Instruction Forfaitaires'!$E402&lt;Listes!$B$42,('DP_Instruction Forfaitaires'!$E402*(VLOOKUP('DP_Instruction Forfaitaires'!$D402,Listes!$A$43:$E$49,2,FALSE))),IF('DP_Instruction Forfaitaires'!$E402&gt;Listes!$D$42,('DP_Instruction Forfaitaires'!$E402*(VLOOKUP('DP_Instruction Forfaitaires'!$D402,Listes!$A$43:$E$49,5,FALSE))),('DP_Instruction Forfaitaires'!$E402*(VLOOKUP('DP_Instruction Forfaitaires'!$D402,Listes!$A$43:$E$49,3,FALSE))+(VLOOKUP('DP_Instruction Forfaitaires'!$D402,Listes!$A$43:$E$49,4,FALSE)))))))</f>
        <v/>
      </c>
      <c r="N402" s="186" t="str">
        <f>IF($H402="","",IF($C402=Listes!$B$34,Listes!$I$31,IF($C402=Listes!$B$35,(VLOOKUP('DP_Instruction Forfaitaires'!$F402,Listes!$E$31:$F$36,2,FALSE)),IF($C402=Listes!$B$33,IF('DP_Instruction Forfaitaires'!$E402&lt;Listes!$A$64,'DP_Instruction Forfaitaires'!$E402*Listes!$A$65,IF('DP_Instruction Forfaitaires'!$E402&gt;Listes!$D$64,'DP_Instruction Forfaitaires'!$E402*Listes!$D$65,(('DP_Instruction Forfaitaires'!$E402*Listes!$B$65)+Listes!$C$65)))))))</f>
        <v/>
      </c>
      <c r="O402" s="140" t="str">
        <f>IF('Dépenses forfaitaires'!P402="","",'Dépenses forfaitaires'!P402)</f>
        <v/>
      </c>
      <c r="P402" s="196"/>
      <c r="Q402" s="367" t="str">
        <f t="shared" si="24"/>
        <v/>
      </c>
      <c r="R402" s="367" t="str">
        <f t="shared" si="25"/>
        <v/>
      </c>
      <c r="S402" s="196" t="str">
        <f t="shared" si="26"/>
        <v/>
      </c>
      <c r="T402" s="193"/>
      <c r="U402" s="198"/>
      <c r="V402" s="301" t="str">
        <f>IF(AND(OR(P402="KO",S402&lt;&gt;""),OR(Q402="",R402="",S402="")),Listes!$A$68,IF(AND(S402="",Q402&lt;&gt;""),Listes!$A$69,IF(AND(O402&lt;S402,U402=""),Listes!$A$70,IF(AND(Q402&gt;R402),Listes!$A$71,IF(AND(O402&lt;&gt;"",O402&gt;S402,T402=""),Listes!$A$72,IF(AND(W402="",OR(P402&lt;&gt;"",Q402&lt;&gt;"",R402&lt;&gt;"")),Listes!$A$73,""))))))</f>
        <v/>
      </c>
      <c r="W402" s="199"/>
      <c r="X402" s="331">
        <f t="shared" si="27"/>
        <v>0</v>
      </c>
    </row>
    <row r="403" spans="1:24" ht="20.149999999999999" customHeight="1" x14ac:dyDescent="0.35">
      <c r="A403" s="126">
        <v>397</v>
      </c>
      <c r="B403" s="123" t="str">
        <f>IF('Dépenses forfaitaires'!B403="","",'Dépenses forfaitaires'!B403)</f>
        <v/>
      </c>
      <c r="C403" s="123" t="str">
        <f>IF('Dépenses forfaitaires'!C403="","",'Dépenses forfaitaires'!C403)</f>
        <v/>
      </c>
      <c r="D403" s="123" t="str">
        <f>IF('Dépenses forfaitaires'!D403="","",'Dépenses forfaitaires'!D403)</f>
        <v/>
      </c>
      <c r="E403" s="123" t="str">
        <f>IF('Dépenses forfaitaires'!E403="","",'Dépenses forfaitaires'!E403)</f>
        <v/>
      </c>
      <c r="F403" s="123" t="str">
        <f>IF('Dépenses forfaitaires'!F403="","",'Dépenses forfaitaires'!F403)</f>
        <v/>
      </c>
      <c r="G403" s="197" t="str">
        <f>IF('Dépenses forfaitaires'!G403="","",'Dépenses forfaitaires'!G403)</f>
        <v/>
      </c>
      <c r="H403" s="123" t="str">
        <f>IF('Dépenses forfaitaires'!H403="","",'Dépenses forfaitaires'!H403)</f>
        <v/>
      </c>
      <c r="I403" s="123" t="str">
        <f>IF('Dépenses forfaitaires'!I403="","",'Dépenses forfaitaires'!I403)</f>
        <v/>
      </c>
      <c r="J403" s="361" t="str">
        <f>IF('Dépenses forfaitaires'!J403="","",'Dépenses forfaitaires'!J403)</f>
        <v/>
      </c>
      <c r="K403" s="361" t="str">
        <f>IF('Dépenses forfaitaires'!K403="","",'Dépenses forfaitaires'!K403)</f>
        <v/>
      </c>
      <c r="L403" s="123" t="str">
        <f>IF($H403="","",IF($C403=Listes!$B$32,IF('DP_Instruction Forfaitaires'!$E403&lt;Listes!$B$53,('DP_Instruction Forfaitaires'!$E403*(VLOOKUP('DP_Instruction Forfaitaires'!$D403,Listes!$A$54:$E$60,2,FALSE))),IF('DP_Instruction Forfaitaires'!$E403&gt;Listes!$E$53,('DP_Instruction Forfaitaires'!$E403*(VLOOKUP('DP_Instruction Forfaitaires'!$D403,Listes!$A$54:$E$60,5,FALSE))),('DP_Instruction Forfaitaires'!$E403*(VLOOKUP('DP_Instruction Forfaitaires'!$D403,Listes!$A$54:$E$60,3,FALSE))+(VLOOKUP('DP_Instruction Forfaitaires'!$D403,Listes!$A$54:$E$60,4,FALSE)))))))</f>
        <v/>
      </c>
      <c r="M403" s="123" t="str">
        <f>IF($H403="","",IF($C403=Listes!$B$31,IF('DP_Instruction Forfaitaires'!$E403&lt;Listes!$B$42,('DP_Instruction Forfaitaires'!$E403*(VLOOKUP('DP_Instruction Forfaitaires'!$D403,Listes!$A$43:$E$49,2,FALSE))),IF('DP_Instruction Forfaitaires'!$E403&gt;Listes!$D$42,('DP_Instruction Forfaitaires'!$E403*(VLOOKUP('DP_Instruction Forfaitaires'!$D403,Listes!$A$43:$E$49,5,FALSE))),('DP_Instruction Forfaitaires'!$E403*(VLOOKUP('DP_Instruction Forfaitaires'!$D403,Listes!$A$43:$E$49,3,FALSE))+(VLOOKUP('DP_Instruction Forfaitaires'!$D403,Listes!$A$43:$E$49,4,FALSE)))))))</f>
        <v/>
      </c>
      <c r="N403" s="186" t="str">
        <f>IF($H403="","",IF($C403=Listes!$B$34,Listes!$I$31,IF($C403=Listes!$B$35,(VLOOKUP('DP_Instruction Forfaitaires'!$F403,Listes!$E$31:$F$36,2,FALSE)),IF($C403=Listes!$B$33,IF('DP_Instruction Forfaitaires'!$E403&lt;Listes!$A$64,'DP_Instruction Forfaitaires'!$E403*Listes!$A$65,IF('DP_Instruction Forfaitaires'!$E403&gt;Listes!$D$64,'DP_Instruction Forfaitaires'!$E403*Listes!$D$65,(('DP_Instruction Forfaitaires'!$E403*Listes!$B$65)+Listes!$C$65)))))))</f>
        <v/>
      </c>
      <c r="O403" s="140" t="str">
        <f>IF('Dépenses forfaitaires'!P403="","",'Dépenses forfaitaires'!P403)</f>
        <v/>
      </c>
      <c r="P403" s="196"/>
      <c r="Q403" s="367" t="str">
        <f t="shared" si="24"/>
        <v/>
      </c>
      <c r="R403" s="367" t="str">
        <f t="shared" si="25"/>
        <v/>
      </c>
      <c r="S403" s="196" t="str">
        <f t="shared" si="26"/>
        <v/>
      </c>
      <c r="T403" s="193"/>
      <c r="U403" s="198"/>
      <c r="V403" s="301" t="str">
        <f>IF(AND(OR(P403="KO",S403&lt;&gt;""),OR(Q403="",R403="",S403="")),Listes!$A$68,IF(AND(S403="",Q403&lt;&gt;""),Listes!$A$69,IF(AND(O403&lt;S403,U403=""),Listes!$A$70,IF(AND(Q403&gt;R403),Listes!$A$71,IF(AND(O403&lt;&gt;"",O403&gt;S403,T403=""),Listes!$A$72,IF(AND(W403="",OR(P403&lt;&gt;"",Q403&lt;&gt;"",R403&lt;&gt;"")),Listes!$A$73,""))))))</f>
        <v/>
      </c>
      <c r="W403" s="199"/>
      <c r="X403" s="331">
        <f t="shared" si="27"/>
        <v>0</v>
      </c>
    </row>
    <row r="404" spans="1:24" ht="20.149999999999999" customHeight="1" x14ac:dyDescent="0.35">
      <c r="A404" s="126">
        <v>398</v>
      </c>
      <c r="B404" s="123" t="str">
        <f>IF('Dépenses forfaitaires'!B404="","",'Dépenses forfaitaires'!B404)</f>
        <v/>
      </c>
      <c r="C404" s="123" t="str">
        <f>IF('Dépenses forfaitaires'!C404="","",'Dépenses forfaitaires'!C404)</f>
        <v/>
      </c>
      <c r="D404" s="123" t="str">
        <f>IF('Dépenses forfaitaires'!D404="","",'Dépenses forfaitaires'!D404)</f>
        <v/>
      </c>
      <c r="E404" s="123" t="str">
        <f>IF('Dépenses forfaitaires'!E404="","",'Dépenses forfaitaires'!E404)</f>
        <v/>
      </c>
      <c r="F404" s="123" t="str">
        <f>IF('Dépenses forfaitaires'!F404="","",'Dépenses forfaitaires'!F404)</f>
        <v/>
      </c>
      <c r="G404" s="197" t="str">
        <f>IF('Dépenses forfaitaires'!G404="","",'Dépenses forfaitaires'!G404)</f>
        <v/>
      </c>
      <c r="H404" s="123" t="str">
        <f>IF('Dépenses forfaitaires'!H404="","",'Dépenses forfaitaires'!H404)</f>
        <v/>
      </c>
      <c r="I404" s="123" t="str">
        <f>IF('Dépenses forfaitaires'!I404="","",'Dépenses forfaitaires'!I404)</f>
        <v/>
      </c>
      <c r="J404" s="361" t="str">
        <f>IF('Dépenses forfaitaires'!J404="","",'Dépenses forfaitaires'!J404)</f>
        <v/>
      </c>
      <c r="K404" s="361" t="str">
        <f>IF('Dépenses forfaitaires'!K404="","",'Dépenses forfaitaires'!K404)</f>
        <v/>
      </c>
      <c r="L404" s="123" t="str">
        <f>IF($H404="","",IF($C404=Listes!$B$32,IF('DP_Instruction Forfaitaires'!$E404&lt;Listes!$B$53,('DP_Instruction Forfaitaires'!$E404*(VLOOKUP('DP_Instruction Forfaitaires'!$D404,Listes!$A$54:$E$60,2,FALSE))),IF('DP_Instruction Forfaitaires'!$E404&gt;Listes!$E$53,('DP_Instruction Forfaitaires'!$E404*(VLOOKUP('DP_Instruction Forfaitaires'!$D404,Listes!$A$54:$E$60,5,FALSE))),('DP_Instruction Forfaitaires'!$E404*(VLOOKUP('DP_Instruction Forfaitaires'!$D404,Listes!$A$54:$E$60,3,FALSE))+(VLOOKUP('DP_Instruction Forfaitaires'!$D404,Listes!$A$54:$E$60,4,FALSE)))))))</f>
        <v/>
      </c>
      <c r="M404" s="123" t="str">
        <f>IF($H404="","",IF($C404=Listes!$B$31,IF('DP_Instruction Forfaitaires'!$E404&lt;Listes!$B$42,('DP_Instruction Forfaitaires'!$E404*(VLOOKUP('DP_Instruction Forfaitaires'!$D404,Listes!$A$43:$E$49,2,FALSE))),IF('DP_Instruction Forfaitaires'!$E404&gt;Listes!$D$42,('DP_Instruction Forfaitaires'!$E404*(VLOOKUP('DP_Instruction Forfaitaires'!$D404,Listes!$A$43:$E$49,5,FALSE))),('DP_Instruction Forfaitaires'!$E404*(VLOOKUP('DP_Instruction Forfaitaires'!$D404,Listes!$A$43:$E$49,3,FALSE))+(VLOOKUP('DP_Instruction Forfaitaires'!$D404,Listes!$A$43:$E$49,4,FALSE)))))))</f>
        <v/>
      </c>
      <c r="N404" s="186" t="str">
        <f>IF($H404="","",IF($C404=Listes!$B$34,Listes!$I$31,IF($C404=Listes!$B$35,(VLOOKUP('DP_Instruction Forfaitaires'!$F404,Listes!$E$31:$F$36,2,FALSE)),IF($C404=Listes!$B$33,IF('DP_Instruction Forfaitaires'!$E404&lt;Listes!$A$64,'DP_Instruction Forfaitaires'!$E404*Listes!$A$65,IF('DP_Instruction Forfaitaires'!$E404&gt;Listes!$D$64,'DP_Instruction Forfaitaires'!$E404*Listes!$D$65,(('DP_Instruction Forfaitaires'!$E404*Listes!$B$65)+Listes!$C$65)))))))</f>
        <v/>
      </c>
      <c r="O404" s="140" t="str">
        <f>IF('Dépenses forfaitaires'!P404="","",'Dépenses forfaitaires'!P404)</f>
        <v/>
      </c>
      <c r="P404" s="196"/>
      <c r="Q404" s="367" t="str">
        <f t="shared" si="24"/>
        <v/>
      </c>
      <c r="R404" s="367" t="str">
        <f t="shared" si="25"/>
        <v/>
      </c>
      <c r="S404" s="196" t="str">
        <f t="shared" si="26"/>
        <v/>
      </c>
      <c r="T404" s="193"/>
      <c r="U404" s="198"/>
      <c r="V404" s="301" t="str">
        <f>IF(AND(OR(P404="KO",S404&lt;&gt;""),OR(Q404="",R404="",S404="")),Listes!$A$68,IF(AND(S404="",Q404&lt;&gt;""),Listes!$A$69,IF(AND(O404&lt;S404,U404=""),Listes!$A$70,IF(AND(Q404&gt;R404),Listes!$A$71,IF(AND(O404&lt;&gt;"",O404&gt;S404,T404=""),Listes!$A$72,IF(AND(W404="",OR(P404&lt;&gt;"",Q404&lt;&gt;"",R404&lt;&gt;"")),Listes!$A$73,""))))))</f>
        <v/>
      </c>
      <c r="W404" s="199"/>
      <c r="X404" s="331">
        <f t="shared" si="27"/>
        <v>0</v>
      </c>
    </row>
    <row r="405" spans="1:24" ht="20.149999999999999" customHeight="1" x14ac:dyDescent="0.35">
      <c r="A405" s="126">
        <v>399</v>
      </c>
      <c r="B405" s="123" t="str">
        <f>IF('Dépenses forfaitaires'!B405="","",'Dépenses forfaitaires'!B405)</f>
        <v/>
      </c>
      <c r="C405" s="123" t="str">
        <f>IF('Dépenses forfaitaires'!C405="","",'Dépenses forfaitaires'!C405)</f>
        <v/>
      </c>
      <c r="D405" s="123" t="str">
        <f>IF('Dépenses forfaitaires'!D405="","",'Dépenses forfaitaires'!D405)</f>
        <v/>
      </c>
      <c r="E405" s="123" t="str">
        <f>IF('Dépenses forfaitaires'!E405="","",'Dépenses forfaitaires'!E405)</f>
        <v/>
      </c>
      <c r="F405" s="123" t="str">
        <f>IF('Dépenses forfaitaires'!F405="","",'Dépenses forfaitaires'!F405)</f>
        <v/>
      </c>
      <c r="G405" s="197" t="str">
        <f>IF('Dépenses forfaitaires'!G405="","",'Dépenses forfaitaires'!G405)</f>
        <v/>
      </c>
      <c r="H405" s="123" t="str">
        <f>IF('Dépenses forfaitaires'!H405="","",'Dépenses forfaitaires'!H405)</f>
        <v/>
      </c>
      <c r="I405" s="123" t="str">
        <f>IF('Dépenses forfaitaires'!I405="","",'Dépenses forfaitaires'!I405)</f>
        <v/>
      </c>
      <c r="J405" s="361" t="str">
        <f>IF('Dépenses forfaitaires'!J405="","",'Dépenses forfaitaires'!J405)</f>
        <v/>
      </c>
      <c r="K405" s="361" t="str">
        <f>IF('Dépenses forfaitaires'!K405="","",'Dépenses forfaitaires'!K405)</f>
        <v/>
      </c>
      <c r="L405" s="123" t="str">
        <f>IF($H405="","",IF($C405=Listes!$B$32,IF('DP_Instruction Forfaitaires'!$E405&lt;Listes!$B$53,('DP_Instruction Forfaitaires'!$E405*(VLOOKUP('DP_Instruction Forfaitaires'!$D405,Listes!$A$54:$E$60,2,FALSE))),IF('DP_Instruction Forfaitaires'!$E405&gt;Listes!$E$53,('DP_Instruction Forfaitaires'!$E405*(VLOOKUP('DP_Instruction Forfaitaires'!$D405,Listes!$A$54:$E$60,5,FALSE))),('DP_Instruction Forfaitaires'!$E405*(VLOOKUP('DP_Instruction Forfaitaires'!$D405,Listes!$A$54:$E$60,3,FALSE))+(VLOOKUP('DP_Instruction Forfaitaires'!$D405,Listes!$A$54:$E$60,4,FALSE)))))))</f>
        <v/>
      </c>
      <c r="M405" s="123" t="str">
        <f>IF($H405="","",IF($C405=Listes!$B$31,IF('DP_Instruction Forfaitaires'!$E405&lt;Listes!$B$42,('DP_Instruction Forfaitaires'!$E405*(VLOOKUP('DP_Instruction Forfaitaires'!$D405,Listes!$A$43:$E$49,2,FALSE))),IF('DP_Instruction Forfaitaires'!$E405&gt;Listes!$D$42,('DP_Instruction Forfaitaires'!$E405*(VLOOKUP('DP_Instruction Forfaitaires'!$D405,Listes!$A$43:$E$49,5,FALSE))),('DP_Instruction Forfaitaires'!$E405*(VLOOKUP('DP_Instruction Forfaitaires'!$D405,Listes!$A$43:$E$49,3,FALSE))+(VLOOKUP('DP_Instruction Forfaitaires'!$D405,Listes!$A$43:$E$49,4,FALSE)))))))</f>
        <v/>
      </c>
      <c r="N405" s="186" t="str">
        <f>IF($H405="","",IF($C405=Listes!$B$34,Listes!$I$31,IF($C405=Listes!$B$35,(VLOOKUP('DP_Instruction Forfaitaires'!$F405,Listes!$E$31:$F$36,2,FALSE)),IF($C405=Listes!$B$33,IF('DP_Instruction Forfaitaires'!$E405&lt;Listes!$A$64,'DP_Instruction Forfaitaires'!$E405*Listes!$A$65,IF('DP_Instruction Forfaitaires'!$E405&gt;Listes!$D$64,'DP_Instruction Forfaitaires'!$E405*Listes!$D$65,(('DP_Instruction Forfaitaires'!$E405*Listes!$B$65)+Listes!$C$65)))))))</f>
        <v/>
      </c>
      <c r="O405" s="140" t="str">
        <f>IF('Dépenses forfaitaires'!P405="","",'Dépenses forfaitaires'!P405)</f>
        <v/>
      </c>
      <c r="P405" s="196"/>
      <c r="Q405" s="367" t="str">
        <f t="shared" si="24"/>
        <v/>
      </c>
      <c r="R405" s="367" t="str">
        <f t="shared" si="25"/>
        <v/>
      </c>
      <c r="S405" s="196" t="str">
        <f t="shared" si="26"/>
        <v/>
      </c>
      <c r="T405" s="193"/>
      <c r="U405" s="198"/>
      <c r="V405" s="301" t="str">
        <f>IF(AND(OR(P405="KO",S405&lt;&gt;""),OR(Q405="",R405="",S405="")),Listes!$A$68,IF(AND(S405="",Q405&lt;&gt;""),Listes!$A$69,IF(AND(O405&lt;S405,U405=""),Listes!$A$70,IF(AND(Q405&gt;R405),Listes!$A$71,IF(AND(O405&lt;&gt;"",O405&gt;S405,T405=""),Listes!$A$72,IF(AND(W405="",OR(P405&lt;&gt;"",Q405&lt;&gt;"",R405&lt;&gt;"")),Listes!$A$73,""))))))</f>
        <v/>
      </c>
      <c r="W405" s="199"/>
      <c r="X405" s="331">
        <f t="shared" si="27"/>
        <v>0</v>
      </c>
    </row>
    <row r="406" spans="1:24" ht="20.149999999999999" customHeight="1" x14ac:dyDescent="0.35">
      <c r="A406" s="126">
        <v>400</v>
      </c>
      <c r="B406" s="123" t="str">
        <f>IF('Dépenses forfaitaires'!B406="","",'Dépenses forfaitaires'!B406)</f>
        <v/>
      </c>
      <c r="C406" s="123" t="str">
        <f>IF('Dépenses forfaitaires'!C406="","",'Dépenses forfaitaires'!C406)</f>
        <v/>
      </c>
      <c r="D406" s="123" t="str">
        <f>IF('Dépenses forfaitaires'!D406="","",'Dépenses forfaitaires'!D406)</f>
        <v/>
      </c>
      <c r="E406" s="123" t="str">
        <f>IF('Dépenses forfaitaires'!E406="","",'Dépenses forfaitaires'!E406)</f>
        <v/>
      </c>
      <c r="F406" s="123" t="str">
        <f>IF('Dépenses forfaitaires'!F406="","",'Dépenses forfaitaires'!F406)</f>
        <v/>
      </c>
      <c r="G406" s="197" t="str">
        <f>IF('Dépenses forfaitaires'!G406="","",'Dépenses forfaitaires'!G406)</f>
        <v/>
      </c>
      <c r="H406" s="123" t="str">
        <f>IF('Dépenses forfaitaires'!H406="","",'Dépenses forfaitaires'!H406)</f>
        <v/>
      </c>
      <c r="I406" s="123" t="str">
        <f>IF('Dépenses forfaitaires'!I406="","",'Dépenses forfaitaires'!I406)</f>
        <v/>
      </c>
      <c r="J406" s="361" t="str">
        <f>IF('Dépenses forfaitaires'!J406="","",'Dépenses forfaitaires'!J406)</f>
        <v/>
      </c>
      <c r="K406" s="361" t="str">
        <f>IF('Dépenses forfaitaires'!K406="","",'Dépenses forfaitaires'!K406)</f>
        <v/>
      </c>
      <c r="L406" s="123" t="str">
        <f>IF($H406="","",IF($C406=Listes!$B$32,IF('DP_Instruction Forfaitaires'!$E406&lt;Listes!$B$53,('DP_Instruction Forfaitaires'!$E406*(VLOOKUP('DP_Instruction Forfaitaires'!$D406,Listes!$A$54:$E$60,2,FALSE))),IF('DP_Instruction Forfaitaires'!$E406&gt;Listes!$E$53,('DP_Instruction Forfaitaires'!$E406*(VLOOKUP('DP_Instruction Forfaitaires'!$D406,Listes!$A$54:$E$60,5,FALSE))),('DP_Instruction Forfaitaires'!$E406*(VLOOKUP('DP_Instruction Forfaitaires'!$D406,Listes!$A$54:$E$60,3,FALSE))+(VLOOKUP('DP_Instruction Forfaitaires'!$D406,Listes!$A$54:$E$60,4,FALSE)))))))</f>
        <v/>
      </c>
      <c r="M406" s="123" t="str">
        <f>IF($H406="","",IF($C406=Listes!$B$31,IF('DP_Instruction Forfaitaires'!$E406&lt;Listes!$B$42,('DP_Instruction Forfaitaires'!$E406*(VLOOKUP('DP_Instruction Forfaitaires'!$D406,Listes!$A$43:$E$49,2,FALSE))),IF('DP_Instruction Forfaitaires'!$E406&gt;Listes!$D$42,('DP_Instruction Forfaitaires'!$E406*(VLOOKUP('DP_Instruction Forfaitaires'!$D406,Listes!$A$43:$E$49,5,FALSE))),('DP_Instruction Forfaitaires'!$E406*(VLOOKUP('DP_Instruction Forfaitaires'!$D406,Listes!$A$43:$E$49,3,FALSE))+(VLOOKUP('DP_Instruction Forfaitaires'!$D406,Listes!$A$43:$E$49,4,FALSE)))))))</f>
        <v/>
      </c>
      <c r="N406" s="186" t="str">
        <f>IF($H406="","",IF($C406=Listes!$B$34,Listes!$I$31,IF($C406=Listes!$B$35,(VLOOKUP('DP_Instruction Forfaitaires'!$F406,Listes!$E$31:$F$36,2,FALSE)),IF($C406=Listes!$B$33,IF('DP_Instruction Forfaitaires'!$E406&lt;Listes!$A$64,'DP_Instruction Forfaitaires'!$E406*Listes!$A$65,IF('DP_Instruction Forfaitaires'!$E406&gt;Listes!$D$64,'DP_Instruction Forfaitaires'!$E406*Listes!$D$65,(('DP_Instruction Forfaitaires'!$E406*Listes!$B$65)+Listes!$C$65)))))))</f>
        <v/>
      </c>
      <c r="O406" s="140" t="str">
        <f>IF('Dépenses forfaitaires'!P406="","",'Dépenses forfaitaires'!P406)</f>
        <v/>
      </c>
      <c r="P406" s="196"/>
      <c r="Q406" s="367" t="str">
        <f t="shared" si="24"/>
        <v/>
      </c>
      <c r="R406" s="367" t="str">
        <f t="shared" si="25"/>
        <v/>
      </c>
      <c r="S406" s="196" t="str">
        <f t="shared" si="26"/>
        <v/>
      </c>
      <c r="T406" s="193"/>
      <c r="U406" s="198"/>
      <c r="V406" s="301" t="str">
        <f>IF(AND(OR(P406="KO",S406&lt;&gt;""),OR(Q406="",R406="",S406="")),Listes!$A$68,IF(AND(S406="",Q406&lt;&gt;""),Listes!$A$69,IF(AND(O406&lt;S406,U406=""),Listes!$A$70,IF(AND(Q406&gt;R406),Listes!$A$71,IF(AND(O406&lt;&gt;"",O406&gt;S406,T406=""),Listes!$A$72,IF(AND(W406="",OR(P406&lt;&gt;"",Q406&lt;&gt;"",R406&lt;&gt;"")),Listes!$A$73,""))))))</f>
        <v/>
      </c>
      <c r="W406" s="199"/>
      <c r="X406" s="331">
        <f t="shared" si="27"/>
        <v>0</v>
      </c>
    </row>
    <row r="407" spans="1:24" ht="20.149999999999999" customHeight="1" x14ac:dyDescent="0.35">
      <c r="A407" s="126">
        <v>401</v>
      </c>
      <c r="B407" s="123" t="str">
        <f>IF('Dépenses forfaitaires'!B407="","",'Dépenses forfaitaires'!B407)</f>
        <v/>
      </c>
      <c r="C407" s="123" t="str">
        <f>IF('Dépenses forfaitaires'!C407="","",'Dépenses forfaitaires'!C407)</f>
        <v/>
      </c>
      <c r="D407" s="123" t="str">
        <f>IF('Dépenses forfaitaires'!D407="","",'Dépenses forfaitaires'!D407)</f>
        <v/>
      </c>
      <c r="E407" s="123" t="str">
        <f>IF('Dépenses forfaitaires'!E407="","",'Dépenses forfaitaires'!E407)</f>
        <v/>
      </c>
      <c r="F407" s="123" t="str">
        <f>IF('Dépenses forfaitaires'!F407="","",'Dépenses forfaitaires'!F407)</f>
        <v/>
      </c>
      <c r="G407" s="197" t="str">
        <f>IF('Dépenses forfaitaires'!G407="","",'Dépenses forfaitaires'!G407)</f>
        <v/>
      </c>
      <c r="H407" s="123" t="str">
        <f>IF('Dépenses forfaitaires'!H407="","",'Dépenses forfaitaires'!H407)</f>
        <v/>
      </c>
      <c r="I407" s="123" t="str">
        <f>IF('Dépenses forfaitaires'!I407="","",'Dépenses forfaitaires'!I407)</f>
        <v/>
      </c>
      <c r="J407" s="361" t="str">
        <f>IF('Dépenses forfaitaires'!J407="","",'Dépenses forfaitaires'!J407)</f>
        <v/>
      </c>
      <c r="K407" s="361" t="str">
        <f>IF('Dépenses forfaitaires'!K407="","",'Dépenses forfaitaires'!K407)</f>
        <v/>
      </c>
      <c r="L407" s="123" t="str">
        <f>IF($H407="","",IF($C407=Listes!$B$32,IF('DP_Instruction Forfaitaires'!$E407&lt;Listes!$B$53,('DP_Instruction Forfaitaires'!$E407*(VLOOKUP('DP_Instruction Forfaitaires'!$D407,Listes!$A$54:$E$60,2,FALSE))),IF('DP_Instruction Forfaitaires'!$E407&gt;Listes!$E$53,('DP_Instruction Forfaitaires'!$E407*(VLOOKUP('DP_Instruction Forfaitaires'!$D407,Listes!$A$54:$E$60,5,FALSE))),('DP_Instruction Forfaitaires'!$E407*(VLOOKUP('DP_Instruction Forfaitaires'!$D407,Listes!$A$54:$E$60,3,FALSE))+(VLOOKUP('DP_Instruction Forfaitaires'!$D407,Listes!$A$54:$E$60,4,FALSE)))))))</f>
        <v/>
      </c>
      <c r="M407" s="123" t="str">
        <f>IF($H407="","",IF($C407=Listes!$B$31,IF('DP_Instruction Forfaitaires'!$E407&lt;Listes!$B$42,('DP_Instruction Forfaitaires'!$E407*(VLOOKUP('DP_Instruction Forfaitaires'!$D407,Listes!$A$43:$E$49,2,FALSE))),IF('DP_Instruction Forfaitaires'!$E407&gt;Listes!$D$42,('DP_Instruction Forfaitaires'!$E407*(VLOOKUP('DP_Instruction Forfaitaires'!$D407,Listes!$A$43:$E$49,5,FALSE))),('DP_Instruction Forfaitaires'!$E407*(VLOOKUP('DP_Instruction Forfaitaires'!$D407,Listes!$A$43:$E$49,3,FALSE))+(VLOOKUP('DP_Instruction Forfaitaires'!$D407,Listes!$A$43:$E$49,4,FALSE)))))))</f>
        <v/>
      </c>
      <c r="N407" s="186" t="str">
        <f>IF($H407="","",IF($C407=Listes!$B$34,Listes!$I$31,IF($C407=Listes!$B$35,(VLOOKUP('DP_Instruction Forfaitaires'!$F407,Listes!$E$31:$F$36,2,FALSE)),IF($C407=Listes!$B$33,IF('DP_Instruction Forfaitaires'!$E407&lt;Listes!$A$64,'DP_Instruction Forfaitaires'!$E407*Listes!$A$65,IF('DP_Instruction Forfaitaires'!$E407&gt;Listes!$D$64,'DP_Instruction Forfaitaires'!$E407*Listes!$D$65,(('DP_Instruction Forfaitaires'!$E407*Listes!$B$65)+Listes!$C$65)))))))</f>
        <v/>
      </c>
      <c r="O407" s="140" t="str">
        <f>IF('Dépenses forfaitaires'!P407="","",'Dépenses forfaitaires'!P407)</f>
        <v/>
      </c>
      <c r="P407" s="196"/>
      <c r="Q407" s="367" t="str">
        <f t="shared" si="24"/>
        <v/>
      </c>
      <c r="R407" s="367" t="str">
        <f t="shared" si="25"/>
        <v/>
      </c>
      <c r="S407" s="196" t="str">
        <f t="shared" si="26"/>
        <v/>
      </c>
      <c r="T407" s="193"/>
      <c r="U407" s="198"/>
      <c r="V407" s="301" t="str">
        <f>IF(AND(OR(P407="KO",S407&lt;&gt;""),OR(Q407="",R407="",S407="")),Listes!$A$68,IF(AND(S407="",Q407&lt;&gt;""),Listes!$A$69,IF(AND(O407&lt;S407,U407=""),Listes!$A$70,IF(AND(Q407&gt;R407),Listes!$A$71,IF(AND(O407&lt;&gt;"",O407&gt;S407,T407=""),Listes!$A$72,IF(AND(W407="",OR(P407&lt;&gt;"",Q407&lt;&gt;"",R407&lt;&gt;"")),Listes!$A$73,""))))))</f>
        <v/>
      </c>
      <c r="W407" s="199"/>
      <c r="X407" s="331">
        <f t="shared" si="27"/>
        <v>0</v>
      </c>
    </row>
    <row r="408" spans="1:24" ht="20.149999999999999" customHeight="1" x14ac:dyDescent="0.35">
      <c r="A408" s="126">
        <v>402</v>
      </c>
      <c r="B408" s="123" t="str">
        <f>IF('Dépenses forfaitaires'!B408="","",'Dépenses forfaitaires'!B408)</f>
        <v/>
      </c>
      <c r="C408" s="123" t="str">
        <f>IF('Dépenses forfaitaires'!C408="","",'Dépenses forfaitaires'!C408)</f>
        <v/>
      </c>
      <c r="D408" s="123" t="str">
        <f>IF('Dépenses forfaitaires'!D408="","",'Dépenses forfaitaires'!D408)</f>
        <v/>
      </c>
      <c r="E408" s="123" t="str">
        <f>IF('Dépenses forfaitaires'!E408="","",'Dépenses forfaitaires'!E408)</f>
        <v/>
      </c>
      <c r="F408" s="123" t="str">
        <f>IF('Dépenses forfaitaires'!F408="","",'Dépenses forfaitaires'!F408)</f>
        <v/>
      </c>
      <c r="G408" s="197" t="str">
        <f>IF('Dépenses forfaitaires'!G408="","",'Dépenses forfaitaires'!G408)</f>
        <v/>
      </c>
      <c r="H408" s="123" t="str">
        <f>IF('Dépenses forfaitaires'!H408="","",'Dépenses forfaitaires'!H408)</f>
        <v/>
      </c>
      <c r="I408" s="123" t="str">
        <f>IF('Dépenses forfaitaires'!I408="","",'Dépenses forfaitaires'!I408)</f>
        <v/>
      </c>
      <c r="J408" s="361" t="str">
        <f>IF('Dépenses forfaitaires'!J408="","",'Dépenses forfaitaires'!J408)</f>
        <v/>
      </c>
      <c r="K408" s="361" t="str">
        <f>IF('Dépenses forfaitaires'!K408="","",'Dépenses forfaitaires'!K408)</f>
        <v/>
      </c>
      <c r="L408" s="123" t="str">
        <f>IF($H408="","",IF($C408=Listes!$B$32,IF('DP_Instruction Forfaitaires'!$E408&lt;Listes!$B$53,('DP_Instruction Forfaitaires'!$E408*(VLOOKUP('DP_Instruction Forfaitaires'!$D408,Listes!$A$54:$E$60,2,FALSE))),IF('DP_Instruction Forfaitaires'!$E408&gt;Listes!$E$53,('DP_Instruction Forfaitaires'!$E408*(VLOOKUP('DP_Instruction Forfaitaires'!$D408,Listes!$A$54:$E$60,5,FALSE))),('DP_Instruction Forfaitaires'!$E408*(VLOOKUP('DP_Instruction Forfaitaires'!$D408,Listes!$A$54:$E$60,3,FALSE))+(VLOOKUP('DP_Instruction Forfaitaires'!$D408,Listes!$A$54:$E$60,4,FALSE)))))))</f>
        <v/>
      </c>
      <c r="M408" s="123" t="str">
        <f>IF($H408="","",IF($C408=Listes!$B$31,IF('DP_Instruction Forfaitaires'!$E408&lt;Listes!$B$42,('DP_Instruction Forfaitaires'!$E408*(VLOOKUP('DP_Instruction Forfaitaires'!$D408,Listes!$A$43:$E$49,2,FALSE))),IF('DP_Instruction Forfaitaires'!$E408&gt;Listes!$D$42,('DP_Instruction Forfaitaires'!$E408*(VLOOKUP('DP_Instruction Forfaitaires'!$D408,Listes!$A$43:$E$49,5,FALSE))),('DP_Instruction Forfaitaires'!$E408*(VLOOKUP('DP_Instruction Forfaitaires'!$D408,Listes!$A$43:$E$49,3,FALSE))+(VLOOKUP('DP_Instruction Forfaitaires'!$D408,Listes!$A$43:$E$49,4,FALSE)))))))</f>
        <v/>
      </c>
      <c r="N408" s="186" t="str">
        <f>IF($H408="","",IF($C408=Listes!$B$34,Listes!$I$31,IF($C408=Listes!$B$35,(VLOOKUP('DP_Instruction Forfaitaires'!$F408,Listes!$E$31:$F$36,2,FALSE)),IF($C408=Listes!$B$33,IF('DP_Instruction Forfaitaires'!$E408&lt;Listes!$A$64,'DP_Instruction Forfaitaires'!$E408*Listes!$A$65,IF('DP_Instruction Forfaitaires'!$E408&gt;Listes!$D$64,'DP_Instruction Forfaitaires'!$E408*Listes!$D$65,(('DP_Instruction Forfaitaires'!$E408*Listes!$B$65)+Listes!$C$65)))))))</f>
        <v/>
      </c>
      <c r="O408" s="140" t="str">
        <f>IF('Dépenses forfaitaires'!P408="","",'Dépenses forfaitaires'!P408)</f>
        <v/>
      </c>
      <c r="P408" s="196"/>
      <c r="Q408" s="367" t="str">
        <f t="shared" si="24"/>
        <v/>
      </c>
      <c r="R408" s="367" t="str">
        <f t="shared" si="25"/>
        <v/>
      </c>
      <c r="S408" s="196" t="str">
        <f t="shared" si="26"/>
        <v/>
      </c>
      <c r="T408" s="193"/>
      <c r="U408" s="198"/>
      <c r="V408" s="301" t="str">
        <f>IF(AND(OR(P408="KO",S408&lt;&gt;""),OR(Q408="",R408="",S408="")),Listes!$A$68,IF(AND(S408="",Q408&lt;&gt;""),Listes!$A$69,IF(AND(O408&lt;S408,U408=""),Listes!$A$70,IF(AND(Q408&gt;R408),Listes!$A$71,IF(AND(O408&lt;&gt;"",O408&gt;S408,T408=""),Listes!$A$72,IF(AND(W408="",OR(P408&lt;&gt;"",Q408&lt;&gt;"",R408&lt;&gt;"")),Listes!$A$73,""))))))</f>
        <v/>
      </c>
      <c r="W408" s="199"/>
      <c r="X408" s="331">
        <f t="shared" si="27"/>
        <v>0</v>
      </c>
    </row>
    <row r="409" spans="1:24" ht="20.149999999999999" customHeight="1" x14ac:dyDescent="0.35">
      <c r="A409" s="126">
        <v>403</v>
      </c>
      <c r="B409" s="123" t="str">
        <f>IF('Dépenses forfaitaires'!B409="","",'Dépenses forfaitaires'!B409)</f>
        <v/>
      </c>
      <c r="C409" s="123" t="str">
        <f>IF('Dépenses forfaitaires'!C409="","",'Dépenses forfaitaires'!C409)</f>
        <v/>
      </c>
      <c r="D409" s="123" t="str">
        <f>IF('Dépenses forfaitaires'!D409="","",'Dépenses forfaitaires'!D409)</f>
        <v/>
      </c>
      <c r="E409" s="123" t="str">
        <f>IF('Dépenses forfaitaires'!E409="","",'Dépenses forfaitaires'!E409)</f>
        <v/>
      </c>
      <c r="F409" s="123" t="str">
        <f>IF('Dépenses forfaitaires'!F409="","",'Dépenses forfaitaires'!F409)</f>
        <v/>
      </c>
      <c r="G409" s="197" t="str">
        <f>IF('Dépenses forfaitaires'!G409="","",'Dépenses forfaitaires'!G409)</f>
        <v/>
      </c>
      <c r="H409" s="123" t="str">
        <f>IF('Dépenses forfaitaires'!H409="","",'Dépenses forfaitaires'!H409)</f>
        <v/>
      </c>
      <c r="I409" s="123" t="str">
        <f>IF('Dépenses forfaitaires'!I409="","",'Dépenses forfaitaires'!I409)</f>
        <v/>
      </c>
      <c r="J409" s="361" t="str">
        <f>IF('Dépenses forfaitaires'!J409="","",'Dépenses forfaitaires'!J409)</f>
        <v/>
      </c>
      <c r="K409" s="361" t="str">
        <f>IF('Dépenses forfaitaires'!K409="","",'Dépenses forfaitaires'!K409)</f>
        <v/>
      </c>
      <c r="L409" s="123" t="str">
        <f>IF($H409="","",IF($C409=Listes!$B$32,IF('DP_Instruction Forfaitaires'!$E409&lt;Listes!$B$53,('DP_Instruction Forfaitaires'!$E409*(VLOOKUP('DP_Instruction Forfaitaires'!$D409,Listes!$A$54:$E$60,2,FALSE))),IF('DP_Instruction Forfaitaires'!$E409&gt;Listes!$E$53,('DP_Instruction Forfaitaires'!$E409*(VLOOKUP('DP_Instruction Forfaitaires'!$D409,Listes!$A$54:$E$60,5,FALSE))),('DP_Instruction Forfaitaires'!$E409*(VLOOKUP('DP_Instruction Forfaitaires'!$D409,Listes!$A$54:$E$60,3,FALSE))+(VLOOKUP('DP_Instruction Forfaitaires'!$D409,Listes!$A$54:$E$60,4,FALSE)))))))</f>
        <v/>
      </c>
      <c r="M409" s="123" t="str">
        <f>IF($H409="","",IF($C409=Listes!$B$31,IF('DP_Instruction Forfaitaires'!$E409&lt;Listes!$B$42,('DP_Instruction Forfaitaires'!$E409*(VLOOKUP('DP_Instruction Forfaitaires'!$D409,Listes!$A$43:$E$49,2,FALSE))),IF('DP_Instruction Forfaitaires'!$E409&gt;Listes!$D$42,('DP_Instruction Forfaitaires'!$E409*(VLOOKUP('DP_Instruction Forfaitaires'!$D409,Listes!$A$43:$E$49,5,FALSE))),('DP_Instruction Forfaitaires'!$E409*(VLOOKUP('DP_Instruction Forfaitaires'!$D409,Listes!$A$43:$E$49,3,FALSE))+(VLOOKUP('DP_Instruction Forfaitaires'!$D409,Listes!$A$43:$E$49,4,FALSE)))))))</f>
        <v/>
      </c>
      <c r="N409" s="186" t="str">
        <f>IF($H409="","",IF($C409=Listes!$B$34,Listes!$I$31,IF($C409=Listes!$B$35,(VLOOKUP('DP_Instruction Forfaitaires'!$F409,Listes!$E$31:$F$36,2,FALSE)),IF($C409=Listes!$B$33,IF('DP_Instruction Forfaitaires'!$E409&lt;Listes!$A$64,'DP_Instruction Forfaitaires'!$E409*Listes!$A$65,IF('DP_Instruction Forfaitaires'!$E409&gt;Listes!$D$64,'DP_Instruction Forfaitaires'!$E409*Listes!$D$65,(('DP_Instruction Forfaitaires'!$E409*Listes!$B$65)+Listes!$C$65)))))))</f>
        <v/>
      </c>
      <c r="O409" s="140" t="str">
        <f>IF('Dépenses forfaitaires'!P409="","",'Dépenses forfaitaires'!P409)</f>
        <v/>
      </c>
      <c r="P409" s="196"/>
      <c r="Q409" s="367" t="str">
        <f t="shared" si="24"/>
        <v/>
      </c>
      <c r="R409" s="367" t="str">
        <f t="shared" si="25"/>
        <v/>
      </c>
      <c r="S409" s="196" t="str">
        <f t="shared" si="26"/>
        <v/>
      </c>
      <c r="T409" s="193"/>
      <c r="U409" s="198"/>
      <c r="V409" s="301" t="str">
        <f>IF(AND(OR(P409="KO",S409&lt;&gt;""),OR(Q409="",R409="",S409="")),Listes!$A$68,IF(AND(S409="",Q409&lt;&gt;""),Listes!$A$69,IF(AND(O409&lt;S409,U409=""),Listes!$A$70,IF(AND(Q409&gt;R409),Listes!$A$71,IF(AND(O409&lt;&gt;"",O409&gt;S409,T409=""),Listes!$A$72,IF(AND(W409="",OR(P409&lt;&gt;"",Q409&lt;&gt;"",R409&lt;&gt;"")),Listes!$A$73,""))))))</f>
        <v/>
      </c>
      <c r="W409" s="199"/>
      <c r="X409" s="331">
        <f t="shared" si="27"/>
        <v>0</v>
      </c>
    </row>
    <row r="410" spans="1:24" ht="20.149999999999999" customHeight="1" x14ac:dyDescent="0.35">
      <c r="A410" s="126">
        <v>404</v>
      </c>
      <c r="B410" s="123" t="str">
        <f>IF('Dépenses forfaitaires'!B410="","",'Dépenses forfaitaires'!B410)</f>
        <v/>
      </c>
      <c r="C410" s="123" t="str">
        <f>IF('Dépenses forfaitaires'!C410="","",'Dépenses forfaitaires'!C410)</f>
        <v/>
      </c>
      <c r="D410" s="123" t="str">
        <f>IF('Dépenses forfaitaires'!D410="","",'Dépenses forfaitaires'!D410)</f>
        <v/>
      </c>
      <c r="E410" s="123" t="str">
        <f>IF('Dépenses forfaitaires'!E410="","",'Dépenses forfaitaires'!E410)</f>
        <v/>
      </c>
      <c r="F410" s="123" t="str">
        <f>IF('Dépenses forfaitaires'!F410="","",'Dépenses forfaitaires'!F410)</f>
        <v/>
      </c>
      <c r="G410" s="197" t="str">
        <f>IF('Dépenses forfaitaires'!G410="","",'Dépenses forfaitaires'!G410)</f>
        <v/>
      </c>
      <c r="H410" s="123" t="str">
        <f>IF('Dépenses forfaitaires'!H410="","",'Dépenses forfaitaires'!H410)</f>
        <v/>
      </c>
      <c r="I410" s="123" t="str">
        <f>IF('Dépenses forfaitaires'!I410="","",'Dépenses forfaitaires'!I410)</f>
        <v/>
      </c>
      <c r="J410" s="361" t="str">
        <f>IF('Dépenses forfaitaires'!J410="","",'Dépenses forfaitaires'!J410)</f>
        <v/>
      </c>
      <c r="K410" s="361" t="str">
        <f>IF('Dépenses forfaitaires'!K410="","",'Dépenses forfaitaires'!K410)</f>
        <v/>
      </c>
      <c r="L410" s="123" t="str">
        <f>IF($H410="","",IF($C410=Listes!$B$32,IF('DP_Instruction Forfaitaires'!$E410&lt;Listes!$B$53,('DP_Instruction Forfaitaires'!$E410*(VLOOKUP('DP_Instruction Forfaitaires'!$D410,Listes!$A$54:$E$60,2,FALSE))),IF('DP_Instruction Forfaitaires'!$E410&gt;Listes!$E$53,('DP_Instruction Forfaitaires'!$E410*(VLOOKUP('DP_Instruction Forfaitaires'!$D410,Listes!$A$54:$E$60,5,FALSE))),('DP_Instruction Forfaitaires'!$E410*(VLOOKUP('DP_Instruction Forfaitaires'!$D410,Listes!$A$54:$E$60,3,FALSE))+(VLOOKUP('DP_Instruction Forfaitaires'!$D410,Listes!$A$54:$E$60,4,FALSE)))))))</f>
        <v/>
      </c>
      <c r="M410" s="123" t="str">
        <f>IF($H410="","",IF($C410=Listes!$B$31,IF('DP_Instruction Forfaitaires'!$E410&lt;Listes!$B$42,('DP_Instruction Forfaitaires'!$E410*(VLOOKUP('DP_Instruction Forfaitaires'!$D410,Listes!$A$43:$E$49,2,FALSE))),IF('DP_Instruction Forfaitaires'!$E410&gt;Listes!$D$42,('DP_Instruction Forfaitaires'!$E410*(VLOOKUP('DP_Instruction Forfaitaires'!$D410,Listes!$A$43:$E$49,5,FALSE))),('DP_Instruction Forfaitaires'!$E410*(VLOOKUP('DP_Instruction Forfaitaires'!$D410,Listes!$A$43:$E$49,3,FALSE))+(VLOOKUP('DP_Instruction Forfaitaires'!$D410,Listes!$A$43:$E$49,4,FALSE)))))))</f>
        <v/>
      </c>
      <c r="N410" s="186" t="str">
        <f>IF($H410="","",IF($C410=Listes!$B$34,Listes!$I$31,IF($C410=Listes!$B$35,(VLOOKUP('DP_Instruction Forfaitaires'!$F410,Listes!$E$31:$F$36,2,FALSE)),IF($C410=Listes!$B$33,IF('DP_Instruction Forfaitaires'!$E410&lt;Listes!$A$64,'DP_Instruction Forfaitaires'!$E410*Listes!$A$65,IF('DP_Instruction Forfaitaires'!$E410&gt;Listes!$D$64,'DP_Instruction Forfaitaires'!$E410*Listes!$D$65,(('DP_Instruction Forfaitaires'!$E410*Listes!$B$65)+Listes!$C$65)))))))</f>
        <v/>
      </c>
      <c r="O410" s="140" t="str">
        <f>IF('Dépenses forfaitaires'!P410="","",'Dépenses forfaitaires'!P410)</f>
        <v/>
      </c>
      <c r="P410" s="196"/>
      <c r="Q410" s="367" t="str">
        <f t="shared" si="24"/>
        <v/>
      </c>
      <c r="R410" s="367" t="str">
        <f t="shared" si="25"/>
        <v/>
      </c>
      <c r="S410" s="196" t="str">
        <f t="shared" si="26"/>
        <v/>
      </c>
      <c r="T410" s="193"/>
      <c r="U410" s="198"/>
      <c r="V410" s="301" t="str">
        <f>IF(AND(OR(P410="KO",S410&lt;&gt;""),OR(Q410="",R410="",S410="")),Listes!$A$68,IF(AND(S410="",Q410&lt;&gt;""),Listes!$A$69,IF(AND(O410&lt;S410,U410=""),Listes!$A$70,IF(AND(Q410&gt;R410),Listes!$A$71,IF(AND(O410&lt;&gt;"",O410&gt;S410,T410=""),Listes!$A$72,IF(AND(W410="",OR(P410&lt;&gt;"",Q410&lt;&gt;"",R410&lt;&gt;"")),Listes!$A$73,""))))))</f>
        <v/>
      </c>
      <c r="W410" s="199"/>
      <c r="X410" s="331">
        <f t="shared" si="27"/>
        <v>0</v>
      </c>
    </row>
    <row r="411" spans="1:24" ht="20.149999999999999" customHeight="1" x14ac:dyDescent="0.35">
      <c r="A411" s="126">
        <v>405</v>
      </c>
      <c r="B411" s="123" t="str">
        <f>IF('Dépenses forfaitaires'!B411="","",'Dépenses forfaitaires'!B411)</f>
        <v/>
      </c>
      <c r="C411" s="123" t="str">
        <f>IF('Dépenses forfaitaires'!C411="","",'Dépenses forfaitaires'!C411)</f>
        <v/>
      </c>
      <c r="D411" s="123" t="str">
        <f>IF('Dépenses forfaitaires'!D411="","",'Dépenses forfaitaires'!D411)</f>
        <v/>
      </c>
      <c r="E411" s="123" t="str">
        <f>IF('Dépenses forfaitaires'!E411="","",'Dépenses forfaitaires'!E411)</f>
        <v/>
      </c>
      <c r="F411" s="123" t="str">
        <f>IF('Dépenses forfaitaires'!F411="","",'Dépenses forfaitaires'!F411)</f>
        <v/>
      </c>
      <c r="G411" s="197" t="str">
        <f>IF('Dépenses forfaitaires'!G411="","",'Dépenses forfaitaires'!G411)</f>
        <v/>
      </c>
      <c r="H411" s="123" t="str">
        <f>IF('Dépenses forfaitaires'!H411="","",'Dépenses forfaitaires'!H411)</f>
        <v/>
      </c>
      <c r="I411" s="123" t="str">
        <f>IF('Dépenses forfaitaires'!I411="","",'Dépenses forfaitaires'!I411)</f>
        <v/>
      </c>
      <c r="J411" s="361" t="str">
        <f>IF('Dépenses forfaitaires'!J411="","",'Dépenses forfaitaires'!J411)</f>
        <v/>
      </c>
      <c r="K411" s="361" t="str">
        <f>IF('Dépenses forfaitaires'!K411="","",'Dépenses forfaitaires'!K411)</f>
        <v/>
      </c>
      <c r="L411" s="123" t="str">
        <f>IF($H411="","",IF($C411=Listes!$B$32,IF('DP_Instruction Forfaitaires'!$E411&lt;Listes!$B$53,('DP_Instruction Forfaitaires'!$E411*(VLOOKUP('DP_Instruction Forfaitaires'!$D411,Listes!$A$54:$E$60,2,FALSE))),IF('DP_Instruction Forfaitaires'!$E411&gt;Listes!$E$53,('DP_Instruction Forfaitaires'!$E411*(VLOOKUP('DP_Instruction Forfaitaires'!$D411,Listes!$A$54:$E$60,5,FALSE))),('DP_Instruction Forfaitaires'!$E411*(VLOOKUP('DP_Instruction Forfaitaires'!$D411,Listes!$A$54:$E$60,3,FALSE))+(VLOOKUP('DP_Instruction Forfaitaires'!$D411,Listes!$A$54:$E$60,4,FALSE)))))))</f>
        <v/>
      </c>
      <c r="M411" s="123" t="str">
        <f>IF($H411="","",IF($C411=Listes!$B$31,IF('DP_Instruction Forfaitaires'!$E411&lt;Listes!$B$42,('DP_Instruction Forfaitaires'!$E411*(VLOOKUP('DP_Instruction Forfaitaires'!$D411,Listes!$A$43:$E$49,2,FALSE))),IF('DP_Instruction Forfaitaires'!$E411&gt;Listes!$D$42,('DP_Instruction Forfaitaires'!$E411*(VLOOKUP('DP_Instruction Forfaitaires'!$D411,Listes!$A$43:$E$49,5,FALSE))),('DP_Instruction Forfaitaires'!$E411*(VLOOKUP('DP_Instruction Forfaitaires'!$D411,Listes!$A$43:$E$49,3,FALSE))+(VLOOKUP('DP_Instruction Forfaitaires'!$D411,Listes!$A$43:$E$49,4,FALSE)))))))</f>
        <v/>
      </c>
      <c r="N411" s="186" t="str">
        <f>IF($H411="","",IF($C411=Listes!$B$34,Listes!$I$31,IF($C411=Listes!$B$35,(VLOOKUP('DP_Instruction Forfaitaires'!$F411,Listes!$E$31:$F$36,2,FALSE)),IF($C411=Listes!$B$33,IF('DP_Instruction Forfaitaires'!$E411&lt;Listes!$A$64,'DP_Instruction Forfaitaires'!$E411*Listes!$A$65,IF('DP_Instruction Forfaitaires'!$E411&gt;Listes!$D$64,'DP_Instruction Forfaitaires'!$E411*Listes!$D$65,(('DP_Instruction Forfaitaires'!$E411*Listes!$B$65)+Listes!$C$65)))))))</f>
        <v/>
      </c>
      <c r="O411" s="140" t="str">
        <f>IF('Dépenses forfaitaires'!P411="","",'Dépenses forfaitaires'!P411)</f>
        <v/>
      </c>
      <c r="P411" s="196"/>
      <c r="Q411" s="367" t="str">
        <f t="shared" si="24"/>
        <v/>
      </c>
      <c r="R411" s="367" t="str">
        <f t="shared" si="25"/>
        <v/>
      </c>
      <c r="S411" s="196" t="str">
        <f t="shared" si="26"/>
        <v/>
      </c>
      <c r="T411" s="193"/>
      <c r="U411" s="198"/>
      <c r="V411" s="301" t="str">
        <f>IF(AND(OR(P411="KO",S411&lt;&gt;""),OR(Q411="",R411="",S411="")),Listes!$A$68,IF(AND(S411="",Q411&lt;&gt;""),Listes!$A$69,IF(AND(O411&lt;S411,U411=""),Listes!$A$70,IF(AND(Q411&gt;R411),Listes!$A$71,IF(AND(O411&lt;&gt;"",O411&gt;S411,T411=""),Listes!$A$72,IF(AND(W411="",OR(P411&lt;&gt;"",Q411&lt;&gt;"",R411&lt;&gt;"")),Listes!$A$73,""))))))</f>
        <v/>
      </c>
      <c r="W411" s="199"/>
      <c r="X411" s="331">
        <f t="shared" si="27"/>
        <v>0</v>
      </c>
    </row>
    <row r="412" spans="1:24" ht="20.149999999999999" customHeight="1" x14ac:dyDescent="0.35">
      <c r="A412" s="126">
        <v>406</v>
      </c>
      <c r="B412" s="123" t="str">
        <f>IF('Dépenses forfaitaires'!B412="","",'Dépenses forfaitaires'!B412)</f>
        <v/>
      </c>
      <c r="C412" s="123" t="str">
        <f>IF('Dépenses forfaitaires'!C412="","",'Dépenses forfaitaires'!C412)</f>
        <v/>
      </c>
      <c r="D412" s="123" t="str">
        <f>IF('Dépenses forfaitaires'!D412="","",'Dépenses forfaitaires'!D412)</f>
        <v/>
      </c>
      <c r="E412" s="123" t="str">
        <f>IF('Dépenses forfaitaires'!E412="","",'Dépenses forfaitaires'!E412)</f>
        <v/>
      </c>
      <c r="F412" s="123" t="str">
        <f>IF('Dépenses forfaitaires'!F412="","",'Dépenses forfaitaires'!F412)</f>
        <v/>
      </c>
      <c r="G412" s="197" t="str">
        <f>IF('Dépenses forfaitaires'!G412="","",'Dépenses forfaitaires'!G412)</f>
        <v/>
      </c>
      <c r="H412" s="123" t="str">
        <f>IF('Dépenses forfaitaires'!H412="","",'Dépenses forfaitaires'!H412)</f>
        <v/>
      </c>
      <c r="I412" s="123" t="str">
        <f>IF('Dépenses forfaitaires'!I412="","",'Dépenses forfaitaires'!I412)</f>
        <v/>
      </c>
      <c r="J412" s="361" t="str">
        <f>IF('Dépenses forfaitaires'!J412="","",'Dépenses forfaitaires'!J412)</f>
        <v/>
      </c>
      <c r="K412" s="361" t="str">
        <f>IF('Dépenses forfaitaires'!K412="","",'Dépenses forfaitaires'!K412)</f>
        <v/>
      </c>
      <c r="L412" s="123" t="str">
        <f>IF($H412="","",IF($C412=Listes!$B$32,IF('DP_Instruction Forfaitaires'!$E412&lt;Listes!$B$53,('DP_Instruction Forfaitaires'!$E412*(VLOOKUP('DP_Instruction Forfaitaires'!$D412,Listes!$A$54:$E$60,2,FALSE))),IF('DP_Instruction Forfaitaires'!$E412&gt;Listes!$E$53,('DP_Instruction Forfaitaires'!$E412*(VLOOKUP('DP_Instruction Forfaitaires'!$D412,Listes!$A$54:$E$60,5,FALSE))),('DP_Instruction Forfaitaires'!$E412*(VLOOKUP('DP_Instruction Forfaitaires'!$D412,Listes!$A$54:$E$60,3,FALSE))+(VLOOKUP('DP_Instruction Forfaitaires'!$D412,Listes!$A$54:$E$60,4,FALSE)))))))</f>
        <v/>
      </c>
      <c r="M412" s="123" t="str">
        <f>IF($H412="","",IF($C412=Listes!$B$31,IF('DP_Instruction Forfaitaires'!$E412&lt;Listes!$B$42,('DP_Instruction Forfaitaires'!$E412*(VLOOKUP('DP_Instruction Forfaitaires'!$D412,Listes!$A$43:$E$49,2,FALSE))),IF('DP_Instruction Forfaitaires'!$E412&gt;Listes!$D$42,('DP_Instruction Forfaitaires'!$E412*(VLOOKUP('DP_Instruction Forfaitaires'!$D412,Listes!$A$43:$E$49,5,FALSE))),('DP_Instruction Forfaitaires'!$E412*(VLOOKUP('DP_Instruction Forfaitaires'!$D412,Listes!$A$43:$E$49,3,FALSE))+(VLOOKUP('DP_Instruction Forfaitaires'!$D412,Listes!$A$43:$E$49,4,FALSE)))))))</f>
        <v/>
      </c>
      <c r="N412" s="186" t="str">
        <f>IF($H412="","",IF($C412=Listes!$B$34,Listes!$I$31,IF($C412=Listes!$B$35,(VLOOKUP('DP_Instruction Forfaitaires'!$F412,Listes!$E$31:$F$36,2,FALSE)),IF($C412=Listes!$B$33,IF('DP_Instruction Forfaitaires'!$E412&lt;Listes!$A$64,'DP_Instruction Forfaitaires'!$E412*Listes!$A$65,IF('DP_Instruction Forfaitaires'!$E412&gt;Listes!$D$64,'DP_Instruction Forfaitaires'!$E412*Listes!$D$65,(('DP_Instruction Forfaitaires'!$E412*Listes!$B$65)+Listes!$C$65)))))))</f>
        <v/>
      </c>
      <c r="O412" s="140" t="str">
        <f>IF('Dépenses forfaitaires'!P412="","",'Dépenses forfaitaires'!P412)</f>
        <v/>
      </c>
      <c r="P412" s="196"/>
      <c r="Q412" s="367" t="str">
        <f t="shared" si="24"/>
        <v/>
      </c>
      <c r="R412" s="367" t="str">
        <f t="shared" si="25"/>
        <v/>
      </c>
      <c r="S412" s="196" t="str">
        <f t="shared" si="26"/>
        <v/>
      </c>
      <c r="T412" s="193"/>
      <c r="U412" s="198"/>
      <c r="V412" s="301" t="str">
        <f>IF(AND(OR(P412="KO",S412&lt;&gt;""),OR(Q412="",R412="",S412="")),Listes!$A$68,IF(AND(S412="",Q412&lt;&gt;""),Listes!$A$69,IF(AND(O412&lt;S412,U412=""),Listes!$A$70,IF(AND(Q412&gt;R412),Listes!$A$71,IF(AND(O412&lt;&gt;"",O412&gt;S412,T412=""),Listes!$A$72,IF(AND(W412="",OR(P412&lt;&gt;"",Q412&lt;&gt;"",R412&lt;&gt;"")),Listes!$A$73,""))))))</f>
        <v/>
      </c>
      <c r="W412" s="199"/>
      <c r="X412" s="331">
        <f t="shared" si="27"/>
        <v>0</v>
      </c>
    </row>
    <row r="413" spans="1:24" ht="20.149999999999999" customHeight="1" x14ac:dyDescent="0.35">
      <c r="A413" s="126">
        <v>407</v>
      </c>
      <c r="B413" s="123" t="str">
        <f>IF('Dépenses forfaitaires'!B413="","",'Dépenses forfaitaires'!B413)</f>
        <v/>
      </c>
      <c r="C413" s="123" t="str">
        <f>IF('Dépenses forfaitaires'!C413="","",'Dépenses forfaitaires'!C413)</f>
        <v/>
      </c>
      <c r="D413" s="123" t="str">
        <f>IF('Dépenses forfaitaires'!D413="","",'Dépenses forfaitaires'!D413)</f>
        <v/>
      </c>
      <c r="E413" s="123" t="str">
        <f>IF('Dépenses forfaitaires'!E413="","",'Dépenses forfaitaires'!E413)</f>
        <v/>
      </c>
      <c r="F413" s="123" t="str">
        <f>IF('Dépenses forfaitaires'!F413="","",'Dépenses forfaitaires'!F413)</f>
        <v/>
      </c>
      <c r="G413" s="197" t="str">
        <f>IF('Dépenses forfaitaires'!G413="","",'Dépenses forfaitaires'!G413)</f>
        <v/>
      </c>
      <c r="H413" s="123" t="str">
        <f>IF('Dépenses forfaitaires'!H413="","",'Dépenses forfaitaires'!H413)</f>
        <v/>
      </c>
      <c r="I413" s="123" t="str">
        <f>IF('Dépenses forfaitaires'!I413="","",'Dépenses forfaitaires'!I413)</f>
        <v/>
      </c>
      <c r="J413" s="361" t="str">
        <f>IF('Dépenses forfaitaires'!J413="","",'Dépenses forfaitaires'!J413)</f>
        <v/>
      </c>
      <c r="K413" s="361" t="str">
        <f>IF('Dépenses forfaitaires'!K413="","",'Dépenses forfaitaires'!K413)</f>
        <v/>
      </c>
      <c r="L413" s="123" t="str">
        <f>IF($H413="","",IF($C413=Listes!$B$32,IF('DP_Instruction Forfaitaires'!$E413&lt;Listes!$B$53,('DP_Instruction Forfaitaires'!$E413*(VLOOKUP('DP_Instruction Forfaitaires'!$D413,Listes!$A$54:$E$60,2,FALSE))),IF('DP_Instruction Forfaitaires'!$E413&gt;Listes!$E$53,('DP_Instruction Forfaitaires'!$E413*(VLOOKUP('DP_Instruction Forfaitaires'!$D413,Listes!$A$54:$E$60,5,FALSE))),('DP_Instruction Forfaitaires'!$E413*(VLOOKUP('DP_Instruction Forfaitaires'!$D413,Listes!$A$54:$E$60,3,FALSE))+(VLOOKUP('DP_Instruction Forfaitaires'!$D413,Listes!$A$54:$E$60,4,FALSE)))))))</f>
        <v/>
      </c>
      <c r="M413" s="123" t="str">
        <f>IF($H413="","",IF($C413=Listes!$B$31,IF('DP_Instruction Forfaitaires'!$E413&lt;Listes!$B$42,('DP_Instruction Forfaitaires'!$E413*(VLOOKUP('DP_Instruction Forfaitaires'!$D413,Listes!$A$43:$E$49,2,FALSE))),IF('DP_Instruction Forfaitaires'!$E413&gt;Listes!$D$42,('DP_Instruction Forfaitaires'!$E413*(VLOOKUP('DP_Instruction Forfaitaires'!$D413,Listes!$A$43:$E$49,5,FALSE))),('DP_Instruction Forfaitaires'!$E413*(VLOOKUP('DP_Instruction Forfaitaires'!$D413,Listes!$A$43:$E$49,3,FALSE))+(VLOOKUP('DP_Instruction Forfaitaires'!$D413,Listes!$A$43:$E$49,4,FALSE)))))))</f>
        <v/>
      </c>
      <c r="N413" s="186" t="str">
        <f>IF($H413="","",IF($C413=Listes!$B$34,Listes!$I$31,IF($C413=Listes!$B$35,(VLOOKUP('DP_Instruction Forfaitaires'!$F413,Listes!$E$31:$F$36,2,FALSE)),IF($C413=Listes!$B$33,IF('DP_Instruction Forfaitaires'!$E413&lt;Listes!$A$64,'DP_Instruction Forfaitaires'!$E413*Listes!$A$65,IF('DP_Instruction Forfaitaires'!$E413&gt;Listes!$D$64,'DP_Instruction Forfaitaires'!$E413*Listes!$D$65,(('DP_Instruction Forfaitaires'!$E413*Listes!$B$65)+Listes!$C$65)))))))</f>
        <v/>
      </c>
      <c r="O413" s="140" t="str">
        <f>IF('Dépenses forfaitaires'!P413="","",'Dépenses forfaitaires'!P413)</f>
        <v/>
      </c>
      <c r="P413" s="196"/>
      <c r="Q413" s="367" t="str">
        <f t="shared" si="24"/>
        <v/>
      </c>
      <c r="R413" s="367" t="str">
        <f t="shared" si="25"/>
        <v/>
      </c>
      <c r="S413" s="196" t="str">
        <f t="shared" si="26"/>
        <v/>
      </c>
      <c r="T413" s="193"/>
      <c r="U413" s="198"/>
      <c r="V413" s="301" t="str">
        <f>IF(AND(OR(P413="KO",S413&lt;&gt;""),OR(Q413="",R413="",S413="")),Listes!$A$68,IF(AND(S413="",Q413&lt;&gt;""),Listes!$A$69,IF(AND(O413&lt;S413,U413=""),Listes!$A$70,IF(AND(Q413&gt;R413),Listes!$A$71,IF(AND(O413&lt;&gt;"",O413&gt;S413,T413=""),Listes!$A$72,IF(AND(W413="",OR(P413&lt;&gt;"",Q413&lt;&gt;"",R413&lt;&gt;"")),Listes!$A$73,""))))))</f>
        <v/>
      </c>
      <c r="W413" s="199"/>
      <c r="X413" s="331">
        <f t="shared" si="27"/>
        <v>0</v>
      </c>
    </row>
    <row r="414" spans="1:24" ht="20.149999999999999" customHeight="1" x14ac:dyDescent="0.35">
      <c r="A414" s="126">
        <v>408</v>
      </c>
      <c r="B414" s="123" t="str">
        <f>IF('Dépenses forfaitaires'!B414="","",'Dépenses forfaitaires'!B414)</f>
        <v/>
      </c>
      <c r="C414" s="123" t="str">
        <f>IF('Dépenses forfaitaires'!C414="","",'Dépenses forfaitaires'!C414)</f>
        <v/>
      </c>
      <c r="D414" s="123" t="str">
        <f>IF('Dépenses forfaitaires'!D414="","",'Dépenses forfaitaires'!D414)</f>
        <v/>
      </c>
      <c r="E414" s="123" t="str">
        <f>IF('Dépenses forfaitaires'!E414="","",'Dépenses forfaitaires'!E414)</f>
        <v/>
      </c>
      <c r="F414" s="123" t="str">
        <f>IF('Dépenses forfaitaires'!F414="","",'Dépenses forfaitaires'!F414)</f>
        <v/>
      </c>
      <c r="G414" s="197" t="str">
        <f>IF('Dépenses forfaitaires'!G414="","",'Dépenses forfaitaires'!G414)</f>
        <v/>
      </c>
      <c r="H414" s="123" t="str">
        <f>IF('Dépenses forfaitaires'!H414="","",'Dépenses forfaitaires'!H414)</f>
        <v/>
      </c>
      <c r="I414" s="123" t="str">
        <f>IF('Dépenses forfaitaires'!I414="","",'Dépenses forfaitaires'!I414)</f>
        <v/>
      </c>
      <c r="J414" s="361" t="str">
        <f>IF('Dépenses forfaitaires'!J414="","",'Dépenses forfaitaires'!J414)</f>
        <v/>
      </c>
      <c r="K414" s="361" t="str">
        <f>IF('Dépenses forfaitaires'!K414="","",'Dépenses forfaitaires'!K414)</f>
        <v/>
      </c>
      <c r="L414" s="123" t="str">
        <f>IF($H414="","",IF($C414=Listes!$B$32,IF('DP_Instruction Forfaitaires'!$E414&lt;Listes!$B$53,('DP_Instruction Forfaitaires'!$E414*(VLOOKUP('DP_Instruction Forfaitaires'!$D414,Listes!$A$54:$E$60,2,FALSE))),IF('DP_Instruction Forfaitaires'!$E414&gt;Listes!$E$53,('DP_Instruction Forfaitaires'!$E414*(VLOOKUP('DP_Instruction Forfaitaires'!$D414,Listes!$A$54:$E$60,5,FALSE))),('DP_Instruction Forfaitaires'!$E414*(VLOOKUP('DP_Instruction Forfaitaires'!$D414,Listes!$A$54:$E$60,3,FALSE))+(VLOOKUP('DP_Instruction Forfaitaires'!$D414,Listes!$A$54:$E$60,4,FALSE)))))))</f>
        <v/>
      </c>
      <c r="M414" s="123" t="str">
        <f>IF($H414="","",IF($C414=Listes!$B$31,IF('DP_Instruction Forfaitaires'!$E414&lt;Listes!$B$42,('DP_Instruction Forfaitaires'!$E414*(VLOOKUP('DP_Instruction Forfaitaires'!$D414,Listes!$A$43:$E$49,2,FALSE))),IF('DP_Instruction Forfaitaires'!$E414&gt;Listes!$D$42,('DP_Instruction Forfaitaires'!$E414*(VLOOKUP('DP_Instruction Forfaitaires'!$D414,Listes!$A$43:$E$49,5,FALSE))),('DP_Instruction Forfaitaires'!$E414*(VLOOKUP('DP_Instruction Forfaitaires'!$D414,Listes!$A$43:$E$49,3,FALSE))+(VLOOKUP('DP_Instruction Forfaitaires'!$D414,Listes!$A$43:$E$49,4,FALSE)))))))</f>
        <v/>
      </c>
      <c r="N414" s="186" t="str">
        <f>IF($H414="","",IF($C414=Listes!$B$34,Listes!$I$31,IF($C414=Listes!$B$35,(VLOOKUP('DP_Instruction Forfaitaires'!$F414,Listes!$E$31:$F$36,2,FALSE)),IF($C414=Listes!$B$33,IF('DP_Instruction Forfaitaires'!$E414&lt;Listes!$A$64,'DP_Instruction Forfaitaires'!$E414*Listes!$A$65,IF('DP_Instruction Forfaitaires'!$E414&gt;Listes!$D$64,'DP_Instruction Forfaitaires'!$E414*Listes!$D$65,(('DP_Instruction Forfaitaires'!$E414*Listes!$B$65)+Listes!$C$65)))))))</f>
        <v/>
      </c>
      <c r="O414" s="140" t="str">
        <f>IF('Dépenses forfaitaires'!P414="","",'Dépenses forfaitaires'!P414)</f>
        <v/>
      </c>
      <c r="P414" s="196"/>
      <c r="Q414" s="367" t="str">
        <f t="shared" si="24"/>
        <v/>
      </c>
      <c r="R414" s="367" t="str">
        <f t="shared" si="25"/>
        <v/>
      </c>
      <c r="S414" s="196" t="str">
        <f t="shared" si="26"/>
        <v/>
      </c>
      <c r="T414" s="193"/>
      <c r="U414" s="198"/>
      <c r="V414" s="301" t="str">
        <f>IF(AND(OR(P414="KO",S414&lt;&gt;""),OR(Q414="",R414="",S414="")),Listes!$A$68,IF(AND(S414="",Q414&lt;&gt;""),Listes!$A$69,IF(AND(O414&lt;S414,U414=""),Listes!$A$70,IF(AND(Q414&gt;R414),Listes!$A$71,IF(AND(O414&lt;&gt;"",O414&gt;S414,T414=""),Listes!$A$72,IF(AND(W414="",OR(P414&lt;&gt;"",Q414&lt;&gt;"",R414&lt;&gt;"")),Listes!$A$73,""))))))</f>
        <v/>
      </c>
      <c r="W414" s="199"/>
      <c r="X414" s="331">
        <f t="shared" si="27"/>
        <v>0</v>
      </c>
    </row>
    <row r="415" spans="1:24" ht="20.149999999999999" customHeight="1" x14ac:dyDescent="0.35">
      <c r="A415" s="126">
        <v>409</v>
      </c>
      <c r="B415" s="123" t="str">
        <f>IF('Dépenses forfaitaires'!B415="","",'Dépenses forfaitaires'!B415)</f>
        <v/>
      </c>
      <c r="C415" s="123" t="str">
        <f>IF('Dépenses forfaitaires'!C415="","",'Dépenses forfaitaires'!C415)</f>
        <v/>
      </c>
      <c r="D415" s="123" t="str">
        <f>IF('Dépenses forfaitaires'!D415="","",'Dépenses forfaitaires'!D415)</f>
        <v/>
      </c>
      <c r="E415" s="123" t="str">
        <f>IF('Dépenses forfaitaires'!E415="","",'Dépenses forfaitaires'!E415)</f>
        <v/>
      </c>
      <c r="F415" s="123" t="str">
        <f>IF('Dépenses forfaitaires'!F415="","",'Dépenses forfaitaires'!F415)</f>
        <v/>
      </c>
      <c r="G415" s="197" t="str">
        <f>IF('Dépenses forfaitaires'!G415="","",'Dépenses forfaitaires'!G415)</f>
        <v/>
      </c>
      <c r="H415" s="123" t="str">
        <f>IF('Dépenses forfaitaires'!H415="","",'Dépenses forfaitaires'!H415)</f>
        <v/>
      </c>
      <c r="I415" s="123" t="str">
        <f>IF('Dépenses forfaitaires'!I415="","",'Dépenses forfaitaires'!I415)</f>
        <v/>
      </c>
      <c r="J415" s="361" t="str">
        <f>IF('Dépenses forfaitaires'!J415="","",'Dépenses forfaitaires'!J415)</f>
        <v/>
      </c>
      <c r="K415" s="361" t="str">
        <f>IF('Dépenses forfaitaires'!K415="","",'Dépenses forfaitaires'!K415)</f>
        <v/>
      </c>
      <c r="L415" s="123" t="str">
        <f>IF($H415="","",IF($C415=Listes!$B$32,IF('DP_Instruction Forfaitaires'!$E415&lt;Listes!$B$53,('DP_Instruction Forfaitaires'!$E415*(VLOOKUP('DP_Instruction Forfaitaires'!$D415,Listes!$A$54:$E$60,2,FALSE))),IF('DP_Instruction Forfaitaires'!$E415&gt;Listes!$E$53,('DP_Instruction Forfaitaires'!$E415*(VLOOKUP('DP_Instruction Forfaitaires'!$D415,Listes!$A$54:$E$60,5,FALSE))),('DP_Instruction Forfaitaires'!$E415*(VLOOKUP('DP_Instruction Forfaitaires'!$D415,Listes!$A$54:$E$60,3,FALSE))+(VLOOKUP('DP_Instruction Forfaitaires'!$D415,Listes!$A$54:$E$60,4,FALSE)))))))</f>
        <v/>
      </c>
      <c r="M415" s="123" t="str">
        <f>IF($H415="","",IF($C415=Listes!$B$31,IF('DP_Instruction Forfaitaires'!$E415&lt;Listes!$B$42,('DP_Instruction Forfaitaires'!$E415*(VLOOKUP('DP_Instruction Forfaitaires'!$D415,Listes!$A$43:$E$49,2,FALSE))),IF('DP_Instruction Forfaitaires'!$E415&gt;Listes!$D$42,('DP_Instruction Forfaitaires'!$E415*(VLOOKUP('DP_Instruction Forfaitaires'!$D415,Listes!$A$43:$E$49,5,FALSE))),('DP_Instruction Forfaitaires'!$E415*(VLOOKUP('DP_Instruction Forfaitaires'!$D415,Listes!$A$43:$E$49,3,FALSE))+(VLOOKUP('DP_Instruction Forfaitaires'!$D415,Listes!$A$43:$E$49,4,FALSE)))))))</f>
        <v/>
      </c>
      <c r="N415" s="186" t="str">
        <f>IF($H415="","",IF($C415=Listes!$B$34,Listes!$I$31,IF($C415=Listes!$B$35,(VLOOKUP('DP_Instruction Forfaitaires'!$F415,Listes!$E$31:$F$36,2,FALSE)),IF($C415=Listes!$B$33,IF('DP_Instruction Forfaitaires'!$E415&lt;Listes!$A$64,'DP_Instruction Forfaitaires'!$E415*Listes!$A$65,IF('DP_Instruction Forfaitaires'!$E415&gt;Listes!$D$64,'DP_Instruction Forfaitaires'!$E415*Listes!$D$65,(('DP_Instruction Forfaitaires'!$E415*Listes!$B$65)+Listes!$C$65)))))))</f>
        <v/>
      </c>
      <c r="O415" s="140" t="str">
        <f>IF('Dépenses forfaitaires'!P415="","",'Dépenses forfaitaires'!P415)</f>
        <v/>
      </c>
      <c r="P415" s="196"/>
      <c r="Q415" s="367" t="str">
        <f t="shared" si="24"/>
        <v/>
      </c>
      <c r="R415" s="367" t="str">
        <f t="shared" si="25"/>
        <v/>
      </c>
      <c r="S415" s="196" t="str">
        <f t="shared" si="26"/>
        <v/>
      </c>
      <c r="T415" s="193"/>
      <c r="U415" s="198"/>
      <c r="V415" s="301" t="str">
        <f>IF(AND(OR(P415="KO",S415&lt;&gt;""),OR(Q415="",R415="",S415="")),Listes!$A$68,IF(AND(S415="",Q415&lt;&gt;""),Listes!$A$69,IF(AND(O415&lt;S415,U415=""),Listes!$A$70,IF(AND(Q415&gt;R415),Listes!$A$71,IF(AND(O415&lt;&gt;"",O415&gt;S415,T415=""),Listes!$A$72,IF(AND(W415="",OR(P415&lt;&gt;"",Q415&lt;&gt;"",R415&lt;&gt;"")),Listes!$A$73,""))))))</f>
        <v/>
      </c>
      <c r="W415" s="199"/>
      <c r="X415" s="331">
        <f t="shared" si="27"/>
        <v>0</v>
      </c>
    </row>
    <row r="416" spans="1:24" ht="20.149999999999999" customHeight="1" x14ac:dyDescent="0.35">
      <c r="A416" s="126">
        <v>410</v>
      </c>
      <c r="B416" s="123" t="str">
        <f>IF('Dépenses forfaitaires'!B416="","",'Dépenses forfaitaires'!B416)</f>
        <v/>
      </c>
      <c r="C416" s="123" t="str">
        <f>IF('Dépenses forfaitaires'!C416="","",'Dépenses forfaitaires'!C416)</f>
        <v/>
      </c>
      <c r="D416" s="123" t="str">
        <f>IF('Dépenses forfaitaires'!D416="","",'Dépenses forfaitaires'!D416)</f>
        <v/>
      </c>
      <c r="E416" s="123" t="str">
        <f>IF('Dépenses forfaitaires'!E416="","",'Dépenses forfaitaires'!E416)</f>
        <v/>
      </c>
      <c r="F416" s="123" t="str">
        <f>IF('Dépenses forfaitaires'!F416="","",'Dépenses forfaitaires'!F416)</f>
        <v/>
      </c>
      <c r="G416" s="197" t="str">
        <f>IF('Dépenses forfaitaires'!G416="","",'Dépenses forfaitaires'!G416)</f>
        <v/>
      </c>
      <c r="H416" s="123" t="str">
        <f>IF('Dépenses forfaitaires'!H416="","",'Dépenses forfaitaires'!H416)</f>
        <v/>
      </c>
      <c r="I416" s="123" t="str">
        <f>IF('Dépenses forfaitaires'!I416="","",'Dépenses forfaitaires'!I416)</f>
        <v/>
      </c>
      <c r="J416" s="361" t="str">
        <f>IF('Dépenses forfaitaires'!J416="","",'Dépenses forfaitaires'!J416)</f>
        <v/>
      </c>
      <c r="K416" s="361" t="str">
        <f>IF('Dépenses forfaitaires'!K416="","",'Dépenses forfaitaires'!K416)</f>
        <v/>
      </c>
      <c r="L416" s="123" t="str">
        <f>IF($H416="","",IF($C416=Listes!$B$32,IF('DP_Instruction Forfaitaires'!$E416&lt;Listes!$B$53,('DP_Instruction Forfaitaires'!$E416*(VLOOKUP('DP_Instruction Forfaitaires'!$D416,Listes!$A$54:$E$60,2,FALSE))),IF('DP_Instruction Forfaitaires'!$E416&gt;Listes!$E$53,('DP_Instruction Forfaitaires'!$E416*(VLOOKUP('DP_Instruction Forfaitaires'!$D416,Listes!$A$54:$E$60,5,FALSE))),('DP_Instruction Forfaitaires'!$E416*(VLOOKUP('DP_Instruction Forfaitaires'!$D416,Listes!$A$54:$E$60,3,FALSE))+(VLOOKUP('DP_Instruction Forfaitaires'!$D416,Listes!$A$54:$E$60,4,FALSE)))))))</f>
        <v/>
      </c>
      <c r="M416" s="123" t="str">
        <f>IF($H416="","",IF($C416=Listes!$B$31,IF('DP_Instruction Forfaitaires'!$E416&lt;Listes!$B$42,('DP_Instruction Forfaitaires'!$E416*(VLOOKUP('DP_Instruction Forfaitaires'!$D416,Listes!$A$43:$E$49,2,FALSE))),IF('DP_Instruction Forfaitaires'!$E416&gt;Listes!$D$42,('DP_Instruction Forfaitaires'!$E416*(VLOOKUP('DP_Instruction Forfaitaires'!$D416,Listes!$A$43:$E$49,5,FALSE))),('DP_Instruction Forfaitaires'!$E416*(VLOOKUP('DP_Instruction Forfaitaires'!$D416,Listes!$A$43:$E$49,3,FALSE))+(VLOOKUP('DP_Instruction Forfaitaires'!$D416,Listes!$A$43:$E$49,4,FALSE)))))))</f>
        <v/>
      </c>
      <c r="N416" s="186" t="str">
        <f>IF($H416="","",IF($C416=Listes!$B$34,Listes!$I$31,IF($C416=Listes!$B$35,(VLOOKUP('DP_Instruction Forfaitaires'!$F416,Listes!$E$31:$F$36,2,FALSE)),IF($C416=Listes!$B$33,IF('DP_Instruction Forfaitaires'!$E416&lt;Listes!$A$64,'DP_Instruction Forfaitaires'!$E416*Listes!$A$65,IF('DP_Instruction Forfaitaires'!$E416&gt;Listes!$D$64,'DP_Instruction Forfaitaires'!$E416*Listes!$D$65,(('DP_Instruction Forfaitaires'!$E416*Listes!$B$65)+Listes!$C$65)))))))</f>
        <v/>
      </c>
      <c r="O416" s="140" t="str">
        <f>IF('Dépenses forfaitaires'!P416="","",'Dépenses forfaitaires'!P416)</f>
        <v/>
      </c>
      <c r="P416" s="196"/>
      <c r="Q416" s="367" t="str">
        <f t="shared" si="24"/>
        <v/>
      </c>
      <c r="R416" s="367" t="str">
        <f t="shared" si="25"/>
        <v/>
      </c>
      <c r="S416" s="196" t="str">
        <f t="shared" si="26"/>
        <v/>
      </c>
      <c r="T416" s="193"/>
      <c r="U416" s="198"/>
      <c r="V416" s="301" t="str">
        <f>IF(AND(OR(P416="KO",S416&lt;&gt;""),OR(Q416="",R416="",S416="")),Listes!$A$68,IF(AND(S416="",Q416&lt;&gt;""),Listes!$A$69,IF(AND(O416&lt;S416,U416=""),Listes!$A$70,IF(AND(Q416&gt;R416),Listes!$A$71,IF(AND(O416&lt;&gt;"",O416&gt;S416,T416=""),Listes!$A$72,IF(AND(W416="",OR(P416&lt;&gt;"",Q416&lt;&gt;"",R416&lt;&gt;"")),Listes!$A$73,""))))))</f>
        <v/>
      </c>
      <c r="W416" s="199"/>
      <c r="X416" s="331">
        <f t="shared" si="27"/>
        <v>0</v>
      </c>
    </row>
    <row r="417" spans="1:24" ht="20.149999999999999" customHeight="1" x14ac:dyDescent="0.35">
      <c r="A417" s="126">
        <v>411</v>
      </c>
      <c r="B417" s="123" t="str">
        <f>IF('Dépenses forfaitaires'!B417="","",'Dépenses forfaitaires'!B417)</f>
        <v/>
      </c>
      <c r="C417" s="123" t="str">
        <f>IF('Dépenses forfaitaires'!C417="","",'Dépenses forfaitaires'!C417)</f>
        <v/>
      </c>
      <c r="D417" s="123" t="str">
        <f>IF('Dépenses forfaitaires'!D417="","",'Dépenses forfaitaires'!D417)</f>
        <v/>
      </c>
      <c r="E417" s="123" t="str">
        <f>IF('Dépenses forfaitaires'!E417="","",'Dépenses forfaitaires'!E417)</f>
        <v/>
      </c>
      <c r="F417" s="123" t="str">
        <f>IF('Dépenses forfaitaires'!F417="","",'Dépenses forfaitaires'!F417)</f>
        <v/>
      </c>
      <c r="G417" s="197" t="str">
        <f>IF('Dépenses forfaitaires'!G417="","",'Dépenses forfaitaires'!G417)</f>
        <v/>
      </c>
      <c r="H417" s="123" t="str">
        <f>IF('Dépenses forfaitaires'!H417="","",'Dépenses forfaitaires'!H417)</f>
        <v/>
      </c>
      <c r="I417" s="123" t="str">
        <f>IF('Dépenses forfaitaires'!I417="","",'Dépenses forfaitaires'!I417)</f>
        <v/>
      </c>
      <c r="J417" s="361" t="str">
        <f>IF('Dépenses forfaitaires'!J417="","",'Dépenses forfaitaires'!J417)</f>
        <v/>
      </c>
      <c r="K417" s="361" t="str">
        <f>IF('Dépenses forfaitaires'!K417="","",'Dépenses forfaitaires'!K417)</f>
        <v/>
      </c>
      <c r="L417" s="123" t="str">
        <f>IF($H417="","",IF($C417=Listes!$B$32,IF('DP_Instruction Forfaitaires'!$E417&lt;Listes!$B$53,('DP_Instruction Forfaitaires'!$E417*(VLOOKUP('DP_Instruction Forfaitaires'!$D417,Listes!$A$54:$E$60,2,FALSE))),IF('DP_Instruction Forfaitaires'!$E417&gt;Listes!$E$53,('DP_Instruction Forfaitaires'!$E417*(VLOOKUP('DP_Instruction Forfaitaires'!$D417,Listes!$A$54:$E$60,5,FALSE))),('DP_Instruction Forfaitaires'!$E417*(VLOOKUP('DP_Instruction Forfaitaires'!$D417,Listes!$A$54:$E$60,3,FALSE))+(VLOOKUP('DP_Instruction Forfaitaires'!$D417,Listes!$A$54:$E$60,4,FALSE)))))))</f>
        <v/>
      </c>
      <c r="M417" s="123" t="str">
        <f>IF($H417="","",IF($C417=Listes!$B$31,IF('DP_Instruction Forfaitaires'!$E417&lt;Listes!$B$42,('DP_Instruction Forfaitaires'!$E417*(VLOOKUP('DP_Instruction Forfaitaires'!$D417,Listes!$A$43:$E$49,2,FALSE))),IF('DP_Instruction Forfaitaires'!$E417&gt;Listes!$D$42,('DP_Instruction Forfaitaires'!$E417*(VLOOKUP('DP_Instruction Forfaitaires'!$D417,Listes!$A$43:$E$49,5,FALSE))),('DP_Instruction Forfaitaires'!$E417*(VLOOKUP('DP_Instruction Forfaitaires'!$D417,Listes!$A$43:$E$49,3,FALSE))+(VLOOKUP('DP_Instruction Forfaitaires'!$D417,Listes!$A$43:$E$49,4,FALSE)))))))</f>
        <v/>
      </c>
      <c r="N417" s="186" t="str">
        <f>IF($H417="","",IF($C417=Listes!$B$34,Listes!$I$31,IF($C417=Listes!$B$35,(VLOOKUP('DP_Instruction Forfaitaires'!$F417,Listes!$E$31:$F$36,2,FALSE)),IF($C417=Listes!$B$33,IF('DP_Instruction Forfaitaires'!$E417&lt;Listes!$A$64,'DP_Instruction Forfaitaires'!$E417*Listes!$A$65,IF('DP_Instruction Forfaitaires'!$E417&gt;Listes!$D$64,'DP_Instruction Forfaitaires'!$E417*Listes!$D$65,(('DP_Instruction Forfaitaires'!$E417*Listes!$B$65)+Listes!$C$65)))))))</f>
        <v/>
      </c>
      <c r="O417" s="140" t="str">
        <f>IF('Dépenses forfaitaires'!P417="","",'Dépenses forfaitaires'!P417)</f>
        <v/>
      </c>
      <c r="P417" s="196"/>
      <c r="Q417" s="367" t="str">
        <f t="shared" si="24"/>
        <v/>
      </c>
      <c r="R417" s="367" t="str">
        <f t="shared" si="25"/>
        <v/>
      </c>
      <c r="S417" s="196" t="str">
        <f t="shared" si="26"/>
        <v/>
      </c>
      <c r="T417" s="193"/>
      <c r="U417" s="198"/>
      <c r="V417" s="301" t="str">
        <f>IF(AND(OR(P417="KO",S417&lt;&gt;""),OR(Q417="",R417="",S417="")),Listes!$A$68,IF(AND(S417="",Q417&lt;&gt;""),Listes!$A$69,IF(AND(O417&lt;S417,U417=""),Listes!$A$70,IF(AND(Q417&gt;R417),Listes!$A$71,IF(AND(O417&lt;&gt;"",O417&gt;S417,T417=""),Listes!$A$72,IF(AND(W417="",OR(P417&lt;&gt;"",Q417&lt;&gt;"",R417&lt;&gt;"")),Listes!$A$73,""))))))</f>
        <v/>
      </c>
      <c r="W417" s="199"/>
      <c r="X417" s="331">
        <f t="shared" si="27"/>
        <v>0</v>
      </c>
    </row>
    <row r="418" spans="1:24" ht="20.149999999999999" customHeight="1" x14ac:dyDescent="0.35">
      <c r="A418" s="126">
        <v>412</v>
      </c>
      <c r="B418" s="123" t="str">
        <f>IF('Dépenses forfaitaires'!B418="","",'Dépenses forfaitaires'!B418)</f>
        <v/>
      </c>
      <c r="C418" s="123" t="str">
        <f>IF('Dépenses forfaitaires'!C418="","",'Dépenses forfaitaires'!C418)</f>
        <v/>
      </c>
      <c r="D418" s="123" t="str">
        <f>IF('Dépenses forfaitaires'!D418="","",'Dépenses forfaitaires'!D418)</f>
        <v/>
      </c>
      <c r="E418" s="123" t="str">
        <f>IF('Dépenses forfaitaires'!E418="","",'Dépenses forfaitaires'!E418)</f>
        <v/>
      </c>
      <c r="F418" s="123" t="str">
        <f>IF('Dépenses forfaitaires'!F418="","",'Dépenses forfaitaires'!F418)</f>
        <v/>
      </c>
      <c r="G418" s="197" t="str">
        <f>IF('Dépenses forfaitaires'!G418="","",'Dépenses forfaitaires'!G418)</f>
        <v/>
      </c>
      <c r="H418" s="123" t="str">
        <f>IF('Dépenses forfaitaires'!H418="","",'Dépenses forfaitaires'!H418)</f>
        <v/>
      </c>
      <c r="I418" s="123" t="str">
        <f>IF('Dépenses forfaitaires'!I418="","",'Dépenses forfaitaires'!I418)</f>
        <v/>
      </c>
      <c r="J418" s="361" t="str">
        <f>IF('Dépenses forfaitaires'!J418="","",'Dépenses forfaitaires'!J418)</f>
        <v/>
      </c>
      <c r="K418" s="361" t="str">
        <f>IF('Dépenses forfaitaires'!K418="","",'Dépenses forfaitaires'!K418)</f>
        <v/>
      </c>
      <c r="L418" s="123" t="str">
        <f>IF($H418="","",IF($C418=Listes!$B$32,IF('DP_Instruction Forfaitaires'!$E418&lt;Listes!$B$53,('DP_Instruction Forfaitaires'!$E418*(VLOOKUP('DP_Instruction Forfaitaires'!$D418,Listes!$A$54:$E$60,2,FALSE))),IF('DP_Instruction Forfaitaires'!$E418&gt;Listes!$E$53,('DP_Instruction Forfaitaires'!$E418*(VLOOKUP('DP_Instruction Forfaitaires'!$D418,Listes!$A$54:$E$60,5,FALSE))),('DP_Instruction Forfaitaires'!$E418*(VLOOKUP('DP_Instruction Forfaitaires'!$D418,Listes!$A$54:$E$60,3,FALSE))+(VLOOKUP('DP_Instruction Forfaitaires'!$D418,Listes!$A$54:$E$60,4,FALSE)))))))</f>
        <v/>
      </c>
      <c r="M418" s="123" t="str">
        <f>IF($H418="","",IF($C418=Listes!$B$31,IF('DP_Instruction Forfaitaires'!$E418&lt;Listes!$B$42,('DP_Instruction Forfaitaires'!$E418*(VLOOKUP('DP_Instruction Forfaitaires'!$D418,Listes!$A$43:$E$49,2,FALSE))),IF('DP_Instruction Forfaitaires'!$E418&gt;Listes!$D$42,('DP_Instruction Forfaitaires'!$E418*(VLOOKUP('DP_Instruction Forfaitaires'!$D418,Listes!$A$43:$E$49,5,FALSE))),('DP_Instruction Forfaitaires'!$E418*(VLOOKUP('DP_Instruction Forfaitaires'!$D418,Listes!$A$43:$E$49,3,FALSE))+(VLOOKUP('DP_Instruction Forfaitaires'!$D418,Listes!$A$43:$E$49,4,FALSE)))))))</f>
        <v/>
      </c>
      <c r="N418" s="186" t="str">
        <f>IF($H418="","",IF($C418=Listes!$B$34,Listes!$I$31,IF($C418=Listes!$B$35,(VLOOKUP('DP_Instruction Forfaitaires'!$F418,Listes!$E$31:$F$36,2,FALSE)),IF($C418=Listes!$B$33,IF('DP_Instruction Forfaitaires'!$E418&lt;Listes!$A$64,'DP_Instruction Forfaitaires'!$E418*Listes!$A$65,IF('DP_Instruction Forfaitaires'!$E418&gt;Listes!$D$64,'DP_Instruction Forfaitaires'!$E418*Listes!$D$65,(('DP_Instruction Forfaitaires'!$E418*Listes!$B$65)+Listes!$C$65)))))))</f>
        <v/>
      </c>
      <c r="O418" s="140" t="str">
        <f>IF('Dépenses forfaitaires'!P418="","",'Dépenses forfaitaires'!P418)</f>
        <v/>
      </c>
      <c r="P418" s="196"/>
      <c r="Q418" s="367" t="str">
        <f t="shared" si="24"/>
        <v/>
      </c>
      <c r="R418" s="367" t="str">
        <f t="shared" si="25"/>
        <v/>
      </c>
      <c r="S418" s="196" t="str">
        <f t="shared" si="26"/>
        <v/>
      </c>
      <c r="T418" s="193"/>
      <c r="U418" s="198"/>
      <c r="V418" s="301" t="str">
        <f>IF(AND(OR(P418="KO",S418&lt;&gt;""),OR(Q418="",R418="",S418="")),Listes!$A$68,IF(AND(S418="",Q418&lt;&gt;""),Listes!$A$69,IF(AND(O418&lt;S418,U418=""),Listes!$A$70,IF(AND(Q418&gt;R418),Listes!$A$71,IF(AND(O418&lt;&gt;"",O418&gt;S418,T418=""),Listes!$A$72,IF(AND(W418="",OR(P418&lt;&gt;"",Q418&lt;&gt;"",R418&lt;&gt;"")),Listes!$A$73,""))))))</f>
        <v/>
      </c>
      <c r="W418" s="199"/>
      <c r="X418" s="331">
        <f t="shared" si="27"/>
        <v>0</v>
      </c>
    </row>
    <row r="419" spans="1:24" ht="20.149999999999999" customHeight="1" x14ac:dyDescent="0.35">
      <c r="A419" s="126">
        <v>413</v>
      </c>
      <c r="B419" s="123" t="str">
        <f>IF('Dépenses forfaitaires'!B419="","",'Dépenses forfaitaires'!B419)</f>
        <v/>
      </c>
      <c r="C419" s="123" t="str">
        <f>IF('Dépenses forfaitaires'!C419="","",'Dépenses forfaitaires'!C419)</f>
        <v/>
      </c>
      <c r="D419" s="123" t="str">
        <f>IF('Dépenses forfaitaires'!D419="","",'Dépenses forfaitaires'!D419)</f>
        <v/>
      </c>
      <c r="E419" s="123" t="str">
        <f>IF('Dépenses forfaitaires'!E419="","",'Dépenses forfaitaires'!E419)</f>
        <v/>
      </c>
      <c r="F419" s="123" t="str">
        <f>IF('Dépenses forfaitaires'!F419="","",'Dépenses forfaitaires'!F419)</f>
        <v/>
      </c>
      <c r="G419" s="197" t="str">
        <f>IF('Dépenses forfaitaires'!G419="","",'Dépenses forfaitaires'!G419)</f>
        <v/>
      </c>
      <c r="H419" s="123" t="str">
        <f>IF('Dépenses forfaitaires'!H419="","",'Dépenses forfaitaires'!H419)</f>
        <v/>
      </c>
      <c r="I419" s="123" t="str">
        <f>IF('Dépenses forfaitaires'!I419="","",'Dépenses forfaitaires'!I419)</f>
        <v/>
      </c>
      <c r="J419" s="361" t="str">
        <f>IF('Dépenses forfaitaires'!J419="","",'Dépenses forfaitaires'!J419)</f>
        <v/>
      </c>
      <c r="K419" s="361" t="str">
        <f>IF('Dépenses forfaitaires'!K419="","",'Dépenses forfaitaires'!K419)</f>
        <v/>
      </c>
      <c r="L419" s="123" t="str">
        <f>IF($H419="","",IF($C419=Listes!$B$32,IF('DP_Instruction Forfaitaires'!$E419&lt;Listes!$B$53,('DP_Instruction Forfaitaires'!$E419*(VLOOKUP('DP_Instruction Forfaitaires'!$D419,Listes!$A$54:$E$60,2,FALSE))),IF('DP_Instruction Forfaitaires'!$E419&gt;Listes!$E$53,('DP_Instruction Forfaitaires'!$E419*(VLOOKUP('DP_Instruction Forfaitaires'!$D419,Listes!$A$54:$E$60,5,FALSE))),('DP_Instruction Forfaitaires'!$E419*(VLOOKUP('DP_Instruction Forfaitaires'!$D419,Listes!$A$54:$E$60,3,FALSE))+(VLOOKUP('DP_Instruction Forfaitaires'!$D419,Listes!$A$54:$E$60,4,FALSE)))))))</f>
        <v/>
      </c>
      <c r="M419" s="123" t="str">
        <f>IF($H419="","",IF($C419=Listes!$B$31,IF('DP_Instruction Forfaitaires'!$E419&lt;Listes!$B$42,('DP_Instruction Forfaitaires'!$E419*(VLOOKUP('DP_Instruction Forfaitaires'!$D419,Listes!$A$43:$E$49,2,FALSE))),IF('DP_Instruction Forfaitaires'!$E419&gt;Listes!$D$42,('DP_Instruction Forfaitaires'!$E419*(VLOOKUP('DP_Instruction Forfaitaires'!$D419,Listes!$A$43:$E$49,5,FALSE))),('DP_Instruction Forfaitaires'!$E419*(VLOOKUP('DP_Instruction Forfaitaires'!$D419,Listes!$A$43:$E$49,3,FALSE))+(VLOOKUP('DP_Instruction Forfaitaires'!$D419,Listes!$A$43:$E$49,4,FALSE)))))))</f>
        <v/>
      </c>
      <c r="N419" s="186" t="str">
        <f>IF($H419="","",IF($C419=Listes!$B$34,Listes!$I$31,IF($C419=Listes!$B$35,(VLOOKUP('DP_Instruction Forfaitaires'!$F419,Listes!$E$31:$F$36,2,FALSE)),IF($C419=Listes!$B$33,IF('DP_Instruction Forfaitaires'!$E419&lt;Listes!$A$64,'DP_Instruction Forfaitaires'!$E419*Listes!$A$65,IF('DP_Instruction Forfaitaires'!$E419&gt;Listes!$D$64,'DP_Instruction Forfaitaires'!$E419*Listes!$D$65,(('DP_Instruction Forfaitaires'!$E419*Listes!$B$65)+Listes!$C$65)))))))</f>
        <v/>
      </c>
      <c r="O419" s="140" t="str">
        <f>IF('Dépenses forfaitaires'!P419="","",'Dépenses forfaitaires'!P419)</f>
        <v/>
      </c>
      <c r="P419" s="196"/>
      <c r="Q419" s="367" t="str">
        <f t="shared" si="24"/>
        <v/>
      </c>
      <c r="R419" s="367" t="str">
        <f t="shared" si="25"/>
        <v/>
      </c>
      <c r="S419" s="196" t="str">
        <f t="shared" si="26"/>
        <v/>
      </c>
      <c r="T419" s="193"/>
      <c r="U419" s="198"/>
      <c r="V419" s="301" t="str">
        <f>IF(AND(OR(P419="KO",S419&lt;&gt;""),OR(Q419="",R419="",S419="")),Listes!$A$68,IF(AND(S419="",Q419&lt;&gt;""),Listes!$A$69,IF(AND(O419&lt;S419,U419=""),Listes!$A$70,IF(AND(Q419&gt;R419),Listes!$A$71,IF(AND(O419&lt;&gt;"",O419&gt;S419,T419=""),Listes!$A$72,IF(AND(W419="",OR(P419&lt;&gt;"",Q419&lt;&gt;"",R419&lt;&gt;"")),Listes!$A$73,""))))))</f>
        <v/>
      </c>
      <c r="W419" s="199"/>
      <c r="X419" s="331">
        <f t="shared" si="27"/>
        <v>0</v>
      </c>
    </row>
    <row r="420" spans="1:24" ht="20.149999999999999" customHeight="1" x14ac:dyDescent="0.35">
      <c r="A420" s="126">
        <v>414</v>
      </c>
      <c r="B420" s="123" t="str">
        <f>IF('Dépenses forfaitaires'!B420="","",'Dépenses forfaitaires'!B420)</f>
        <v/>
      </c>
      <c r="C420" s="123" t="str">
        <f>IF('Dépenses forfaitaires'!C420="","",'Dépenses forfaitaires'!C420)</f>
        <v/>
      </c>
      <c r="D420" s="123" t="str">
        <f>IF('Dépenses forfaitaires'!D420="","",'Dépenses forfaitaires'!D420)</f>
        <v/>
      </c>
      <c r="E420" s="123" t="str">
        <f>IF('Dépenses forfaitaires'!E420="","",'Dépenses forfaitaires'!E420)</f>
        <v/>
      </c>
      <c r="F420" s="123" t="str">
        <f>IF('Dépenses forfaitaires'!F420="","",'Dépenses forfaitaires'!F420)</f>
        <v/>
      </c>
      <c r="G420" s="197" t="str">
        <f>IF('Dépenses forfaitaires'!G420="","",'Dépenses forfaitaires'!G420)</f>
        <v/>
      </c>
      <c r="H420" s="123" t="str">
        <f>IF('Dépenses forfaitaires'!H420="","",'Dépenses forfaitaires'!H420)</f>
        <v/>
      </c>
      <c r="I420" s="123" t="str">
        <f>IF('Dépenses forfaitaires'!I420="","",'Dépenses forfaitaires'!I420)</f>
        <v/>
      </c>
      <c r="J420" s="361" t="str">
        <f>IF('Dépenses forfaitaires'!J420="","",'Dépenses forfaitaires'!J420)</f>
        <v/>
      </c>
      <c r="K420" s="361" t="str">
        <f>IF('Dépenses forfaitaires'!K420="","",'Dépenses forfaitaires'!K420)</f>
        <v/>
      </c>
      <c r="L420" s="123" t="str">
        <f>IF($H420="","",IF($C420=Listes!$B$32,IF('DP_Instruction Forfaitaires'!$E420&lt;Listes!$B$53,('DP_Instruction Forfaitaires'!$E420*(VLOOKUP('DP_Instruction Forfaitaires'!$D420,Listes!$A$54:$E$60,2,FALSE))),IF('DP_Instruction Forfaitaires'!$E420&gt;Listes!$E$53,('DP_Instruction Forfaitaires'!$E420*(VLOOKUP('DP_Instruction Forfaitaires'!$D420,Listes!$A$54:$E$60,5,FALSE))),('DP_Instruction Forfaitaires'!$E420*(VLOOKUP('DP_Instruction Forfaitaires'!$D420,Listes!$A$54:$E$60,3,FALSE))+(VLOOKUP('DP_Instruction Forfaitaires'!$D420,Listes!$A$54:$E$60,4,FALSE)))))))</f>
        <v/>
      </c>
      <c r="M420" s="123" t="str">
        <f>IF($H420="","",IF($C420=Listes!$B$31,IF('DP_Instruction Forfaitaires'!$E420&lt;Listes!$B$42,('DP_Instruction Forfaitaires'!$E420*(VLOOKUP('DP_Instruction Forfaitaires'!$D420,Listes!$A$43:$E$49,2,FALSE))),IF('DP_Instruction Forfaitaires'!$E420&gt;Listes!$D$42,('DP_Instruction Forfaitaires'!$E420*(VLOOKUP('DP_Instruction Forfaitaires'!$D420,Listes!$A$43:$E$49,5,FALSE))),('DP_Instruction Forfaitaires'!$E420*(VLOOKUP('DP_Instruction Forfaitaires'!$D420,Listes!$A$43:$E$49,3,FALSE))+(VLOOKUP('DP_Instruction Forfaitaires'!$D420,Listes!$A$43:$E$49,4,FALSE)))))))</f>
        <v/>
      </c>
      <c r="N420" s="186" t="str">
        <f>IF($H420="","",IF($C420=Listes!$B$34,Listes!$I$31,IF($C420=Listes!$B$35,(VLOOKUP('DP_Instruction Forfaitaires'!$F420,Listes!$E$31:$F$36,2,FALSE)),IF($C420=Listes!$B$33,IF('DP_Instruction Forfaitaires'!$E420&lt;Listes!$A$64,'DP_Instruction Forfaitaires'!$E420*Listes!$A$65,IF('DP_Instruction Forfaitaires'!$E420&gt;Listes!$D$64,'DP_Instruction Forfaitaires'!$E420*Listes!$D$65,(('DP_Instruction Forfaitaires'!$E420*Listes!$B$65)+Listes!$C$65)))))))</f>
        <v/>
      </c>
      <c r="O420" s="140" t="str">
        <f>IF('Dépenses forfaitaires'!P420="","",'Dépenses forfaitaires'!P420)</f>
        <v/>
      </c>
      <c r="P420" s="196"/>
      <c r="Q420" s="367" t="str">
        <f t="shared" si="24"/>
        <v/>
      </c>
      <c r="R420" s="367" t="str">
        <f t="shared" si="25"/>
        <v/>
      </c>
      <c r="S420" s="196" t="str">
        <f t="shared" si="26"/>
        <v/>
      </c>
      <c r="T420" s="193"/>
      <c r="U420" s="198"/>
      <c r="V420" s="301" t="str">
        <f>IF(AND(OR(P420="KO",S420&lt;&gt;""),OR(Q420="",R420="",S420="")),Listes!$A$68,IF(AND(S420="",Q420&lt;&gt;""),Listes!$A$69,IF(AND(O420&lt;S420,U420=""),Listes!$A$70,IF(AND(Q420&gt;R420),Listes!$A$71,IF(AND(O420&lt;&gt;"",O420&gt;S420,T420=""),Listes!$A$72,IF(AND(W420="",OR(P420&lt;&gt;"",Q420&lt;&gt;"",R420&lt;&gt;"")),Listes!$A$73,""))))))</f>
        <v/>
      </c>
      <c r="W420" s="199"/>
      <c r="X420" s="331">
        <f t="shared" si="27"/>
        <v>0</v>
      </c>
    </row>
    <row r="421" spans="1:24" ht="20.149999999999999" customHeight="1" x14ac:dyDescent="0.35">
      <c r="A421" s="126">
        <v>415</v>
      </c>
      <c r="B421" s="123" t="str">
        <f>IF('Dépenses forfaitaires'!B421="","",'Dépenses forfaitaires'!B421)</f>
        <v/>
      </c>
      <c r="C421" s="123" t="str">
        <f>IF('Dépenses forfaitaires'!C421="","",'Dépenses forfaitaires'!C421)</f>
        <v/>
      </c>
      <c r="D421" s="123" t="str">
        <f>IF('Dépenses forfaitaires'!D421="","",'Dépenses forfaitaires'!D421)</f>
        <v/>
      </c>
      <c r="E421" s="123" t="str">
        <f>IF('Dépenses forfaitaires'!E421="","",'Dépenses forfaitaires'!E421)</f>
        <v/>
      </c>
      <c r="F421" s="123" t="str">
        <f>IF('Dépenses forfaitaires'!F421="","",'Dépenses forfaitaires'!F421)</f>
        <v/>
      </c>
      <c r="G421" s="197" t="str">
        <f>IF('Dépenses forfaitaires'!G421="","",'Dépenses forfaitaires'!G421)</f>
        <v/>
      </c>
      <c r="H421" s="123" t="str">
        <f>IF('Dépenses forfaitaires'!H421="","",'Dépenses forfaitaires'!H421)</f>
        <v/>
      </c>
      <c r="I421" s="123" t="str">
        <f>IF('Dépenses forfaitaires'!I421="","",'Dépenses forfaitaires'!I421)</f>
        <v/>
      </c>
      <c r="J421" s="361" t="str">
        <f>IF('Dépenses forfaitaires'!J421="","",'Dépenses forfaitaires'!J421)</f>
        <v/>
      </c>
      <c r="K421" s="361" t="str">
        <f>IF('Dépenses forfaitaires'!K421="","",'Dépenses forfaitaires'!K421)</f>
        <v/>
      </c>
      <c r="L421" s="123" t="str">
        <f>IF($H421="","",IF($C421=Listes!$B$32,IF('DP_Instruction Forfaitaires'!$E421&lt;Listes!$B$53,('DP_Instruction Forfaitaires'!$E421*(VLOOKUP('DP_Instruction Forfaitaires'!$D421,Listes!$A$54:$E$60,2,FALSE))),IF('DP_Instruction Forfaitaires'!$E421&gt;Listes!$E$53,('DP_Instruction Forfaitaires'!$E421*(VLOOKUP('DP_Instruction Forfaitaires'!$D421,Listes!$A$54:$E$60,5,FALSE))),('DP_Instruction Forfaitaires'!$E421*(VLOOKUP('DP_Instruction Forfaitaires'!$D421,Listes!$A$54:$E$60,3,FALSE))+(VLOOKUP('DP_Instruction Forfaitaires'!$D421,Listes!$A$54:$E$60,4,FALSE)))))))</f>
        <v/>
      </c>
      <c r="M421" s="123" t="str">
        <f>IF($H421="","",IF($C421=Listes!$B$31,IF('DP_Instruction Forfaitaires'!$E421&lt;Listes!$B$42,('DP_Instruction Forfaitaires'!$E421*(VLOOKUP('DP_Instruction Forfaitaires'!$D421,Listes!$A$43:$E$49,2,FALSE))),IF('DP_Instruction Forfaitaires'!$E421&gt;Listes!$D$42,('DP_Instruction Forfaitaires'!$E421*(VLOOKUP('DP_Instruction Forfaitaires'!$D421,Listes!$A$43:$E$49,5,FALSE))),('DP_Instruction Forfaitaires'!$E421*(VLOOKUP('DP_Instruction Forfaitaires'!$D421,Listes!$A$43:$E$49,3,FALSE))+(VLOOKUP('DP_Instruction Forfaitaires'!$D421,Listes!$A$43:$E$49,4,FALSE)))))))</f>
        <v/>
      </c>
      <c r="N421" s="186" t="str">
        <f>IF($H421="","",IF($C421=Listes!$B$34,Listes!$I$31,IF($C421=Listes!$B$35,(VLOOKUP('DP_Instruction Forfaitaires'!$F421,Listes!$E$31:$F$36,2,FALSE)),IF($C421=Listes!$B$33,IF('DP_Instruction Forfaitaires'!$E421&lt;Listes!$A$64,'DP_Instruction Forfaitaires'!$E421*Listes!$A$65,IF('DP_Instruction Forfaitaires'!$E421&gt;Listes!$D$64,'DP_Instruction Forfaitaires'!$E421*Listes!$D$65,(('DP_Instruction Forfaitaires'!$E421*Listes!$B$65)+Listes!$C$65)))))))</f>
        <v/>
      </c>
      <c r="O421" s="140" t="str">
        <f>IF('Dépenses forfaitaires'!P421="","",'Dépenses forfaitaires'!P421)</f>
        <v/>
      </c>
      <c r="P421" s="196"/>
      <c r="Q421" s="367" t="str">
        <f t="shared" si="24"/>
        <v/>
      </c>
      <c r="R421" s="367" t="str">
        <f t="shared" si="25"/>
        <v/>
      </c>
      <c r="S421" s="196" t="str">
        <f t="shared" si="26"/>
        <v/>
      </c>
      <c r="T421" s="193"/>
      <c r="U421" s="198"/>
      <c r="V421" s="301" t="str">
        <f>IF(AND(OR(P421="KO",S421&lt;&gt;""),OR(Q421="",R421="",S421="")),Listes!$A$68,IF(AND(S421="",Q421&lt;&gt;""),Listes!$A$69,IF(AND(O421&lt;S421,U421=""),Listes!$A$70,IF(AND(Q421&gt;R421),Listes!$A$71,IF(AND(O421&lt;&gt;"",O421&gt;S421,T421=""),Listes!$A$72,IF(AND(W421="",OR(P421&lt;&gt;"",Q421&lt;&gt;"",R421&lt;&gt;"")),Listes!$A$73,""))))))</f>
        <v/>
      </c>
      <c r="W421" s="199"/>
      <c r="X421" s="331">
        <f t="shared" si="27"/>
        <v>0</v>
      </c>
    </row>
    <row r="422" spans="1:24" ht="20.149999999999999" customHeight="1" x14ac:dyDescent="0.35">
      <c r="A422" s="126">
        <v>416</v>
      </c>
      <c r="B422" s="123" t="str">
        <f>IF('Dépenses forfaitaires'!B422="","",'Dépenses forfaitaires'!B422)</f>
        <v/>
      </c>
      <c r="C422" s="123" t="str">
        <f>IF('Dépenses forfaitaires'!C422="","",'Dépenses forfaitaires'!C422)</f>
        <v/>
      </c>
      <c r="D422" s="123" t="str">
        <f>IF('Dépenses forfaitaires'!D422="","",'Dépenses forfaitaires'!D422)</f>
        <v/>
      </c>
      <c r="E422" s="123" t="str">
        <f>IF('Dépenses forfaitaires'!E422="","",'Dépenses forfaitaires'!E422)</f>
        <v/>
      </c>
      <c r="F422" s="123" t="str">
        <f>IF('Dépenses forfaitaires'!F422="","",'Dépenses forfaitaires'!F422)</f>
        <v/>
      </c>
      <c r="G422" s="197" t="str">
        <f>IF('Dépenses forfaitaires'!G422="","",'Dépenses forfaitaires'!G422)</f>
        <v/>
      </c>
      <c r="H422" s="123" t="str">
        <f>IF('Dépenses forfaitaires'!H422="","",'Dépenses forfaitaires'!H422)</f>
        <v/>
      </c>
      <c r="I422" s="123" t="str">
        <f>IF('Dépenses forfaitaires'!I422="","",'Dépenses forfaitaires'!I422)</f>
        <v/>
      </c>
      <c r="J422" s="361" t="str">
        <f>IF('Dépenses forfaitaires'!J422="","",'Dépenses forfaitaires'!J422)</f>
        <v/>
      </c>
      <c r="K422" s="361" t="str">
        <f>IF('Dépenses forfaitaires'!K422="","",'Dépenses forfaitaires'!K422)</f>
        <v/>
      </c>
      <c r="L422" s="123" t="str">
        <f>IF($H422="","",IF($C422=Listes!$B$32,IF('DP_Instruction Forfaitaires'!$E422&lt;Listes!$B$53,('DP_Instruction Forfaitaires'!$E422*(VLOOKUP('DP_Instruction Forfaitaires'!$D422,Listes!$A$54:$E$60,2,FALSE))),IF('DP_Instruction Forfaitaires'!$E422&gt;Listes!$E$53,('DP_Instruction Forfaitaires'!$E422*(VLOOKUP('DP_Instruction Forfaitaires'!$D422,Listes!$A$54:$E$60,5,FALSE))),('DP_Instruction Forfaitaires'!$E422*(VLOOKUP('DP_Instruction Forfaitaires'!$D422,Listes!$A$54:$E$60,3,FALSE))+(VLOOKUP('DP_Instruction Forfaitaires'!$D422,Listes!$A$54:$E$60,4,FALSE)))))))</f>
        <v/>
      </c>
      <c r="M422" s="123" t="str">
        <f>IF($H422="","",IF($C422=Listes!$B$31,IF('DP_Instruction Forfaitaires'!$E422&lt;Listes!$B$42,('DP_Instruction Forfaitaires'!$E422*(VLOOKUP('DP_Instruction Forfaitaires'!$D422,Listes!$A$43:$E$49,2,FALSE))),IF('DP_Instruction Forfaitaires'!$E422&gt;Listes!$D$42,('DP_Instruction Forfaitaires'!$E422*(VLOOKUP('DP_Instruction Forfaitaires'!$D422,Listes!$A$43:$E$49,5,FALSE))),('DP_Instruction Forfaitaires'!$E422*(VLOOKUP('DP_Instruction Forfaitaires'!$D422,Listes!$A$43:$E$49,3,FALSE))+(VLOOKUP('DP_Instruction Forfaitaires'!$D422,Listes!$A$43:$E$49,4,FALSE)))))))</f>
        <v/>
      </c>
      <c r="N422" s="186" t="str">
        <f>IF($H422="","",IF($C422=Listes!$B$34,Listes!$I$31,IF($C422=Listes!$B$35,(VLOOKUP('DP_Instruction Forfaitaires'!$F422,Listes!$E$31:$F$36,2,FALSE)),IF($C422=Listes!$B$33,IF('DP_Instruction Forfaitaires'!$E422&lt;Listes!$A$64,'DP_Instruction Forfaitaires'!$E422*Listes!$A$65,IF('DP_Instruction Forfaitaires'!$E422&gt;Listes!$D$64,'DP_Instruction Forfaitaires'!$E422*Listes!$D$65,(('DP_Instruction Forfaitaires'!$E422*Listes!$B$65)+Listes!$C$65)))))))</f>
        <v/>
      </c>
      <c r="O422" s="140" t="str">
        <f>IF('Dépenses forfaitaires'!P422="","",'Dépenses forfaitaires'!P422)</f>
        <v/>
      </c>
      <c r="P422" s="196"/>
      <c r="Q422" s="367" t="str">
        <f t="shared" si="24"/>
        <v/>
      </c>
      <c r="R422" s="367" t="str">
        <f t="shared" si="25"/>
        <v/>
      </c>
      <c r="S422" s="196" t="str">
        <f t="shared" si="26"/>
        <v/>
      </c>
      <c r="T422" s="193"/>
      <c r="U422" s="198"/>
      <c r="V422" s="301" t="str">
        <f>IF(AND(OR(P422="KO",S422&lt;&gt;""),OR(Q422="",R422="",S422="")),Listes!$A$68,IF(AND(S422="",Q422&lt;&gt;""),Listes!$A$69,IF(AND(O422&lt;S422,U422=""),Listes!$A$70,IF(AND(Q422&gt;R422),Listes!$A$71,IF(AND(O422&lt;&gt;"",O422&gt;S422,T422=""),Listes!$A$72,IF(AND(W422="",OR(P422&lt;&gt;"",Q422&lt;&gt;"",R422&lt;&gt;"")),Listes!$A$73,""))))))</f>
        <v/>
      </c>
      <c r="W422" s="199"/>
      <c r="X422" s="331">
        <f t="shared" si="27"/>
        <v>0</v>
      </c>
    </row>
    <row r="423" spans="1:24" ht="20.149999999999999" customHeight="1" x14ac:dyDescent="0.35">
      <c r="A423" s="126">
        <v>417</v>
      </c>
      <c r="B423" s="123" t="str">
        <f>IF('Dépenses forfaitaires'!B423="","",'Dépenses forfaitaires'!B423)</f>
        <v/>
      </c>
      <c r="C423" s="123" t="str">
        <f>IF('Dépenses forfaitaires'!C423="","",'Dépenses forfaitaires'!C423)</f>
        <v/>
      </c>
      <c r="D423" s="123" t="str">
        <f>IF('Dépenses forfaitaires'!D423="","",'Dépenses forfaitaires'!D423)</f>
        <v/>
      </c>
      <c r="E423" s="123" t="str">
        <f>IF('Dépenses forfaitaires'!E423="","",'Dépenses forfaitaires'!E423)</f>
        <v/>
      </c>
      <c r="F423" s="123" t="str">
        <f>IF('Dépenses forfaitaires'!F423="","",'Dépenses forfaitaires'!F423)</f>
        <v/>
      </c>
      <c r="G423" s="197" t="str">
        <f>IF('Dépenses forfaitaires'!G423="","",'Dépenses forfaitaires'!G423)</f>
        <v/>
      </c>
      <c r="H423" s="123" t="str">
        <f>IF('Dépenses forfaitaires'!H423="","",'Dépenses forfaitaires'!H423)</f>
        <v/>
      </c>
      <c r="I423" s="123" t="str">
        <f>IF('Dépenses forfaitaires'!I423="","",'Dépenses forfaitaires'!I423)</f>
        <v/>
      </c>
      <c r="J423" s="361" t="str">
        <f>IF('Dépenses forfaitaires'!J423="","",'Dépenses forfaitaires'!J423)</f>
        <v/>
      </c>
      <c r="K423" s="361" t="str">
        <f>IF('Dépenses forfaitaires'!K423="","",'Dépenses forfaitaires'!K423)</f>
        <v/>
      </c>
      <c r="L423" s="123" t="str">
        <f>IF($H423="","",IF($C423=Listes!$B$32,IF('DP_Instruction Forfaitaires'!$E423&lt;Listes!$B$53,('DP_Instruction Forfaitaires'!$E423*(VLOOKUP('DP_Instruction Forfaitaires'!$D423,Listes!$A$54:$E$60,2,FALSE))),IF('DP_Instruction Forfaitaires'!$E423&gt;Listes!$E$53,('DP_Instruction Forfaitaires'!$E423*(VLOOKUP('DP_Instruction Forfaitaires'!$D423,Listes!$A$54:$E$60,5,FALSE))),('DP_Instruction Forfaitaires'!$E423*(VLOOKUP('DP_Instruction Forfaitaires'!$D423,Listes!$A$54:$E$60,3,FALSE))+(VLOOKUP('DP_Instruction Forfaitaires'!$D423,Listes!$A$54:$E$60,4,FALSE)))))))</f>
        <v/>
      </c>
      <c r="M423" s="123" t="str">
        <f>IF($H423="","",IF($C423=Listes!$B$31,IF('DP_Instruction Forfaitaires'!$E423&lt;Listes!$B$42,('DP_Instruction Forfaitaires'!$E423*(VLOOKUP('DP_Instruction Forfaitaires'!$D423,Listes!$A$43:$E$49,2,FALSE))),IF('DP_Instruction Forfaitaires'!$E423&gt;Listes!$D$42,('DP_Instruction Forfaitaires'!$E423*(VLOOKUP('DP_Instruction Forfaitaires'!$D423,Listes!$A$43:$E$49,5,FALSE))),('DP_Instruction Forfaitaires'!$E423*(VLOOKUP('DP_Instruction Forfaitaires'!$D423,Listes!$A$43:$E$49,3,FALSE))+(VLOOKUP('DP_Instruction Forfaitaires'!$D423,Listes!$A$43:$E$49,4,FALSE)))))))</f>
        <v/>
      </c>
      <c r="N423" s="186" t="str">
        <f>IF($H423="","",IF($C423=Listes!$B$34,Listes!$I$31,IF($C423=Listes!$B$35,(VLOOKUP('DP_Instruction Forfaitaires'!$F423,Listes!$E$31:$F$36,2,FALSE)),IF($C423=Listes!$B$33,IF('DP_Instruction Forfaitaires'!$E423&lt;Listes!$A$64,'DP_Instruction Forfaitaires'!$E423*Listes!$A$65,IF('DP_Instruction Forfaitaires'!$E423&gt;Listes!$D$64,'DP_Instruction Forfaitaires'!$E423*Listes!$D$65,(('DP_Instruction Forfaitaires'!$E423*Listes!$B$65)+Listes!$C$65)))))))</f>
        <v/>
      </c>
      <c r="O423" s="140" t="str">
        <f>IF('Dépenses forfaitaires'!P423="","",'Dépenses forfaitaires'!P423)</f>
        <v/>
      </c>
      <c r="P423" s="196"/>
      <c r="Q423" s="367" t="str">
        <f t="shared" si="24"/>
        <v/>
      </c>
      <c r="R423" s="367" t="str">
        <f t="shared" si="25"/>
        <v/>
      </c>
      <c r="S423" s="196" t="str">
        <f t="shared" si="26"/>
        <v/>
      </c>
      <c r="T423" s="193"/>
      <c r="U423" s="198"/>
      <c r="V423" s="301" t="str">
        <f>IF(AND(OR(P423="KO",S423&lt;&gt;""),OR(Q423="",R423="",S423="")),Listes!$A$68,IF(AND(S423="",Q423&lt;&gt;""),Listes!$A$69,IF(AND(O423&lt;S423,U423=""),Listes!$A$70,IF(AND(Q423&gt;R423),Listes!$A$71,IF(AND(O423&lt;&gt;"",O423&gt;S423,T423=""),Listes!$A$72,IF(AND(W423="",OR(P423&lt;&gt;"",Q423&lt;&gt;"",R423&lt;&gt;"")),Listes!$A$73,""))))))</f>
        <v/>
      </c>
      <c r="W423" s="199"/>
      <c r="X423" s="331">
        <f t="shared" si="27"/>
        <v>0</v>
      </c>
    </row>
    <row r="424" spans="1:24" ht="20.149999999999999" customHeight="1" x14ac:dyDescent="0.35">
      <c r="A424" s="126">
        <v>418</v>
      </c>
      <c r="B424" s="123" t="str">
        <f>IF('Dépenses forfaitaires'!B424="","",'Dépenses forfaitaires'!B424)</f>
        <v/>
      </c>
      <c r="C424" s="123" t="str">
        <f>IF('Dépenses forfaitaires'!C424="","",'Dépenses forfaitaires'!C424)</f>
        <v/>
      </c>
      <c r="D424" s="123" t="str">
        <f>IF('Dépenses forfaitaires'!D424="","",'Dépenses forfaitaires'!D424)</f>
        <v/>
      </c>
      <c r="E424" s="123" t="str">
        <f>IF('Dépenses forfaitaires'!E424="","",'Dépenses forfaitaires'!E424)</f>
        <v/>
      </c>
      <c r="F424" s="123" t="str">
        <f>IF('Dépenses forfaitaires'!F424="","",'Dépenses forfaitaires'!F424)</f>
        <v/>
      </c>
      <c r="G424" s="197" t="str">
        <f>IF('Dépenses forfaitaires'!G424="","",'Dépenses forfaitaires'!G424)</f>
        <v/>
      </c>
      <c r="H424" s="123" t="str">
        <f>IF('Dépenses forfaitaires'!H424="","",'Dépenses forfaitaires'!H424)</f>
        <v/>
      </c>
      <c r="I424" s="123" t="str">
        <f>IF('Dépenses forfaitaires'!I424="","",'Dépenses forfaitaires'!I424)</f>
        <v/>
      </c>
      <c r="J424" s="361" t="str">
        <f>IF('Dépenses forfaitaires'!J424="","",'Dépenses forfaitaires'!J424)</f>
        <v/>
      </c>
      <c r="K424" s="361" t="str">
        <f>IF('Dépenses forfaitaires'!K424="","",'Dépenses forfaitaires'!K424)</f>
        <v/>
      </c>
      <c r="L424" s="123" t="str">
        <f>IF($H424="","",IF($C424=Listes!$B$32,IF('DP_Instruction Forfaitaires'!$E424&lt;Listes!$B$53,('DP_Instruction Forfaitaires'!$E424*(VLOOKUP('DP_Instruction Forfaitaires'!$D424,Listes!$A$54:$E$60,2,FALSE))),IF('DP_Instruction Forfaitaires'!$E424&gt;Listes!$E$53,('DP_Instruction Forfaitaires'!$E424*(VLOOKUP('DP_Instruction Forfaitaires'!$D424,Listes!$A$54:$E$60,5,FALSE))),('DP_Instruction Forfaitaires'!$E424*(VLOOKUP('DP_Instruction Forfaitaires'!$D424,Listes!$A$54:$E$60,3,FALSE))+(VLOOKUP('DP_Instruction Forfaitaires'!$D424,Listes!$A$54:$E$60,4,FALSE)))))))</f>
        <v/>
      </c>
      <c r="M424" s="123" t="str">
        <f>IF($H424="","",IF($C424=Listes!$B$31,IF('DP_Instruction Forfaitaires'!$E424&lt;Listes!$B$42,('DP_Instruction Forfaitaires'!$E424*(VLOOKUP('DP_Instruction Forfaitaires'!$D424,Listes!$A$43:$E$49,2,FALSE))),IF('DP_Instruction Forfaitaires'!$E424&gt;Listes!$D$42,('DP_Instruction Forfaitaires'!$E424*(VLOOKUP('DP_Instruction Forfaitaires'!$D424,Listes!$A$43:$E$49,5,FALSE))),('DP_Instruction Forfaitaires'!$E424*(VLOOKUP('DP_Instruction Forfaitaires'!$D424,Listes!$A$43:$E$49,3,FALSE))+(VLOOKUP('DP_Instruction Forfaitaires'!$D424,Listes!$A$43:$E$49,4,FALSE)))))))</f>
        <v/>
      </c>
      <c r="N424" s="186" t="str">
        <f>IF($H424="","",IF($C424=Listes!$B$34,Listes!$I$31,IF($C424=Listes!$B$35,(VLOOKUP('DP_Instruction Forfaitaires'!$F424,Listes!$E$31:$F$36,2,FALSE)),IF($C424=Listes!$B$33,IF('DP_Instruction Forfaitaires'!$E424&lt;Listes!$A$64,'DP_Instruction Forfaitaires'!$E424*Listes!$A$65,IF('DP_Instruction Forfaitaires'!$E424&gt;Listes!$D$64,'DP_Instruction Forfaitaires'!$E424*Listes!$D$65,(('DP_Instruction Forfaitaires'!$E424*Listes!$B$65)+Listes!$C$65)))))))</f>
        <v/>
      </c>
      <c r="O424" s="140" t="str">
        <f>IF('Dépenses forfaitaires'!P424="","",'Dépenses forfaitaires'!P424)</f>
        <v/>
      </c>
      <c r="P424" s="196"/>
      <c r="Q424" s="367" t="str">
        <f t="shared" si="24"/>
        <v/>
      </c>
      <c r="R424" s="367" t="str">
        <f t="shared" si="25"/>
        <v/>
      </c>
      <c r="S424" s="196" t="str">
        <f t="shared" si="26"/>
        <v/>
      </c>
      <c r="T424" s="193"/>
      <c r="U424" s="198"/>
      <c r="V424" s="301" t="str">
        <f>IF(AND(OR(P424="KO",S424&lt;&gt;""),OR(Q424="",R424="",S424="")),Listes!$A$68,IF(AND(S424="",Q424&lt;&gt;""),Listes!$A$69,IF(AND(O424&lt;S424,U424=""),Listes!$A$70,IF(AND(Q424&gt;R424),Listes!$A$71,IF(AND(O424&lt;&gt;"",O424&gt;S424,T424=""),Listes!$A$72,IF(AND(W424="",OR(P424&lt;&gt;"",Q424&lt;&gt;"",R424&lt;&gt;"")),Listes!$A$73,""))))))</f>
        <v/>
      </c>
      <c r="W424" s="199"/>
      <c r="X424" s="331">
        <f t="shared" si="27"/>
        <v>0</v>
      </c>
    </row>
    <row r="425" spans="1:24" ht="20.149999999999999" customHeight="1" x14ac:dyDescent="0.35">
      <c r="A425" s="126">
        <v>419</v>
      </c>
      <c r="B425" s="123" t="str">
        <f>IF('Dépenses forfaitaires'!B425="","",'Dépenses forfaitaires'!B425)</f>
        <v/>
      </c>
      <c r="C425" s="123" t="str">
        <f>IF('Dépenses forfaitaires'!C425="","",'Dépenses forfaitaires'!C425)</f>
        <v/>
      </c>
      <c r="D425" s="123" t="str">
        <f>IF('Dépenses forfaitaires'!D425="","",'Dépenses forfaitaires'!D425)</f>
        <v/>
      </c>
      <c r="E425" s="123" t="str">
        <f>IF('Dépenses forfaitaires'!E425="","",'Dépenses forfaitaires'!E425)</f>
        <v/>
      </c>
      <c r="F425" s="123" t="str">
        <f>IF('Dépenses forfaitaires'!F425="","",'Dépenses forfaitaires'!F425)</f>
        <v/>
      </c>
      <c r="G425" s="197" t="str">
        <f>IF('Dépenses forfaitaires'!G425="","",'Dépenses forfaitaires'!G425)</f>
        <v/>
      </c>
      <c r="H425" s="123" t="str">
        <f>IF('Dépenses forfaitaires'!H425="","",'Dépenses forfaitaires'!H425)</f>
        <v/>
      </c>
      <c r="I425" s="123" t="str">
        <f>IF('Dépenses forfaitaires'!I425="","",'Dépenses forfaitaires'!I425)</f>
        <v/>
      </c>
      <c r="J425" s="361" t="str">
        <f>IF('Dépenses forfaitaires'!J425="","",'Dépenses forfaitaires'!J425)</f>
        <v/>
      </c>
      <c r="K425" s="361" t="str">
        <f>IF('Dépenses forfaitaires'!K425="","",'Dépenses forfaitaires'!K425)</f>
        <v/>
      </c>
      <c r="L425" s="123" t="str">
        <f>IF($H425="","",IF($C425=Listes!$B$32,IF('DP_Instruction Forfaitaires'!$E425&lt;Listes!$B$53,('DP_Instruction Forfaitaires'!$E425*(VLOOKUP('DP_Instruction Forfaitaires'!$D425,Listes!$A$54:$E$60,2,FALSE))),IF('DP_Instruction Forfaitaires'!$E425&gt;Listes!$E$53,('DP_Instruction Forfaitaires'!$E425*(VLOOKUP('DP_Instruction Forfaitaires'!$D425,Listes!$A$54:$E$60,5,FALSE))),('DP_Instruction Forfaitaires'!$E425*(VLOOKUP('DP_Instruction Forfaitaires'!$D425,Listes!$A$54:$E$60,3,FALSE))+(VLOOKUP('DP_Instruction Forfaitaires'!$D425,Listes!$A$54:$E$60,4,FALSE)))))))</f>
        <v/>
      </c>
      <c r="M425" s="123" t="str">
        <f>IF($H425="","",IF($C425=Listes!$B$31,IF('DP_Instruction Forfaitaires'!$E425&lt;Listes!$B$42,('DP_Instruction Forfaitaires'!$E425*(VLOOKUP('DP_Instruction Forfaitaires'!$D425,Listes!$A$43:$E$49,2,FALSE))),IF('DP_Instruction Forfaitaires'!$E425&gt;Listes!$D$42,('DP_Instruction Forfaitaires'!$E425*(VLOOKUP('DP_Instruction Forfaitaires'!$D425,Listes!$A$43:$E$49,5,FALSE))),('DP_Instruction Forfaitaires'!$E425*(VLOOKUP('DP_Instruction Forfaitaires'!$D425,Listes!$A$43:$E$49,3,FALSE))+(VLOOKUP('DP_Instruction Forfaitaires'!$D425,Listes!$A$43:$E$49,4,FALSE)))))))</f>
        <v/>
      </c>
      <c r="N425" s="186" t="str">
        <f>IF($H425="","",IF($C425=Listes!$B$34,Listes!$I$31,IF($C425=Listes!$B$35,(VLOOKUP('DP_Instruction Forfaitaires'!$F425,Listes!$E$31:$F$36,2,FALSE)),IF($C425=Listes!$B$33,IF('DP_Instruction Forfaitaires'!$E425&lt;Listes!$A$64,'DP_Instruction Forfaitaires'!$E425*Listes!$A$65,IF('DP_Instruction Forfaitaires'!$E425&gt;Listes!$D$64,'DP_Instruction Forfaitaires'!$E425*Listes!$D$65,(('DP_Instruction Forfaitaires'!$E425*Listes!$B$65)+Listes!$C$65)))))))</f>
        <v/>
      </c>
      <c r="O425" s="140" t="str">
        <f>IF('Dépenses forfaitaires'!P425="","",'Dépenses forfaitaires'!P425)</f>
        <v/>
      </c>
      <c r="P425" s="196"/>
      <c r="Q425" s="367" t="str">
        <f t="shared" si="24"/>
        <v/>
      </c>
      <c r="R425" s="367" t="str">
        <f t="shared" si="25"/>
        <v/>
      </c>
      <c r="S425" s="196" t="str">
        <f t="shared" si="26"/>
        <v/>
      </c>
      <c r="T425" s="193"/>
      <c r="U425" s="198"/>
      <c r="V425" s="301" t="str">
        <f>IF(AND(OR(P425="KO",S425&lt;&gt;""),OR(Q425="",R425="",S425="")),Listes!$A$68,IF(AND(S425="",Q425&lt;&gt;""),Listes!$A$69,IF(AND(O425&lt;S425,U425=""),Listes!$A$70,IF(AND(Q425&gt;R425),Listes!$A$71,IF(AND(O425&lt;&gt;"",O425&gt;S425,T425=""),Listes!$A$72,IF(AND(W425="",OR(P425&lt;&gt;"",Q425&lt;&gt;"",R425&lt;&gt;"")),Listes!$A$73,""))))))</f>
        <v/>
      </c>
      <c r="W425" s="199"/>
      <c r="X425" s="331">
        <f t="shared" si="27"/>
        <v>0</v>
      </c>
    </row>
    <row r="426" spans="1:24" ht="20.149999999999999" customHeight="1" x14ac:dyDescent="0.35">
      <c r="A426" s="126">
        <v>420</v>
      </c>
      <c r="B426" s="123" t="str">
        <f>IF('Dépenses forfaitaires'!B426="","",'Dépenses forfaitaires'!B426)</f>
        <v/>
      </c>
      <c r="C426" s="123" t="str">
        <f>IF('Dépenses forfaitaires'!C426="","",'Dépenses forfaitaires'!C426)</f>
        <v/>
      </c>
      <c r="D426" s="123" t="str">
        <f>IF('Dépenses forfaitaires'!D426="","",'Dépenses forfaitaires'!D426)</f>
        <v/>
      </c>
      <c r="E426" s="123" t="str">
        <f>IF('Dépenses forfaitaires'!E426="","",'Dépenses forfaitaires'!E426)</f>
        <v/>
      </c>
      <c r="F426" s="123" t="str">
        <f>IF('Dépenses forfaitaires'!F426="","",'Dépenses forfaitaires'!F426)</f>
        <v/>
      </c>
      <c r="G426" s="197" t="str">
        <f>IF('Dépenses forfaitaires'!G426="","",'Dépenses forfaitaires'!G426)</f>
        <v/>
      </c>
      <c r="H426" s="123" t="str">
        <f>IF('Dépenses forfaitaires'!H426="","",'Dépenses forfaitaires'!H426)</f>
        <v/>
      </c>
      <c r="I426" s="123" t="str">
        <f>IF('Dépenses forfaitaires'!I426="","",'Dépenses forfaitaires'!I426)</f>
        <v/>
      </c>
      <c r="J426" s="361" t="str">
        <f>IF('Dépenses forfaitaires'!J426="","",'Dépenses forfaitaires'!J426)</f>
        <v/>
      </c>
      <c r="K426" s="361" t="str">
        <f>IF('Dépenses forfaitaires'!K426="","",'Dépenses forfaitaires'!K426)</f>
        <v/>
      </c>
      <c r="L426" s="123" t="str">
        <f>IF($H426="","",IF($C426=Listes!$B$32,IF('DP_Instruction Forfaitaires'!$E426&lt;Listes!$B$53,('DP_Instruction Forfaitaires'!$E426*(VLOOKUP('DP_Instruction Forfaitaires'!$D426,Listes!$A$54:$E$60,2,FALSE))),IF('DP_Instruction Forfaitaires'!$E426&gt;Listes!$E$53,('DP_Instruction Forfaitaires'!$E426*(VLOOKUP('DP_Instruction Forfaitaires'!$D426,Listes!$A$54:$E$60,5,FALSE))),('DP_Instruction Forfaitaires'!$E426*(VLOOKUP('DP_Instruction Forfaitaires'!$D426,Listes!$A$54:$E$60,3,FALSE))+(VLOOKUP('DP_Instruction Forfaitaires'!$D426,Listes!$A$54:$E$60,4,FALSE)))))))</f>
        <v/>
      </c>
      <c r="M426" s="123" t="str">
        <f>IF($H426="","",IF($C426=Listes!$B$31,IF('DP_Instruction Forfaitaires'!$E426&lt;Listes!$B$42,('DP_Instruction Forfaitaires'!$E426*(VLOOKUP('DP_Instruction Forfaitaires'!$D426,Listes!$A$43:$E$49,2,FALSE))),IF('DP_Instruction Forfaitaires'!$E426&gt;Listes!$D$42,('DP_Instruction Forfaitaires'!$E426*(VLOOKUP('DP_Instruction Forfaitaires'!$D426,Listes!$A$43:$E$49,5,FALSE))),('DP_Instruction Forfaitaires'!$E426*(VLOOKUP('DP_Instruction Forfaitaires'!$D426,Listes!$A$43:$E$49,3,FALSE))+(VLOOKUP('DP_Instruction Forfaitaires'!$D426,Listes!$A$43:$E$49,4,FALSE)))))))</f>
        <v/>
      </c>
      <c r="N426" s="186" t="str">
        <f>IF($H426="","",IF($C426=Listes!$B$34,Listes!$I$31,IF($C426=Listes!$B$35,(VLOOKUP('DP_Instruction Forfaitaires'!$F426,Listes!$E$31:$F$36,2,FALSE)),IF($C426=Listes!$B$33,IF('DP_Instruction Forfaitaires'!$E426&lt;Listes!$A$64,'DP_Instruction Forfaitaires'!$E426*Listes!$A$65,IF('DP_Instruction Forfaitaires'!$E426&gt;Listes!$D$64,'DP_Instruction Forfaitaires'!$E426*Listes!$D$65,(('DP_Instruction Forfaitaires'!$E426*Listes!$B$65)+Listes!$C$65)))))))</f>
        <v/>
      </c>
      <c r="O426" s="140" t="str">
        <f>IF('Dépenses forfaitaires'!P426="","",'Dépenses forfaitaires'!P426)</f>
        <v/>
      </c>
      <c r="P426" s="196"/>
      <c r="Q426" s="367" t="str">
        <f t="shared" si="24"/>
        <v/>
      </c>
      <c r="R426" s="367" t="str">
        <f t="shared" si="25"/>
        <v/>
      </c>
      <c r="S426" s="196" t="str">
        <f t="shared" si="26"/>
        <v/>
      </c>
      <c r="T426" s="193"/>
      <c r="U426" s="198"/>
      <c r="V426" s="301" t="str">
        <f>IF(AND(OR(P426="KO",S426&lt;&gt;""),OR(Q426="",R426="",S426="")),Listes!$A$68,IF(AND(S426="",Q426&lt;&gt;""),Listes!$A$69,IF(AND(O426&lt;S426,U426=""),Listes!$A$70,IF(AND(Q426&gt;R426),Listes!$A$71,IF(AND(O426&lt;&gt;"",O426&gt;S426,T426=""),Listes!$A$72,IF(AND(W426="",OR(P426&lt;&gt;"",Q426&lt;&gt;"",R426&lt;&gt;"")),Listes!$A$73,""))))))</f>
        <v/>
      </c>
      <c r="W426" s="199"/>
      <c r="X426" s="331">
        <f t="shared" si="27"/>
        <v>0</v>
      </c>
    </row>
    <row r="427" spans="1:24" ht="20.149999999999999" customHeight="1" x14ac:dyDescent="0.35">
      <c r="A427" s="126">
        <v>421</v>
      </c>
      <c r="B427" s="123" t="str">
        <f>IF('Dépenses forfaitaires'!B427="","",'Dépenses forfaitaires'!B427)</f>
        <v/>
      </c>
      <c r="C427" s="123" t="str">
        <f>IF('Dépenses forfaitaires'!C427="","",'Dépenses forfaitaires'!C427)</f>
        <v/>
      </c>
      <c r="D427" s="123" t="str">
        <f>IF('Dépenses forfaitaires'!D427="","",'Dépenses forfaitaires'!D427)</f>
        <v/>
      </c>
      <c r="E427" s="123" t="str">
        <f>IF('Dépenses forfaitaires'!E427="","",'Dépenses forfaitaires'!E427)</f>
        <v/>
      </c>
      <c r="F427" s="123" t="str">
        <f>IF('Dépenses forfaitaires'!F427="","",'Dépenses forfaitaires'!F427)</f>
        <v/>
      </c>
      <c r="G427" s="197" t="str">
        <f>IF('Dépenses forfaitaires'!G427="","",'Dépenses forfaitaires'!G427)</f>
        <v/>
      </c>
      <c r="H427" s="123" t="str">
        <f>IF('Dépenses forfaitaires'!H427="","",'Dépenses forfaitaires'!H427)</f>
        <v/>
      </c>
      <c r="I427" s="123" t="str">
        <f>IF('Dépenses forfaitaires'!I427="","",'Dépenses forfaitaires'!I427)</f>
        <v/>
      </c>
      <c r="J427" s="361" t="str">
        <f>IF('Dépenses forfaitaires'!J427="","",'Dépenses forfaitaires'!J427)</f>
        <v/>
      </c>
      <c r="K427" s="361" t="str">
        <f>IF('Dépenses forfaitaires'!K427="","",'Dépenses forfaitaires'!K427)</f>
        <v/>
      </c>
      <c r="L427" s="123" t="str">
        <f>IF($H427="","",IF($C427=Listes!$B$32,IF('DP_Instruction Forfaitaires'!$E427&lt;Listes!$B$53,('DP_Instruction Forfaitaires'!$E427*(VLOOKUP('DP_Instruction Forfaitaires'!$D427,Listes!$A$54:$E$60,2,FALSE))),IF('DP_Instruction Forfaitaires'!$E427&gt;Listes!$E$53,('DP_Instruction Forfaitaires'!$E427*(VLOOKUP('DP_Instruction Forfaitaires'!$D427,Listes!$A$54:$E$60,5,FALSE))),('DP_Instruction Forfaitaires'!$E427*(VLOOKUP('DP_Instruction Forfaitaires'!$D427,Listes!$A$54:$E$60,3,FALSE))+(VLOOKUP('DP_Instruction Forfaitaires'!$D427,Listes!$A$54:$E$60,4,FALSE)))))))</f>
        <v/>
      </c>
      <c r="M427" s="123" t="str">
        <f>IF($H427="","",IF($C427=Listes!$B$31,IF('DP_Instruction Forfaitaires'!$E427&lt;Listes!$B$42,('DP_Instruction Forfaitaires'!$E427*(VLOOKUP('DP_Instruction Forfaitaires'!$D427,Listes!$A$43:$E$49,2,FALSE))),IF('DP_Instruction Forfaitaires'!$E427&gt;Listes!$D$42,('DP_Instruction Forfaitaires'!$E427*(VLOOKUP('DP_Instruction Forfaitaires'!$D427,Listes!$A$43:$E$49,5,FALSE))),('DP_Instruction Forfaitaires'!$E427*(VLOOKUP('DP_Instruction Forfaitaires'!$D427,Listes!$A$43:$E$49,3,FALSE))+(VLOOKUP('DP_Instruction Forfaitaires'!$D427,Listes!$A$43:$E$49,4,FALSE)))))))</f>
        <v/>
      </c>
      <c r="N427" s="186" t="str">
        <f>IF($H427="","",IF($C427=Listes!$B$34,Listes!$I$31,IF($C427=Listes!$B$35,(VLOOKUP('DP_Instruction Forfaitaires'!$F427,Listes!$E$31:$F$36,2,FALSE)),IF($C427=Listes!$B$33,IF('DP_Instruction Forfaitaires'!$E427&lt;Listes!$A$64,'DP_Instruction Forfaitaires'!$E427*Listes!$A$65,IF('DP_Instruction Forfaitaires'!$E427&gt;Listes!$D$64,'DP_Instruction Forfaitaires'!$E427*Listes!$D$65,(('DP_Instruction Forfaitaires'!$E427*Listes!$B$65)+Listes!$C$65)))))))</f>
        <v/>
      </c>
      <c r="O427" s="140" t="str">
        <f>IF('Dépenses forfaitaires'!P427="","",'Dépenses forfaitaires'!P427)</f>
        <v/>
      </c>
      <c r="P427" s="196"/>
      <c r="Q427" s="367" t="str">
        <f t="shared" si="24"/>
        <v/>
      </c>
      <c r="R427" s="367" t="str">
        <f t="shared" si="25"/>
        <v/>
      </c>
      <c r="S427" s="196" t="str">
        <f t="shared" si="26"/>
        <v/>
      </c>
      <c r="T427" s="193"/>
      <c r="U427" s="198"/>
      <c r="V427" s="301" t="str">
        <f>IF(AND(OR(P427="KO",S427&lt;&gt;""),OR(Q427="",R427="",S427="")),Listes!$A$68,IF(AND(S427="",Q427&lt;&gt;""),Listes!$A$69,IF(AND(O427&lt;S427,U427=""),Listes!$A$70,IF(AND(Q427&gt;R427),Listes!$A$71,IF(AND(O427&lt;&gt;"",O427&gt;S427,T427=""),Listes!$A$72,IF(AND(W427="",OR(P427&lt;&gt;"",Q427&lt;&gt;"",R427&lt;&gt;"")),Listes!$A$73,""))))))</f>
        <v/>
      </c>
      <c r="W427" s="199"/>
      <c r="X427" s="331">
        <f t="shared" si="27"/>
        <v>0</v>
      </c>
    </row>
    <row r="428" spans="1:24" ht="20.149999999999999" customHeight="1" x14ac:dyDescent="0.35">
      <c r="A428" s="126">
        <v>422</v>
      </c>
      <c r="B428" s="123" t="str">
        <f>IF('Dépenses forfaitaires'!B428="","",'Dépenses forfaitaires'!B428)</f>
        <v/>
      </c>
      <c r="C428" s="123" t="str">
        <f>IF('Dépenses forfaitaires'!C428="","",'Dépenses forfaitaires'!C428)</f>
        <v/>
      </c>
      <c r="D428" s="123" t="str">
        <f>IF('Dépenses forfaitaires'!D428="","",'Dépenses forfaitaires'!D428)</f>
        <v/>
      </c>
      <c r="E428" s="123" t="str">
        <f>IF('Dépenses forfaitaires'!E428="","",'Dépenses forfaitaires'!E428)</f>
        <v/>
      </c>
      <c r="F428" s="123" t="str">
        <f>IF('Dépenses forfaitaires'!F428="","",'Dépenses forfaitaires'!F428)</f>
        <v/>
      </c>
      <c r="G428" s="197" t="str">
        <f>IF('Dépenses forfaitaires'!G428="","",'Dépenses forfaitaires'!G428)</f>
        <v/>
      </c>
      <c r="H428" s="123" t="str">
        <f>IF('Dépenses forfaitaires'!H428="","",'Dépenses forfaitaires'!H428)</f>
        <v/>
      </c>
      <c r="I428" s="123" t="str">
        <f>IF('Dépenses forfaitaires'!I428="","",'Dépenses forfaitaires'!I428)</f>
        <v/>
      </c>
      <c r="J428" s="361" t="str">
        <f>IF('Dépenses forfaitaires'!J428="","",'Dépenses forfaitaires'!J428)</f>
        <v/>
      </c>
      <c r="K428" s="361" t="str">
        <f>IF('Dépenses forfaitaires'!K428="","",'Dépenses forfaitaires'!K428)</f>
        <v/>
      </c>
      <c r="L428" s="123" t="str">
        <f>IF($H428="","",IF($C428=Listes!$B$32,IF('DP_Instruction Forfaitaires'!$E428&lt;Listes!$B$53,('DP_Instruction Forfaitaires'!$E428*(VLOOKUP('DP_Instruction Forfaitaires'!$D428,Listes!$A$54:$E$60,2,FALSE))),IF('DP_Instruction Forfaitaires'!$E428&gt;Listes!$E$53,('DP_Instruction Forfaitaires'!$E428*(VLOOKUP('DP_Instruction Forfaitaires'!$D428,Listes!$A$54:$E$60,5,FALSE))),('DP_Instruction Forfaitaires'!$E428*(VLOOKUP('DP_Instruction Forfaitaires'!$D428,Listes!$A$54:$E$60,3,FALSE))+(VLOOKUP('DP_Instruction Forfaitaires'!$D428,Listes!$A$54:$E$60,4,FALSE)))))))</f>
        <v/>
      </c>
      <c r="M428" s="123" t="str">
        <f>IF($H428="","",IF($C428=Listes!$B$31,IF('DP_Instruction Forfaitaires'!$E428&lt;Listes!$B$42,('DP_Instruction Forfaitaires'!$E428*(VLOOKUP('DP_Instruction Forfaitaires'!$D428,Listes!$A$43:$E$49,2,FALSE))),IF('DP_Instruction Forfaitaires'!$E428&gt;Listes!$D$42,('DP_Instruction Forfaitaires'!$E428*(VLOOKUP('DP_Instruction Forfaitaires'!$D428,Listes!$A$43:$E$49,5,FALSE))),('DP_Instruction Forfaitaires'!$E428*(VLOOKUP('DP_Instruction Forfaitaires'!$D428,Listes!$A$43:$E$49,3,FALSE))+(VLOOKUP('DP_Instruction Forfaitaires'!$D428,Listes!$A$43:$E$49,4,FALSE)))))))</f>
        <v/>
      </c>
      <c r="N428" s="186" t="str">
        <f>IF($H428="","",IF($C428=Listes!$B$34,Listes!$I$31,IF($C428=Listes!$B$35,(VLOOKUP('DP_Instruction Forfaitaires'!$F428,Listes!$E$31:$F$36,2,FALSE)),IF($C428=Listes!$B$33,IF('DP_Instruction Forfaitaires'!$E428&lt;Listes!$A$64,'DP_Instruction Forfaitaires'!$E428*Listes!$A$65,IF('DP_Instruction Forfaitaires'!$E428&gt;Listes!$D$64,'DP_Instruction Forfaitaires'!$E428*Listes!$D$65,(('DP_Instruction Forfaitaires'!$E428*Listes!$B$65)+Listes!$C$65)))))))</f>
        <v/>
      </c>
      <c r="O428" s="140" t="str">
        <f>IF('Dépenses forfaitaires'!P428="","",'Dépenses forfaitaires'!P428)</f>
        <v/>
      </c>
      <c r="P428" s="196"/>
      <c r="Q428" s="367" t="str">
        <f t="shared" si="24"/>
        <v/>
      </c>
      <c r="R428" s="367" t="str">
        <f t="shared" si="25"/>
        <v/>
      </c>
      <c r="S428" s="196" t="str">
        <f t="shared" si="26"/>
        <v/>
      </c>
      <c r="T428" s="193"/>
      <c r="U428" s="198"/>
      <c r="V428" s="301" t="str">
        <f>IF(AND(OR(P428="KO",S428&lt;&gt;""),OR(Q428="",R428="",S428="")),Listes!$A$68,IF(AND(S428="",Q428&lt;&gt;""),Listes!$A$69,IF(AND(O428&lt;S428,U428=""),Listes!$A$70,IF(AND(Q428&gt;R428),Listes!$A$71,IF(AND(O428&lt;&gt;"",O428&gt;S428,T428=""),Listes!$A$72,IF(AND(W428="",OR(P428&lt;&gt;"",Q428&lt;&gt;"",R428&lt;&gt;"")),Listes!$A$73,""))))))</f>
        <v/>
      </c>
      <c r="W428" s="199"/>
      <c r="X428" s="331">
        <f t="shared" si="27"/>
        <v>0</v>
      </c>
    </row>
    <row r="429" spans="1:24" ht="20.149999999999999" customHeight="1" x14ac:dyDescent="0.35">
      <c r="A429" s="126">
        <v>423</v>
      </c>
      <c r="B429" s="123" t="str">
        <f>IF('Dépenses forfaitaires'!B429="","",'Dépenses forfaitaires'!B429)</f>
        <v/>
      </c>
      <c r="C429" s="123" t="str">
        <f>IF('Dépenses forfaitaires'!C429="","",'Dépenses forfaitaires'!C429)</f>
        <v/>
      </c>
      <c r="D429" s="123" t="str">
        <f>IF('Dépenses forfaitaires'!D429="","",'Dépenses forfaitaires'!D429)</f>
        <v/>
      </c>
      <c r="E429" s="123" t="str">
        <f>IF('Dépenses forfaitaires'!E429="","",'Dépenses forfaitaires'!E429)</f>
        <v/>
      </c>
      <c r="F429" s="123" t="str">
        <f>IF('Dépenses forfaitaires'!F429="","",'Dépenses forfaitaires'!F429)</f>
        <v/>
      </c>
      <c r="G429" s="197" t="str">
        <f>IF('Dépenses forfaitaires'!G429="","",'Dépenses forfaitaires'!G429)</f>
        <v/>
      </c>
      <c r="H429" s="123" t="str">
        <f>IF('Dépenses forfaitaires'!H429="","",'Dépenses forfaitaires'!H429)</f>
        <v/>
      </c>
      <c r="I429" s="123" t="str">
        <f>IF('Dépenses forfaitaires'!I429="","",'Dépenses forfaitaires'!I429)</f>
        <v/>
      </c>
      <c r="J429" s="361" t="str">
        <f>IF('Dépenses forfaitaires'!J429="","",'Dépenses forfaitaires'!J429)</f>
        <v/>
      </c>
      <c r="K429" s="361" t="str">
        <f>IF('Dépenses forfaitaires'!K429="","",'Dépenses forfaitaires'!K429)</f>
        <v/>
      </c>
      <c r="L429" s="123" t="str">
        <f>IF($H429="","",IF($C429=Listes!$B$32,IF('DP_Instruction Forfaitaires'!$E429&lt;Listes!$B$53,('DP_Instruction Forfaitaires'!$E429*(VLOOKUP('DP_Instruction Forfaitaires'!$D429,Listes!$A$54:$E$60,2,FALSE))),IF('DP_Instruction Forfaitaires'!$E429&gt;Listes!$E$53,('DP_Instruction Forfaitaires'!$E429*(VLOOKUP('DP_Instruction Forfaitaires'!$D429,Listes!$A$54:$E$60,5,FALSE))),('DP_Instruction Forfaitaires'!$E429*(VLOOKUP('DP_Instruction Forfaitaires'!$D429,Listes!$A$54:$E$60,3,FALSE))+(VLOOKUP('DP_Instruction Forfaitaires'!$D429,Listes!$A$54:$E$60,4,FALSE)))))))</f>
        <v/>
      </c>
      <c r="M429" s="123" t="str">
        <f>IF($H429="","",IF($C429=Listes!$B$31,IF('DP_Instruction Forfaitaires'!$E429&lt;Listes!$B$42,('DP_Instruction Forfaitaires'!$E429*(VLOOKUP('DP_Instruction Forfaitaires'!$D429,Listes!$A$43:$E$49,2,FALSE))),IF('DP_Instruction Forfaitaires'!$E429&gt;Listes!$D$42,('DP_Instruction Forfaitaires'!$E429*(VLOOKUP('DP_Instruction Forfaitaires'!$D429,Listes!$A$43:$E$49,5,FALSE))),('DP_Instruction Forfaitaires'!$E429*(VLOOKUP('DP_Instruction Forfaitaires'!$D429,Listes!$A$43:$E$49,3,FALSE))+(VLOOKUP('DP_Instruction Forfaitaires'!$D429,Listes!$A$43:$E$49,4,FALSE)))))))</f>
        <v/>
      </c>
      <c r="N429" s="186" t="str">
        <f>IF($H429="","",IF($C429=Listes!$B$34,Listes!$I$31,IF($C429=Listes!$B$35,(VLOOKUP('DP_Instruction Forfaitaires'!$F429,Listes!$E$31:$F$36,2,FALSE)),IF($C429=Listes!$B$33,IF('DP_Instruction Forfaitaires'!$E429&lt;Listes!$A$64,'DP_Instruction Forfaitaires'!$E429*Listes!$A$65,IF('DP_Instruction Forfaitaires'!$E429&gt;Listes!$D$64,'DP_Instruction Forfaitaires'!$E429*Listes!$D$65,(('DP_Instruction Forfaitaires'!$E429*Listes!$B$65)+Listes!$C$65)))))))</f>
        <v/>
      </c>
      <c r="O429" s="140" t="str">
        <f>IF('Dépenses forfaitaires'!P429="","",'Dépenses forfaitaires'!P429)</f>
        <v/>
      </c>
      <c r="P429" s="196"/>
      <c r="Q429" s="367" t="str">
        <f t="shared" si="24"/>
        <v/>
      </c>
      <c r="R429" s="367" t="str">
        <f t="shared" si="25"/>
        <v/>
      </c>
      <c r="S429" s="196" t="str">
        <f t="shared" si="26"/>
        <v/>
      </c>
      <c r="T429" s="193"/>
      <c r="U429" s="198"/>
      <c r="V429" s="301" t="str">
        <f>IF(AND(OR(P429="KO",S429&lt;&gt;""),OR(Q429="",R429="",S429="")),Listes!$A$68,IF(AND(S429="",Q429&lt;&gt;""),Listes!$A$69,IF(AND(O429&lt;S429,U429=""),Listes!$A$70,IF(AND(Q429&gt;R429),Listes!$A$71,IF(AND(O429&lt;&gt;"",O429&gt;S429,T429=""),Listes!$A$72,IF(AND(W429="",OR(P429&lt;&gt;"",Q429&lt;&gt;"",R429&lt;&gt;"")),Listes!$A$73,""))))))</f>
        <v/>
      </c>
      <c r="W429" s="199"/>
      <c r="X429" s="331">
        <f t="shared" si="27"/>
        <v>0</v>
      </c>
    </row>
    <row r="430" spans="1:24" ht="20.149999999999999" customHeight="1" x14ac:dyDescent="0.35">
      <c r="A430" s="126">
        <v>424</v>
      </c>
      <c r="B430" s="123" t="str">
        <f>IF('Dépenses forfaitaires'!B430="","",'Dépenses forfaitaires'!B430)</f>
        <v/>
      </c>
      <c r="C430" s="123" t="str">
        <f>IF('Dépenses forfaitaires'!C430="","",'Dépenses forfaitaires'!C430)</f>
        <v/>
      </c>
      <c r="D430" s="123" t="str">
        <f>IF('Dépenses forfaitaires'!D430="","",'Dépenses forfaitaires'!D430)</f>
        <v/>
      </c>
      <c r="E430" s="123" t="str">
        <f>IF('Dépenses forfaitaires'!E430="","",'Dépenses forfaitaires'!E430)</f>
        <v/>
      </c>
      <c r="F430" s="123" t="str">
        <f>IF('Dépenses forfaitaires'!F430="","",'Dépenses forfaitaires'!F430)</f>
        <v/>
      </c>
      <c r="G430" s="197" t="str">
        <f>IF('Dépenses forfaitaires'!G430="","",'Dépenses forfaitaires'!G430)</f>
        <v/>
      </c>
      <c r="H430" s="123" t="str">
        <f>IF('Dépenses forfaitaires'!H430="","",'Dépenses forfaitaires'!H430)</f>
        <v/>
      </c>
      <c r="I430" s="123" t="str">
        <f>IF('Dépenses forfaitaires'!I430="","",'Dépenses forfaitaires'!I430)</f>
        <v/>
      </c>
      <c r="J430" s="361" t="str">
        <f>IF('Dépenses forfaitaires'!J430="","",'Dépenses forfaitaires'!J430)</f>
        <v/>
      </c>
      <c r="K430" s="361" t="str">
        <f>IF('Dépenses forfaitaires'!K430="","",'Dépenses forfaitaires'!K430)</f>
        <v/>
      </c>
      <c r="L430" s="123" t="str">
        <f>IF($H430="","",IF($C430=Listes!$B$32,IF('DP_Instruction Forfaitaires'!$E430&lt;Listes!$B$53,('DP_Instruction Forfaitaires'!$E430*(VLOOKUP('DP_Instruction Forfaitaires'!$D430,Listes!$A$54:$E$60,2,FALSE))),IF('DP_Instruction Forfaitaires'!$E430&gt;Listes!$E$53,('DP_Instruction Forfaitaires'!$E430*(VLOOKUP('DP_Instruction Forfaitaires'!$D430,Listes!$A$54:$E$60,5,FALSE))),('DP_Instruction Forfaitaires'!$E430*(VLOOKUP('DP_Instruction Forfaitaires'!$D430,Listes!$A$54:$E$60,3,FALSE))+(VLOOKUP('DP_Instruction Forfaitaires'!$D430,Listes!$A$54:$E$60,4,FALSE)))))))</f>
        <v/>
      </c>
      <c r="M430" s="123" t="str">
        <f>IF($H430="","",IF($C430=Listes!$B$31,IF('DP_Instruction Forfaitaires'!$E430&lt;Listes!$B$42,('DP_Instruction Forfaitaires'!$E430*(VLOOKUP('DP_Instruction Forfaitaires'!$D430,Listes!$A$43:$E$49,2,FALSE))),IF('DP_Instruction Forfaitaires'!$E430&gt;Listes!$D$42,('DP_Instruction Forfaitaires'!$E430*(VLOOKUP('DP_Instruction Forfaitaires'!$D430,Listes!$A$43:$E$49,5,FALSE))),('DP_Instruction Forfaitaires'!$E430*(VLOOKUP('DP_Instruction Forfaitaires'!$D430,Listes!$A$43:$E$49,3,FALSE))+(VLOOKUP('DP_Instruction Forfaitaires'!$D430,Listes!$A$43:$E$49,4,FALSE)))))))</f>
        <v/>
      </c>
      <c r="N430" s="186" t="str">
        <f>IF($H430="","",IF($C430=Listes!$B$34,Listes!$I$31,IF($C430=Listes!$B$35,(VLOOKUP('DP_Instruction Forfaitaires'!$F430,Listes!$E$31:$F$36,2,FALSE)),IF($C430=Listes!$B$33,IF('DP_Instruction Forfaitaires'!$E430&lt;Listes!$A$64,'DP_Instruction Forfaitaires'!$E430*Listes!$A$65,IF('DP_Instruction Forfaitaires'!$E430&gt;Listes!$D$64,'DP_Instruction Forfaitaires'!$E430*Listes!$D$65,(('DP_Instruction Forfaitaires'!$E430*Listes!$B$65)+Listes!$C$65)))))))</f>
        <v/>
      </c>
      <c r="O430" s="140" t="str">
        <f>IF('Dépenses forfaitaires'!P430="","",'Dépenses forfaitaires'!P430)</f>
        <v/>
      </c>
      <c r="P430" s="196"/>
      <c r="Q430" s="367" t="str">
        <f t="shared" si="24"/>
        <v/>
      </c>
      <c r="R430" s="367" t="str">
        <f t="shared" si="25"/>
        <v/>
      </c>
      <c r="S430" s="196" t="str">
        <f t="shared" si="26"/>
        <v/>
      </c>
      <c r="T430" s="193"/>
      <c r="U430" s="198"/>
      <c r="V430" s="301" t="str">
        <f>IF(AND(OR(P430="KO",S430&lt;&gt;""),OR(Q430="",R430="",S430="")),Listes!$A$68,IF(AND(S430="",Q430&lt;&gt;""),Listes!$A$69,IF(AND(O430&lt;S430,U430=""),Listes!$A$70,IF(AND(Q430&gt;R430),Listes!$A$71,IF(AND(O430&lt;&gt;"",O430&gt;S430,T430=""),Listes!$A$72,IF(AND(W430="",OR(P430&lt;&gt;"",Q430&lt;&gt;"",R430&lt;&gt;"")),Listes!$A$73,""))))))</f>
        <v/>
      </c>
      <c r="W430" s="199"/>
      <c r="X430" s="331">
        <f t="shared" si="27"/>
        <v>0</v>
      </c>
    </row>
    <row r="431" spans="1:24" ht="20.149999999999999" customHeight="1" x14ac:dyDescent="0.35">
      <c r="A431" s="126">
        <v>425</v>
      </c>
      <c r="B431" s="123" t="str">
        <f>IF('Dépenses forfaitaires'!B431="","",'Dépenses forfaitaires'!B431)</f>
        <v/>
      </c>
      <c r="C431" s="123" t="str">
        <f>IF('Dépenses forfaitaires'!C431="","",'Dépenses forfaitaires'!C431)</f>
        <v/>
      </c>
      <c r="D431" s="123" t="str">
        <f>IF('Dépenses forfaitaires'!D431="","",'Dépenses forfaitaires'!D431)</f>
        <v/>
      </c>
      <c r="E431" s="123" t="str">
        <f>IF('Dépenses forfaitaires'!E431="","",'Dépenses forfaitaires'!E431)</f>
        <v/>
      </c>
      <c r="F431" s="123" t="str">
        <f>IF('Dépenses forfaitaires'!F431="","",'Dépenses forfaitaires'!F431)</f>
        <v/>
      </c>
      <c r="G431" s="197" t="str">
        <f>IF('Dépenses forfaitaires'!G431="","",'Dépenses forfaitaires'!G431)</f>
        <v/>
      </c>
      <c r="H431" s="123" t="str">
        <f>IF('Dépenses forfaitaires'!H431="","",'Dépenses forfaitaires'!H431)</f>
        <v/>
      </c>
      <c r="I431" s="123" t="str">
        <f>IF('Dépenses forfaitaires'!I431="","",'Dépenses forfaitaires'!I431)</f>
        <v/>
      </c>
      <c r="J431" s="361" t="str">
        <f>IF('Dépenses forfaitaires'!J431="","",'Dépenses forfaitaires'!J431)</f>
        <v/>
      </c>
      <c r="K431" s="361" t="str">
        <f>IF('Dépenses forfaitaires'!K431="","",'Dépenses forfaitaires'!K431)</f>
        <v/>
      </c>
      <c r="L431" s="123" t="str">
        <f>IF($H431="","",IF($C431=Listes!$B$32,IF('DP_Instruction Forfaitaires'!$E431&lt;Listes!$B$53,('DP_Instruction Forfaitaires'!$E431*(VLOOKUP('DP_Instruction Forfaitaires'!$D431,Listes!$A$54:$E$60,2,FALSE))),IF('DP_Instruction Forfaitaires'!$E431&gt;Listes!$E$53,('DP_Instruction Forfaitaires'!$E431*(VLOOKUP('DP_Instruction Forfaitaires'!$D431,Listes!$A$54:$E$60,5,FALSE))),('DP_Instruction Forfaitaires'!$E431*(VLOOKUP('DP_Instruction Forfaitaires'!$D431,Listes!$A$54:$E$60,3,FALSE))+(VLOOKUP('DP_Instruction Forfaitaires'!$D431,Listes!$A$54:$E$60,4,FALSE)))))))</f>
        <v/>
      </c>
      <c r="M431" s="123" t="str">
        <f>IF($H431="","",IF($C431=Listes!$B$31,IF('DP_Instruction Forfaitaires'!$E431&lt;Listes!$B$42,('DP_Instruction Forfaitaires'!$E431*(VLOOKUP('DP_Instruction Forfaitaires'!$D431,Listes!$A$43:$E$49,2,FALSE))),IF('DP_Instruction Forfaitaires'!$E431&gt;Listes!$D$42,('DP_Instruction Forfaitaires'!$E431*(VLOOKUP('DP_Instruction Forfaitaires'!$D431,Listes!$A$43:$E$49,5,FALSE))),('DP_Instruction Forfaitaires'!$E431*(VLOOKUP('DP_Instruction Forfaitaires'!$D431,Listes!$A$43:$E$49,3,FALSE))+(VLOOKUP('DP_Instruction Forfaitaires'!$D431,Listes!$A$43:$E$49,4,FALSE)))))))</f>
        <v/>
      </c>
      <c r="N431" s="186" t="str">
        <f>IF($H431="","",IF($C431=Listes!$B$34,Listes!$I$31,IF($C431=Listes!$B$35,(VLOOKUP('DP_Instruction Forfaitaires'!$F431,Listes!$E$31:$F$36,2,FALSE)),IF($C431=Listes!$B$33,IF('DP_Instruction Forfaitaires'!$E431&lt;Listes!$A$64,'DP_Instruction Forfaitaires'!$E431*Listes!$A$65,IF('DP_Instruction Forfaitaires'!$E431&gt;Listes!$D$64,'DP_Instruction Forfaitaires'!$E431*Listes!$D$65,(('DP_Instruction Forfaitaires'!$E431*Listes!$B$65)+Listes!$C$65)))))))</f>
        <v/>
      </c>
      <c r="O431" s="140" t="str">
        <f>IF('Dépenses forfaitaires'!P431="","",'Dépenses forfaitaires'!P431)</f>
        <v/>
      </c>
      <c r="P431" s="196"/>
      <c r="Q431" s="367" t="str">
        <f t="shared" si="24"/>
        <v/>
      </c>
      <c r="R431" s="367" t="str">
        <f t="shared" si="25"/>
        <v/>
      </c>
      <c r="S431" s="196" t="str">
        <f t="shared" si="26"/>
        <v/>
      </c>
      <c r="T431" s="193"/>
      <c r="U431" s="198"/>
      <c r="V431" s="301" t="str">
        <f>IF(AND(OR(P431="KO",S431&lt;&gt;""),OR(Q431="",R431="",S431="")),Listes!$A$68,IF(AND(S431="",Q431&lt;&gt;""),Listes!$A$69,IF(AND(O431&lt;S431,U431=""),Listes!$A$70,IF(AND(Q431&gt;R431),Listes!$A$71,IF(AND(O431&lt;&gt;"",O431&gt;S431,T431=""),Listes!$A$72,IF(AND(W431="",OR(P431&lt;&gt;"",Q431&lt;&gt;"",R431&lt;&gt;"")),Listes!$A$73,""))))))</f>
        <v/>
      </c>
      <c r="W431" s="199"/>
      <c r="X431" s="331">
        <f t="shared" si="27"/>
        <v>0</v>
      </c>
    </row>
    <row r="432" spans="1:24" ht="20.149999999999999" customHeight="1" x14ac:dyDescent="0.35">
      <c r="A432" s="126">
        <v>426</v>
      </c>
      <c r="B432" s="123" t="str">
        <f>IF('Dépenses forfaitaires'!B432="","",'Dépenses forfaitaires'!B432)</f>
        <v/>
      </c>
      <c r="C432" s="123" t="str">
        <f>IF('Dépenses forfaitaires'!C432="","",'Dépenses forfaitaires'!C432)</f>
        <v/>
      </c>
      <c r="D432" s="123" t="str">
        <f>IF('Dépenses forfaitaires'!D432="","",'Dépenses forfaitaires'!D432)</f>
        <v/>
      </c>
      <c r="E432" s="123" t="str">
        <f>IF('Dépenses forfaitaires'!E432="","",'Dépenses forfaitaires'!E432)</f>
        <v/>
      </c>
      <c r="F432" s="123" t="str">
        <f>IF('Dépenses forfaitaires'!F432="","",'Dépenses forfaitaires'!F432)</f>
        <v/>
      </c>
      <c r="G432" s="197" t="str">
        <f>IF('Dépenses forfaitaires'!G432="","",'Dépenses forfaitaires'!G432)</f>
        <v/>
      </c>
      <c r="H432" s="123" t="str">
        <f>IF('Dépenses forfaitaires'!H432="","",'Dépenses forfaitaires'!H432)</f>
        <v/>
      </c>
      <c r="I432" s="123" t="str">
        <f>IF('Dépenses forfaitaires'!I432="","",'Dépenses forfaitaires'!I432)</f>
        <v/>
      </c>
      <c r="J432" s="361" t="str">
        <f>IF('Dépenses forfaitaires'!J432="","",'Dépenses forfaitaires'!J432)</f>
        <v/>
      </c>
      <c r="K432" s="361" t="str">
        <f>IF('Dépenses forfaitaires'!K432="","",'Dépenses forfaitaires'!K432)</f>
        <v/>
      </c>
      <c r="L432" s="123" t="str">
        <f>IF($H432="","",IF($C432=Listes!$B$32,IF('DP_Instruction Forfaitaires'!$E432&lt;Listes!$B$53,('DP_Instruction Forfaitaires'!$E432*(VLOOKUP('DP_Instruction Forfaitaires'!$D432,Listes!$A$54:$E$60,2,FALSE))),IF('DP_Instruction Forfaitaires'!$E432&gt;Listes!$E$53,('DP_Instruction Forfaitaires'!$E432*(VLOOKUP('DP_Instruction Forfaitaires'!$D432,Listes!$A$54:$E$60,5,FALSE))),('DP_Instruction Forfaitaires'!$E432*(VLOOKUP('DP_Instruction Forfaitaires'!$D432,Listes!$A$54:$E$60,3,FALSE))+(VLOOKUP('DP_Instruction Forfaitaires'!$D432,Listes!$A$54:$E$60,4,FALSE)))))))</f>
        <v/>
      </c>
      <c r="M432" s="123" t="str">
        <f>IF($H432="","",IF($C432=Listes!$B$31,IF('DP_Instruction Forfaitaires'!$E432&lt;Listes!$B$42,('DP_Instruction Forfaitaires'!$E432*(VLOOKUP('DP_Instruction Forfaitaires'!$D432,Listes!$A$43:$E$49,2,FALSE))),IF('DP_Instruction Forfaitaires'!$E432&gt;Listes!$D$42,('DP_Instruction Forfaitaires'!$E432*(VLOOKUP('DP_Instruction Forfaitaires'!$D432,Listes!$A$43:$E$49,5,FALSE))),('DP_Instruction Forfaitaires'!$E432*(VLOOKUP('DP_Instruction Forfaitaires'!$D432,Listes!$A$43:$E$49,3,FALSE))+(VLOOKUP('DP_Instruction Forfaitaires'!$D432,Listes!$A$43:$E$49,4,FALSE)))))))</f>
        <v/>
      </c>
      <c r="N432" s="186" t="str">
        <f>IF($H432="","",IF($C432=Listes!$B$34,Listes!$I$31,IF($C432=Listes!$B$35,(VLOOKUP('DP_Instruction Forfaitaires'!$F432,Listes!$E$31:$F$36,2,FALSE)),IF($C432=Listes!$B$33,IF('DP_Instruction Forfaitaires'!$E432&lt;Listes!$A$64,'DP_Instruction Forfaitaires'!$E432*Listes!$A$65,IF('DP_Instruction Forfaitaires'!$E432&gt;Listes!$D$64,'DP_Instruction Forfaitaires'!$E432*Listes!$D$65,(('DP_Instruction Forfaitaires'!$E432*Listes!$B$65)+Listes!$C$65)))))))</f>
        <v/>
      </c>
      <c r="O432" s="140" t="str">
        <f>IF('Dépenses forfaitaires'!P432="","",'Dépenses forfaitaires'!P432)</f>
        <v/>
      </c>
      <c r="P432" s="196"/>
      <c r="Q432" s="367" t="str">
        <f t="shared" si="24"/>
        <v/>
      </c>
      <c r="R432" s="367" t="str">
        <f t="shared" si="25"/>
        <v/>
      </c>
      <c r="S432" s="196" t="str">
        <f t="shared" si="26"/>
        <v/>
      </c>
      <c r="T432" s="193"/>
      <c r="U432" s="198"/>
      <c r="V432" s="301" t="str">
        <f>IF(AND(OR(P432="KO",S432&lt;&gt;""),OR(Q432="",R432="",S432="")),Listes!$A$68,IF(AND(S432="",Q432&lt;&gt;""),Listes!$A$69,IF(AND(O432&lt;S432,U432=""),Listes!$A$70,IF(AND(Q432&gt;R432),Listes!$A$71,IF(AND(O432&lt;&gt;"",O432&gt;S432,T432=""),Listes!$A$72,IF(AND(W432="",OR(P432&lt;&gt;"",Q432&lt;&gt;"",R432&lt;&gt;"")),Listes!$A$73,""))))))</f>
        <v/>
      </c>
      <c r="W432" s="199"/>
      <c r="X432" s="331">
        <f t="shared" si="27"/>
        <v>0</v>
      </c>
    </row>
    <row r="433" spans="1:24" ht="20.149999999999999" customHeight="1" x14ac:dyDescent="0.35">
      <c r="A433" s="126">
        <v>427</v>
      </c>
      <c r="B433" s="123" t="str">
        <f>IF('Dépenses forfaitaires'!B433="","",'Dépenses forfaitaires'!B433)</f>
        <v/>
      </c>
      <c r="C433" s="123" t="str">
        <f>IF('Dépenses forfaitaires'!C433="","",'Dépenses forfaitaires'!C433)</f>
        <v/>
      </c>
      <c r="D433" s="123" t="str">
        <f>IF('Dépenses forfaitaires'!D433="","",'Dépenses forfaitaires'!D433)</f>
        <v/>
      </c>
      <c r="E433" s="123" t="str">
        <f>IF('Dépenses forfaitaires'!E433="","",'Dépenses forfaitaires'!E433)</f>
        <v/>
      </c>
      <c r="F433" s="123" t="str">
        <f>IF('Dépenses forfaitaires'!F433="","",'Dépenses forfaitaires'!F433)</f>
        <v/>
      </c>
      <c r="G433" s="197" t="str">
        <f>IF('Dépenses forfaitaires'!G433="","",'Dépenses forfaitaires'!G433)</f>
        <v/>
      </c>
      <c r="H433" s="123" t="str">
        <f>IF('Dépenses forfaitaires'!H433="","",'Dépenses forfaitaires'!H433)</f>
        <v/>
      </c>
      <c r="I433" s="123" t="str">
        <f>IF('Dépenses forfaitaires'!I433="","",'Dépenses forfaitaires'!I433)</f>
        <v/>
      </c>
      <c r="J433" s="361" t="str">
        <f>IF('Dépenses forfaitaires'!J433="","",'Dépenses forfaitaires'!J433)</f>
        <v/>
      </c>
      <c r="K433" s="361" t="str">
        <f>IF('Dépenses forfaitaires'!K433="","",'Dépenses forfaitaires'!K433)</f>
        <v/>
      </c>
      <c r="L433" s="123" t="str">
        <f>IF($H433="","",IF($C433=Listes!$B$32,IF('DP_Instruction Forfaitaires'!$E433&lt;Listes!$B$53,('DP_Instruction Forfaitaires'!$E433*(VLOOKUP('DP_Instruction Forfaitaires'!$D433,Listes!$A$54:$E$60,2,FALSE))),IF('DP_Instruction Forfaitaires'!$E433&gt;Listes!$E$53,('DP_Instruction Forfaitaires'!$E433*(VLOOKUP('DP_Instruction Forfaitaires'!$D433,Listes!$A$54:$E$60,5,FALSE))),('DP_Instruction Forfaitaires'!$E433*(VLOOKUP('DP_Instruction Forfaitaires'!$D433,Listes!$A$54:$E$60,3,FALSE))+(VLOOKUP('DP_Instruction Forfaitaires'!$D433,Listes!$A$54:$E$60,4,FALSE)))))))</f>
        <v/>
      </c>
      <c r="M433" s="123" t="str">
        <f>IF($H433="","",IF($C433=Listes!$B$31,IF('DP_Instruction Forfaitaires'!$E433&lt;Listes!$B$42,('DP_Instruction Forfaitaires'!$E433*(VLOOKUP('DP_Instruction Forfaitaires'!$D433,Listes!$A$43:$E$49,2,FALSE))),IF('DP_Instruction Forfaitaires'!$E433&gt;Listes!$D$42,('DP_Instruction Forfaitaires'!$E433*(VLOOKUP('DP_Instruction Forfaitaires'!$D433,Listes!$A$43:$E$49,5,FALSE))),('DP_Instruction Forfaitaires'!$E433*(VLOOKUP('DP_Instruction Forfaitaires'!$D433,Listes!$A$43:$E$49,3,FALSE))+(VLOOKUP('DP_Instruction Forfaitaires'!$D433,Listes!$A$43:$E$49,4,FALSE)))))))</f>
        <v/>
      </c>
      <c r="N433" s="186" t="str">
        <f>IF($H433="","",IF($C433=Listes!$B$34,Listes!$I$31,IF($C433=Listes!$B$35,(VLOOKUP('DP_Instruction Forfaitaires'!$F433,Listes!$E$31:$F$36,2,FALSE)),IF($C433=Listes!$B$33,IF('DP_Instruction Forfaitaires'!$E433&lt;Listes!$A$64,'DP_Instruction Forfaitaires'!$E433*Listes!$A$65,IF('DP_Instruction Forfaitaires'!$E433&gt;Listes!$D$64,'DP_Instruction Forfaitaires'!$E433*Listes!$D$65,(('DP_Instruction Forfaitaires'!$E433*Listes!$B$65)+Listes!$C$65)))))))</f>
        <v/>
      </c>
      <c r="O433" s="140" t="str">
        <f>IF('Dépenses forfaitaires'!P433="","",'Dépenses forfaitaires'!P433)</f>
        <v/>
      </c>
      <c r="P433" s="196"/>
      <c r="Q433" s="367" t="str">
        <f t="shared" si="24"/>
        <v/>
      </c>
      <c r="R433" s="367" t="str">
        <f t="shared" si="25"/>
        <v/>
      </c>
      <c r="S433" s="196" t="str">
        <f t="shared" si="26"/>
        <v/>
      </c>
      <c r="T433" s="193"/>
      <c r="U433" s="198"/>
      <c r="V433" s="301" t="str">
        <f>IF(AND(OR(P433="KO",S433&lt;&gt;""),OR(Q433="",R433="",S433="")),Listes!$A$68,IF(AND(S433="",Q433&lt;&gt;""),Listes!$A$69,IF(AND(O433&lt;S433,U433=""),Listes!$A$70,IF(AND(Q433&gt;R433),Listes!$A$71,IF(AND(O433&lt;&gt;"",O433&gt;S433,T433=""),Listes!$A$72,IF(AND(W433="",OR(P433&lt;&gt;"",Q433&lt;&gt;"",R433&lt;&gt;"")),Listes!$A$73,""))))))</f>
        <v/>
      </c>
      <c r="W433" s="199"/>
      <c r="X433" s="331">
        <f t="shared" si="27"/>
        <v>0</v>
      </c>
    </row>
    <row r="434" spans="1:24" ht="20.149999999999999" customHeight="1" x14ac:dyDescent="0.35">
      <c r="A434" s="126">
        <v>428</v>
      </c>
      <c r="B434" s="123" t="str">
        <f>IF('Dépenses forfaitaires'!B434="","",'Dépenses forfaitaires'!B434)</f>
        <v/>
      </c>
      <c r="C434" s="123" t="str">
        <f>IF('Dépenses forfaitaires'!C434="","",'Dépenses forfaitaires'!C434)</f>
        <v/>
      </c>
      <c r="D434" s="123" t="str">
        <f>IF('Dépenses forfaitaires'!D434="","",'Dépenses forfaitaires'!D434)</f>
        <v/>
      </c>
      <c r="E434" s="123" t="str">
        <f>IF('Dépenses forfaitaires'!E434="","",'Dépenses forfaitaires'!E434)</f>
        <v/>
      </c>
      <c r="F434" s="123" t="str">
        <f>IF('Dépenses forfaitaires'!F434="","",'Dépenses forfaitaires'!F434)</f>
        <v/>
      </c>
      <c r="G434" s="197" t="str">
        <f>IF('Dépenses forfaitaires'!G434="","",'Dépenses forfaitaires'!G434)</f>
        <v/>
      </c>
      <c r="H434" s="123" t="str">
        <f>IF('Dépenses forfaitaires'!H434="","",'Dépenses forfaitaires'!H434)</f>
        <v/>
      </c>
      <c r="I434" s="123" t="str">
        <f>IF('Dépenses forfaitaires'!I434="","",'Dépenses forfaitaires'!I434)</f>
        <v/>
      </c>
      <c r="J434" s="361" t="str">
        <f>IF('Dépenses forfaitaires'!J434="","",'Dépenses forfaitaires'!J434)</f>
        <v/>
      </c>
      <c r="K434" s="361" t="str">
        <f>IF('Dépenses forfaitaires'!K434="","",'Dépenses forfaitaires'!K434)</f>
        <v/>
      </c>
      <c r="L434" s="123" t="str">
        <f>IF($H434="","",IF($C434=Listes!$B$32,IF('DP_Instruction Forfaitaires'!$E434&lt;Listes!$B$53,('DP_Instruction Forfaitaires'!$E434*(VLOOKUP('DP_Instruction Forfaitaires'!$D434,Listes!$A$54:$E$60,2,FALSE))),IF('DP_Instruction Forfaitaires'!$E434&gt;Listes!$E$53,('DP_Instruction Forfaitaires'!$E434*(VLOOKUP('DP_Instruction Forfaitaires'!$D434,Listes!$A$54:$E$60,5,FALSE))),('DP_Instruction Forfaitaires'!$E434*(VLOOKUP('DP_Instruction Forfaitaires'!$D434,Listes!$A$54:$E$60,3,FALSE))+(VLOOKUP('DP_Instruction Forfaitaires'!$D434,Listes!$A$54:$E$60,4,FALSE)))))))</f>
        <v/>
      </c>
      <c r="M434" s="123" t="str">
        <f>IF($H434="","",IF($C434=Listes!$B$31,IF('DP_Instruction Forfaitaires'!$E434&lt;Listes!$B$42,('DP_Instruction Forfaitaires'!$E434*(VLOOKUP('DP_Instruction Forfaitaires'!$D434,Listes!$A$43:$E$49,2,FALSE))),IF('DP_Instruction Forfaitaires'!$E434&gt;Listes!$D$42,('DP_Instruction Forfaitaires'!$E434*(VLOOKUP('DP_Instruction Forfaitaires'!$D434,Listes!$A$43:$E$49,5,FALSE))),('DP_Instruction Forfaitaires'!$E434*(VLOOKUP('DP_Instruction Forfaitaires'!$D434,Listes!$A$43:$E$49,3,FALSE))+(VLOOKUP('DP_Instruction Forfaitaires'!$D434,Listes!$A$43:$E$49,4,FALSE)))))))</f>
        <v/>
      </c>
      <c r="N434" s="186" t="str">
        <f>IF($H434="","",IF($C434=Listes!$B$34,Listes!$I$31,IF($C434=Listes!$B$35,(VLOOKUP('DP_Instruction Forfaitaires'!$F434,Listes!$E$31:$F$36,2,FALSE)),IF($C434=Listes!$B$33,IF('DP_Instruction Forfaitaires'!$E434&lt;Listes!$A$64,'DP_Instruction Forfaitaires'!$E434*Listes!$A$65,IF('DP_Instruction Forfaitaires'!$E434&gt;Listes!$D$64,'DP_Instruction Forfaitaires'!$E434*Listes!$D$65,(('DP_Instruction Forfaitaires'!$E434*Listes!$B$65)+Listes!$C$65)))))))</f>
        <v/>
      </c>
      <c r="O434" s="140" t="str">
        <f>IF('Dépenses forfaitaires'!P434="","",'Dépenses forfaitaires'!P434)</f>
        <v/>
      </c>
      <c r="P434" s="196"/>
      <c r="Q434" s="367" t="str">
        <f t="shared" si="24"/>
        <v/>
      </c>
      <c r="R434" s="367" t="str">
        <f t="shared" si="25"/>
        <v/>
      </c>
      <c r="S434" s="196" t="str">
        <f t="shared" si="26"/>
        <v/>
      </c>
      <c r="T434" s="193"/>
      <c r="U434" s="198"/>
      <c r="V434" s="301" t="str">
        <f>IF(AND(OR(P434="KO",S434&lt;&gt;""),OR(Q434="",R434="",S434="")),Listes!$A$68,IF(AND(S434="",Q434&lt;&gt;""),Listes!$A$69,IF(AND(O434&lt;S434,U434=""),Listes!$A$70,IF(AND(Q434&gt;R434),Listes!$A$71,IF(AND(O434&lt;&gt;"",O434&gt;S434,T434=""),Listes!$A$72,IF(AND(W434="",OR(P434&lt;&gt;"",Q434&lt;&gt;"",R434&lt;&gt;"")),Listes!$A$73,""))))))</f>
        <v/>
      </c>
      <c r="W434" s="199"/>
      <c r="X434" s="331">
        <f t="shared" si="27"/>
        <v>0</v>
      </c>
    </row>
    <row r="435" spans="1:24" ht="20.149999999999999" customHeight="1" x14ac:dyDescent="0.35">
      <c r="A435" s="126">
        <v>429</v>
      </c>
      <c r="B435" s="123" t="str">
        <f>IF('Dépenses forfaitaires'!B435="","",'Dépenses forfaitaires'!B435)</f>
        <v/>
      </c>
      <c r="C435" s="123" t="str">
        <f>IF('Dépenses forfaitaires'!C435="","",'Dépenses forfaitaires'!C435)</f>
        <v/>
      </c>
      <c r="D435" s="123" t="str">
        <f>IF('Dépenses forfaitaires'!D435="","",'Dépenses forfaitaires'!D435)</f>
        <v/>
      </c>
      <c r="E435" s="123" t="str">
        <f>IF('Dépenses forfaitaires'!E435="","",'Dépenses forfaitaires'!E435)</f>
        <v/>
      </c>
      <c r="F435" s="123" t="str">
        <f>IF('Dépenses forfaitaires'!F435="","",'Dépenses forfaitaires'!F435)</f>
        <v/>
      </c>
      <c r="G435" s="197" t="str">
        <f>IF('Dépenses forfaitaires'!G435="","",'Dépenses forfaitaires'!G435)</f>
        <v/>
      </c>
      <c r="H435" s="123" t="str">
        <f>IF('Dépenses forfaitaires'!H435="","",'Dépenses forfaitaires'!H435)</f>
        <v/>
      </c>
      <c r="I435" s="123" t="str">
        <f>IF('Dépenses forfaitaires'!I435="","",'Dépenses forfaitaires'!I435)</f>
        <v/>
      </c>
      <c r="J435" s="361" t="str">
        <f>IF('Dépenses forfaitaires'!J435="","",'Dépenses forfaitaires'!J435)</f>
        <v/>
      </c>
      <c r="K435" s="361" t="str">
        <f>IF('Dépenses forfaitaires'!K435="","",'Dépenses forfaitaires'!K435)</f>
        <v/>
      </c>
      <c r="L435" s="123" t="str">
        <f>IF($H435="","",IF($C435=Listes!$B$32,IF('DP_Instruction Forfaitaires'!$E435&lt;Listes!$B$53,('DP_Instruction Forfaitaires'!$E435*(VLOOKUP('DP_Instruction Forfaitaires'!$D435,Listes!$A$54:$E$60,2,FALSE))),IF('DP_Instruction Forfaitaires'!$E435&gt;Listes!$E$53,('DP_Instruction Forfaitaires'!$E435*(VLOOKUP('DP_Instruction Forfaitaires'!$D435,Listes!$A$54:$E$60,5,FALSE))),('DP_Instruction Forfaitaires'!$E435*(VLOOKUP('DP_Instruction Forfaitaires'!$D435,Listes!$A$54:$E$60,3,FALSE))+(VLOOKUP('DP_Instruction Forfaitaires'!$D435,Listes!$A$54:$E$60,4,FALSE)))))))</f>
        <v/>
      </c>
      <c r="M435" s="123" t="str">
        <f>IF($H435="","",IF($C435=Listes!$B$31,IF('DP_Instruction Forfaitaires'!$E435&lt;Listes!$B$42,('DP_Instruction Forfaitaires'!$E435*(VLOOKUP('DP_Instruction Forfaitaires'!$D435,Listes!$A$43:$E$49,2,FALSE))),IF('DP_Instruction Forfaitaires'!$E435&gt;Listes!$D$42,('DP_Instruction Forfaitaires'!$E435*(VLOOKUP('DP_Instruction Forfaitaires'!$D435,Listes!$A$43:$E$49,5,FALSE))),('DP_Instruction Forfaitaires'!$E435*(VLOOKUP('DP_Instruction Forfaitaires'!$D435,Listes!$A$43:$E$49,3,FALSE))+(VLOOKUP('DP_Instruction Forfaitaires'!$D435,Listes!$A$43:$E$49,4,FALSE)))))))</f>
        <v/>
      </c>
      <c r="N435" s="186" t="str">
        <f>IF($H435="","",IF($C435=Listes!$B$34,Listes!$I$31,IF($C435=Listes!$B$35,(VLOOKUP('DP_Instruction Forfaitaires'!$F435,Listes!$E$31:$F$36,2,FALSE)),IF($C435=Listes!$B$33,IF('DP_Instruction Forfaitaires'!$E435&lt;Listes!$A$64,'DP_Instruction Forfaitaires'!$E435*Listes!$A$65,IF('DP_Instruction Forfaitaires'!$E435&gt;Listes!$D$64,'DP_Instruction Forfaitaires'!$E435*Listes!$D$65,(('DP_Instruction Forfaitaires'!$E435*Listes!$B$65)+Listes!$C$65)))))))</f>
        <v/>
      </c>
      <c r="O435" s="140" t="str">
        <f>IF('Dépenses forfaitaires'!P435="","",'Dépenses forfaitaires'!P435)</f>
        <v/>
      </c>
      <c r="P435" s="196"/>
      <c r="Q435" s="367" t="str">
        <f t="shared" si="24"/>
        <v/>
      </c>
      <c r="R435" s="367" t="str">
        <f t="shared" si="25"/>
        <v/>
      </c>
      <c r="S435" s="196" t="str">
        <f t="shared" si="26"/>
        <v/>
      </c>
      <c r="T435" s="193"/>
      <c r="U435" s="198"/>
      <c r="V435" s="301" t="str">
        <f>IF(AND(OR(P435="KO",S435&lt;&gt;""),OR(Q435="",R435="",S435="")),Listes!$A$68,IF(AND(S435="",Q435&lt;&gt;""),Listes!$A$69,IF(AND(O435&lt;S435,U435=""),Listes!$A$70,IF(AND(Q435&gt;R435),Listes!$A$71,IF(AND(O435&lt;&gt;"",O435&gt;S435,T435=""),Listes!$A$72,IF(AND(W435="",OR(P435&lt;&gt;"",Q435&lt;&gt;"",R435&lt;&gt;"")),Listes!$A$73,""))))))</f>
        <v/>
      </c>
      <c r="W435" s="199"/>
      <c r="X435" s="331">
        <f t="shared" si="27"/>
        <v>0</v>
      </c>
    </row>
    <row r="436" spans="1:24" ht="20.149999999999999" customHeight="1" x14ac:dyDescent="0.35">
      <c r="A436" s="126">
        <v>430</v>
      </c>
      <c r="B436" s="123" t="str">
        <f>IF('Dépenses forfaitaires'!B436="","",'Dépenses forfaitaires'!B436)</f>
        <v/>
      </c>
      <c r="C436" s="123" t="str">
        <f>IF('Dépenses forfaitaires'!C436="","",'Dépenses forfaitaires'!C436)</f>
        <v/>
      </c>
      <c r="D436" s="123" t="str">
        <f>IF('Dépenses forfaitaires'!D436="","",'Dépenses forfaitaires'!D436)</f>
        <v/>
      </c>
      <c r="E436" s="123" t="str">
        <f>IF('Dépenses forfaitaires'!E436="","",'Dépenses forfaitaires'!E436)</f>
        <v/>
      </c>
      <c r="F436" s="123" t="str">
        <f>IF('Dépenses forfaitaires'!F436="","",'Dépenses forfaitaires'!F436)</f>
        <v/>
      </c>
      <c r="G436" s="197" t="str">
        <f>IF('Dépenses forfaitaires'!G436="","",'Dépenses forfaitaires'!G436)</f>
        <v/>
      </c>
      <c r="H436" s="123" t="str">
        <f>IF('Dépenses forfaitaires'!H436="","",'Dépenses forfaitaires'!H436)</f>
        <v/>
      </c>
      <c r="I436" s="123" t="str">
        <f>IF('Dépenses forfaitaires'!I436="","",'Dépenses forfaitaires'!I436)</f>
        <v/>
      </c>
      <c r="J436" s="361" t="str">
        <f>IF('Dépenses forfaitaires'!J436="","",'Dépenses forfaitaires'!J436)</f>
        <v/>
      </c>
      <c r="K436" s="361" t="str">
        <f>IF('Dépenses forfaitaires'!K436="","",'Dépenses forfaitaires'!K436)</f>
        <v/>
      </c>
      <c r="L436" s="123" t="str">
        <f>IF($H436="","",IF($C436=Listes!$B$32,IF('DP_Instruction Forfaitaires'!$E436&lt;Listes!$B$53,('DP_Instruction Forfaitaires'!$E436*(VLOOKUP('DP_Instruction Forfaitaires'!$D436,Listes!$A$54:$E$60,2,FALSE))),IF('DP_Instruction Forfaitaires'!$E436&gt;Listes!$E$53,('DP_Instruction Forfaitaires'!$E436*(VLOOKUP('DP_Instruction Forfaitaires'!$D436,Listes!$A$54:$E$60,5,FALSE))),('DP_Instruction Forfaitaires'!$E436*(VLOOKUP('DP_Instruction Forfaitaires'!$D436,Listes!$A$54:$E$60,3,FALSE))+(VLOOKUP('DP_Instruction Forfaitaires'!$D436,Listes!$A$54:$E$60,4,FALSE)))))))</f>
        <v/>
      </c>
      <c r="M436" s="123" t="str">
        <f>IF($H436="","",IF($C436=Listes!$B$31,IF('DP_Instruction Forfaitaires'!$E436&lt;Listes!$B$42,('DP_Instruction Forfaitaires'!$E436*(VLOOKUP('DP_Instruction Forfaitaires'!$D436,Listes!$A$43:$E$49,2,FALSE))),IF('DP_Instruction Forfaitaires'!$E436&gt;Listes!$D$42,('DP_Instruction Forfaitaires'!$E436*(VLOOKUP('DP_Instruction Forfaitaires'!$D436,Listes!$A$43:$E$49,5,FALSE))),('DP_Instruction Forfaitaires'!$E436*(VLOOKUP('DP_Instruction Forfaitaires'!$D436,Listes!$A$43:$E$49,3,FALSE))+(VLOOKUP('DP_Instruction Forfaitaires'!$D436,Listes!$A$43:$E$49,4,FALSE)))))))</f>
        <v/>
      </c>
      <c r="N436" s="186" t="str">
        <f>IF($H436="","",IF($C436=Listes!$B$34,Listes!$I$31,IF($C436=Listes!$B$35,(VLOOKUP('DP_Instruction Forfaitaires'!$F436,Listes!$E$31:$F$36,2,FALSE)),IF($C436=Listes!$B$33,IF('DP_Instruction Forfaitaires'!$E436&lt;Listes!$A$64,'DP_Instruction Forfaitaires'!$E436*Listes!$A$65,IF('DP_Instruction Forfaitaires'!$E436&gt;Listes!$D$64,'DP_Instruction Forfaitaires'!$E436*Listes!$D$65,(('DP_Instruction Forfaitaires'!$E436*Listes!$B$65)+Listes!$C$65)))))))</f>
        <v/>
      </c>
      <c r="O436" s="140" t="str">
        <f>IF('Dépenses forfaitaires'!P436="","",'Dépenses forfaitaires'!P436)</f>
        <v/>
      </c>
      <c r="P436" s="196"/>
      <c r="Q436" s="367" t="str">
        <f t="shared" si="24"/>
        <v/>
      </c>
      <c r="R436" s="367" t="str">
        <f t="shared" si="25"/>
        <v/>
      </c>
      <c r="S436" s="196" t="str">
        <f t="shared" si="26"/>
        <v/>
      </c>
      <c r="T436" s="193"/>
      <c r="U436" s="198"/>
      <c r="V436" s="301" t="str">
        <f>IF(AND(OR(P436="KO",S436&lt;&gt;""),OR(Q436="",R436="",S436="")),Listes!$A$68,IF(AND(S436="",Q436&lt;&gt;""),Listes!$A$69,IF(AND(O436&lt;S436,U436=""),Listes!$A$70,IF(AND(Q436&gt;R436),Listes!$A$71,IF(AND(O436&lt;&gt;"",O436&gt;S436,T436=""),Listes!$A$72,IF(AND(W436="",OR(P436&lt;&gt;"",Q436&lt;&gt;"",R436&lt;&gt;"")),Listes!$A$73,""))))))</f>
        <v/>
      </c>
      <c r="W436" s="199"/>
      <c r="X436" s="331">
        <f t="shared" si="27"/>
        <v>0</v>
      </c>
    </row>
    <row r="437" spans="1:24" ht="20.149999999999999" customHeight="1" x14ac:dyDescent="0.35">
      <c r="A437" s="126">
        <v>431</v>
      </c>
      <c r="B437" s="123" t="str">
        <f>IF('Dépenses forfaitaires'!B437="","",'Dépenses forfaitaires'!B437)</f>
        <v/>
      </c>
      <c r="C437" s="123" t="str">
        <f>IF('Dépenses forfaitaires'!C437="","",'Dépenses forfaitaires'!C437)</f>
        <v/>
      </c>
      <c r="D437" s="123" t="str">
        <f>IF('Dépenses forfaitaires'!D437="","",'Dépenses forfaitaires'!D437)</f>
        <v/>
      </c>
      <c r="E437" s="123" t="str">
        <f>IF('Dépenses forfaitaires'!E437="","",'Dépenses forfaitaires'!E437)</f>
        <v/>
      </c>
      <c r="F437" s="123" t="str">
        <f>IF('Dépenses forfaitaires'!F437="","",'Dépenses forfaitaires'!F437)</f>
        <v/>
      </c>
      <c r="G437" s="197" t="str">
        <f>IF('Dépenses forfaitaires'!G437="","",'Dépenses forfaitaires'!G437)</f>
        <v/>
      </c>
      <c r="H437" s="123" t="str">
        <f>IF('Dépenses forfaitaires'!H437="","",'Dépenses forfaitaires'!H437)</f>
        <v/>
      </c>
      <c r="I437" s="123" t="str">
        <f>IF('Dépenses forfaitaires'!I437="","",'Dépenses forfaitaires'!I437)</f>
        <v/>
      </c>
      <c r="J437" s="361" t="str">
        <f>IF('Dépenses forfaitaires'!J437="","",'Dépenses forfaitaires'!J437)</f>
        <v/>
      </c>
      <c r="K437" s="361" t="str">
        <f>IF('Dépenses forfaitaires'!K437="","",'Dépenses forfaitaires'!K437)</f>
        <v/>
      </c>
      <c r="L437" s="123" t="str">
        <f>IF($H437="","",IF($C437=Listes!$B$32,IF('DP_Instruction Forfaitaires'!$E437&lt;Listes!$B$53,('DP_Instruction Forfaitaires'!$E437*(VLOOKUP('DP_Instruction Forfaitaires'!$D437,Listes!$A$54:$E$60,2,FALSE))),IF('DP_Instruction Forfaitaires'!$E437&gt;Listes!$E$53,('DP_Instruction Forfaitaires'!$E437*(VLOOKUP('DP_Instruction Forfaitaires'!$D437,Listes!$A$54:$E$60,5,FALSE))),('DP_Instruction Forfaitaires'!$E437*(VLOOKUP('DP_Instruction Forfaitaires'!$D437,Listes!$A$54:$E$60,3,FALSE))+(VLOOKUP('DP_Instruction Forfaitaires'!$D437,Listes!$A$54:$E$60,4,FALSE)))))))</f>
        <v/>
      </c>
      <c r="M437" s="123" t="str">
        <f>IF($H437="","",IF($C437=Listes!$B$31,IF('DP_Instruction Forfaitaires'!$E437&lt;Listes!$B$42,('DP_Instruction Forfaitaires'!$E437*(VLOOKUP('DP_Instruction Forfaitaires'!$D437,Listes!$A$43:$E$49,2,FALSE))),IF('DP_Instruction Forfaitaires'!$E437&gt;Listes!$D$42,('DP_Instruction Forfaitaires'!$E437*(VLOOKUP('DP_Instruction Forfaitaires'!$D437,Listes!$A$43:$E$49,5,FALSE))),('DP_Instruction Forfaitaires'!$E437*(VLOOKUP('DP_Instruction Forfaitaires'!$D437,Listes!$A$43:$E$49,3,FALSE))+(VLOOKUP('DP_Instruction Forfaitaires'!$D437,Listes!$A$43:$E$49,4,FALSE)))))))</f>
        <v/>
      </c>
      <c r="N437" s="186" t="str">
        <f>IF($H437="","",IF($C437=Listes!$B$34,Listes!$I$31,IF($C437=Listes!$B$35,(VLOOKUP('DP_Instruction Forfaitaires'!$F437,Listes!$E$31:$F$36,2,FALSE)),IF($C437=Listes!$B$33,IF('DP_Instruction Forfaitaires'!$E437&lt;Listes!$A$64,'DP_Instruction Forfaitaires'!$E437*Listes!$A$65,IF('DP_Instruction Forfaitaires'!$E437&gt;Listes!$D$64,'DP_Instruction Forfaitaires'!$E437*Listes!$D$65,(('DP_Instruction Forfaitaires'!$E437*Listes!$B$65)+Listes!$C$65)))))))</f>
        <v/>
      </c>
      <c r="O437" s="140" t="str">
        <f>IF('Dépenses forfaitaires'!P437="","",'Dépenses forfaitaires'!P437)</f>
        <v/>
      </c>
      <c r="P437" s="196"/>
      <c r="Q437" s="367" t="str">
        <f t="shared" si="24"/>
        <v/>
      </c>
      <c r="R437" s="367" t="str">
        <f t="shared" si="25"/>
        <v/>
      </c>
      <c r="S437" s="196" t="str">
        <f t="shared" si="26"/>
        <v/>
      </c>
      <c r="T437" s="193"/>
      <c r="U437" s="198"/>
      <c r="V437" s="301" t="str">
        <f>IF(AND(OR(P437="KO",S437&lt;&gt;""),OR(Q437="",R437="",S437="")),Listes!$A$68,IF(AND(S437="",Q437&lt;&gt;""),Listes!$A$69,IF(AND(O437&lt;S437,U437=""),Listes!$A$70,IF(AND(Q437&gt;R437),Listes!$A$71,IF(AND(O437&lt;&gt;"",O437&gt;S437,T437=""),Listes!$A$72,IF(AND(W437="",OR(P437&lt;&gt;"",Q437&lt;&gt;"",R437&lt;&gt;"")),Listes!$A$73,""))))))</f>
        <v/>
      </c>
      <c r="W437" s="199"/>
      <c r="X437" s="331">
        <f t="shared" si="27"/>
        <v>0</v>
      </c>
    </row>
    <row r="438" spans="1:24" ht="20.149999999999999" customHeight="1" x14ac:dyDescent="0.35">
      <c r="A438" s="126">
        <v>432</v>
      </c>
      <c r="B438" s="123" t="str">
        <f>IF('Dépenses forfaitaires'!B438="","",'Dépenses forfaitaires'!B438)</f>
        <v/>
      </c>
      <c r="C438" s="123" t="str">
        <f>IF('Dépenses forfaitaires'!C438="","",'Dépenses forfaitaires'!C438)</f>
        <v/>
      </c>
      <c r="D438" s="123" t="str">
        <f>IF('Dépenses forfaitaires'!D438="","",'Dépenses forfaitaires'!D438)</f>
        <v/>
      </c>
      <c r="E438" s="123" t="str">
        <f>IF('Dépenses forfaitaires'!E438="","",'Dépenses forfaitaires'!E438)</f>
        <v/>
      </c>
      <c r="F438" s="123" t="str">
        <f>IF('Dépenses forfaitaires'!F438="","",'Dépenses forfaitaires'!F438)</f>
        <v/>
      </c>
      <c r="G438" s="197" t="str">
        <f>IF('Dépenses forfaitaires'!G438="","",'Dépenses forfaitaires'!G438)</f>
        <v/>
      </c>
      <c r="H438" s="123" t="str">
        <f>IF('Dépenses forfaitaires'!H438="","",'Dépenses forfaitaires'!H438)</f>
        <v/>
      </c>
      <c r="I438" s="123" t="str">
        <f>IF('Dépenses forfaitaires'!I438="","",'Dépenses forfaitaires'!I438)</f>
        <v/>
      </c>
      <c r="J438" s="361" t="str">
        <f>IF('Dépenses forfaitaires'!J438="","",'Dépenses forfaitaires'!J438)</f>
        <v/>
      </c>
      <c r="K438" s="361" t="str">
        <f>IF('Dépenses forfaitaires'!K438="","",'Dépenses forfaitaires'!K438)</f>
        <v/>
      </c>
      <c r="L438" s="123" t="str">
        <f>IF($H438="","",IF($C438=Listes!$B$32,IF('DP_Instruction Forfaitaires'!$E438&lt;Listes!$B$53,('DP_Instruction Forfaitaires'!$E438*(VLOOKUP('DP_Instruction Forfaitaires'!$D438,Listes!$A$54:$E$60,2,FALSE))),IF('DP_Instruction Forfaitaires'!$E438&gt;Listes!$E$53,('DP_Instruction Forfaitaires'!$E438*(VLOOKUP('DP_Instruction Forfaitaires'!$D438,Listes!$A$54:$E$60,5,FALSE))),('DP_Instruction Forfaitaires'!$E438*(VLOOKUP('DP_Instruction Forfaitaires'!$D438,Listes!$A$54:$E$60,3,FALSE))+(VLOOKUP('DP_Instruction Forfaitaires'!$D438,Listes!$A$54:$E$60,4,FALSE)))))))</f>
        <v/>
      </c>
      <c r="M438" s="123" t="str">
        <f>IF($H438="","",IF($C438=Listes!$B$31,IF('DP_Instruction Forfaitaires'!$E438&lt;Listes!$B$42,('DP_Instruction Forfaitaires'!$E438*(VLOOKUP('DP_Instruction Forfaitaires'!$D438,Listes!$A$43:$E$49,2,FALSE))),IF('DP_Instruction Forfaitaires'!$E438&gt;Listes!$D$42,('DP_Instruction Forfaitaires'!$E438*(VLOOKUP('DP_Instruction Forfaitaires'!$D438,Listes!$A$43:$E$49,5,FALSE))),('DP_Instruction Forfaitaires'!$E438*(VLOOKUP('DP_Instruction Forfaitaires'!$D438,Listes!$A$43:$E$49,3,FALSE))+(VLOOKUP('DP_Instruction Forfaitaires'!$D438,Listes!$A$43:$E$49,4,FALSE)))))))</f>
        <v/>
      </c>
      <c r="N438" s="186" t="str">
        <f>IF($H438="","",IF($C438=Listes!$B$34,Listes!$I$31,IF($C438=Listes!$B$35,(VLOOKUP('DP_Instruction Forfaitaires'!$F438,Listes!$E$31:$F$36,2,FALSE)),IF($C438=Listes!$B$33,IF('DP_Instruction Forfaitaires'!$E438&lt;Listes!$A$64,'DP_Instruction Forfaitaires'!$E438*Listes!$A$65,IF('DP_Instruction Forfaitaires'!$E438&gt;Listes!$D$64,'DP_Instruction Forfaitaires'!$E438*Listes!$D$65,(('DP_Instruction Forfaitaires'!$E438*Listes!$B$65)+Listes!$C$65)))))))</f>
        <v/>
      </c>
      <c r="O438" s="140" t="str">
        <f>IF('Dépenses forfaitaires'!P438="","",'Dépenses forfaitaires'!P438)</f>
        <v/>
      </c>
      <c r="P438" s="196"/>
      <c r="Q438" s="367" t="str">
        <f t="shared" si="24"/>
        <v/>
      </c>
      <c r="R438" s="367" t="str">
        <f t="shared" si="25"/>
        <v/>
      </c>
      <c r="S438" s="196" t="str">
        <f t="shared" si="26"/>
        <v/>
      </c>
      <c r="T438" s="193"/>
      <c r="U438" s="198"/>
      <c r="V438" s="301" t="str">
        <f>IF(AND(OR(P438="KO",S438&lt;&gt;""),OR(Q438="",R438="",S438="")),Listes!$A$68,IF(AND(S438="",Q438&lt;&gt;""),Listes!$A$69,IF(AND(O438&lt;S438,U438=""),Listes!$A$70,IF(AND(Q438&gt;R438),Listes!$A$71,IF(AND(O438&lt;&gt;"",O438&gt;S438,T438=""),Listes!$A$72,IF(AND(W438="",OR(P438&lt;&gt;"",Q438&lt;&gt;"",R438&lt;&gt;"")),Listes!$A$73,""))))))</f>
        <v/>
      </c>
      <c r="W438" s="199"/>
      <c r="X438" s="331">
        <f t="shared" si="27"/>
        <v>0</v>
      </c>
    </row>
    <row r="439" spans="1:24" ht="20.149999999999999" customHeight="1" x14ac:dyDescent="0.35">
      <c r="A439" s="126">
        <v>433</v>
      </c>
      <c r="B439" s="123" t="str">
        <f>IF('Dépenses forfaitaires'!B439="","",'Dépenses forfaitaires'!B439)</f>
        <v/>
      </c>
      <c r="C439" s="123" t="str">
        <f>IF('Dépenses forfaitaires'!C439="","",'Dépenses forfaitaires'!C439)</f>
        <v/>
      </c>
      <c r="D439" s="123" t="str">
        <f>IF('Dépenses forfaitaires'!D439="","",'Dépenses forfaitaires'!D439)</f>
        <v/>
      </c>
      <c r="E439" s="123" t="str">
        <f>IF('Dépenses forfaitaires'!E439="","",'Dépenses forfaitaires'!E439)</f>
        <v/>
      </c>
      <c r="F439" s="123" t="str">
        <f>IF('Dépenses forfaitaires'!F439="","",'Dépenses forfaitaires'!F439)</f>
        <v/>
      </c>
      <c r="G439" s="197" t="str">
        <f>IF('Dépenses forfaitaires'!G439="","",'Dépenses forfaitaires'!G439)</f>
        <v/>
      </c>
      <c r="H439" s="123" t="str">
        <f>IF('Dépenses forfaitaires'!H439="","",'Dépenses forfaitaires'!H439)</f>
        <v/>
      </c>
      <c r="I439" s="123" t="str">
        <f>IF('Dépenses forfaitaires'!I439="","",'Dépenses forfaitaires'!I439)</f>
        <v/>
      </c>
      <c r="J439" s="361" t="str">
        <f>IF('Dépenses forfaitaires'!J439="","",'Dépenses forfaitaires'!J439)</f>
        <v/>
      </c>
      <c r="K439" s="361" t="str">
        <f>IF('Dépenses forfaitaires'!K439="","",'Dépenses forfaitaires'!K439)</f>
        <v/>
      </c>
      <c r="L439" s="123" t="str">
        <f>IF($H439="","",IF($C439=Listes!$B$32,IF('DP_Instruction Forfaitaires'!$E439&lt;Listes!$B$53,('DP_Instruction Forfaitaires'!$E439*(VLOOKUP('DP_Instruction Forfaitaires'!$D439,Listes!$A$54:$E$60,2,FALSE))),IF('DP_Instruction Forfaitaires'!$E439&gt;Listes!$E$53,('DP_Instruction Forfaitaires'!$E439*(VLOOKUP('DP_Instruction Forfaitaires'!$D439,Listes!$A$54:$E$60,5,FALSE))),('DP_Instruction Forfaitaires'!$E439*(VLOOKUP('DP_Instruction Forfaitaires'!$D439,Listes!$A$54:$E$60,3,FALSE))+(VLOOKUP('DP_Instruction Forfaitaires'!$D439,Listes!$A$54:$E$60,4,FALSE)))))))</f>
        <v/>
      </c>
      <c r="M439" s="123" t="str">
        <f>IF($H439="","",IF($C439=Listes!$B$31,IF('DP_Instruction Forfaitaires'!$E439&lt;Listes!$B$42,('DP_Instruction Forfaitaires'!$E439*(VLOOKUP('DP_Instruction Forfaitaires'!$D439,Listes!$A$43:$E$49,2,FALSE))),IF('DP_Instruction Forfaitaires'!$E439&gt;Listes!$D$42,('DP_Instruction Forfaitaires'!$E439*(VLOOKUP('DP_Instruction Forfaitaires'!$D439,Listes!$A$43:$E$49,5,FALSE))),('DP_Instruction Forfaitaires'!$E439*(VLOOKUP('DP_Instruction Forfaitaires'!$D439,Listes!$A$43:$E$49,3,FALSE))+(VLOOKUP('DP_Instruction Forfaitaires'!$D439,Listes!$A$43:$E$49,4,FALSE)))))))</f>
        <v/>
      </c>
      <c r="N439" s="186" t="str">
        <f>IF($H439="","",IF($C439=Listes!$B$34,Listes!$I$31,IF($C439=Listes!$B$35,(VLOOKUP('DP_Instruction Forfaitaires'!$F439,Listes!$E$31:$F$36,2,FALSE)),IF($C439=Listes!$B$33,IF('DP_Instruction Forfaitaires'!$E439&lt;Listes!$A$64,'DP_Instruction Forfaitaires'!$E439*Listes!$A$65,IF('DP_Instruction Forfaitaires'!$E439&gt;Listes!$D$64,'DP_Instruction Forfaitaires'!$E439*Listes!$D$65,(('DP_Instruction Forfaitaires'!$E439*Listes!$B$65)+Listes!$C$65)))))))</f>
        <v/>
      </c>
      <c r="O439" s="140" t="str">
        <f>IF('Dépenses forfaitaires'!P439="","",'Dépenses forfaitaires'!P439)</f>
        <v/>
      </c>
      <c r="P439" s="196"/>
      <c r="Q439" s="367" t="str">
        <f t="shared" si="24"/>
        <v/>
      </c>
      <c r="R439" s="367" t="str">
        <f t="shared" si="25"/>
        <v/>
      </c>
      <c r="S439" s="196" t="str">
        <f t="shared" si="26"/>
        <v/>
      </c>
      <c r="T439" s="193"/>
      <c r="U439" s="198"/>
      <c r="V439" s="301" t="str">
        <f>IF(AND(OR(P439="KO",S439&lt;&gt;""),OR(Q439="",R439="",S439="")),Listes!$A$68,IF(AND(S439="",Q439&lt;&gt;""),Listes!$A$69,IF(AND(O439&lt;S439,U439=""),Listes!$A$70,IF(AND(Q439&gt;R439),Listes!$A$71,IF(AND(O439&lt;&gt;"",O439&gt;S439,T439=""),Listes!$A$72,IF(AND(W439="",OR(P439&lt;&gt;"",Q439&lt;&gt;"",R439&lt;&gt;"")),Listes!$A$73,""))))))</f>
        <v/>
      </c>
      <c r="W439" s="199"/>
      <c r="X439" s="331">
        <f t="shared" si="27"/>
        <v>0</v>
      </c>
    </row>
    <row r="440" spans="1:24" ht="20.149999999999999" customHeight="1" x14ac:dyDescent="0.35">
      <c r="A440" s="126">
        <v>434</v>
      </c>
      <c r="B440" s="123" t="str">
        <f>IF('Dépenses forfaitaires'!B440="","",'Dépenses forfaitaires'!B440)</f>
        <v/>
      </c>
      <c r="C440" s="123" t="str">
        <f>IF('Dépenses forfaitaires'!C440="","",'Dépenses forfaitaires'!C440)</f>
        <v/>
      </c>
      <c r="D440" s="123" t="str">
        <f>IF('Dépenses forfaitaires'!D440="","",'Dépenses forfaitaires'!D440)</f>
        <v/>
      </c>
      <c r="E440" s="123" t="str">
        <f>IF('Dépenses forfaitaires'!E440="","",'Dépenses forfaitaires'!E440)</f>
        <v/>
      </c>
      <c r="F440" s="123" t="str">
        <f>IF('Dépenses forfaitaires'!F440="","",'Dépenses forfaitaires'!F440)</f>
        <v/>
      </c>
      <c r="G440" s="197" t="str">
        <f>IF('Dépenses forfaitaires'!G440="","",'Dépenses forfaitaires'!G440)</f>
        <v/>
      </c>
      <c r="H440" s="123" t="str">
        <f>IF('Dépenses forfaitaires'!H440="","",'Dépenses forfaitaires'!H440)</f>
        <v/>
      </c>
      <c r="I440" s="123" t="str">
        <f>IF('Dépenses forfaitaires'!I440="","",'Dépenses forfaitaires'!I440)</f>
        <v/>
      </c>
      <c r="J440" s="361" t="str">
        <f>IF('Dépenses forfaitaires'!J440="","",'Dépenses forfaitaires'!J440)</f>
        <v/>
      </c>
      <c r="K440" s="361" t="str">
        <f>IF('Dépenses forfaitaires'!K440="","",'Dépenses forfaitaires'!K440)</f>
        <v/>
      </c>
      <c r="L440" s="123" t="str">
        <f>IF($H440="","",IF($C440=Listes!$B$32,IF('DP_Instruction Forfaitaires'!$E440&lt;Listes!$B$53,('DP_Instruction Forfaitaires'!$E440*(VLOOKUP('DP_Instruction Forfaitaires'!$D440,Listes!$A$54:$E$60,2,FALSE))),IF('DP_Instruction Forfaitaires'!$E440&gt;Listes!$E$53,('DP_Instruction Forfaitaires'!$E440*(VLOOKUP('DP_Instruction Forfaitaires'!$D440,Listes!$A$54:$E$60,5,FALSE))),('DP_Instruction Forfaitaires'!$E440*(VLOOKUP('DP_Instruction Forfaitaires'!$D440,Listes!$A$54:$E$60,3,FALSE))+(VLOOKUP('DP_Instruction Forfaitaires'!$D440,Listes!$A$54:$E$60,4,FALSE)))))))</f>
        <v/>
      </c>
      <c r="M440" s="123" t="str">
        <f>IF($H440="","",IF($C440=Listes!$B$31,IF('DP_Instruction Forfaitaires'!$E440&lt;Listes!$B$42,('DP_Instruction Forfaitaires'!$E440*(VLOOKUP('DP_Instruction Forfaitaires'!$D440,Listes!$A$43:$E$49,2,FALSE))),IF('DP_Instruction Forfaitaires'!$E440&gt;Listes!$D$42,('DP_Instruction Forfaitaires'!$E440*(VLOOKUP('DP_Instruction Forfaitaires'!$D440,Listes!$A$43:$E$49,5,FALSE))),('DP_Instruction Forfaitaires'!$E440*(VLOOKUP('DP_Instruction Forfaitaires'!$D440,Listes!$A$43:$E$49,3,FALSE))+(VLOOKUP('DP_Instruction Forfaitaires'!$D440,Listes!$A$43:$E$49,4,FALSE)))))))</f>
        <v/>
      </c>
      <c r="N440" s="186" t="str">
        <f>IF($H440="","",IF($C440=Listes!$B$34,Listes!$I$31,IF($C440=Listes!$B$35,(VLOOKUP('DP_Instruction Forfaitaires'!$F440,Listes!$E$31:$F$36,2,FALSE)),IF($C440=Listes!$B$33,IF('DP_Instruction Forfaitaires'!$E440&lt;Listes!$A$64,'DP_Instruction Forfaitaires'!$E440*Listes!$A$65,IF('DP_Instruction Forfaitaires'!$E440&gt;Listes!$D$64,'DP_Instruction Forfaitaires'!$E440*Listes!$D$65,(('DP_Instruction Forfaitaires'!$E440*Listes!$B$65)+Listes!$C$65)))))))</f>
        <v/>
      </c>
      <c r="O440" s="140" t="str">
        <f>IF('Dépenses forfaitaires'!P440="","",'Dépenses forfaitaires'!P440)</f>
        <v/>
      </c>
      <c r="P440" s="196"/>
      <c r="Q440" s="367" t="str">
        <f t="shared" si="24"/>
        <v/>
      </c>
      <c r="R440" s="367" t="str">
        <f t="shared" si="25"/>
        <v/>
      </c>
      <c r="S440" s="196" t="str">
        <f t="shared" si="26"/>
        <v/>
      </c>
      <c r="T440" s="193"/>
      <c r="U440" s="198"/>
      <c r="V440" s="301" t="str">
        <f>IF(AND(OR(P440="KO",S440&lt;&gt;""),OR(Q440="",R440="",S440="")),Listes!$A$68,IF(AND(S440="",Q440&lt;&gt;""),Listes!$A$69,IF(AND(O440&lt;S440,U440=""),Listes!$A$70,IF(AND(Q440&gt;R440),Listes!$A$71,IF(AND(O440&lt;&gt;"",O440&gt;S440,T440=""),Listes!$A$72,IF(AND(W440="",OR(P440&lt;&gt;"",Q440&lt;&gt;"",R440&lt;&gt;"")),Listes!$A$73,""))))))</f>
        <v/>
      </c>
      <c r="W440" s="199"/>
      <c r="X440" s="331">
        <f t="shared" si="27"/>
        <v>0</v>
      </c>
    </row>
    <row r="441" spans="1:24" ht="20.149999999999999" customHeight="1" x14ac:dyDescent="0.35">
      <c r="A441" s="126">
        <v>435</v>
      </c>
      <c r="B441" s="123" t="str">
        <f>IF('Dépenses forfaitaires'!B441="","",'Dépenses forfaitaires'!B441)</f>
        <v/>
      </c>
      <c r="C441" s="123" t="str">
        <f>IF('Dépenses forfaitaires'!C441="","",'Dépenses forfaitaires'!C441)</f>
        <v/>
      </c>
      <c r="D441" s="123" t="str">
        <f>IF('Dépenses forfaitaires'!D441="","",'Dépenses forfaitaires'!D441)</f>
        <v/>
      </c>
      <c r="E441" s="123" t="str">
        <f>IF('Dépenses forfaitaires'!E441="","",'Dépenses forfaitaires'!E441)</f>
        <v/>
      </c>
      <c r="F441" s="123" t="str">
        <f>IF('Dépenses forfaitaires'!F441="","",'Dépenses forfaitaires'!F441)</f>
        <v/>
      </c>
      <c r="G441" s="197" t="str">
        <f>IF('Dépenses forfaitaires'!G441="","",'Dépenses forfaitaires'!G441)</f>
        <v/>
      </c>
      <c r="H441" s="123" t="str">
        <f>IF('Dépenses forfaitaires'!H441="","",'Dépenses forfaitaires'!H441)</f>
        <v/>
      </c>
      <c r="I441" s="123" t="str">
        <f>IF('Dépenses forfaitaires'!I441="","",'Dépenses forfaitaires'!I441)</f>
        <v/>
      </c>
      <c r="J441" s="361" t="str">
        <f>IF('Dépenses forfaitaires'!J441="","",'Dépenses forfaitaires'!J441)</f>
        <v/>
      </c>
      <c r="K441" s="361" t="str">
        <f>IF('Dépenses forfaitaires'!K441="","",'Dépenses forfaitaires'!K441)</f>
        <v/>
      </c>
      <c r="L441" s="123" t="str">
        <f>IF($H441="","",IF($C441=Listes!$B$32,IF('DP_Instruction Forfaitaires'!$E441&lt;Listes!$B$53,('DP_Instruction Forfaitaires'!$E441*(VLOOKUP('DP_Instruction Forfaitaires'!$D441,Listes!$A$54:$E$60,2,FALSE))),IF('DP_Instruction Forfaitaires'!$E441&gt;Listes!$E$53,('DP_Instruction Forfaitaires'!$E441*(VLOOKUP('DP_Instruction Forfaitaires'!$D441,Listes!$A$54:$E$60,5,FALSE))),('DP_Instruction Forfaitaires'!$E441*(VLOOKUP('DP_Instruction Forfaitaires'!$D441,Listes!$A$54:$E$60,3,FALSE))+(VLOOKUP('DP_Instruction Forfaitaires'!$D441,Listes!$A$54:$E$60,4,FALSE)))))))</f>
        <v/>
      </c>
      <c r="M441" s="123" t="str">
        <f>IF($H441="","",IF($C441=Listes!$B$31,IF('DP_Instruction Forfaitaires'!$E441&lt;Listes!$B$42,('DP_Instruction Forfaitaires'!$E441*(VLOOKUP('DP_Instruction Forfaitaires'!$D441,Listes!$A$43:$E$49,2,FALSE))),IF('DP_Instruction Forfaitaires'!$E441&gt;Listes!$D$42,('DP_Instruction Forfaitaires'!$E441*(VLOOKUP('DP_Instruction Forfaitaires'!$D441,Listes!$A$43:$E$49,5,FALSE))),('DP_Instruction Forfaitaires'!$E441*(VLOOKUP('DP_Instruction Forfaitaires'!$D441,Listes!$A$43:$E$49,3,FALSE))+(VLOOKUP('DP_Instruction Forfaitaires'!$D441,Listes!$A$43:$E$49,4,FALSE)))))))</f>
        <v/>
      </c>
      <c r="N441" s="186" t="str">
        <f>IF($H441="","",IF($C441=Listes!$B$34,Listes!$I$31,IF($C441=Listes!$B$35,(VLOOKUP('DP_Instruction Forfaitaires'!$F441,Listes!$E$31:$F$36,2,FALSE)),IF($C441=Listes!$B$33,IF('DP_Instruction Forfaitaires'!$E441&lt;Listes!$A$64,'DP_Instruction Forfaitaires'!$E441*Listes!$A$65,IF('DP_Instruction Forfaitaires'!$E441&gt;Listes!$D$64,'DP_Instruction Forfaitaires'!$E441*Listes!$D$65,(('DP_Instruction Forfaitaires'!$E441*Listes!$B$65)+Listes!$C$65)))))))</f>
        <v/>
      </c>
      <c r="O441" s="140" t="str">
        <f>IF('Dépenses forfaitaires'!P441="","",'Dépenses forfaitaires'!P441)</f>
        <v/>
      </c>
      <c r="P441" s="196"/>
      <c r="Q441" s="367" t="str">
        <f t="shared" si="24"/>
        <v/>
      </c>
      <c r="R441" s="367" t="str">
        <f t="shared" si="25"/>
        <v/>
      </c>
      <c r="S441" s="196" t="str">
        <f t="shared" si="26"/>
        <v/>
      </c>
      <c r="T441" s="193"/>
      <c r="U441" s="198"/>
      <c r="V441" s="301" t="str">
        <f>IF(AND(OR(P441="KO",S441&lt;&gt;""),OR(Q441="",R441="",S441="")),Listes!$A$68,IF(AND(S441="",Q441&lt;&gt;""),Listes!$A$69,IF(AND(O441&lt;S441,U441=""),Listes!$A$70,IF(AND(Q441&gt;R441),Listes!$A$71,IF(AND(O441&lt;&gt;"",O441&gt;S441,T441=""),Listes!$A$72,IF(AND(W441="",OR(P441&lt;&gt;"",Q441&lt;&gt;"",R441&lt;&gt;"")),Listes!$A$73,""))))))</f>
        <v/>
      </c>
      <c r="W441" s="199"/>
      <c r="X441" s="331">
        <f t="shared" si="27"/>
        <v>0</v>
      </c>
    </row>
    <row r="442" spans="1:24" ht="20.149999999999999" customHeight="1" x14ac:dyDescent="0.35">
      <c r="A442" s="126">
        <v>436</v>
      </c>
      <c r="B442" s="123" t="str">
        <f>IF('Dépenses forfaitaires'!B442="","",'Dépenses forfaitaires'!B442)</f>
        <v/>
      </c>
      <c r="C442" s="123" t="str">
        <f>IF('Dépenses forfaitaires'!C442="","",'Dépenses forfaitaires'!C442)</f>
        <v/>
      </c>
      <c r="D442" s="123" t="str">
        <f>IF('Dépenses forfaitaires'!D442="","",'Dépenses forfaitaires'!D442)</f>
        <v/>
      </c>
      <c r="E442" s="123" t="str">
        <f>IF('Dépenses forfaitaires'!E442="","",'Dépenses forfaitaires'!E442)</f>
        <v/>
      </c>
      <c r="F442" s="123" t="str">
        <f>IF('Dépenses forfaitaires'!F442="","",'Dépenses forfaitaires'!F442)</f>
        <v/>
      </c>
      <c r="G442" s="197" t="str">
        <f>IF('Dépenses forfaitaires'!G442="","",'Dépenses forfaitaires'!G442)</f>
        <v/>
      </c>
      <c r="H442" s="123" t="str">
        <f>IF('Dépenses forfaitaires'!H442="","",'Dépenses forfaitaires'!H442)</f>
        <v/>
      </c>
      <c r="I442" s="123" t="str">
        <f>IF('Dépenses forfaitaires'!I442="","",'Dépenses forfaitaires'!I442)</f>
        <v/>
      </c>
      <c r="J442" s="361" t="str">
        <f>IF('Dépenses forfaitaires'!J442="","",'Dépenses forfaitaires'!J442)</f>
        <v/>
      </c>
      <c r="K442" s="361" t="str">
        <f>IF('Dépenses forfaitaires'!K442="","",'Dépenses forfaitaires'!K442)</f>
        <v/>
      </c>
      <c r="L442" s="123" t="str">
        <f>IF($H442="","",IF($C442=Listes!$B$32,IF('DP_Instruction Forfaitaires'!$E442&lt;Listes!$B$53,('DP_Instruction Forfaitaires'!$E442*(VLOOKUP('DP_Instruction Forfaitaires'!$D442,Listes!$A$54:$E$60,2,FALSE))),IF('DP_Instruction Forfaitaires'!$E442&gt;Listes!$E$53,('DP_Instruction Forfaitaires'!$E442*(VLOOKUP('DP_Instruction Forfaitaires'!$D442,Listes!$A$54:$E$60,5,FALSE))),('DP_Instruction Forfaitaires'!$E442*(VLOOKUP('DP_Instruction Forfaitaires'!$D442,Listes!$A$54:$E$60,3,FALSE))+(VLOOKUP('DP_Instruction Forfaitaires'!$D442,Listes!$A$54:$E$60,4,FALSE)))))))</f>
        <v/>
      </c>
      <c r="M442" s="123" t="str">
        <f>IF($H442="","",IF($C442=Listes!$B$31,IF('DP_Instruction Forfaitaires'!$E442&lt;Listes!$B$42,('DP_Instruction Forfaitaires'!$E442*(VLOOKUP('DP_Instruction Forfaitaires'!$D442,Listes!$A$43:$E$49,2,FALSE))),IF('DP_Instruction Forfaitaires'!$E442&gt;Listes!$D$42,('DP_Instruction Forfaitaires'!$E442*(VLOOKUP('DP_Instruction Forfaitaires'!$D442,Listes!$A$43:$E$49,5,FALSE))),('DP_Instruction Forfaitaires'!$E442*(VLOOKUP('DP_Instruction Forfaitaires'!$D442,Listes!$A$43:$E$49,3,FALSE))+(VLOOKUP('DP_Instruction Forfaitaires'!$D442,Listes!$A$43:$E$49,4,FALSE)))))))</f>
        <v/>
      </c>
      <c r="N442" s="186" t="str">
        <f>IF($H442="","",IF($C442=Listes!$B$34,Listes!$I$31,IF($C442=Listes!$B$35,(VLOOKUP('DP_Instruction Forfaitaires'!$F442,Listes!$E$31:$F$36,2,FALSE)),IF($C442=Listes!$B$33,IF('DP_Instruction Forfaitaires'!$E442&lt;Listes!$A$64,'DP_Instruction Forfaitaires'!$E442*Listes!$A$65,IF('DP_Instruction Forfaitaires'!$E442&gt;Listes!$D$64,'DP_Instruction Forfaitaires'!$E442*Listes!$D$65,(('DP_Instruction Forfaitaires'!$E442*Listes!$B$65)+Listes!$C$65)))))))</f>
        <v/>
      </c>
      <c r="O442" s="140" t="str">
        <f>IF('Dépenses forfaitaires'!P442="","",'Dépenses forfaitaires'!P442)</f>
        <v/>
      </c>
      <c r="P442" s="196"/>
      <c r="Q442" s="367" t="str">
        <f t="shared" si="24"/>
        <v/>
      </c>
      <c r="R442" s="367" t="str">
        <f t="shared" si="25"/>
        <v/>
      </c>
      <c r="S442" s="196" t="str">
        <f t="shared" si="26"/>
        <v/>
      </c>
      <c r="T442" s="193"/>
      <c r="U442" s="198"/>
      <c r="V442" s="301" t="str">
        <f>IF(AND(OR(P442="KO",S442&lt;&gt;""),OR(Q442="",R442="",S442="")),Listes!$A$68,IF(AND(S442="",Q442&lt;&gt;""),Listes!$A$69,IF(AND(O442&lt;S442,U442=""),Listes!$A$70,IF(AND(Q442&gt;R442),Listes!$A$71,IF(AND(O442&lt;&gt;"",O442&gt;S442,T442=""),Listes!$A$72,IF(AND(W442="",OR(P442&lt;&gt;"",Q442&lt;&gt;"",R442&lt;&gt;"")),Listes!$A$73,""))))))</f>
        <v/>
      </c>
      <c r="W442" s="199"/>
      <c r="X442" s="331">
        <f t="shared" si="27"/>
        <v>0</v>
      </c>
    </row>
    <row r="443" spans="1:24" ht="20.149999999999999" customHeight="1" x14ac:dyDescent="0.35">
      <c r="A443" s="126">
        <v>437</v>
      </c>
      <c r="B443" s="123" t="str">
        <f>IF('Dépenses forfaitaires'!B443="","",'Dépenses forfaitaires'!B443)</f>
        <v/>
      </c>
      <c r="C443" s="123" t="str">
        <f>IF('Dépenses forfaitaires'!C443="","",'Dépenses forfaitaires'!C443)</f>
        <v/>
      </c>
      <c r="D443" s="123" t="str">
        <f>IF('Dépenses forfaitaires'!D443="","",'Dépenses forfaitaires'!D443)</f>
        <v/>
      </c>
      <c r="E443" s="123" t="str">
        <f>IF('Dépenses forfaitaires'!E443="","",'Dépenses forfaitaires'!E443)</f>
        <v/>
      </c>
      <c r="F443" s="123" t="str">
        <f>IF('Dépenses forfaitaires'!F443="","",'Dépenses forfaitaires'!F443)</f>
        <v/>
      </c>
      <c r="G443" s="197" t="str">
        <f>IF('Dépenses forfaitaires'!G443="","",'Dépenses forfaitaires'!G443)</f>
        <v/>
      </c>
      <c r="H443" s="123" t="str">
        <f>IF('Dépenses forfaitaires'!H443="","",'Dépenses forfaitaires'!H443)</f>
        <v/>
      </c>
      <c r="I443" s="123" t="str">
        <f>IF('Dépenses forfaitaires'!I443="","",'Dépenses forfaitaires'!I443)</f>
        <v/>
      </c>
      <c r="J443" s="361" t="str">
        <f>IF('Dépenses forfaitaires'!J443="","",'Dépenses forfaitaires'!J443)</f>
        <v/>
      </c>
      <c r="K443" s="361" t="str">
        <f>IF('Dépenses forfaitaires'!K443="","",'Dépenses forfaitaires'!K443)</f>
        <v/>
      </c>
      <c r="L443" s="123" t="str">
        <f>IF($H443="","",IF($C443=Listes!$B$32,IF('DP_Instruction Forfaitaires'!$E443&lt;Listes!$B$53,('DP_Instruction Forfaitaires'!$E443*(VLOOKUP('DP_Instruction Forfaitaires'!$D443,Listes!$A$54:$E$60,2,FALSE))),IF('DP_Instruction Forfaitaires'!$E443&gt;Listes!$E$53,('DP_Instruction Forfaitaires'!$E443*(VLOOKUP('DP_Instruction Forfaitaires'!$D443,Listes!$A$54:$E$60,5,FALSE))),('DP_Instruction Forfaitaires'!$E443*(VLOOKUP('DP_Instruction Forfaitaires'!$D443,Listes!$A$54:$E$60,3,FALSE))+(VLOOKUP('DP_Instruction Forfaitaires'!$D443,Listes!$A$54:$E$60,4,FALSE)))))))</f>
        <v/>
      </c>
      <c r="M443" s="123" t="str">
        <f>IF($H443="","",IF($C443=Listes!$B$31,IF('DP_Instruction Forfaitaires'!$E443&lt;Listes!$B$42,('DP_Instruction Forfaitaires'!$E443*(VLOOKUP('DP_Instruction Forfaitaires'!$D443,Listes!$A$43:$E$49,2,FALSE))),IF('DP_Instruction Forfaitaires'!$E443&gt;Listes!$D$42,('DP_Instruction Forfaitaires'!$E443*(VLOOKUP('DP_Instruction Forfaitaires'!$D443,Listes!$A$43:$E$49,5,FALSE))),('DP_Instruction Forfaitaires'!$E443*(VLOOKUP('DP_Instruction Forfaitaires'!$D443,Listes!$A$43:$E$49,3,FALSE))+(VLOOKUP('DP_Instruction Forfaitaires'!$D443,Listes!$A$43:$E$49,4,FALSE)))))))</f>
        <v/>
      </c>
      <c r="N443" s="186" t="str">
        <f>IF($H443="","",IF($C443=Listes!$B$34,Listes!$I$31,IF($C443=Listes!$B$35,(VLOOKUP('DP_Instruction Forfaitaires'!$F443,Listes!$E$31:$F$36,2,FALSE)),IF($C443=Listes!$B$33,IF('DP_Instruction Forfaitaires'!$E443&lt;Listes!$A$64,'DP_Instruction Forfaitaires'!$E443*Listes!$A$65,IF('DP_Instruction Forfaitaires'!$E443&gt;Listes!$D$64,'DP_Instruction Forfaitaires'!$E443*Listes!$D$65,(('DP_Instruction Forfaitaires'!$E443*Listes!$B$65)+Listes!$C$65)))))))</f>
        <v/>
      </c>
      <c r="O443" s="140" t="str">
        <f>IF('Dépenses forfaitaires'!P443="","",'Dépenses forfaitaires'!P443)</f>
        <v/>
      </c>
      <c r="P443" s="196"/>
      <c r="Q443" s="367" t="str">
        <f t="shared" si="24"/>
        <v/>
      </c>
      <c r="R443" s="367" t="str">
        <f t="shared" si="25"/>
        <v/>
      </c>
      <c r="S443" s="196" t="str">
        <f t="shared" si="26"/>
        <v/>
      </c>
      <c r="T443" s="193"/>
      <c r="U443" s="198"/>
      <c r="V443" s="301" t="str">
        <f>IF(AND(OR(P443="KO",S443&lt;&gt;""),OR(Q443="",R443="",S443="")),Listes!$A$68,IF(AND(S443="",Q443&lt;&gt;""),Listes!$A$69,IF(AND(O443&lt;S443,U443=""),Listes!$A$70,IF(AND(Q443&gt;R443),Listes!$A$71,IF(AND(O443&lt;&gt;"",O443&gt;S443,T443=""),Listes!$A$72,IF(AND(W443="",OR(P443&lt;&gt;"",Q443&lt;&gt;"",R443&lt;&gt;"")),Listes!$A$73,""))))))</f>
        <v/>
      </c>
      <c r="W443" s="199"/>
      <c r="X443" s="331">
        <f t="shared" si="27"/>
        <v>0</v>
      </c>
    </row>
    <row r="444" spans="1:24" ht="20.149999999999999" customHeight="1" x14ac:dyDescent="0.35">
      <c r="A444" s="126">
        <v>438</v>
      </c>
      <c r="B444" s="123" t="str">
        <f>IF('Dépenses forfaitaires'!B444="","",'Dépenses forfaitaires'!B444)</f>
        <v/>
      </c>
      <c r="C444" s="123" t="str">
        <f>IF('Dépenses forfaitaires'!C444="","",'Dépenses forfaitaires'!C444)</f>
        <v/>
      </c>
      <c r="D444" s="123" t="str">
        <f>IF('Dépenses forfaitaires'!D444="","",'Dépenses forfaitaires'!D444)</f>
        <v/>
      </c>
      <c r="E444" s="123" t="str">
        <f>IF('Dépenses forfaitaires'!E444="","",'Dépenses forfaitaires'!E444)</f>
        <v/>
      </c>
      <c r="F444" s="123" t="str">
        <f>IF('Dépenses forfaitaires'!F444="","",'Dépenses forfaitaires'!F444)</f>
        <v/>
      </c>
      <c r="G444" s="197" t="str">
        <f>IF('Dépenses forfaitaires'!G444="","",'Dépenses forfaitaires'!G444)</f>
        <v/>
      </c>
      <c r="H444" s="123" t="str">
        <f>IF('Dépenses forfaitaires'!H444="","",'Dépenses forfaitaires'!H444)</f>
        <v/>
      </c>
      <c r="I444" s="123" t="str">
        <f>IF('Dépenses forfaitaires'!I444="","",'Dépenses forfaitaires'!I444)</f>
        <v/>
      </c>
      <c r="J444" s="361" t="str">
        <f>IF('Dépenses forfaitaires'!J444="","",'Dépenses forfaitaires'!J444)</f>
        <v/>
      </c>
      <c r="K444" s="361" t="str">
        <f>IF('Dépenses forfaitaires'!K444="","",'Dépenses forfaitaires'!K444)</f>
        <v/>
      </c>
      <c r="L444" s="123" t="str">
        <f>IF($H444="","",IF($C444=Listes!$B$32,IF('DP_Instruction Forfaitaires'!$E444&lt;Listes!$B$53,('DP_Instruction Forfaitaires'!$E444*(VLOOKUP('DP_Instruction Forfaitaires'!$D444,Listes!$A$54:$E$60,2,FALSE))),IF('DP_Instruction Forfaitaires'!$E444&gt;Listes!$E$53,('DP_Instruction Forfaitaires'!$E444*(VLOOKUP('DP_Instruction Forfaitaires'!$D444,Listes!$A$54:$E$60,5,FALSE))),('DP_Instruction Forfaitaires'!$E444*(VLOOKUP('DP_Instruction Forfaitaires'!$D444,Listes!$A$54:$E$60,3,FALSE))+(VLOOKUP('DP_Instruction Forfaitaires'!$D444,Listes!$A$54:$E$60,4,FALSE)))))))</f>
        <v/>
      </c>
      <c r="M444" s="123" t="str">
        <f>IF($H444="","",IF($C444=Listes!$B$31,IF('DP_Instruction Forfaitaires'!$E444&lt;Listes!$B$42,('DP_Instruction Forfaitaires'!$E444*(VLOOKUP('DP_Instruction Forfaitaires'!$D444,Listes!$A$43:$E$49,2,FALSE))),IF('DP_Instruction Forfaitaires'!$E444&gt;Listes!$D$42,('DP_Instruction Forfaitaires'!$E444*(VLOOKUP('DP_Instruction Forfaitaires'!$D444,Listes!$A$43:$E$49,5,FALSE))),('DP_Instruction Forfaitaires'!$E444*(VLOOKUP('DP_Instruction Forfaitaires'!$D444,Listes!$A$43:$E$49,3,FALSE))+(VLOOKUP('DP_Instruction Forfaitaires'!$D444,Listes!$A$43:$E$49,4,FALSE)))))))</f>
        <v/>
      </c>
      <c r="N444" s="186" t="str">
        <f>IF($H444="","",IF($C444=Listes!$B$34,Listes!$I$31,IF($C444=Listes!$B$35,(VLOOKUP('DP_Instruction Forfaitaires'!$F444,Listes!$E$31:$F$36,2,FALSE)),IF($C444=Listes!$B$33,IF('DP_Instruction Forfaitaires'!$E444&lt;Listes!$A$64,'DP_Instruction Forfaitaires'!$E444*Listes!$A$65,IF('DP_Instruction Forfaitaires'!$E444&gt;Listes!$D$64,'DP_Instruction Forfaitaires'!$E444*Listes!$D$65,(('DP_Instruction Forfaitaires'!$E444*Listes!$B$65)+Listes!$C$65)))))))</f>
        <v/>
      </c>
      <c r="O444" s="140" t="str">
        <f>IF('Dépenses forfaitaires'!P444="","",'Dépenses forfaitaires'!P444)</f>
        <v/>
      </c>
      <c r="P444" s="196"/>
      <c r="Q444" s="367" t="str">
        <f t="shared" si="24"/>
        <v/>
      </c>
      <c r="R444" s="367" t="str">
        <f t="shared" si="25"/>
        <v/>
      </c>
      <c r="S444" s="196" t="str">
        <f t="shared" si="26"/>
        <v/>
      </c>
      <c r="T444" s="193"/>
      <c r="U444" s="198"/>
      <c r="V444" s="301" t="str">
        <f>IF(AND(OR(P444="KO",S444&lt;&gt;""),OR(Q444="",R444="",S444="")),Listes!$A$68,IF(AND(S444="",Q444&lt;&gt;""),Listes!$A$69,IF(AND(O444&lt;S444,U444=""),Listes!$A$70,IF(AND(Q444&gt;R444),Listes!$A$71,IF(AND(O444&lt;&gt;"",O444&gt;S444,T444=""),Listes!$A$72,IF(AND(W444="",OR(P444&lt;&gt;"",Q444&lt;&gt;"",R444&lt;&gt;"")),Listes!$A$73,""))))))</f>
        <v/>
      </c>
      <c r="W444" s="199"/>
      <c r="X444" s="331">
        <f t="shared" si="27"/>
        <v>0</v>
      </c>
    </row>
    <row r="445" spans="1:24" ht="20.149999999999999" customHeight="1" x14ac:dyDescent="0.35">
      <c r="A445" s="126">
        <v>439</v>
      </c>
      <c r="B445" s="123" t="str">
        <f>IF('Dépenses forfaitaires'!B445="","",'Dépenses forfaitaires'!B445)</f>
        <v/>
      </c>
      <c r="C445" s="123" t="str">
        <f>IF('Dépenses forfaitaires'!C445="","",'Dépenses forfaitaires'!C445)</f>
        <v/>
      </c>
      <c r="D445" s="123" t="str">
        <f>IF('Dépenses forfaitaires'!D445="","",'Dépenses forfaitaires'!D445)</f>
        <v/>
      </c>
      <c r="E445" s="123" t="str">
        <f>IF('Dépenses forfaitaires'!E445="","",'Dépenses forfaitaires'!E445)</f>
        <v/>
      </c>
      <c r="F445" s="123" t="str">
        <f>IF('Dépenses forfaitaires'!F445="","",'Dépenses forfaitaires'!F445)</f>
        <v/>
      </c>
      <c r="G445" s="197" t="str">
        <f>IF('Dépenses forfaitaires'!G445="","",'Dépenses forfaitaires'!G445)</f>
        <v/>
      </c>
      <c r="H445" s="123" t="str">
        <f>IF('Dépenses forfaitaires'!H445="","",'Dépenses forfaitaires'!H445)</f>
        <v/>
      </c>
      <c r="I445" s="123" t="str">
        <f>IF('Dépenses forfaitaires'!I445="","",'Dépenses forfaitaires'!I445)</f>
        <v/>
      </c>
      <c r="J445" s="361" t="str">
        <f>IF('Dépenses forfaitaires'!J445="","",'Dépenses forfaitaires'!J445)</f>
        <v/>
      </c>
      <c r="K445" s="361" t="str">
        <f>IF('Dépenses forfaitaires'!K445="","",'Dépenses forfaitaires'!K445)</f>
        <v/>
      </c>
      <c r="L445" s="123" t="str">
        <f>IF($H445="","",IF($C445=Listes!$B$32,IF('DP_Instruction Forfaitaires'!$E445&lt;Listes!$B$53,('DP_Instruction Forfaitaires'!$E445*(VLOOKUP('DP_Instruction Forfaitaires'!$D445,Listes!$A$54:$E$60,2,FALSE))),IF('DP_Instruction Forfaitaires'!$E445&gt;Listes!$E$53,('DP_Instruction Forfaitaires'!$E445*(VLOOKUP('DP_Instruction Forfaitaires'!$D445,Listes!$A$54:$E$60,5,FALSE))),('DP_Instruction Forfaitaires'!$E445*(VLOOKUP('DP_Instruction Forfaitaires'!$D445,Listes!$A$54:$E$60,3,FALSE))+(VLOOKUP('DP_Instruction Forfaitaires'!$D445,Listes!$A$54:$E$60,4,FALSE)))))))</f>
        <v/>
      </c>
      <c r="M445" s="123" t="str">
        <f>IF($H445="","",IF($C445=Listes!$B$31,IF('DP_Instruction Forfaitaires'!$E445&lt;Listes!$B$42,('DP_Instruction Forfaitaires'!$E445*(VLOOKUP('DP_Instruction Forfaitaires'!$D445,Listes!$A$43:$E$49,2,FALSE))),IF('DP_Instruction Forfaitaires'!$E445&gt;Listes!$D$42,('DP_Instruction Forfaitaires'!$E445*(VLOOKUP('DP_Instruction Forfaitaires'!$D445,Listes!$A$43:$E$49,5,FALSE))),('DP_Instruction Forfaitaires'!$E445*(VLOOKUP('DP_Instruction Forfaitaires'!$D445,Listes!$A$43:$E$49,3,FALSE))+(VLOOKUP('DP_Instruction Forfaitaires'!$D445,Listes!$A$43:$E$49,4,FALSE)))))))</f>
        <v/>
      </c>
      <c r="N445" s="186" t="str">
        <f>IF($H445="","",IF($C445=Listes!$B$34,Listes!$I$31,IF($C445=Listes!$B$35,(VLOOKUP('DP_Instruction Forfaitaires'!$F445,Listes!$E$31:$F$36,2,FALSE)),IF($C445=Listes!$B$33,IF('DP_Instruction Forfaitaires'!$E445&lt;Listes!$A$64,'DP_Instruction Forfaitaires'!$E445*Listes!$A$65,IF('DP_Instruction Forfaitaires'!$E445&gt;Listes!$D$64,'DP_Instruction Forfaitaires'!$E445*Listes!$D$65,(('DP_Instruction Forfaitaires'!$E445*Listes!$B$65)+Listes!$C$65)))))))</f>
        <v/>
      </c>
      <c r="O445" s="140" t="str">
        <f>IF('Dépenses forfaitaires'!P445="","",'Dépenses forfaitaires'!P445)</f>
        <v/>
      </c>
      <c r="P445" s="196"/>
      <c r="Q445" s="367" t="str">
        <f t="shared" si="24"/>
        <v/>
      </c>
      <c r="R445" s="367" t="str">
        <f t="shared" si="25"/>
        <v/>
      </c>
      <c r="S445" s="196" t="str">
        <f t="shared" si="26"/>
        <v/>
      </c>
      <c r="T445" s="193"/>
      <c r="U445" s="198"/>
      <c r="V445" s="301" t="str">
        <f>IF(AND(OR(P445="KO",S445&lt;&gt;""),OR(Q445="",R445="",S445="")),Listes!$A$68,IF(AND(S445="",Q445&lt;&gt;""),Listes!$A$69,IF(AND(O445&lt;S445,U445=""),Listes!$A$70,IF(AND(Q445&gt;R445),Listes!$A$71,IF(AND(O445&lt;&gt;"",O445&gt;S445,T445=""),Listes!$A$72,IF(AND(W445="",OR(P445&lt;&gt;"",Q445&lt;&gt;"",R445&lt;&gt;"")),Listes!$A$73,""))))))</f>
        <v/>
      </c>
      <c r="W445" s="199"/>
      <c r="X445" s="331">
        <f t="shared" si="27"/>
        <v>0</v>
      </c>
    </row>
    <row r="446" spans="1:24" ht="20.149999999999999" customHeight="1" x14ac:dyDescent="0.35">
      <c r="A446" s="126">
        <v>440</v>
      </c>
      <c r="B446" s="123" t="str">
        <f>IF('Dépenses forfaitaires'!B446="","",'Dépenses forfaitaires'!B446)</f>
        <v/>
      </c>
      <c r="C446" s="123" t="str">
        <f>IF('Dépenses forfaitaires'!C446="","",'Dépenses forfaitaires'!C446)</f>
        <v/>
      </c>
      <c r="D446" s="123" t="str">
        <f>IF('Dépenses forfaitaires'!D446="","",'Dépenses forfaitaires'!D446)</f>
        <v/>
      </c>
      <c r="E446" s="123" t="str">
        <f>IF('Dépenses forfaitaires'!E446="","",'Dépenses forfaitaires'!E446)</f>
        <v/>
      </c>
      <c r="F446" s="123" t="str">
        <f>IF('Dépenses forfaitaires'!F446="","",'Dépenses forfaitaires'!F446)</f>
        <v/>
      </c>
      <c r="G446" s="197" t="str">
        <f>IF('Dépenses forfaitaires'!G446="","",'Dépenses forfaitaires'!G446)</f>
        <v/>
      </c>
      <c r="H446" s="123" t="str">
        <f>IF('Dépenses forfaitaires'!H446="","",'Dépenses forfaitaires'!H446)</f>
        <v/>
      </c>
      <c r="I446" s="123" t="str">
        <f>IF('Dépenses forfaitaires'!I446="","",'Dépenses forfaitaires'!I446)</f>
        <v/>
      </c>
      <c r="J446" s="361" t="str">
        <f>IF('Dépenses forfaitaires'!J446="","",'Dépenses forfaitaires'!J446)</f>
        <v/>
      </c>
      <c r="K446" s="361" t="str">
        <f>IF('Dépenses forfaitaires'!K446="","",'Dépenses forfaitaires'!K446)</f>
        <v/>
      </c>
      <c r="L446" s="123" t="str">
        <f>IF($H446="","",IF($C446=Listes!$B$32,IF('DP_Instruction Forfaitaires'!$E446&lt;Listes!$B$53,('DP_Instruction Forfaitaires'!$E446*(VLOOKUP('DP_Instruction Forfaitaires'!$D446,Listes!$A$54:$E$60,2,FALSE))),IF('DP_Instruction Forfaitaires'!$E446&gt;Listes!$E$53,('DP_Instruction Forfaitaires'!$E446*(VLOOKUP('DP_Instruction Forfaitaires'!$D446,Listes!$A$54:$E$60,5,FALSE))),('DP_Instruction Forfaitaires'!$E446*(VLOOKUP('DP_Instruction Forfaitaires'!$D446,Listes!$A$54:$E$60,3,FALSE))+(VLOOKUP('DP_Instruction Forfaitaires'!$D446,Listes!$A$54:$E$60,4,FALSE)))))))</f>
        <v/>
      </c>
      <c r="M446" s="123" t="str">
        <f>IF($H446="","",IF($C446=Listes!$B$31,IF('DP_Instruction Forfaitaires'!$E446&lt;Listes!$B$42,('DP_Instruction Forfaitaires'!$E446*(VLOOKUP('DP_Instruction Forfaitaires'!$D446,Listes!$A$43:$E$49,2,FALSE))),IF('DP_Instruction Forfaitaires'!$E446&gt;Listes!$D$42,('DP_Instruction Forfaitaires'!$E446*(VLOOKUP('DP_Instruction Forfaitaires'!$D446,Listes!$A$43:$E$49,5,FALSE))),('DP_Instruction Forfaitaires'!$E446*(VLOOKUP('DP_Instruction Forfaitaires'!$D446,Listes!$A$43:$E$49,3,FALSE))+(VLOOKUP('DP_Instruction Forfaitaires'!$D446,Listes!$A$43:$E$49,4,FALSE)))))))</f>
        <v/>
      </c>
      <c r="N446" s="186" t="str">
        <f>IF($H446="","",IF($C446=Listes!$B$34,Listes!$I$31,IF($C446=Listes!$B$35,(VLOOKUP('DP_Instruction Forfaitaires'!$F446,Listes!$E$31:$F$36,2,FALSE)),IF($C446=Listes!$B$33,IF('DP_Instruction Forfaitaires'!$E446&lt;Listes!$A$64,'DP_Instruction Forfaitaires'!$E446*Listes!$A$65,IF('DP_Instruction Forfaitaires'!$E446&gt;Listes!$D$64,'DP_Instruction Forfaitaires'!$E446*Listes!$D$65,(('DP_Instruction Forfaitaires'!$E446*Listes!$B$65)+Listes!$C$65)))))))</f>
        <v/>
      </c>
      <c r="O446" s="140" t="str">
        <f>IF('Dépenses forfaitaires'!P446="","",'Dépenses forfaitaires'!P446)</f>
        <v/>
      </c>
      <c r="P446" s="196"/>
      <c r="Q446" s="367" t="str">
        <f t="shared" si="24"/>
        <v/>
      </c>
      <c r="R446" s="367" t="str">
        <f t="shared" si="25"/>
        <v/>
      </c>
      <c r="S446" s="196" t="str">
        <f t="shared" si="26"/>
        <v/>
      </c>
      <c r="T446" s="193"/>
      <c r="U446" s="198"/>
      <c r="V446" s="301" t="str">
        <f>IF(AND(OR(P446="KO",S446&lt;&gt;""),OR(Q446="",R446="",S446="")),Listes!$A$68,IF(AND(S446="",Q446&lt;&gt;""),Listes!$A$69,IF(AND(O446&lt;S446,U446=""),Listes!$A$70,IF(AND(Q446&gt;R446),Listes!$A$71,IF(AND(O446&lt;&gt;"",O446&gt;S446,T446=""),Listes!$A$72,IF(AND(W446="",OR(P446&lt;&gt;"",Q446&lt;&gt;"",R446&lt;&gt;"")),Listes!$A$73,""))))))</f>
        <v/>
      </c>
      <c r="W446" s="199"/>
      <c r="X446" s="331">
        <f t="shared" si="27"/>
        <v>0</v>
      </c>
    </row>
    <row r="447" spans="1:24" ht="20.149999999999999" customHeight="1" x14ac:dyDescent="0.35">
      <c r="A447" s="126">
        <v>441</v>
      </c>
      <c r="B447" s="123" t="str">
        <f>IF('Dépenses forfaitaires'!B447="","",'Dépenses forfaitaires'!B447)</f>
        <v/>
      </c>
      <c r="C447" s="123" t="str">
        <f>IF('Dépenses forfaitaires'!C447="","",'Dépenses forfaitaires'!C447)</f>
        <v/>
      </c>
      <c r="D447" s="123" t="str">
        <f>IF('Dépenses forfaitaires'!D447="","",'Dépenses forfaitaires'!D447)</f>
        <v/>
      </c>
      <c r="E447" s="123" t="str">
        <f>IF('Dépenses forfaitaires'!E447="","",'Dépenses forfaitaires'!E447)</f>
        <v/>
      </c>
      <c r="F447" s="123" t="str">
        <f>IF('Dépenses forfaitaires'!F447="","",'Dépenses forfaitaires'!F447)</f>
        <v/>
      </c>
      <c r="G447" s="197" t="str">
        <f>IF('Dépenses forfaitaires'!G447="","",'Dépenses forfaitaires'!G447)</f>
        <v/>
      </c>
      <c r="H447" s="123" t="str">
        <f>IF('Dépenses forfaitaires'!H447="","",'Dépenses forfaitaires'!H447)</f>
        <v/>
      </c>
      <c r="I447" s="123" t="str">
        <f>IF('Dépenses forfaitaires'!I447="","",'Dépenses forfaitaires'!I447)</f>
        <v/>
      </c>
      <c r="J447" s="361" t="str">
        <f>IF('Dépenses forfaitaires'!J447="","",'Dépenses forfaitaires'!J447)</f>
        <v/>
      </c>
      <c r="K447" s="361" t="str">
        <f>IF('Dépenses forfaitaires'!K447="","",'Dépenses forfaitaires'!K447)</f>
        <v/>
      </c>
      <c r="L447" s="123" t="str">
        <f>IF($H447="","",IF($C447=Listes!$B$32,IF('DP_Instruction Forfaitaires'!$E447&lt;Listes!$B$53,('DP_Instruction Forfaitaires'!$E447*(VLOOKUP('DP_Instruction Forfaitaires'!$D447,Listes!$A$54:$E$60,2,FALSE))),IF('DP_Instruction Forfaitaires'!$E447&gt;Listes!$E$53,('DP_Instruction Forfaitaires'!$E447*(VLOOKUP('DP_Instruction Forfaitaires'!$D447,Listes!$A$54:$E$60,5,FALSE))),('DP_Instruction Forfaitaires'!$E447*(VLOOKUP('DP_Instruction Forfaitaires'!$D447,Listes!$A$54:$E$60,3,FALSE))+(VLOOKUP('DP_Instruction Forfaitaires'!$D447,Listes!$A$54:$E$60,4,FALSE)))))))</f>
        <v/>
      </c>
      <c r="M447" s="123" t="str">
        <f>IF($H447="","",IF($C447=Listes!$B$31,IF('DP_Instruction Forfaitaires'!$E447&lt;Listes!$B$42,('DP_Instruction Forfaitaires'!$E447*(VLOOKUP('DP_Instruction Forfaitaires'!$D447,Listes!$A$43:$E$49,2,FALSE))),IF('DP_Instruction Forfaitaires'!$E447&gt;Listes!$D$42,('DP_Instruction Forfaitaires'!$E447*(VLOOKUP('DP_Instruction Forfaitaires'!$D447,Listes!$A$43:$E$49,5,FALSE))),('DP_Instruction Forfaitaires'!$E447*(VLOOKUP('DP_Instruction Forfaitaires'!$D447,Listes!$A$43:$E$49,3,FALSE))+(VLOOKUP('DP_Instruction Forfaitaires'!$D447,Listes!$A$43:$E$49,4,FALSE)))))))</f>
        <v/>
      </c>
      <c r="N447" s="186" t="str">
        <f>IF($H447="","",IF($C447=Listes!$B$34,Listes!$I$31,IF($C447=Listes!$B$35,(VLOOKUP('DP_Instruction Forfaitaires'!$F447,Listes!$E$31:$F$36,2,FALSE)),IF($C447=Listes!$B$33,IF('DP_Instruction Forfaitaires'!$E447&lt;Listes!$A$64,'DP_Instruction Forfaitaires'!$E447*Listes!$A$65,IF('DP_Instruction Forfaitaires'!$E447&gt;Listes!$D$64,'DP_Instruction Forfaitaires'!$E447*Listes!$D$65,(('DP_Instruction Forfaitaires'!$E447*Listes!$B$65)+Listes!$C$65)))))))</f>
        <v/>
      </c>
      <c r="O447" s="140" t="str">
        <f>IF('Dépenses forfaitaires'!P447="","",'Dépenses forfaitaires'!P447)</f>
        <v/>
      </c>
      <c r="P447" s="196"/>
      <c r="Q447" s="367" t="str">
        <f t="shared" si="24"/>
        <v/>
      </c>
      <c r="R447" s="367" t="str">
        <f t="shared" si="25"/>
        <v/>
      </c>
      <c r="S447" s="196" t="str">
        <f t="shared" si="26"/>
        <v/>
      </c>
      <c r="T447" s="193"/>
      <c r="U447" s="198"/>
      <c r="V447" s="301" t="str">
        <f>IF(AND(OR(P447="KO",S447&lt;&gt;""),OR(Q447="",R447="",S447="")),Listes!$A$68,IF(AND(S447="",Q447&lt;&gt;""),Listes!$A$69,IF(AND(O447&lt;S447,U447=""),Listes!$A$70,IF(AND(Q447&gt;R447),Listes!$A$71,IF(AND(O447&lt;&gt;"",O447&gt;S447,T447=""),Listes!$A$72,IF(AND(W447="",OR(P447&lt;&gt;"",Q447&lt;&gt;"",R447&lt;&gt;"")),Listes!$A$73,""))))))</f>
        <v/>
      </c>
      <c r="W447" s="199"/>
      <c r="X447" s="331">
        <f t="shared" si="27"/>
        <v>0</v>
      </c>
    </row>
    <row r="448" spans="1:24" ht="20.149999999999999" customHeight="1" x14ac:dyDescent="0.35">
      <c r="A448" s="126">
        <v>442</v>
      </c>
      <c r="B448" s="123" t="str">
        <f>IF('Dépenses forfaitaires'!B448="","",'Dépenses forfaitaires'!B448)</f>
        <v/>
      </c>
      <c r="C448" s="123" t="str">
        <f>IF('Dépenses forfaitaires'!C448="","",'Dépenses forfaitaires'!C448)</f>
        <v/>
      </c>
      <c r="D448" s="123" t="str">
        <f>IF('Dépenses forfaitaires'!D448="","",'Dépenses forfaitaires'!D448)</f>
        <v/>
      </c>
      <c r="E448" s="123" t="str">
        <f>IF('Dépenses forfaitaires'!E448="","",'Dépenses forfaitaires'!E448)</f>
        <v/>
      </c>
      <c r="F448" s="123" t="str">
        <f>IF('Dépenses forfaitaires'!F448="","",'Dépenses forfaitaires'!F448)</f>
        <v/>
      </c>
      <c r="G448" s="197" t="str">
        <f>IF('Dépenses forfaitaires'!G448="","",'Dépenses forfaitaires'!G448)</f>
        <v/>
      </c>
      <c r="H448" s="123" t="str">
        <f>IF('Dépenses forfaitaires'!H448="","",'Dépenses forfaitaires'!H448)</f>
        <v/>
      </c>
      <c r="I448" s="123" t="str">
        <f>IF('Dépenses forfaitaires'!I448="","",'Dépenses forfaitaires'!I448)</f>
        <v/>
      </c>
      <c r="J448" s="361" t="str">
        <f>IF('Dépenses forfaitaires'!J448="","",'Dépenses forfaitaires'!J448)</f>
        <v/>
      </c>
      <c r="K448" s="361" t="str">
        <f>IF('Dépenses forfaitaires'!K448="","",'Dépenses forfaitaires'!K448)</f>
        <v/>
      </c>
      <c r="L448" s="123" t="str">
        <f>IF($H448="","",IF($C448=Listes!$B$32,IF('DP_Instruction Forfaitaires'!$E448&lt;Listes!$B$53,('DP_Instruction Forfaitaires'!$E448*(VLOOKUP('DP_Instruction Forfaitaires'!$D448,Listes!$A$54:$E$60,2,FALSE))),IF('DP_Instruction Forfaitaires'!$E448&gt;Listes!$E$53,('DP_Instruction Forfaitaires'!$E448*(VLOOKUP('DP_Instruction Forfaitaires'!$D448,Listes!$A$54:$E$60,5,FALSE))),('DP_Instruction Forfaitaires'!$E448*(VLOOKUP('DP_Instruction Forfaitaires'!$D448,Listes!$A$54:$E$60,3,FALSE))+(VLOOKUP('DP_Instruction Forfaitaires'!$D448,Listes!$A$54:$E$60,4,FALSE)))))))</f>
        <v/>
      </c>
      <c r="M448" s="123" t="str">
        <f>IF($H448="","",IF($C448=Listes!$B$31,IF('DP_Instruction Forfaitaires'!$E448&lt;Listes!$B$42,('DP_Instruction Forfaitaires'!$E448*(VLOOKUP('DP_Instruction Forfaitaires'!$D448,Listes!$A$43:$E$49,2,FALSE))),IF('DP_Instruction Forfaitaires'!$E448&gt;Listes!$D$42,('DP_Instruction Forfaitaires'!$E448*(VLOOKUP('DP_Instruction Forfaitaires'!$D448,Listes!$A$43:$E$49,5,FALSE))),('DP_Instruction Forfaitaires'!$E448*(VLOOKUP('DP_Instruction Forfaitaires'!$D448,Listes!$A$43:$E$49,3,FALSE))+(VLOOKUP('DP_Instruction Forfaitaires'!$D448,Listes!$A$43:$E$49,4,FALSE)))))))</f>
        <v/>
      </c>
      <c r="N448" s="186" t="str">
        <f>IF($H448="","",IF($C448=Listes!$B$34,Listes!$I$31,IF($C448=Listes!$B$35,(VLOOKUP('DP_Instruction Forfaitaires'!$F448,Listes!$E$31:$F$36,2,FALSE)),IF($C448=Listes!$B$33,IF('DP_Instruction Forfaitaires'!$E448&lt;Listes!$A$64,'DP_Instruction Forfaitaires'!$E448*Listes!$A$65,IF('DP_Instruction Forfaitaires'!$E448&gt;Listes!$D$64,'DP_Instruction Forfaitaires'!$E448*Listes!$D$65,(('DP_Instruction Forfaitaires'!$E448*Listes!$B$65)+Listes!$C$65)))))))</f>
        <v/>
      </c>
      <c r="O448" s="140" t="str">
        <f>IF('Dépenses forfaitaires'!P448="","",'Dépenses forfaitaires'!P448)</f>
        <v/>
      </c>
      <c r="P448" s="196"/>
      <c r="Q448" s="367" t="str">
        <f t="shared" si="24"/>
        <v/>
      </c>
      <c r="R448" s="367" t="str">
        <f t="shared" si="25"/>
        <v/>
      </c>
      <c r="S448" s="196" t="str">
        <f t="shared" si="26"/>
        <v/>
      </c>
      <c r="T448" s="193"/>
      <c r="U448" s="198"/>
      <c r="V448" s="301" t="str">
        <f>IF(AND(OR(P448="KO",S448&lt;&gt;""),OR(Q448="",R448="",S448="")),Listes!$A$68,IF(AND(S448="",Q448&lt;&gt;""),Listes!$A$69,IF(AND(O448&lt;S448,U448=""),Listes!$A$70,IF(AND(Q448&gt;R448),Listes!$A$71,IF(AND(O448&lt;&gt;"",O448&gt;S448,T448=""),Listes!$A$72,IF(AND(W448="",OR(P448&lt;&gt;"",Q448&lt;&gt;"",R448&lt;&gt;"")),Listes!$A$73,""))))))</f>
        <v/>
      </c>
      <c r="W448" s="199"/>
      <c r="X448" s="331">
        <f t="shared" si="27"/>
        <v>0</v>
      </c>
    </row>
    <row r="449" spans="1:24" ht="20.149999999999999" customHeight="1" x14ac:dyDescent="0.35">
      <c r="A449" s="126">
        <v>443</v>
      </c>
      <c r="B449" s="123" t="str">
        <f>IF('Dépenses forfaitaires'!B449="","",'Dépenses forfaitaires'!B449)</f>
        <v/>
      </c>
      <c r="C449" s="123" t="str">
        <f>IF('Dépenses forfaitaires'!C449="","",'Dépenses forfaitaires'!C449)</f>
        <v/>
      </c>
      <c r="D449" s="123" t="str">
        <f>IF('Dépenses forfaitaires'!D449="","",'Dépenses forfaitaires'!D449)</f>
        <v/>
      </c>
      <c r="E449" s="123" t="str">
        <f>IF('Dépenses forfaitaires'!E449="","",'Dépenses forfaitaires'!E449)</f>
        <v/>
      </c>
      <c r="F449" s="123" t="str">
        <f>IF('Dépenses forfaitaires'!F449="","",'Dépenses forfaitaires'!F449)</f>
        <v/>
      </c>
      <c r="G449" s="197" t="str">
        <f>IF('Dépenses forfaitaires'!G449="","",'Dépenses forfaitaires'!G449)</f>
        <v/>
      </c>
      <c r="H449" s="123" t="str">
        <f>IF('Dépenses forfaitaires'!H449="","",'Dépenses forfaitaires'!H449)</f>
        <v/>
      </c>
      <c r="I449" s="123" t="str">
        <f>IF('Dépenses forfaitaires'!I449="","",'Dépenses forfaitaires'!I449)</f>
        <v/>
      </c>
      <c r="J449" s="361" t="str">
        <f>IF('Dépenses forfaitaires'!J449="","",'Dépenses forfaitaires'!J449)</f>
        <v/>
      </c>
      <c r="K449" s="361" t="str">
        <f>IF('Dépenses forfaitaires'!K449="","",'Dépenses forfaitaires'!K449)</f>
        <v/>
      </c>
      <c r="L449" s="123" t="str">
        <f>IF($H449="","",IF($C449=Listes!$B$32,IF('DP_Instruction Forfaitaires'!$E449&lt;Listes!$B$53,('DP_Instruction Forfaitaires'!$E449*(VLOOKUP('DP_Instruction Forfaitaires'!$D449,Listes!$A$54:$E$60,2,FALSE))),IF('DP_Instruction Forfaitaires'!$E449&gt;Listes!$E$53,('DP_Instruction Forfaitaires'!$E449*(VLOOKUP('DP_Instruction Forfaitaires'!$D449,Listes!$A$54:$E$60,5,FALSE))),('DP_Instruction Forfaitaires'!$E449*(VLOOKUP('DP_Instruction Forfaitaires'!$D449,Listes!$A$54:$E$60,3,FALSE))+(VLOOKUP('DP_Instruction Forfaitaires'!$D449,Listes!$A$54:$E$60,4,FALSE)))))))</f>
        <v/>
      </c>
      <c r="M449" s="123" t="str">
        <f>IF($H449="","",IF($C449=Listes!$B$31,IF('DP_Instruction Forfaitaires'!$E449&lt;Listes!$B$42,('DP_Instruction Forfaitaires'!$E449*(VLOOKUP('DP_Instruction Forfaitaires'!$D449,Listes!$A$43:$E$49,2,FALSE))),IF('DP_Instruction Forfaitaires'!$E449&gt;Listes!$D$42,('DP_Instruction Forfaitaires'!$E449*(VLOOKUP('DP_Instruction Forfaitaires'!$D449,Listes!$A$43:$E$49,5,FALSE))),('DP_Instruction Forfaitaires'!$E449*(VLOOKUP('DP_Instruction Forfaitaires'!$D449,Listes!$A$43:$E$49,3,FALSE))+(VLOOKUP('DP_Instruction Forfaitaires'!$D449,Listes!$A$43:$E$49,4,FALSE)))))))</f>
        <v/>
      </c>
      <c r="N449" s="186" t="str">
        <f>IF($H449="","",IF($C449=Listes!$B$34,Listes!$I$31,IF($C449=Listes!$B$35,(VLOOKUP('DP_Instruction Forfaitaires'!$F449,Listes!$E$31:$F$36,2,FALSE)),IF($C449=Listes!$B$33,IF('DP_Instruction Forfaitaires'!$E449&lt;Listes!$A$64,'DP_Instruction Forfaitaires'!$E449*Listes!$A$65,IF('DP_Instruction Forfaitaires'!$E449&gt;Listes!$D$64,'DP_Instruction Forfaitaires'!$E449*Listes!$D$65,(('DP_Instruction Forfaitaires'!$E449*Listes!$B$65)+Listes!$C$65)))))))</f>
        <v/>
      </c>
      <c r="O449" s="140" t="str">
        <f>IF('Dépenses forfaitaires'!P449="","",'Dépenses forfaitaires'!P449)</f>
        <v/>
      </c>
      <c r="P449" s="196"/>
      <c r="Q449" s="367" t="str">
        <f t="shared" si="24"/>
        <v/>
      </c>
      <c r="R449" s="367" t="str">
        <f t="shared" si="25"/>
        <v/>
      </c>
      <c r="S449" s="196" t="str">
        <f t="shared" si="26"/>
        <v/>
      </c>
      <c r="T449" s="193"/>
      <c r="U449" s="198"/>
      <c r="V449" s="301" t="str">
        <f>IF(AND(OR(P449="KO",S449&lt;&gt;""),OR(Q449="",R449="",S449="")),Listes!$A$68,IF(AND(S449="",Q449&lt;&gt;""),Listes!$A$69,IF(AND(O449&lt;S449,U449=""),Listes!$A$70,IF(AND(Q449&gt;R449),Listes!$A$71,IF(AND(O449&lt;&gt;"",O449&gt;S449,T449=""),Listes!$A$72,IF(AND(W449="",OR(P449&lt;&gt;"",Q449&lt;&gt;"",R449&lt;&gt;"")),Listes!$A$73,""))))))</f>
        <v/>
      </c>
      <c r="W449" s="199"/>
      <c r="X449" s="331">
        <f t="shared" si="27"/>
        <v>0</v>
      </c>
    </row>
    <row r="450" spans="1:24" ht="20.149999999999999" customHeight="1" x14ac:dyDescent="0.35">
      <c r="A450" s="126">
        <v>444</v>
      </c>
      <c r="B450" s="123" t="str">
        <f>IF('Dépenses forfaitaires'!B450="","",'Dépenses forfaitaires'!B450)</f>
        <v/>
      </c>
      <c r="C450" s="123" t="str">
        <f>IF('Dépenses forfaitaires'!C450="","",'Dépenses forfaitaires'!C450)</f>
        <v/>
      </c>
      <c r="D450" s="123" t="str">
        <f>IF('Dépenses forfaitaires'!D450="","",'Dépenses forfaitaires'!D450)</f>
        <v/>
      </c>
      <c r="E450" s="123" t="str">
        <f>IF('Dépenses forfaitaires'!E450="","",'Dépenses forfaitaires'!E450)</f>
        <v/>
      </c>
      <c r="F450" s="123" t="str">
        <f>IF('Dépenses forfaitaires'!F450="","",'Dépenses forfaitaires'!F450)</f>
        <v/>
      </c>
      <c r="G450" s="197" t="str">
        <f>IF('Dépenses forfaitaires'!G450="","",'Dépenses forfaitaires'!G450)</f>
        <v/>
      </c>
      <c r="H450" s="123" t="str">
        <f>IF('Dépenses forfaitaires'!H450="","",'Dépenses forfaitaires'!H450)</f>
        <v/>
      </c>
      <c r="I450" s="123" t="str">
        <f>IF('Dépenses forfaitaires'!I450="","",'Dépenses forfaitaires'!I450)</f>
        <v/>
      </c>
      <c r="J450" s="361" t="str">
        <f>IF('Dépenses forfaitaires'!J450="","",'Dépenses forfaitaires'!J450)</f>
        <v/>
      </c>
      <c r="K450" s="361" t="str">
        <f>IF('Dépenses forfaitaires'!K450="","",'Dépenses forfaitaires'!K450)</f>
        <v/>
      </c>
      <c r="L450" s="123" t="str">
        <f>IF($H450="","",IF($C450=Listes!$B$32,IF('DP_Instruction Forfaitaires'!$E450&lt;Listes!$B$53,('DP_Instruction Forfaitaires'!$E450*(VLOOKUP('DP_Instruction Forfaitaires'!$D450,Listes!$A$54:$E$60,2,FALSE))),IF('DP_Instruction Forfaitaires'!$E450&gt;Listes!$E$53,('DP_Instruction Forfaitaires'!$E450*(VLOOKUP('DP_Instruction Forfaitaires'!$D450,Listes!$A$54:$E$60,5,FALSE))),('DP_Instruction Forfaitaires'!$E450*(VLOOKUP('DP_Instruction Forfaitaires'!$D450,Listes!$A$54:$E$60,3,FALSE))+(VLOOKUP('DP_Instruction Forfaitaires'!$D450,Listes!$A$54:$E$60,4,FALSE)))))))</f>
        <v/>
      </c>
      <c r="M450" s="123" t="str">
        <f>IF($H450="","",IF($C450=Listes!$B$31,IF('DP_Instruction Forfaitaires'!$E450&lt;Listes!$B$42,('DP_Instruction Forfaitaires'!$E450*(VLOOKUP('DP_Instruction Forfaitaires'!$D450,Listes!$A$43:$E$49,2,FALSE))),IF('DP_Instruction Forfaitaires'!$E450&gt;Listes!$D$42,('DP_Instruction Forfaitaires'!$E450*(VLOOKUP('DP_Instruction Forfaitaires'!$D450,Listes!$A$43:$E$49,5,FALSE))),('DP_Instruction Forfaitaires'!$E450*(VLOOKUP('DP_Instruction Forfaitaires'!$D450,Listes!$A$43:$E$49,3,FALSE))+(VLOOKUP('DP_Instruction Forfaitaires'!$D450,Listes!$A$43:$E$49,4,FALSE)))))))</f>
        <v/>
      </c>
      <c r="N450" s="186" t="str">
        <f>IF($H450="","",IF($C450=Listes!$B$34,Listes!$I$31,IF($C450=Listes!$B$35,(VLOOKUP('DP_Instruction Forfaitaires'!$F450,Listes!$E$31:$F$36,2,FALSE)),IF($C450=Listes!$B$33,IF('DP_Instruction Forfaitaires'!$E450&lt;Listes!$A$64,'DP_Instruction Forfaitaires'!$E450*Listes!$A$65,IF('DP_Instruction Forfaitaires'!$E450&gt;Listes!$D$64,'DP_Instruction Forfaitaires'!$E450*Listes!$D$65,(('DP_Instruction Forfaitaires'!$E450*Listes!$B$65)+Listes!$C$65)))))))</f>
        <v/>
      </c>
      <c r="O450" s="140" t="str">
        <f>IF('Dépenses forfaitaires'!P450="","",'Dépenses forfaitaires'!P450)</f>
        <v/>
      </c>
      <c r="P450" s="196"/>
      <c r="Q450" s="367" t="str">
        <f t="shared" si="24"/>
        <v/>
      </c>
      <c r="R450" s="367" t="str">
        <f t="shared" si="25"/>
        <v/>
      </c>
      <c r="S450" s="196" t="str">
        <f t="shared" si="26"/>
        <v/>
      </c>
      <c r="T450" s="193"/>
      <c r="U450" s="198"/>
      <c r="V450" s="301" t="str">
        <f>IF(AND(OR(P450="KO",S450&lt;&gt;""),OR(Q450="",R450="",S450="")),Listes!$A$68,IF(AND(S450="",Q450&lt;&gt;""),Listes!$A$69,IF(AND(O450&lt;S450,U450=""),Listes!$A$70,IF(AND(Q450&gt;R450),Listes!$A$71,IF(AND(O450&lt;&gt;"",O450&gt;S450,T450=""),Listes!$A$72,IF(AND(W450="",OR(P450&lt;&gt;"",Q450&lt;&gt;"",R450&lt;&gt;"")),Listes!$A$73,""))))))</f>
        <v/>
      </c>
      <c r="W450" s="199"/>
      <c r="X450" s="331">
        <f t="shared" si="27"/>
        <v>0</v>
      </c>
    </row>
    <row r="451" spans="1:24" ht="20.149999999999999" customHeight="1" x14ac:dyDescent="0.35">
      <c r="A451" s="126">
        <v>445</v>
      </c>
      <c r="B451" s="123" t="str">
        <f>IF('Dépenses forfaitaires'!B451="","",'Dépenses forfaitaires'!B451)</f>
        <v/>
      </c>
      <c r="C451" s="123" t="str">
        <f>IF('Dépenses forfaitaires'!C451="","",'Dépenses forfaitaires'!C451)</f>
        <v/>
      </c>
      <c r="D451" s="123" t="str">
        <f>IF('Dépenses forfaitaires'!D451="","",'Dépenses forfaitaires'!D451)</f>
        <v/>
      </c>
      <c r="E451" s="123" t="str">
        <f>IF('Dépenses forfaitaires'!E451="","",'Dépenses forfaitaires'!E451)</f>
        <v/>
      </c>
      <c r="F451" s="123" t="str">
        <f>IF('Dépenses forfaitaires'!F451="","",'Dépenses forfaitaires'!F451)</f>
        <v/>
      </c>
      <c r="G451" s="197" t="str">
        <f>IF('Dépenses forfaitaires'!G451="","",'Dépenses forfaitaires'!G451)</f>
        <v/>
      </c>
      <c r="H451" s="123" t="str">
        <f>IF('Dépenses forfaitaires'!H451="","",'Dépenses forfaitaires'!H451)</f>
        <v/>
      </c>
      <c r="I451" s="123" t="str">
        <f>IF('Dépenses forfaitaires'!I451="","",'Dépenses forfaitaires'!I451)</f>
        <v/>
      </c>
      <c r="J451" s="361" t="str">
        <f>IF('Dépenses forfaitaires'!J451="","",'Dépenses forfaitaires'!J451)</f>
        <v/>
      </c>
      <c r="K451" s="361" t="str">
        <f>IF('Dépenses forfaitaires'!K451="","",'Dépenses forfaitaires'!K451)</f>
        <v/>
      </c>
      <c r="L451" s="123" t="str">
        <f>IF($H451="","",IF($C451=Listes!$B$32,IF('DP_Instruction Forfaitaires'!$E451&lt;Listes!$B$53,('DP_Instruction Forfaitaires'!$E451*(VLOOKUP('DP_Instruction Forfaitaires'!$D451,Listes!$A$54:$E$60,2,FALSE))),IF('DP_Instruction Forfaitaires'!$E451&gt;Listes!$E$53,('DP_Instruction Forfaitaires'!$E451*(VLOOKUP('DP_Instruction Forfaitaires'!$D451,Listes!$A$54:$E$60,5,FALSE))),('DP_Instruction Forfaitaires'!$E451*(VLOOKUP('DP_Instruction Forfaitaires'!$D451,Listes!$A$54:$E$60,3,FALSE))+(VLOOKUP('DP_Instruction Forfaitaires'!$D451,Listes!$A$54:$E$60,4,FALSE)))))))</f>
        <v/>
      </c>
      <c r="M451" s="123" t="str">
        <f>IF($H451="","",IF($C451=Listes!$B$31,IF('DP_Instruction Forfaitaires'!$E451&lt;Listes!$B$42,('DP_Instruction Forfaitaires'!$E451*(VLOOKUP('DP_Instruction Forfaitaires'!$D451,Listes!$A$43:$E$49,2,FALSE))),IF('DP_Instruction Forfaitaires'!$E451&gt;Listes!$D$42,('DP_Instruction Forfaitaires'!$E451*(VLOOKUP('DP_Instruction Forfaitaires'!$D451,Listes!$A$43:$E$49,5,FALSE))),('DP_Instruction Forfaitaires'!$E451*(VLOOKUP('DP_Instruction Forfaitaires'!$D451,Listes!$A$43:$E$49,3,FALSE))+(VLOOKUP('DP_Instruction Forfaitaires'!$D451,Listes!$A$43:$E$49,4,FALSE)))))))</f>
        <v/>
      </c>
      <c r="N451" s="186" t="str">
        <f>IF($H451="","",IF($C451=Listes!$B$34,Listes!$I$31,IF($C451=Listes!$B$35,(VLOOKUP('DP_Instruction Forfaitaires'!$F451,Listes!$E$31:$F$36,2,FALSE)),IF($C451=Listes!$B$33,IF('DP_Instruction Forfaitaires'!$E451&lt;Listes!$A$64,'DP_Instruction Forfaitaires'!$E451*Listes!$A$65,IF('DP_Instruction Forfaitaires'!$E451&gt;Listes!$D$64,'DP_Instruction Forfaitaires'!$E451*Listes!$D$65,(('DP_Instruction Forfaitaires'!$E451*Listes!$B$65)+Listes!$C$65)))))))</f>
        <v/>
      </c>
      <c r="O451" s="140" t="str">
        <f>IF('Dépenses forfaitaires'!P451="","",'Dépenses forfaitaires'!P451)</f>
        <v/>
      </c>
      <c r="P451" s="196"/>
      <c r="Q451" s="367" t="str">
        <f t="shared" si="24"/>
        <v/>
      </c>
      <c r="R451" s="367" t="str">
        <f t="shared" si="25"/>
        <v/>
      </c>
      <c r="S451" s="196" t="str">
        <f t="shared" si="26"/>
        <v/>
      </c>
      <c r="T451" s="193"/>
      <c r="U451" s="198"/>
      <c r="V451" s="301" t="str">
        <f>IF(AND(OR(P451="KO",S451&lt;&gt;""),OR(Q451="",R451="",S451="")),Listes!$A$68,IF(AND(S451="",Q451&lt;&gt;""),Listes!$A$69,IF(AND(O451&lt;S451,U451=""),Listes!$A$70,IF(AND(Q451&gt;R451),Listes!$A$71,IF(AND(O451&lt;&gt;"",O451&gt;S451,T451=""),Listes!$A$72,IF(AND(W451="",OR(P451&lt;&gt;"",Q451&lt;&gt;"",R451&lt;&gt;"")),Listes!$A$73,""))))))</f>
        <v/>
      </c>
      <c r="W451" s="199"/>
      <c r="X451" s="331">
        <f t="shared" si="27"/>
        <v>0</v>
      </c>
    </row>
    <row r="452" spans="1:24" ht="20.149999999999999" customHeight="1" x14ac:dyDescent="0.35">
      <c r="A452" s="126">
        <v>446</v>
      </c>
      <c r="B452" s="123" t="str">
        <f>IF('Dépenses forfaitaires'!B452="","",'Dépenses forfaitaires'!B452)</f>
        <v/>
      </c>
      <c r="C452" s="123" t="str">
        <f>IF('Dépenses forfaitaires'!C452="","",'Dépenses forfaitaires'!C452)</f>
        <v/>
      </c>
      <c r="D452" s="123" t="str">
        <f>IF('Dépenses forfaitaires'!D452="","",'Dépenses forfaitaires'!D452)</f>
        <v/>
      </c>
      <c r="E452" s="123" t="str">
        <f>IF('Dépenses forfaitaires'!E452="","",'Dépenses forfaitaires'!E452)</f>
        <v/>
      </c>
      <c r="F452" s="123" t="str">
        <f>IF('Dépenses forfaitaires'!F452="","",'Dépenses forfaitaires'!F452)</f>
        <v/>
      </c>
      <c r="G452" s="197" t="str">
        <f>IF('Dépenses forfaitaires'!G452="","",'Dépenses forfaitaires'!G452)</f>
        <v/>
      </c>
      <c r="H452" s="123" t="str">
        <f>IF('Dépenses forfaitaires'!H452="","",'Dépenses forfaitaires'!H452)</f>
        <v/>
      </c>
      <c r="I452" s="123" t="str">
        <f>IF('Dépenses forfaitaires'!I452="","",'Dépenses forfaitaires'!I452)</f>
        <v/>
      </c>
      <c r="J452" s="361" t="str">
        <f>IF('Dépenses forfaitaires'!J452="","",'Dépenses forfaitaires'!J452)</f>
        <v/>
      </c>
      <c r="K452" s="361" t="str">
        <f>IF('Dépenses forfaitaires'!K452="","",'Dépenses forfaitaires'!K452)</f>
        <v/>
      </c>
      <c r="L452" s="123" t="str">
        <f>IF($H452="","",IF($C452=Listes!$B$32,IF('DP_Instruction Forfaitaires'!$E452&lt;Listes!$B$53,('DP_Instruction Forfaitaires'!$E452*(VLOOKUP('DP_Instruction Forfaitaires'!$D452,Listes!$A$54:$E$60,2,FALSE))),IF('DP_Instruction Forfaitaires'!$E452&gt;Listes!$E$53,('DP_Instruction Forfaitaires'!$E452*(VLOOKUP('DP_Instruction Forfaitaires'!$D452,Listes!$A$54:$E$60,5,FALSE))),('DP_Instruction Forfaitaires'!$E452*(VLOOKUP('DP_Instruction Forfaitaires'!$D452,Listes!$A$54:$E$60,3,FALSE))+(VLOOKUP('DP_Instruction Forfaitaires'!$D452,Listes!$A$54:$E$60,4,FALSE)))))))</f>
        <v/>
      </c>
      <c r="M452" s="123" t="str">
        <f>IF($H452="","",IF($C452=Listes!$B$31,IF('DP_Instruction Forfaitaires'!$E452&lt;Listes!$B$42,('DP_Instruction Forfaitaires'!$E452*(VLOOKUP('DP_Instruction Forfaitaires'!$D452,Listes!$A$43:$E$49,2,FALSE))),IF('DP_Instruction Forfaitaires'!$E452&gt;Listes!$D$42,('DP_Instruction Forfaitaires'!$E452*(VLOOKUP('DP_Instruction Forfaitaires'!$D452,Listes!$A$43:$E$49,5,FALSE))),('DP_Instruction Forfaitaires'!$E452*(VLOOKUP('DP_Instruction Forfaitaires'!$D452,Listes!$A$43:$E$49,3,FALSE))+(VLOOKUP('DP_Instruction Forfaitaires'!$D452,Listes!$A$43:$E$49,4,FALSE)))))))</f>
        <v/>
      </c>
      <c r="N452" s="186" t="str">
        <f>IF($H452="","",IF($C452=Listes!$B$34,Listes!$I$31,IF($C452=Listes!$B$35,(VLOOKUP('DP_Instruction Forfaitaires'!$F452,Listes!$E$31:$F$36,2,FALSE)),IF($C452=Listes!$B$33,IF('DP_Instruction Forfaitaires'!$E452&lt;Listes!$A$64,'DP_Instruction Forfaitaires'!$E452*Listes!$A$65,IF('DP_Instruction Forfaitaires'!$E452&gt;Listes!$D$64,'DP_Instruction Forfaitaires'!$E452*Listes!$D$65,(('DP_Instruction Forfaitaires'!$E452*Listes!$B$65)+Listes!$C$65)))))))</f>
        <v/>
      </c>
      <c r="O452" s="140" t="str">
        <f>IF('Dépenses forfaitaires'!P452="","",'Dépenses forfaitaires'!P452)</f>
        <v/>
      </c>
      <c r="P452" s="196"/>
      <c r="Q452" s="367" t="str">
        <f t="shared" si="24"/>
        <v/>
      </c>
      <c r="R452" s="367" t="str">
        <f t="shared" si="25"/>
        <v/>
      </c>
      <c r="S452" s="196" t="str">
        <f t="shared" si="26"/>
        <v/>
      </c>
      <c r="T452" s="193"/>
      <c r="U452" s="198"/>
      <c r="V452" s="301" t="str">
        <f>IF(AND(OR(P452="KO",S452&lt;&gt;""),OR(Q452="",R452="",S452="")),Listes!$A$68,IF(AND(S452="",Q452&lt;&gt;""),Listes!$A$69,IF(AND(O452&lt;S452,U452=""),Listes!$A$70,IF(AND(Q452&gt;R452),Listes!$A$71,IF(AND(O452&lt;&gt;"",O452&gt;S452,T452=""),Listes!$A$72,IF(AND(W452="",OR(P452&lt;&gt;"",Q452&lt;&gt;"",R452&lt;&gt;"")),Listes!$A$73,""))))))</f>
        <v/>
      </c>
      <c r="W452" s="199"/>
      <c r="X452" s="331">
        <f t="shared" si="27"/>
        <v>0</v>
      </c>
    </row>
    <row r="453" spans="1:24" ht="20.149999999999999" customHeight="1" x14ac:dyDescent="0.35">
      <c r="A453" s="126">
        <v>447</v>
      </c>
      <c r="B453" s="123" t="str">
        <f>IF('Dépenses forfaitaires'!B453="","",'Dépenses forfaitaires'!B453)</f>
        <v/>
      </c>
      <c r="C453" s="123" t="str">
        <f>IF('Dépenses forfaitaires'!C453="","",'Dépenses forfaitaires'!C453)</f>
        <v/>
      </c>
      <c r="D453" s="123" t="str">
        <f>IF('Dépenses forfaitaires'!D453="","",'Dépenses forfaitaires'!D453)</f>
        <v/>
      </c>
      <c r="E453" s="123" t="str">
        <f>IF('Dépenses forfaitaires'!E453="","",'Dépenses forfaitaires'!E453)</f>
        <v/>
      </c>
      <c r="F453" s="123" t="str">
        <f>IF('Dépenses forfaitaires'!F453="","",'Dépenses forfaitaires'!F453)</f>
        <v/>
      </c>
      <c r="G453" s="197" t="str">
        <f>IF('Dépenses forfaitaires'!G453="","",'Dépenses forfaitaires'!G453)</f>
        <v/>
      </c>
      <c r="H453" s="123" t="str">
        <f>IF('Dépenses forfaitaires'!H453="","",'Dépenses forfaitaires'!H453)</f>
        <v/>
      </c>
      <c r="I453" s="123" t="str">
        <f>IF('Dépenses forfaitaires'!I453="","",'Dépenses forfaitaires'!I453)</f>
        <v/>
      </c>
      <c r="J453" s="361" t="str">
        <f>IF('Dépenses forfaitaires'!J453="","",'Dépenses forfaitaires'!J453)</f>
        <v/>
      </c>
      <c r="K453" s="361" t="str">
        <f>IF('Dépenses forfaitaires'!K453="","",'Dépenses forfaitaires'!K453)</f>
        <v/>
      </c>
      <c r="L453" s="123" t="str">
        <f>IF($H453="","",IF($C453=Listes!$B$32,IF('DP_Instruction Forfaitaires'!$E453&lt;Listes!$B$53,('DP_Instruction Forfaitaires'!$E453*(VLOOKUP('DP_Instruction Forfaitaires'!$D453,Listes!$A$54:$E$60,2,FALSE))),IF('DP_Instruction Forfaitaires'!$E453&gt;Listes!$E$53,('DP_Instruction Forfaitaires'!$E453*(VLOOKUP('DP_Instruction Forfaitaires'!$D453,Listes!$A$54:$E$60,5,FALSE))),('DP_Instruction Forfaitaires'!$E453*(VLOOKUP('DP_Instruction Forfaitaires'!$D453,Listes!$A$54:$E$60,3,FALSE))+(VLOOKUP('DP_Instruction Forfaitaires'!$D453,Listes!$A$54:$E$60,4,FALSE)))))))</f>
        <v/>
      </c>
      <c r="M453" s="123" t="str">
        <f>IF($H453="","",IF($C453=Listes!$B$31,IF('DP_Instruction Forfaitaires'!$E453&lt;Listes!$B$42,('DP_Instruction Forfaitaires'!$E453*(VLOOKUP('DP_Instruction Forfaitaires'!$D453,Listes!$A$43:$E$49,2,FALSE))),IF('DP_Instruction Forfaitaires'!$E453&gt;Listes!$D$42,('DP_Instruction Forfaitaires'!$E453*(VLOOKUP('DP_Instruction Forfaitaires'!$D453,Listes!$A$43:$E$49,5,FALSE))),('DP_Instruction Forfaitaires'!$E453*(VLOOKUP('DP_Instruction Forfaitaires'!$D453,Listes!$A$43:$E$49,3,FALSE))+(VLOOKUP('DP_Instruction Forfaitaires'!$D453,Listes!$A$43:$E$49,4,FALSE)))))))</f>
        <v/>
      </c>
      <c r="N453" s="186" t="str">
        <f>IF($H453="","",IF($C453=Listes!$B$34,Listes!$I$31,IF($C453=Listes!$B$35,(VLOOKUP('DP_Instruction Forfaitaires'!$F453,Listes!$E$31:$F$36,2,FALSE)),IF($C453=Listes!$B$33,IF('DP_Instruction Forfaitaires'!$E453&lt;Listes!$A$64,'DP_Instruction Forfaitaires'!$E453*Listes!$A$65,IF('DP_Instruction Forfaitaires'!$E453&gt;Listes!$D$64,'DP_Instruction Forfaitaires'!$E453*Listes!$D$65,(('DP_Instruction Forfaitaires'!$E453*Listes!$B$65)+Listes!$C$65)))))))</f>
        <v/>
      </c>
      <c r="O453" s="140" t="str">
        <f>IF('Dépenses forfaitaires'!P453="","",'Dépenses forfaitaires'!P453)</f>
        <v/>
      </c>
      <c r="P453" s="196"/>
      <c r="Q453" s="367" t="str">
        <f t="shared" si="24"/>
        <v/>
      </c>
      <c r="R453" s="367" t="str">
        <f t="shared" si="25"/>
        <v/>
      </c>
      <c r="S453" s="196" t="str">
        <f t="shared" si="26"/>
        <v/>
      </c>
      <c r="T453" s="193"/>
      <c r="U453" s="198"/>
      <c r="V453" s="301" t="str">
        <f>IF(AND(OR(P453="KO",S453&lt;&gt;""),OR(Q453="",R453="",S453="")),Listes!$A$68,IF(AND(S453="",Q453&lt;&gt;""),Listes!$A$69,IF(AND(O453&lt;S453,U453=""),Listes!$A$70,IF(AND(Q453&gt;R453),Listes!$A$71,IF(AND(O453&lt;&gt;"",O453&gt;S453,T453=""),Listes!$A$72,IF(AND(W453="",OR(P453&lt;&gt;"",Q453&lt;&gt;"",R453&lt;&gt;"")),Listes!$A$73,""))))))</f>
        <v/>
      </c>
      <c r="W453" s="199"/>
      <c r="X453" s="331">
        <f t="shared" si="27"/>
        <v>0</v>
      </c>
    </row>
    <row r="454" spans="1:24" ht="20.149999999999999" customHeight="1" x14ac:dyDescent="0.35">
      <c r="A454" s="126">
        <v>448</v>
      </c>
      <c r="B454" s="123" t="str">
        <f>IF('Dépenses forfaitaires'!B454="","",'Dépenses forfaitaires'!B454)</f>
        <v/>
      </c>
      <c r="C454" s="123" t="str">
        <f>IF('Dépenses forfaitaires'!C454="","",'Dépenses forfaitaires'!C454)</f>
        <v/>
      </c>
      <c r="D454" s="123" t="str">
        <f>IF('Dépenses forfaitaires'!D454="","",'Dépenses forfaitaires'!D454)</f>
        <v/>
      </c>
      <c r="E454" s="123" t="str">
        <f>IF('Dépenses forfaitaires'!E454="","",'Dépenses forfaitaires'!E454)</f>
        <v/>
      </c>
      <c r="F454" s="123" t="str">
        <f>IF('Dépenses forfaitaires'!F454="","",'Dépenses forfaitaires'!F454)</f>
        <v/>
      </c>
      <c r="G454" s="197" t="str">
        <f>IF('Dépenses forfaitaires'!G454="","",'Dépenses forfaitaires'!G454)</f>
        <v/>
      </c>
      <c r="H454" s="123" t="str">
        <f>IF('Dépenses forfaitaires'!H454="","",'Dépenses forfaitaires'!H454)</f>
        <v/>
      </c>
      <c r="I454" s="123" t="str">
        <f>IF('Dépenses forfaitaires'!I454="","",'Dépenses forfaitaires'!I454)</f>
        <v/>
      </c>
      <c r="J454" s="361" t="str">
        <f>IF('Dépenses forfaitaires'!J454="","",'Dépenses forfaitaires'!J454)</f>
        <v/>
      </c>
      <c r="K454" s="361" t="str">
        <f>IF('Dépenses forfaitaires'!K454="","",'Dépenses forfaitaires'!K454)</f>
        <v/>
      </c>
      <c r="L454" s="123" t="str">
        <f>IF($H454="","",IF($C454=Listes!$B$32,IF('DP_Instruction Forfaitaires'!$E454&lt;Listes!$B$53,('DP_Instruction Forfaitaires'!$E454*(VLOOKUP('DP_Instruction Forfaitaires'!$D454,Listes!$A$54:$E$60,2,FALSE))),IF('DP_Instruction Forfaitaires'!$E454&gt;Listes!$E$53,('DP_Instruction Forfaitaires'!$E454*(VLOOKUP('DP_Instruction Forfaitaires'!$D454,Listes!$A$54:$E$60,5,FALSE))),('DP_Instruction Forfaitaires'!$E454*(VLOOKUP('DP_Instruction Forfaitaires'!$D454,Listes!$A$54:$E$60,3,FALSE))+(VLOOKUP('DP_Instruction Forfaitaires'!$D454,Listes!$A$54:$E$60,4,FALSE)))))))</f>
        <v/>
      </c>
      <c r="M454" s="123" t="str">
        <f>IF($H454="","",IF($C454=Listes!$B$31,IF('DP_Instruction Forfaitaires'!$E454&lt;Listes!$B$42,('DP_Instruction Forfaitaires'!$E454*(VLOOKUP('DP_Instruction Forfaitaires'!$D454,Listes!$A$43:$E$49,2,FALSE))),IF('DP_Instruction Forfaitaires'!$E454&gt;Listes!$D$42,('DP_Instruction Forfaitaires'!$E454*(VLOOKUP('DP_Instruction Forfaitaires'!$D454,Listes!$A$43:$E$49,5,FALSE))),('DP_Instruction Forfaitaires'!$E454*(VLOOKUP('DP_Instruction Forfaitaires'!$D454,Listes!$A$43:$E$49,3,FALSE))+(VLOOKUP('DP_Instruction Forfaitaires'!$D454,Listes!$A$43:$E$49,4,FALSE)))))))</f>
        <v/>
      </c>
      <c r="N454" s="186" t="str">
        <f>IF($H454="","",IF($C454=Listes!$B$34,Listes!$I$31,IF($C454=Listes!$B$35,(VLOOKUP('DP_Instruction Forfaitaires'!$F454,Listes!$E$31:$F$36,2,FALSE)),IF($C454=Listes!$B$33,IF('DP_Instruction Forfaitaires'!$E454&lt;Listes!$A$64,'DP_Instruction Forfaitaires'!$E454*Listes!$A$65,IF('DP_Instruction Forfaitaires'!$E454&gt;Listes!$D$64,'DP_Instruction Forfaitaires'!$E454*Listes!$D$65,(('DP_Instruction Forfaitaires'!$E454*Listes!$B$65)+Listes!$C$65)))))))</f>
        <v/>
      </c>
      <c r="O454" s="140" t="str">
        <f>IF('Dépenses forfaitaires'!P454="","",'Dépenses forfaitaires'!P454)</f>
        <v/>
      </c>
      <c r="P454" s="196"/>
      <c r="Q454" s="367" t="str">
        <f t="shared" si="24"/>
        <v/>
      </c>
      <c r="R454" s="367" t="str">
        <f t="shared" si="25"/>
        <v/>
      </c>
      <c r="S454" s="196" t="str">
        <f t="shared" si="26"/>
        <v/>
      </c>
      <c r="T454" s="193"/>
      <c r="U454" s="198"/>
      <c r="V454" s="301" t="str">
        <f>IF(AND(OR(P454="KO",S454&lt;&gt;""),OR(Q454="",R454="",S454="")),Listes!$A$68,IF(AND(S454="",Q454&lt;&gt;""),Listes!$A$69,IF(AND(O454&lt;S454,U454=""),Listes!$A$70,IF(AND(Q454&gt;R454),Listes!$A$71,IF(AND(O454&lt;&gt;"",O454&gt;S454,T454=""),Listes!$A$72,IF(AND(W454="",OR(P454&lt;&gt;"",Q454&lt;&gt;"",R454&lt;&gt;"")),Listes!$A$73,""))))))</f>
        <v/>
      </c>
      <c r="W454" s="199"/>
      <c r="X454" s="331">
        <f t="shared" si="27"/>
        <v>0</v>
      </c>
    </row>
    <row r="455" spans="1:24" ht="20.149999999999999" customHeight="1" x14ac:dyDescent="0.35">
      <c r="A455" s="126">
        <v>449</v>
      </c>
      <c r="B455" s="123" t="str">
        <f>IF('Dépenses forfaitaires'!B455="","",'Dépenses forfaitaires'!B455)</f>
        <v/>
      </c>
      <c r="C455" s="123" t="str">
        <f>IF('Dépenses forfaitaires'!C455="","",'Dépenses forfaitaires'!C455)</f>
        <v/>
      </c>
      <c r="D455" s="123" t="str">
        <f>IF('Dépenses forfaitaires'!D455="","",'Dépenses forfaitaires'!D455)</f>
        <v/>
      </c>
      <c r="E455" s="123" t="str">
        <f>IF('Dépenses forfaitaires'!E455="","",'Dépenses forfaitaires'!E455)</f>
        <v/>
      </c>
      <c r="F455" s="123" t="str">
        <f>IF('Dépenses forfaitaires'!F455="","",'Dépenses forfaitaires'!F455)</f>
        <v/>
      </c>
      <c r="G455" s="197" t="str">
        <f>IF('Dépenses forfaitaires'!G455="","",'Dépenses forfaitaires'!G455)</f>
        <v/>
      </c>
      <c r="H455" s="123" t="str">
        <f>IF('Dépenses forfaitaires'!H455="","",'Dépenses forfaitaires'!H455)</f>
        <v/>
      </c>
      <c r="I455" s="123" t="str">
        <f>IF('Dépenses forfaitaires'!I455="","",'Dépenses forfaitaires'!I455)</f>
        <v/>
      </c>
      <c r="J455" s="361" t="str">
        <f>IF('Dépenses forfaitaires'!J455="","",'Dépenses forfaitaires'!J455)</f>
        <v/>
      </c>
      <c r="K455" s="361" t="str">
        <f>IF('Dépenses forfaitaires'!K455="","",'Dépenses forfaitaires'!K455)</f>
        <v/>
      </c>
      <c r="L455" s="123" t="str">
        <f>IF($H455="","",IF($C455=Listes!$B$32,IF('DP_Instruction Forfaitaires'!$E455&lt;Listes!$B$53,('DP_Instruction Forfaitaires'!$E455*(VLOOKUP('DP_Instruction Forfaitaires'!$D455,Listes!$A$54:$E$60,2,FALSE))),IF('DP_Instruction Forfaitaires'!$E455&gt;Listes!$E$53,('DP_Instruction Forfaitaires'!$E455*(VLOOKUP('DP_Instruction Forfaitaires'!$D455,Listes!$A$54:$E$60,5,FALSE))),('DP_Instruction Forfaitaires'!$E455*(VLOOKUP('DP_Instruction Forfaitaires'!$D455,Listes!$A$54:$E$60,3,FALSE))+(VLOOKUP('DP_Instruction Forfaitaires'!$D455,Listes!$A$54:$E$60,4,FALSE)))))))</f>
        <v/>
      </c>
      <c r="M455" s="123" t="str">
        <f>IF($H455="","",IF($C455=Listes!$B$31,IF('DP_Instruction Forfaitaires'!$E455&lt;Listes!$B$42,('DP_Instruction Forfaitaires'!$E455*(VLOOKUP('DP_Instruction Forfaitaires'!$D455,Listes!$A$43:$E$49,2,FALSE))),IF('DP_Instruction Forfaitaires'!$E455&gt;Listes!$D$42,('DP_Instruction Forfaitaires'!$E455*(VLOOKUP('DP_Instruction Forfaitaires'!$D455,Listes!$A$43:$E$49,5,FALSE))),('DP_Instruction Forfaitaires'!$E455*(VLOOKUP('DP_Instruction Forfaitaires'!$D455,Listes!$A$43:$E$49,3,FALSE))+(VLOOKUP('DP_Instruction Forfaitaires'!$D455,Listes!$A$43:$E$49,4,FALSE)))))))</f>
        <v/>
      </c>
      <c r="N455" s="186" t="str">
        <f>IF($H455="","",IF($C455=Listes!$B$34,Listes!$I$31,IF($C455=Listes!$B$35,(VLOOKUP('DP_Instruction Forfaitaires'!$F455,Listes!$E$31:$F$36,2,FALSE)),IF($C455=Listes!$B$33,IF('DP_Instruction Forfaitaires'!$E455&lt;Listes!$A$64,'DP_Instruction Forfaitaires'!$E455*Listes!$A$65,IF('DP_Instruction Forfaitaires'!$E455&gt;Listes!$D$64,'DP_Instruction Forfaitaires'!$E455*Listes!$D$65,(('DP_Instruction Forfaitaires'!$E455*Listes!$B$65)+Listes!$C$65)))))))</f>
        <v/>
      </c>
      <c r="O455" s="140" t="str">
        <f>IF('Dépenses forfaitaires'!P455="","",'Dépenses forfaitaires'!P455)</f>
        <v/>
      </c>
      <c r="P455" s="196"/>
      <c r="Q455" s="367" t="str">
        <f t="shared" si="24"/>
        <v/>
      </c>
      <c r="R455" s="367" t="str">
        <f t="shared" si="25"/>
        <v/>
      </c>
      <c r="S455" s="196" t="str">
        <f t="shared" si="26"/>
        <v/>
      </c>
      <c r="T455" s="193"/>
      <c r="U455" s="198"/>
      <c r="V455" s="301" t="str">
        <f>IF(AND(OR(P455="KO",S455&lt;&gt;""),OR(Q455="",R455="",S455="")),Listes!$A$68,IF(AND(S455="",Q455&lt;&gt;""),Listes!$A$69,IF(AND(O455&lt;S455,U455=""),Listes!$A$70,IF(AND(Q455&gt;R455),Listes!$A$71,IF(AND(O455&lt;&gt;"",O455&gt;S455,T455=""),Listes!$A$72,IF(AND(W455="",OR(P455&lt;&gt;"",Q455&lt;&gt;"",R455&lt;&gt;"")),Listes!$A$73,""))))))</f>
        <v/>
      </c>
      <c r="W455" s="199"/>
      <c r="X455" s="331">
        <f t="shared" si="27"/>
        <v>0</v>
      </c>
    </row>
    <row r="456" spans="1:24" ht="20.149999999999999" customHeight="1" x14ac:dyDescent="0.35">
      <c r="A456" s="126">
        <v>450</v>
      </c>
      <c r="B456" s="123" t="str">
        <f>IF('Dépenses forfaitaires'!B456="","",'Dépenses forfaitaires'!B456)</f>
        <v/>
      </c>
      <c r="C456" s="123" t="str">
        <f>IF('Dépenses forfaitaires'!C456="","",'Dépenses forfaitaires'!C456)</f>
        <v/>
      </c>
      <c r="D456" s="123" t="str">
        <f>IF('Dépenses forfaitaires'!D456="","",'Dépenses forfaitaires'!D456)</f>
        <v/>
      </c>
      <c r="E456" s="123" t="str">
        <f>IF('Dépenses forfaitaires'!E456="","",'Dépenses forfaitaires'!E456)</f>
        <v/>
      </c>
      <c r="F456" s="123" t="str">
        <f>IF('Dépenses forfaitaires'!F456="","",'Dépenses forfaitaires'!F456)</f>
        <v/>
      </c>
      <c r="G456" s="197" t="str">
        <f>IF('Dépenses forfaitaires'!G456="","",'Dépenses forfaitaires'!G456)</f>
        <v/>
      </c>
      <c r="H456" s="123" t="str">
        <f>IF('Dépenses forfaitaires'!H456="","",'Dépenses forfaitaires'!H456)</f>
        <v/>
      </c>
      <c r="I456" s="123" t="str">
        <f>IF('Dépenses forfaitaires'!I456="","",'Dépenses forfaitaires'!I456)</f>
        <v/>
      </c>
      <c r="J456" s="361" t="str">
        <f>IF('Dépenses forfaitaires'!J456="","",'Dépenses forfaitaires'!J456)</f>
        <v/>
      </c>
      <c r="K456" s="361" t="str">
        <f>IF('Dépenses forfaitaires'!K456="","",'Dépenses forfaitaires'!K456)</f>
        <v/>
      </c>
      <c r="L456" s="123" t="str">
        <f>IF($H456="","",IF($C456=Listes!$B$32,IF('DP_Instruction Forfaitaires'!$E456&lt;Listes!$B$53,('DP_Instruction Forfaitaires'!$E456*(VLOOKUP('DP_Instruction Forfaitaires'!$D456,Listes!$A$54:$E$60,2,FALSE))),IF('DP_Instruction Forfaitaires'!$E456&gt;Listes!$E$53,('DP_Instruction Forfaitaires'!$E456*(VLOOKUP('DP_Instruction Forfaitaires'!$D456,Listes!$A$54:$E$60,5,FALSE))),('DP_Instruction Forfaitaires'!$E456*(VLOOKUP('DP_Instruction Forfaitaires'!$D456,Listes!$A$54:$E$60,3,FALSE))+(VLOOKUP('DP_Instruction Forfaitaires'!$D456,Listes!$A$54:$E$60,4,FALSE)))))))</f>
        <v/>
      </c>
      <c r="M456" s="123" t="str">
        <f>IF($H456="","",IF($C456=Listes!$B$31,IF('DP_Instruction Forfaitaires'!$E456&lt;Listes!$B$42,('DP_Instruction Forfaitaires'!$E456*(VLOOKUP('DP_Instruction Forfaitaires'!$D456,Listes!$A$43:$E$49,2,FALSE))),IF('DP_Instruction Forfaitaires'!$E456&gt;Listes!$D$42,('DP_Instruction Forfaitaires'!$E456*(VLOOKUP('DP_Instruction Forfaitaires'!$D456,Listes!$A$43:$E$49,5,FALSE))),('DP_Instruction Forfaitaires'!$E456*(VLOOKUP('DP_Instruction Forfaitaires'!$D456,Listes!$A$43:$E$49,3,FALSE))+(VLOOKUP('DP_Instruction Forfaitaires'!$D456,Listes!$A$43:$E$49,4,FALSE)))))))</f>
        <v/>
      </c>
      <c r="N456" s="186" t="str">
        <f>IF($H456="","",IF($C456=Listes!$B$34,Listes!$I$31,IF($C456=Listes!$B$35,(VLOOKUP('DP_Instruction Forfaitaires'!$F456,Listes!$E$31:$F$36,2,FALSE)),IF($C456=Listes!$B$33,IF('DP_Instruction Forfaitaires'!$E456&lt;Listes!$A$64,'DP_Instruction Forfaitaires'!$E456*Listes!$A$65,IF('DP_Instruction Forfaitaires'!$E456&gt;Listes!$D$64,'DP_Instruction Forfaitaires'!$E456*Listes!$D$65,(('DP_Instruction Forfaitaires'!$E456*Listes!$B$65)+Listes!$C$65)))))))</f>
        <v/>
      </c>
      <c r="O456" s="140" t="str">
        <f>IF('Dépenses forfaitaires'!P456="","",'Dépenses forfaitaires'!P456)</f>
        <v/>
      </c>
      <c r="P456" s="196"/>
      <c r="Q456" s="367" t="str">
        <f t="shared" ref="Q456:Q506" si="28">IF(P456="","",IF(P456="KO","",J456))</f>
        <v/>
      </c>
      <c r="R456" s="367" t="str">
        <f t="shared" ref="R456:R506" si="29">IF(P456="","",IF(P456="KO","",K456))</f>
        <v/>
      </c>
      <c r="S456" s="196" t="str">
        <f t="shared" ref="S456:S506" si="30">IF($I456="","",($N456+$M456+$L456)*$I456)</f>
        <v/>
      </c>
      <c r="T456" s="193"/>
      <c r="U456" s="198"/>
      <c r="V456" s="301" t="str">
        <f>IF(AND(OR(P456="KO",S456&lt;&gt;""),OR(Q456="",R456="",S456="")),Listes!$A$68,IF(AND(S456="",Q456&lt;&gt;""),Listes!$A$69,IF(AND(O456&lt;S456,U456=""),Listes!$A$70,IF(AND(Q456&gt;R456),Listes!$A$71,IF(AND(O456&lt;&gt;"",O456&gt;S456,T456=""),Listes!$A$72,IF(AND(W456="",OR(P456&lt;&gt;"",Q456&lt;&gt;"",R456&lt;&gt;"")),Listes!$A$73,""))))))</f>
        <v/>
      </c>
      <c r="W456" s="199"/>
      <c r="X456" s="331">
        <f t="shared" ref="X456:X506" si="31">IF(AND(B456&lt;&gt;"",W456&lt;&gt;"Oui"),1,0)</f>
        <v>0</v>
      </c>
    </row>
    <row r="457" spans="1:24" ht="20.149999999999999" customHeight="1" x14ac:dyDescent="0.35">
      <c r="A457" s="126">
        <v>451</v>
      </c>
      <c r="B457" s="123" t="str">
        <f>IF('Dépenses forfaitaires'!B457="","",'Dépenses forfaitaires'!B457)</f>
        <v/>
      </c>
      <c r="C457" s="123" t="str">
        <f>IF('Dépenses forfaitaires'!C457="","",'Dépenses forfaitaires'!C457)</f>
        <v/>
      </c>
      <c r="D457" s="123" t="str">
        <f>IF('Dépenses forfaitaires'!D457="","",'Dépenses forfaitaires'!D457)</f>
        <v/>
      </c>
      <c r="E457" s="123" t="str">
        <f>IF('Dépenses forfaitaires'!E457="","",'Dépenses forfaitaires'!E457)</f>
        <v/>
      </c>
      <c r="F457" s="123" t="str">
        <f>IF('Dépenses forfaitaires'!F457="","",'Dépenses forfaitaires'!F457)</f>
        <v/>
      </c>
      <c r="G457" s="197" t="str">
        <f>IF('Dépenses forfaitaires'!G457="","",'Dépenses forfaitaires'!G457)</f>
        <v/>
      </c>
      <c r="H457" s="123" t="str">
        <f>IF('Dépenses forfaitaires'!H457="","",'Dépenses forfaitaires'!H457)</f>
        <v/>
      </c>
      <c r="I457" s="123" t="str">
        <f>IF('Dépenses forfaitaires'!I457="","",'Dépenses forfaitaires'!I457)</f>
        <v/>
      </c>
      <c r="J457" s="361" t="str">
        <f>IF('Dépenses forfaitaires'!J457="","",'Dépenses forfaitaires'!J457)</f>
        <v/>
      </c>
      <c r="K457" s="361" t="str">
        <f>IF('Dépenses forfaitaires'!K457="","",'Dépenses forfaitaires'!K457)</f>
        <v/>
      </c>
      <c r="L457" s="123" t="str">
        <f>IF($H457="","",IF($C457=Listes!$B$32,IF('DP_Instruction Forfaitaires'!$E457&lt;Listes!$B$53,('DP_Instruction Forfaitaires'!$E457*(VLOOKUP('DP_Instruction Forfaitaires'!$D457,Listes!$A$54:$E$60,2,FALSE))),IF('DP_Instruction Forfaitaires'!$E457&gt;Listes!$E$53,('DP_Instruction Forfaitaires'!$E457*(VLOOKUP('DP_Instruction Forfaitaires'!$D457,Listes!$A$54:$E$60,5,FALSE))),('DP_Instruction Forfaitaires'!$E457*(VLOOKUP('DP_Instruction Forfaitaires'!$D457,Listes!$A$54:$E$60,3,FALSE))+(VLOOKUP('DP_Instruction Forfaitaires'!$D457,Listes!$A$54:$E$60,4,FALSE)))))))</f>
        <v/>
      </c>
      <c r="M457" s="123" t="str">
        <f>IF($H457="","",IF($C457=Listes!$B$31,IF('DP_Instruction Forfaitaires'!$E457&lt;Listes!$B$42,('DP_Instruction Forfaitaires'!$E457*(VLOOKUP('DP_Instruction Forfaitaires'!$D457,Listes!$A$43:$E$49,2,FALSE))),IF('DP_Instruction Forfaitaires'!$E457&gt;Listes!$D$42,('DP_Instruction Forfaitaires'!$E457*(VLOOKUP('DP_Instruction Forfaitaires'!$D457,Listes!$A$43:$E$49,5,FALSE))),('DP_Instruction Forfaitaires'!$E457*(VLOOKUP('DP_Instruction Forfaitaires'!$D457,Listes!$A$43:$E$49,3,FALSE))+(VLOOKUP('DP_Instruction Forfaitaires'!$D457,Listes!$A$43:$E$49,4,FALSE)))))))</f>
        <v/>
      </c>
      <c r="N457" s="186" t="str">
        <f>IF($H457="","",IF($C457=Listes!$B$34,Listes!$I$31,IF($C457=Listes!$B$35,(VLOOKUP('DP_Instruction Forfaitaires'!$F457,Listes!$E$31:$F$36,2,FALSE)),IF($C457=Listes!$B$33,IF('DP_Instruction Forfaitaires'!$E457&lt;Listes!$A$64,'DP_Instruction Forfaitaires'!$E457*Listes!$A$65,IF('DP_Instruction Forfaitaires'!$E457&gt;Listes!$D$64,'DP_Instruction Forfaitaires'!$E457*Listes!$D$65,(('DP_Instruction Forfaitaires'!$E457*Listes!$B$65)+Listes!$C$65)))))))</f>
        <v/>
      </c>
      <c r="O457" s="140" t="str">
        <f>IF('Dépenses forfaitaires'!P457="","",'Dépenses forfaitaires'!P457)</f>
        <v/>
      </c>
      <c r="P457" s="196"/>
      <c r="Q457" s="367" t="str">
        <f t="shared" si="28"/>
        <v/>
      </c>
      <c r="R457" s="367" t="str">
        <f t="shared" si="29"/>
        <v/>
      </c>
      <c r="S457" s="196" t="str">
        <f t="shared" si="30"/>
        <v/>
      </c>
      <c r="T457" s="193"/>
      <c r="U457" s="198"/>
      <c r="V457" s="301" t="str">
        <f>IF(AND(OR(P457="KO",S457&lt;&gt;""),OR(Q457="",R457="",S457="")),Listes!$A$68,IF(AND(S457="",Q457&lt;&gt;""),Listes!$A$69,IF(AND(O457&lt;S457,U457=""),Listes!$A$70,IF(AND(Q457&gt;R457),Listes!$A$71,IF(AND(O457&lt;&gt;"",O457&gt;S457,T457=""),Listes!$A$72,IF(AND(W457="",OR(P457&lt;&gt;"",Q457&lt;&gt;"",R457&lt;&gt;"")),Listes!$A$73,""))))))</f>
        <v/>
      </c>
      <c r="W457" s="199"/>
      <c r="X457" s="331">
        <f t="shared" si="31"/>
        <v>0</v>
      </c>
    </row>
    <row r="458" spans="1:24" ht="20.149999999999999" customHeight="1" x14ac:dyDescent="0.35">
      <c r="A458" s="126">
        <v>452</v>
      </c>
      <c r="B458" s="123" t="str">
        <f>IF('Dépenses forfaitaires'!B458="","",'Dépenses forfaitaires'!B458)</f>
        <v/>
      </c>
      <c r="C458" s="123" t="str">
        <f>IF('Dépenses forfaitaires'!C458="","",'Dépenses forfaitaires'!C458)</f>
        <v/>
      </c>
      <c r="D458" s="123" t="str">
        <f>IF('Dépenses forfaitaires'!D458="","",'Dépenses forfaitaires'!D458)</f>
        <v/>
      </c>
      <c r="E458" s="123" t="str">
        <f>IF('Dépenses forfaitaires'!E458="","",'Dépenses forfaitaires'!E458)</f>
        <v/>
      </c>
      <c r="F458" s="123" t="str">
        <f>IF('Dépenses forfaitaires'!F458="","",'Dépenses forfaitaires'!F458)</f>
        <v/>
      </c>
      <c r="G458" s="197" t="str">
        <f>IF('Dépenses forfaitaires'!G458="","",'Dépenses forfaitaires'!G458)</f>
        <v/>
      </c>
      <c r="H458" s="123" t="str">
        <f>IF('Dépenses forfaitaires'!H458="","",'Dépenses forfaitaires'!H458)</f>
        <v/>
      </c>
      <c r="I458" s="123" t="str">
        <f>IF('Dépenses forfaitaires'!I458="","",'Dépenses forfaitaires'!I458)</f>
        <v/>
      </c>
      <c r="J458" s="361" t="str">
        <f>IF('Dépenses forfaitaires'!J458="","",'Dépenses forfaitaires'!J458)</f>
        <v/>
      </c>
      <c r="K458" s="361" t="str">
        <f>IF('Dépenses forfaitaires'!K458="","",'Dépenses forfaitaires'!K458)</f>
        <v/>
      </c>
      <c r="L458" s="123" t="str">
        <f>IF($H458="","",IF($C458=Listes!$B$32,IF('DP_Instruction Forfaitaires'!$E458&lt;Listes!$B$53,('DP_Instruction Forfaitaires'!$E458*(VLOOKUP('DP_Instruction Forfaitaires'!$D458,Listes!$A$54:$E$60,2,FALSE))),IF('DP_Instruction Forfaitaires'!$E458&gt;Listes!$E$53,('DP_Instruction Forfaitaires'!$E458*(VLOOKUP('DP_Instruction Forfaitaires'!$D458,Listes!$A$54:$E$60,5,FALSE))),('DP_Instruction Forfaitaires'!$E458*(VLOOKUP('DP_Instruction Forfaitaires'!$D458,Listes!$A$54:$E$60,3,FALSE))+(VLOOKUP('DP_Instruction Forfaitaires'!$D458,Listes!$A$54:$E$60,4,FALSE)))))))</f>
        <v/>
      </c>
      <c r="M458" s="123" t="str">
        <f>IF($H458="","",IF($C458=Listes!$B$31,IF('DP_Instruction Forfaitaires'!$E458&lt;Listes!$B$42,('DP_Instruction Forfaitaires'!$E458*(VLOOKUP('DP_Instruction Forfaitaires'!$D458,Listes!$A$43:$E$49,2,FALSE))),IF('DP_Instruction Forfaitaires'!$E458&gt;Listes!$D$42,('DP_Instruction Forfaitaires'!$E458*(VLOOKUP('DP_Instruction Forfaitaires'!$D458,Listes!$A$43:$E$49,5,FALSE))),('DP_Instruction Forfaitaires'!$E458*(VLOOKUP('DP_Instruction Forfaitaires'!$D458,Listes!$A$43:$E$49,3,FALSE))+(VLOOKUP('DP_Instruction Forfaitaires'!$D458,Listes!$A$43:$E$49,4,FALSE)))))))</f>
        <v/>
      </c>
      <c r="N458" s="186" t="str">
        <f>IF($H458="","",IF($C458=Listes!$B$34,Listes!$I$31,IF($C458=Listes!$B$35,(VLOOKUP('DP_Instruction Forfaitaires'!$F458,Listes!$E$31:$F$36,2,FALSE)),IF($C458=Listes!$B$33,IF('DP_Instruction Forfaitaires'!$E458&lt;Listes!$A$64,'DP_Instruction Forfaitaires'!$E458*Listes!$A$65,IF('DP_Instruction Forfaitaires'!$E458&gt;Listes!$D$64,'DP_Instruction Forfaitaires'!$E458*Listes!$D$65,(('DP_Instruction Forfaitaires'!$E458*Listes!$B$65)+Listes!$C$65)))))))</f>
        <v/>
      </c>
      <c r="O458" s="140" t="str">
        <f>IF('Dépenses forfaitaires'!P458="","",'Dépenses forfaitaires'!P458)</f>
        <v/>
      </c>
      <c r="P458" s="196"/>
      <c r="Q458" s="367" t="str">
        <f t="shared" si="28"/>
        <v/>
      </c>
      <c r="R458" s="367" t="str">
        <f t="shared" si="29"/>
        <v/>
      </c>
      <c r="S458" s="196" t="str">
        <f t="shared" si="30"/>
        <v/>
      </c>
      <c r="T458" s="193"/>
      <c r="U458" s="198"/>
      <c r="V458" s="301" t="str">
        <f>IF(AND(OR(P458="KO",S458&lt;&gt;""),OR(Q458="",R458="",S458="")),Listes!$A$68,IF(AND(S458="",Q458&lt;&gt;""),Listes!$A$69,IF(AND(O458&lt;S458,U458=""),Listes!$A$70,IF(AND(Q458&gt;R458),Listes!$A$71,IF(AND(O458&lt;&gt;"",O458&gt;S458,T458=""),Listes!$A$72,IF(AND(W458="",OR(P458&lt;&gt;"",Q458&lt;&gt;"",R458&lt;&gt;"")),Listes!$A$73,""))))))</f>
        <v/>
      </c>
      <c r="W458" s="199"/>
      <c r="X458" s="331">
        <f t="shared" si="31"/>
        <v>0</v>
      </c>
    </row>
    <row r="459" spans="1:24" ht="20.149999999999999" customHeight="1" x14ac:dyDescent="0.35">
      <c r="A459" s="126">
        <v>453</v>
      </c>
      <c r="B459" s="123" t="str">
        <f>IF('Dépenses forfaitaires'!B459="","",'Dépenses forfaitaires'!B459)</f>
        <v/>
      </c>
      <c r="C459" s="123" t="str">
        <f>IF('Dépenses forfaitaires'!C459="","",'Dépenses forfaitaires'!C459)</f>
        <v/>
      </c>
      <c r="D459" s="123" t="str">
        <f>IF('Dépenses forfaitaires'!D459="","",'Dépenses forfaitaires'!D459)</f>
        <v/>
      </c>
      <c r="E459" s="123" t="str">
        <f>IF('Dépenses forfaitaires'!E459="","",'Dépenses forfaitaires'!E459)</f>
        <v/>
      </c>
      <c r="F459" s="123" t="str">
        <f>IF('Dépenses forfaitaires'!F459="","",'Dépenses forfaitaires'!F459)</f>
        <v/>
      </c>
      <c r="G459" s="197" t="str">
        <f>IF('Dépenses forfaitaires'!G459="","",'Dépenses forfaitaires'!G459)</f>
        <v/>
      </c>
      <c r="H459" s="123" t="str">
        <f>IF('Dépenses forfaitaires'!H459="","",'Dépenses forfaitaires'!H459)</f>
        <v/>
      </c>
      <c r="I459" s="123" t="str">
        <f>IF('Dépenses forfaitaires'!I459="","",'Dépenses forfaitaires'!I459)</f>
        <v/>
      </c>
      <c r="J459" s="361" t="str">
        <f>IF('Dépenses forfaitaires'!J459="","",'Dépenses forfaitaires'!J459)</f>
        <v/>
      </c>
      <c r="K459" s="361" t="str">
        <f>IF('Dépenses forfaitaires'!K459="","",'Dépenses forfaitaires'!K459)</f>
        <v/>
      </c>
      <c r="L459" s="123" t="str">
        <f>IF($H459="","",IF($C459=Listes!$B$32,IF('DP_Instruction Forfaitaires'!$E459&lt;Listes!$B$53,('DP_Instruction Forfaitaires'!$E459*(VLOOKUP('DP_Instruction Forfaitaires'!$D459,Listes!$A$54:$E$60,2,FALSE))),IF('DP_Instruction Forfaitaires'!$E459&gt;Listes!$E$53,('DP_Instruction Forfaitaires'!$E459*(VLOOKUP('DP_Instruction Forfaitaires'!$D459,Listes!$A$54:$E$60,5,FALSE))),('DP_Instruction Forfaitaires'!$E459*(VLOOKUP('DP_Instruction Forfaitaires'!$D459,Listes!$A$54:$E$60,3,FALSE))+(VLOOKUP('DP_Instruction Forfaitaires'!$D459,Listes!$A$54:$E$60,4,FALSE)))))))</f>
        <v/>
      </c>
      <c r="M459" s="123" t="str">
        <f>IF($H459="","",IF($C459=Listes!$B$31,IF('DP_Instruction Forfaitaires'!$E459&lt;Listes!$B$42,('DP_Instruction Forfaitaires'!$E459*(VLOOKUP('DP_Instruction Forfaitaires'!$D459,Listes!$A$43:$E$49,2,FALSE))),IF('DP_Instruction Forfaitaires'!$E459&gt;Listes!$D$42,('DP_Instruction Forfaitaires'!$E459*(VLOOKUP('DP_Instruction Forfaitaires'!$D459,Listes!$A$43:$E$49,5,FALSE))),('DP_Instruction Forfaitaires'!$E459*(VLOOKUP('DP_Instruction Forfaitaires'!$D459,Listes!$A$43:$E$49,3,FALSE))+(VLOOKUP('DP_Instruction Forfaitaires'!$D459,Listes!$A$43:$E$49,4,FALSE)))))))</f>
        <v/>
      </c>
      <c r="N459" s="186" t="str">
        <f>IF($H459="","",IF($C459=Listes!$B$34,Listes!$I$31,IF($C459=Listes!$B$35,(VLOOKUP('DP_Instruction Forfaitaires'!$F459,Listes!$E$31:$F$36,2,FALSE)),IF($C459=Listes!$B$33,IF('DP_Instruction Forfaitaires'!$E459&lt;Listes!$A$64,'DP_Instruction Forfaitaires'!$E459*Listes!$A$65,IF('DP_Instruction Forfaitaires'!$E459&gt;Listes!$D$64,'DP_Instruction Forfaitaires'!$E459*Listes!$D$65,(('DP_Instruction Forfaitaires'!$E459*Listes!$B$65)+Listes!$C$65)))))))</f>
        <v/>
      </c>
      <c r="O459" s="140" t="str">
        <f>IF('Dépenses forfaitaires'!P459="","",'Dépenses forfaitaires'!P459)</f>
        <v/>
      </c>
      <c r="P459" s="196"/>
      <c r="Q459" s="367" t="str">
        <f t="shared" si="28"/>
        <v/>
      </c>
      <c r="R459" s="367" t="str">
        <f t="shared" si="29"/>
        <v/>
      </c>
      <c r="S459" s="196" t="str">
        <f t="shared" si="30"/>
        <v/>
      </c>
      <c r="T459" s="193"/>
      <c r="U459" s="198"/>
      <c r="V459" s="301" t="str">
        <f>IF(AND(OR(P459="KO",S459&lt;&gt;""),OR(Q459="",R459="",S459="")),Listes!$A$68,IF(AND(S459="",Q459&lt;&gt;""),Listes!$A$69,IF(AND(O459&lt;S459,U459=""),Listes!$A$70,IF(AND(Q459&gt;R459),Listes!$A$71,IF(AND(O459&lt;&gt;"",O459&gt;S459,T459=""),Listes!$A$72,IF(AND(W459="",OR(P459&lt;&gt;"",Q459&lt;&gt;"",R459&lt;&gt;"")),Listes!$A$73,""))))))</f>
        <v/>
      </c>
      <c r="W459" s="199"/>
      <c r="X459" s="331">
        <f t="shared" si="31"/>
        <v>0</v>
      </c>
    </row>
    <row r="460" spans="1:24" ht="20.149999999999999" customHeight="1" x14ac:dyDescent="0.35">
      <c r="A460" s="126">
        <v>454</v>
      </c>
      <c r="B460" s="123" t="str">
        <f>IF('Dépenses forfaitaires'!B460="","",'Dépenses forfaitaires'!B460)</f>
        <v/>
      </c>
      <c r="C460" s="123" t="str">
        <f>IF('Dépenses forfaitaires'!C460="","",'Dépenses forfaitaires'!C460)</f>
        <v/>
      </c>
      <c r="D460" s="123" t="str">
        <f>IF('Dépenses forfaitaires'!D460="","",'Dépenses forfaitaires'!D460)</f>
        <v/>
      </c>
      <c r="E460" s="123" t="str">
        <f>IF('Dépenses forfaitaires'!E460="","",'Dépenses forfaitaires'!E460)</f>
        <v/>
      </c>
      <c r="F460" s="123" t="str">
        <f>IF('Dépenses forfaitaires'!F460="","",'Dépenses forfaitaires'!F460)</f>
        <v/>
      </c>
      <c r="G460" s="197" t="str">
        <f>IF('Dépenses forfaitaires'!G460="","",'Dépenses forfaitaires'!G460)</f>
        <v/>
      </c>
      <c r="H460" s="123" t="str">
        <f>IF('Dépenses forfaitaires'!H460="","",'Dépenses forfaitaires'!H460)</f>
        <v/>
      </c>
      <c r="I460" s="123" t="str">
        <f>IF('Dépenses forfaitaires'!I460="","",'Dépenses forfaitaires'!I460)</f>
        <v/>
      </c>
      <c r="J460" s="361" t="str">
        <f>IF('Dépenses forfaitaires'!J460="","",'Dépenses forfaitaires'!J460)</f>
        <v/>
      </c>
      <c r="K460" s="361" t="str">
        <f>IF('Dépenses forfaitaires'!K460="","",'Dépenses forfaitaires'!K460)</f>
        <v/>
      </c>
      <c r="L460" s="123" t="str">
        <f>IF($H460="","",IF($C460=Listes!$B$32,IF('DP_Instruction Forfaitaires'!$E460&lt;Listes!$B$53,('DP_Instruction Forfaitaires'!$E460*(VLOOKUP('DP_Instruction Forfaitaires'!$D460,Listes!$A$54:$E$60,2,FALSE))),IF('DP_Instruction Forfaitaires'!$E460&gt;Listes!$E$53,('DP_Instruction Forfaitaires'!$E460*(VLOOKUP('DP_Instruction Forfaitaires'!$D460,Listes!$A$54:$E$60,5,FALSE))),('DP_Instruction Forfaitaires'!$E460*(VLOOKUP('DP_Instruction Forfaitaires'!$D460,Listes!$A$54:$E$60,3,FALSE))+(VLOOKUP('DP_Instruction Forfaitaires'!$D460,Listes!$A$54:$E$60,4,FALSE)))))))</f>
        <v/>
      </c>
      <c r="M460" s="123" t="str">
        <f>IF($H460="","",IF($C460=Listes!$B$31,IF('DP_Instruction Forfaitaires'!$E460&lt;Listes!$B$42,('DP_Instruction Forfaitaires'!$E460*(VLOOKUP('DP_Instruction Forfaitaires'!$D460,Listes!$A$43:$E$49,2,FALSE))),IF('DP_Instruction Forfaitaires'!$E460&gt;Listes!$D$42,('DP_Instruction Forfaitaires'!$E460*(VLOOKUP('DP_Instruction Forfaitaires'!$D460,Listes!$A$43:$E$49,5,FALSE))),('DP_Instruction Forfaitaires'!$E460*(VLOOKUP('DP_Instruction Forfaitaires'!$D460,Listes!$A$43:$E$49,3,FALSE))+(VLOOKUP('DP_Instruction Forfaitaires'!$D460,Listes!$A$43:$E$49,4,FALSE)))))))</f>
        <v/>
      </c>
      <c r="N460" s="186" t="str">
        <f>IF($H460="","",IF($C460=Listes!$B$34,Listes!$I$31,IF($C460=Listes!$B$35,(VLOOKUP('DP_Instruction Forfaitaires'!$F460,Listes!$E$31:$F$36,2,FALSE)),IF($C460=Listes!$B$33,IF('DP_Instruction Forfaitaires'!$E460&lt;Listes!$A$64,'DP_Instruction Forfaitaires'!$E460*Listes!$A$65,IF('DP_Instruction Forfaitaires'!$E460&gt;Listes!$D$64,'DP_Instruction Forfaitaires'!$E460*Listes!$D$65,(('DP_Instruction Forfaitaires'!$E460*Listes!$B$65)+Listes!$C$65)))))))</f>
        <v/>
      </c>
      <c r="O460" s="140" t="str">
        <f>IF('Dépenses forfaitaires'!P460="","",'Dépenses forfaitaires'!P460)</f>
        <v/>
      </c>
      <c r="P460" s="196"/>
      <c r="Q460" s="367" t="str">
        <f t="shared" si="28"/>
        <v/>
      </c>
      <c r="R460" s="367" t="str">
        <f t="shared" si="29"/>
        <v/>
      </c>
      <c r="S460" s="196" t="str">
        <f t="shared" si="30"/>
        <v/>
      </c>
      <c r="T460" s="193"/>
      <c r="U460" s="198"/>
      <c r="V460" s="301" t="str">
        <f>IF(AND(OR(P460="KO",S460&lt;&gt;""),OR(Q460="",R460="",S460="")),Listes!$A$68,IF(AND(S460="",Q460&lt;&gt;""),Listes!$A$69,IF(AND(O460&lt;S460,U460=""),Listes!$A$70,IF(AND(Q460&gt;R460),Listes!$A$71,IF(AND(O460&lt;&gt;"",O460&gt;S460,T460=""),Listes!$A$72,IF(AND(W460="",OR(P460&lt;&gt;"",Q460&lt;&gt;"",R460&lt;&gt;"")),Listes!$A$73,""))))))</f>
        <v/>
      </c>
      <c r="W460" s="199"/>
      <c r="X460" s="331">
        <f t="shared" si="31"/>
        <v>0</v>
      </c>
    </row>
    <row r="461" spans="1:24" ht="20.149999999999999" customHeight="1" x14ac:dyDescent="0.35">
      <c r="A461" s="126">
        <v>455</v>
      </c>
      <c r="B461" s="123" t="str">
        <f>IF('Dépenses forfaitaires'!B461="","",'Dépenses forfaitaires'!B461)</f>
        <v/>
      </c>
      <c r="C461" s="123" t="str">
        <f>IF('Dépenses forfaitaires'!C461="","",'Dépenses forfaitaires'!C461)</f>
        <v/>
      </c>
      <c r="D461" s="123" t="str">
        <f>IF('Dépenses forfaitaires'!D461="","",'Dépenses forfaitaires'!D461)</f>
        <v/>
      </c>
      <c r="E461" s="123" t="str">
        <f>IF('Dépenses forfaitaires'!E461="","",'Dépenses forfaitaires'!E461)</f>
        <v/>
      </c>
      <c r="F461" s="123" t="str">
        <f>IF('Dépenses forfaitaires'!F461="","",'Dépenses forfaitaires'!F461)</f>
        <v/>
      </c>
      <c r="G461" s="197" t="str">
        <f>IF('Dépenses forfaitaires'!G461="","",'Dépenses forfaitaires'!G461)</f>
        <v/>
      </c>
      <c r="H461" s="123" t="str">
        <f>IF('Dépenses forfaitaires'!H461="","",'Dépenses forfaitaires'!H461)</f>
        <v/>
      </c>
      <c r="I461" s="123" t="str">
        <f>IF('Dépenses forfaitaires'!I461="","",'Dépenses forfaitaires'!I461)</f>
        <v/>
      </c>
      <c r="J461" s="361" t="str">
        <f>IF('Dépenses forfaitaires'!J461="","",'Dépenses forfaitaires'!J461)</f>
        <v/>
      </c>
      <c r="K461" s="361" t="str">
        <f>IF('Dépenses forfaitaires'!K461="","",'Dépenses forfaitaires'!K461)</f>
        <v/>
      </c>
      <c r="L461" s="123" t="str">
        <f>IF($H461="","",IF($C461=Listes!$B$32,IF('DP_Instruction Forfaitaires'!$E461&lt;Listes!$B$53,('DP_Instruction Forfaitaires'!$E461*(VLOOKUP('DP_Instruction Forfaitaires'!$D461,Listes!$A$54:$E$60,2,FALSE))),IF('DP_Instruction Forfaitaires'!$E461&gt;Listes!$E$53,('DP_Instruction Forfaitaires'!$E461*(VLOOKUP('DP_Instruction Forfaitaires'!$D461,Listes!$A$54:$E$60,5,FALSE))),('DP_Instruction Forfaitaires'!$E461*(VLOOKUP('DP_Instruction Forfaitaires'!$D461,Listes!$A$54:$E$60,3,FALSE))+(VLOOKUP('DP_Instruction Forfaitaires'!$D461,Listes!$A$54:$E$60,4,FALSE)))))))</f>
        <v/>
      </c>
      <c r="M461" s="123" t="str">
        <f>IF($H461="","",IF($C461=Listes!$B$31,IF('DP_Instruction Forfaitaires'!$E461&lt;Listes!$B$42,('DP_Instruction Forfaitaires'!$E461*(VLOOKUP('DP_Instruction Forfaitaires'!$D461,Listes!$A$43:$E$49,2,FALSE))),IF('DP_Instruction Forfaitaires'!$E461&gt;Listes!$D$42,('DP_Instruction Forfaitaires'!$E461*(VLOOKUP('DP_Instruction Forfaitaires'!$D461,Listes!$A$43:$E$49,5,FALSE))),('DP_Instruction Forfaitaires'!$E461*(VLOOKUP('DP_Instruction Forfaitaires'!$D461,Listes!$A$43:$E$49,3,FALSE))+(VLOOKUP('DP_Instruction Forfaitaires'!$D461,Listes!$A$43:$E$49,4,FALSE)))))))</f>
        <v/>
      </c>
      <c r="N461" s="186" t="str">
        <f>IF($H461="","",IF($C461=Listes!$B$34,Listes!$I$31,IF($C461=Listes!$B$35,(VLOOKUP('DP_Instruction Forfaitaires'!$F461,Listes!$E$31:$F$36,2,FALSE)),IF($C461=Listes!$B$33,IF('DP_Instruction Forfaitaires'!$E461&lt;Listes!$A$64,'DP_Instruction Forfaitaires'!$E461*Listes!$A$65,IF('DP_Instruction Forfaitaires'!$E461&gt;Listes!$D$64,'DP_Instruction Forfaitaires'!$E461*Listes!$D$65,(('DP_Instruction Forfaitaires'!$E461*Listes!$B$65)+Listes!$C$65)))))))</f>
        <v/>
      </c>
      <c r="O461" s="140" t="str">
        <f>IF('Dépenses forfaitaires'!P461="","",'Dépenses forfaitaires'!P461)</f>
        <v/>
      </c>
      <c r="P461" s="196"/>
      <c r="Q461" s="367" t="str">
        <f t="shared" si="28"/>
        <v/>
      </c>
      <c r="R461" s="367" t="str">
        <f t="shared" si="29"/>
        <v/>
      </c>
      <c r="S461" s="196" t="str">
        <f t="shared" si="30"/>
        <v/>
      </c>
      <c r="T461" s="193"/>
      <c r="U461" s="198"/>
      <c r="V461" s="301" t="str">
        <f>IF(AND(OR(P461="KO",S461&lt;&gt;""),OR(Q461="",R461="",S461="")),Listes!$A$68,IF(AND(S461="",Q461&lt;&gt;""),Listes!$A$69,IF(AND(O461&lt;S461,U461=""),Listes!$A$70,IF(AND(Q461&gt;R461),Listes!$A$71,IF(AND(O461&lt;&gt;"",O461&gt;S461,T461=""),Listes!$A$72,IF(AND(W461="",OR(P461&lt;&gt;"",Q461&lt;&gt;"",R461&lt;&gt;"")),Listes!$A$73,""))))))</f>
        <v/>
      </c>
      <c r="W461" s="199"/>
      <c r="X461" s="331">
        <f t="shared" si="31"/>
        <v>0</v>
      </c>
    </row>
    <row r="462" spans="1:24" ht="20.149999999999999" customHeight="1" x14ac:dyDescent="0.35">
      <c r="A462" s="126">
        <v>456</v>
      </c>
      <c r="B462" s="123" t="str">
        <f>IF('Dépenses forfaitaires'!B462="","",'Dépenses forfaitaires'!B462)</f>
        <v/>
      </c>
      <c r="C462" s="123" t="str">
        <f>IF('Dépenses forfaitaires'!C462="","",'Dépenses forfaitaires'!C462)</f>
        <v/>
      </c>
      <c r="D462" s="123" t="str">
        <f>IF('Dépenses forfaitaires'!D462="","",'Dépenses forfaitaires'!D462)</f>
        <v/>
      </c>
      <c r="E462" s="123" t="str">
        <f>IF('Dépenses forfaitaires'!E462="","",'Dépenses forfaitaires'!E462)</f>
        <v/>
      </c>
      <c r="F462" s="123" t="str">
        <f>IF('Dépenses forfaitaires'!F462="","",'Dépenses forfaitaires'!F462)</f>
        <v/>
      </c>
      <c r="G462" s="197" t="str">
        <f>IF('Dépenses forfaitaires'!G462="","",'Dépenses forfaitaires'!G462)</f>
        <v/>
      </c>
      <c r="H462" s="123" t="str">
        <f>IF('Dépenses forfaitaires'!H462="","",'Dépenses forfaitaires'!H462)</f>
        <v/>
      </c>
      <c r="I462" s="123" t="str">
        <f>IF('Dépenses forfaitaires'!I462="","",'Dépenses forfaitaires'!I462)</f>
        <v/>
      </c>
      <c r="J462" s="361" t="str">
        <f>IF('Dépenses forfaitaires'!J462="","",'Dépenses forfaitaires'!J462)</f>
        <v/>
      </c>
      <c r="K462" s="361" t="str">
        <f>IF('Dépenses forfaitaires'!K462="","",'Dépenses forfaitaires'!K462)</f>
        <v/>
      </c>
      <c r="L462" s="123" t="str">
        <f>IF($H462="","",IF($C462=Listes!$B$32,IF('DP_Instruction Forfaitaires'!$E462&lt;Listes!$B$53,('DP_Instruction Forfaitaires'!$E462*(VLOOKUP('DP_Instruction Forfaitaires'!$D462,Listes!$A$54:$E$60,2,FALSE))),IF('DP_Instruction Forfaitaires'!$E462&gt;Listes!$E$53,('DP_Instruction Forfaitaires'!$E462*(VLOOKUP('DP_Instruction Forfaitaires'!$D462,Listes!$A$54:$E$60,5,FALSE))),('DP_Instruction Forfaitaires'!$E462*(VLOOKUP('DP_Instruction Forfaitaires'!$D462,Listes!$A$54:$E$60,3,FALSE))+(VLOOKUP('DP_Instruction Forfaitaires'!$D462,Listes!$A$54:$E$60,4,FALSE)))))))</f>
        <v/>
      </c>
      <c r="M462" s="123" t="str">
        <f>IF($H462="","",IF($C462=Listes!$B$31,IF('DP_Instruction Forfaitaires'!$E462&lt;Listes!$B$42,('DP_Instruction Forfaitaires'!$E462*(VLOOKUP('DP_Instruction Forfaitaires'!$D462,Listes!$A$43:$E$49,2,FALSE))),IF('DP_Instruction Forfaitaires'!$E462&gt;Listes!$D$42,('DP_Instruction Forfaitaires'!$E462*(VLOOKUP('DP_Instruction Forfaitaires'!$D462,Listes!$A$43:$E$49,5,FALSE))),('DP_Instruction Forfaitaires'!$E462*(VLOOKUP('DP_Instruction Forfaitaires'!$D462,Listes!$A$43:$E$49,3,FALSE))+(VLOOKUP('DP_Instruction Forfaitaires'!$D462,Listes!$A$43:$E$49,4,FALSE)))))))</f>
        <v/>
      </c>
      <c r="N462" s="186" t="str">
        <f>IF($H462="","",IF($C462=Listes!$B$34,Listes!$I$31,IF($C462=Listes!$B$35,(VLOOKUP('DP_Instruction Forfaitaires'!$F462,Listes!$E$31:$F$36,2,FALSE)),IF($C462=Listes!$B$33,IF('DP_Instruction Forfaitaires'!$E462&lt;Listes!$A$64,'DP_Instruction Forfaitaires'!$E462*Listes!$A$65,IF('DP_Instruction Forfaitaires'!$E462&gt;Listes!$D$64,'DP_Instruction Forfaitaires'!$E462*Listes!$D$65,(('DP_Instruction Forfaitaires'!$E462*Listes!$B$65)+Listes!$C$65)))))))</f>
        <v/>
      </c>
      <c r="O462" s="140" t="str">
        <f>IF('Dépenses forfaitaires'!P462="","",'Dépenses forfaitaires'!P462)</f>
        <v/>
      </c>
      <c r="P462" s="196"/>
      <c r="Q462" s="367" t="str">
        <f t="shared" si="28"/>
        <v/>
      </c>
      <c r="R462" s="367" t="str">
        <f t="shared" si="29"/>
        <v/>
      </c>
      <c r="S462" s="196" t="str">
        <f t="shared" si="30"/>
        <v/>
      </c>
      <c r="T462" s="193"/>
      <c r="U462" s="198"/>
      <c r="V462" s="301" t="str">
        <f>IF(AND(OR(P462="KO",S462&lt;&gt;""),OR(Q462="",R462="",S462="")),Listes!$A$68,IF(AND(S462="",Q462&lt;&gt;""),Listes!$A$69,IF(AND(O462&lt;S462,U462=""),Listes!$A$70,IF(AND(Q462&gt;R462),Listes!$A$71,IF(AND(O462&lt;&gt;"",O462&gt;S462,T462=""),Listes!$A$72,IF(AND(W462="",OR(P462&lt;&gt;"",Q462&lt;&gt;"",R462&lt;&gt;"")),Listes!$A$73,""))))))</f>
        <v/>
      </c>
      <c r="W462" s="199"/>
      <c r="X462" s="331">
        <f t="shared" si="31"/>
        <v>0</v>
      </c>
    </row>
    <row r="463" spans="1:24" ht="20.149999999999999" customHeight="1" x14ac:dyDescent="0.35">
      <c r="A463" s="126">
        <v>457</v>
      </c>
      <c r="B463" s="123" t="str">
        <f>IF('Dépenses forfaitaires'!B463="","",'Dépenses forfaitaires'!B463)</f>
        <v/>
      </c>
      <c r="C463" s="123" t="str">
        <f>IF('Dépenses forfaitaires'!C463="","",'Dépenses forfaitaires'!C463)</f>
        <v/>
      </c>
      <c r="D463" s="123" t="str">
        <f>IF('Dépenses forfaitaires'!D463="","",'Dépenses forfaitaires'!D463)</f>
        <v/>
      </c>
      <c r="E463" s="123" t="str">
        <f>IF('Dépenses forfaitaires'!E463="","",'Dépenses forfaitaires'!E463)</f>
        <v/>
      </c>
      <c r="F463" s="123" t="str">
        <f>IF('Dépenses forfaitaires'!F463="","",'Dépenses forfaitaires'!F463)</f>
        <v/>
      </c>
      <c r="G463" s="197" t="str">
        <f>IF('Dépenses forfaitaires'!G463="","",'Dépenses forfaitaires'!G463)</f>
        <v/>
      </c>
      <c r="H463" s="123" t="str">
        <f>IF('Dépenses forfaitaires'!H463="","",'Dépenses forfaitaires'!H463)</f>
        <v/>
      </c>
      <c r="I463" s="123" t="str">
        <f>IF('Dépenses forfaitaires'!I463="","",'Dépenses forfaitaires'!I463)</f>
        <v/>
      </c>
      <c r="J463" s="361" t="str">
        <f>IF('Dépenses forfaitaires'!J463="","",'Dépenses forfaitaires'!J463)</f>
        <v/>
      </c>
      <c r="K463" s="361" t="str">
        <f>IF('Dépenses forfaitaires'!K463="","",'Dépenses forfaitaires'!K463)</f>
        <v/>
      </c>
      <c r="L463" s="123" t="str">
        <f>IF($H463="","",IF($C463=Listes!$B$32,IF('DP_Instruction Forfaitaires'!$E463&lt;Listes!$B$53,('DP_Instruction Forfaitaires'!$E463*(VLOOKUP('DP_Instruction Forfaitaires'!$D463,Listes!$A$54:$E$60,2,FALSE))),IF('DP_Instruction Forfaitaires'!$E463&gt;Listes!$E$53,('DP_Instruction Forfaitaires'!$E463*(VLOOKUP('DP_Instruction Forfaitaires'!$D463,Listes!$A$54:$E$60,5,FALSE))),('DP_Instruction Forfaitaires'!$E463*(VLOOKUP('DP_Instruction Forfaitaires'!$D463,Listes!$A$54:$E$60,3,FALSE))+(VLOOKUP('DP_Instruction Forfaitaires'!$D463,Listes!$A$54:$E$60,4,FALSE)))))))</f>
        <v/>
      </c>
      <c r="M463" s="123" t="str">
        <f>IF($H463="","",IF($C463=Listes!$B$31,IF('DP_Instruction Forfaitaires'!$E463&lt;Listes!$B$42,('DP_Instruction Forfaitaires'!$E463*(VLOOKUP('DP_Instruction Forfaitaires'!$D463,Listes!$A$43:$E$49,2,FALSE))),IF('DP_Instruction Forfaitaires'!$E463&gt;Listes!$D$42,('DP_Instruction Forfaitaires'!$E463*(VLOOKUP('DP_Instruction Forfaitaires'!$D463,Listes!$A$43:$E$49,5,FALSE))),('DP_Instruction Forfaitaires'!$E463*(VLOOKUP('DP_Instruction Forfaitaires'!$D463,Listes!$A$43:$E$49,3,FALSE))+(VLOOKUP('DP_Instruction Forfaitaires'!$D463,Listes!$A$43:$E$49,4,FALSE)))))))</f>
        <v/>
      </c>
      <c r="N463" s="186" t="str">
        <f>IF($H463="","",IF($C463=Listes!$B$34,Listes!$I$31,IF($C463=Listes!$B$35,(VLOOKUP('DP_Instruction Forfaitaires'!$F463,Listes!$E$31:$F$36,2,FALSE)),IF($C463=Listes!$B$33,IF('DP_Instruction Forfaitaires'!$E463&lt;Listes!$A$64,'DP_Instruction Forfaitaires'!$E463*Listes!$A$65,IF('DP_Instruction Forfaitaires'!$E463&gt;Listes!$D$64,'DP_Instruction Forfaitaires'!$E463*Listes!$D$65,(('DP_Instruction Forfaitaires'!$E463*Listes!$B$65)+Listes!$C$65)))))))</f>
        <v/>
      </c>
      <c r="O463" s="140" t="str">
        <f>IF('Dépenses forfaitaires'!P463="","",'Dépenses forfaitaires'!P463)</f>
        <v/>
      </c>
      <c r="P463" s="196"/>
      <c r="Q463" s="367" t="str">
        <f t="shared" si="28"/>
        <v/>
      </c>
      <c r="R463" s="367" t="str">
        <f t="shared" si="29"/>
        <v/>
      </c>
      <c r="S463" s="196" t="str">
        <f t="shared" si="30"/>
        <v/>
      </c>
      <c r="T463" s="193"/>
      <c r="U463" s="198"/>
      <c r="V463" s="301" t="str">
        <f>IF(AND(OR(P463="KO",S463&lt;&gt;""),OR(Q463="",R463="",S463="")),Listes!$A$68,IF(AND(S463="",Q463&lt;&gt;""),Listes!$A$69,IF(AND(O463&lt;S463,U463=""),Listes!$A$70,IF(AND(Q463&gt;R463),Listes!$A$71,IF(AND(O463&lt;&gt;"",O463&gt;S463,T463=""),Listes!$A$72,IF(AND(W463="",OR(P463&lt;&gt;"",Q463&lt;&gt;"",R463&lt;&gt;"")),Listes!$A$73,""))))))</f>
        <v/>
      </c>
      <c r="W463" s="199"/>
      <c r="X463" s="331">
        <f t="shared" si="31"/>
        <v>0</v>
      </c>
    </row>
    <row r="464" spans="1:24" ht="20.149999999999999" customHeight="1" x14ac:dyDescent="0.35">
      <c r="A464" s="126">
        <v>458</v>
      </c>
      <c r="B464" s="123" t="str">
        <f>IF('Dépenses forfaitaires'!B464="","",'Dépenses forfaitaires'!B464)</f>
        <v/>
      </c>
      <c r="C464" s="123" t="str">
        <f>IF('Dépenses forfaitaires'!C464="","",'Dépenses forfaitaires'!C464)</f>
        <v/>
      </c>
      <c r="D464" s="123" t="str">
        <f>IF('Dépenses forfaitaires'!D464="","",'Dépenses forfaitaires'!D464)</f>
        <v/>
      </c>
      <c r="E464" s="123" t="str">
        <f>IF('Dépenses forfaitaires'!E464="","",'Dépenses forfaitaires'!E464)</f>
        <v/>
      </c>
      <c r="F464" s="123" t="str">
        <f>IF('Dépenses forfaitaires'!F464="","",'Dépenses forfaitaires'!F464)</f>
        <v/>
      </c>
      <c r="G464" s="197" t="str">
        <f>IF('Dépenses forfaitaires'!G464="","",'Dépenses forfaitaires'!G464)</f>
        <v/>
      </c>
      <c r="H464" s="123" t="str">
        <f>IF('Dépenses forfaitaires'!H464="","",'Dépenses forfaitaires'!H464)</f>
        <v/>
      </c>
      <c r="I464" s="123" t="str">
        <f>IF('Dépenses forfaitaires'!I464="","",'Dépenses forfaitaires'!I464)</f>
        <v/>
      </c>
      <c r="J464" s="361" t="str">
        <f>IF('Dépenses forfaitaires'!J464="","",'Dépenses forfaitaires'!J464)</f>
        <v/>
      </c>
      <c r="K464" s="361" t="str">
        <f>IF('Dépenses forfaitaires'!K464="","",'Dépenses forfaitaires'!K464)</f>
        <v/>
      </c>
      <c r="L464" s="123" t="str">
        <f>IF($H464="","",IF($C464=Listes!$B$32,IF('DP_Instruction Forfaitaires'!$E464&lt;Listes!$B$53,('DP_Instruction Forfaitaires'!$E464*(VLOOKUP('DP_Instruction Forfaitaires'!$D464,Listes!$A$54:$E$60,2,FALSE))),IF('DP_Instruction Forfaitaires'!$E464&gt;Listes!$E$53,('DP_Instruction Forfaitaires'!$E464*(VLOOKUP('DP_Instruction Forfaitaires'!$D464,Listes!$A$54:$E$60,5,FALSE))),('DP_Instruction Forfaitaires'!$E464*(VLOOKUP('DP_Instruction Forfaitaires'!$D464,Listes!$A$54:$E$60,3,FALSE))+(VLOOKUP('DP_Instruction Forfaitaires'!$D464,Listes!$A$54:$E$60,4,FALSE)))))))</f>
        <v/>
      </c>
      <c r="M464" s="123" t="str">
        <f>IF($H464="","",IF($C464=Listes!$B$31,IF('DP_Instruction Forfaitaires'!$E464&lt;Listes!$B$42,('DP_Instruction Forfaitaires'!$E464*(VLOOKUP('DP_Instruction Forfaitaires'!$D464,Listes!$A$43:$E$49,2,FALSE))),IF('DP_Instruction Forfaitaires'!$E464&gt;Listes!$D$42,('DP_Instruction Forfaitaires'!$E464*(VLOOKUP('DP_Instruction Forfaitaires'!$D464,Listes!$A$43:$E$49,5,FALSE))),('DP_Instruction Forfaitaires'!$E464*(VLOOKUP('DP_Instruction Forfaitaires'!$D464,Listes!$A$43:$E$49,3,FALSE))+(VLOOKUP('DP_Instruction Forfaitaires'!$D464,Listes!$A$43:$E$49,4,FALSE)))))))</f>
        <v/>
      </c>
      <c r="N464" s="186" t="str">
        <f>IF($H464="","",IF($C464=Listes!$B$34,Listes!$I$31,IF($C464=Listes!$B$35,(VLOOKUP('DP_Instruction Forfaitaires'!$F464,Listes!$E$31:$F$36,2,FALSE)),IF($C464=Listes!$B$33,IF('DP_Instruction Forfaitaires'!$E464&lt;Listes!$A$64,'DP_Instruction Forfaitaires'!$E464*Listes!$A$65,IF('DP_Instruction Forfaitaires'!$E464&gt;Listes!$D$64,'DP_Instruction Forfaitaires'!$E464*Listes!$D$65,(('DP_Instruction Forfaitaires'!$E464*Listes!$B$65)+Listes!$C$65)))))))</f>
        <v/>
      </c>
      <c r="O464" s="140" t="str">
        <f>IF('Dépenses forfaitaires'!P464="","",'Dépenses forfaitaires'!P464)</f>
        <v/>
      </c>
      <c r="P464" s="196"/>
      <c r="Q464" s="367" t="str">
        <f t="shared" si="28"/>
        <v/>
      </c>
      <c r="R464" s="367" t="str">
        <f t="shared" si="29"/>
        <v/>
      </c>
      <c r="S464" s="196" t="str">
        <f t="shared" si="30"/>
        <v/>
      </c>
      <c r="T464" s="193"/>
      <c r="U464" s="198"/>
      <c r="V464" s="301" t="str">
        <f>IF(AND(OR(P464="KO",S464&lt;&gt;""),OR(Q464="",R464="",S464="")),Listes!$A$68,IF(AND(S464="",Q464&lt;&gt;""),Listes!$A$69,IF(AND(O464&lt;S464,U464=""),Listes!$A$70,IF(AND(Q464&gt;R464),Listes!$A$71,IF(AND(O464&lt;&gt;"",O464&gt;S464,T464=""),Listes!$A$72,IF(AND(W464="",OR(P464&lt;&gt;"",Q464&lt;&gt;"",R464&lt;&gt;"")),Listes!$A$73,""))))))</f>
        <v/>
      </c>
      <c r="W464" s="199"/>
      <c r="X464" s="331">
        <f t="shared" si="31"/>
        <v>0</v>
      </c>
    </row>
    <row r="465" spans="1:24" ht="20.149999999999999" customHeight="1" x14ac:dyDescent="0.35">
      <c r="A465" s="126">
        <v>459</v>
      </c>
      <c r="B465" s="123" t="str">
        <f>IF('Dépenses forfaitaires'!B465="","",'Dépenses forfaitaires'!B465)</f>
        <v/>
      </c>
      <c r="C465" s="123" t="str">
        <f>IF('Dépenses forfaitaires'!C465="","",'Dépenses forfaitaires'!C465)</f>
        <v/>
      </c>
      <c r="D465" s="123" t="str">
        <f>IF('Dépenses forfaitaires'!D465="","",'Dépenses forfaitaires'!D465)</f>
        <v/>
      </c>
      <c r="E465" s="123" t="str">
        <f>IF('Dépenses forfaitaires'!E465="","",'Dépenses forfaitaires'!E465)</f>
        <v/>
      </c>
      <c r="F465" s="123" t="str">
        <f>IF('Dépenses forfaitaires'!F465="","",'Dépenses forfaitaires'!F465)</f>
        <v/>
      </c>
      <c r="G465" s="197" t="str">
        <f>IF('Dépenses forfaitaires'!G465="","",'Dépenses forfaitaires'!G465)</f>
        <v/>
      </c>
      <c r="H465" s="123" t="str">
        <f>IF('Dépenses forfaitaires'!H465="","",'Dépenses forfaitaires'!H465)</f>
        <v/>
      </c>
      <c r="I465" s="123" t="str">
        <f>IF('Dépenses forfaitaires'!I465="","",'Dépenses forfaitaires'!I465)</f>
        <v/>
      </c>
      <c r="J465" s="361" t="str">
        <f>IF('Dépenses forfaitaires'!J465="","",'Dépenses forfaitaires'!J465)</f>
        <v/>
      </c>
      <c r="K465" s="361" t="str">
        <f>IF('Dépenses forfaitaires'!K465="","",'Dépenses forfaitaires'!K465)</f>
        <v/>
      </c>
      <c r="L465" s="123" t="str">
        <f>IF($H465="","",IF($C465=Listes!$B$32,IF('DP_Instruction Forfaitaires'!$E465&lt;Listes!$B$53,('DP_Instruction Forfaitaires'!$E465*(VLOOKUP('DP_Instruction Forfaitaires'!$D465,Listes!$A$54:$E$60,2,FALSE))),IF('DP_Instruction Forfaitaires'!$E465&gt;Listes!$E$53,('DP_Instruction Forfaitaires'!$E465*(VLOOKUP('DP_Instruction Forfaitaires'!$D465,Listes!$A$54:$E$60,5,FALSE))),('DP_Instruction Forfaitaires'!$E465*(VLOOKUP('DP_Instruction Forfaitaires'!$D465,Listes!$A$54:$E$60,3,FALSE))+(VLOOKUP('DP_Instruction Forfaitaires'!$D465,Listes!$A$54:$E$60,4,FALSE)))))))</f>
        <v/>
      </c>
      <c r="M465" s="123" t="str">
        <f>IF($H465="","",IF($C465=Listes!$B$31,IF('DP_Instruction Forfaitaires'!$E465&lt;Listes!$B$42,('DP_Instruction Forfaitaires'!$E465*(VLOOKUP('DP_Instruction Forfaitaires'!$D465,Listes!$A$43:$E$49,2,FALSE))),IF('DP_Instruction Forfaitaires'!$E465&gt;Listes!$D$42,('DP_Instruction Forfaitaires'!$E465*(VLOOKUP('DP_Instruction Forfaitaires'!$D465,Listes!$A$43:$E$49,5,FALSE))),('DP_Instruction Forfaitaires'!$E465*(VLOOKUP('DP_Instruction Forfaitaires'!$D465,Listes!$A$43:$E$49,3,FALSE))+(VLOOKUP('DP_Instruction Forfaitaires'!$D465,Listes!$A$43:$E$49,4,FALSE)))))))</f>
        <v/>
      </c>
      <c r="N465" s="186" t="str">
        <f>IF($H465="","",IF($C465=Listes!$B$34,Listes!$I$31,IF($C465=Listes!$B$35,(VLOOKUP('DP_Instruction Forfaitaires'!$F465,Listes!$E$31:$F$36,2,FALSE)),IF($C465=Listes!$B$33,IF('DP_Instruction Forfaitaires'!$E465&lt;Listes!$A$64,'DP_Instruction Forfaitaires'!$E465*Listes!$A$65,IF('DP_Instruction Forfaitaires'!$E465&gt;Listes!$D$64,'DP_Instruction Forfaitaires'!$E465*Listes!$D$65,(('DP_Instruction Forfaitaires'!$E465*Listes!$B$65)+Listes!$C$65)))))))</f>
        <v/>
      </c>
      <c r="O465" s="140" t="str">
        <f>IF('Dépenses forfaitaires'!P465="","",'Dépenses forfaitaires'!P465)</f>
        <v/>
      </c>
      <c r="P465" s="196"/>
      <c r="Q465" s="367" t="str">
        <f t="shared" si="28"/>
        <v/>
      </c>
      <c r="R465" s="367" t="str">
        <f t="shared" si="29"/>
        <v/>
      </c>
      <c r="S465" s="196" t="str">
        <f t="shared" si="30"/>
        <v/>
      </c>
      <c r="T465" s="193"/>
      <c r="U465" s="198"/>
      <c r="V465" s="301" t="str">
        <f>IF(AND(OR(P465="KO",S465&lt;&gt;""),OR(Q465="",R465="",S465="")),Listes!$A$68,IF(AND(S465="",Q465&lt;&gt;""),Listes!$A$69,IF(AND(O465&lt;S465,U465=""),Listes!$A$70,IF(AND(Q465&gt;R465),Listes!$A$71,IF(AND(O465&lt;&gt;"",O465&gt;S465,T465=""),Listes!$A$72,IF(AND(W465="",OR(P465&lt;&gt;"",Q465&lt;&gt;"",R465&lt;&gt;"")),Listes!$A$73,""))))))</f>
        <v/>
      </c>
      <c r="W465" s="199"/>
      <c r="X465" s="331">
        <f t="shared" si="31"/>
        <v>0</v>
      </c>
    </row>
    <row r="466" spans="1:24" ht="20.149999999999999" customHeight="1" x14ac:dyDescent="0.35">
      <c r="A466" s="126">
        <v>460</v>
      </c>
      <c r="B466" s="123" t="str">
        <f>IF('Dépenses forfaitaires'!B466="","",'Dépenses forfaitaires'!B466)</f>
        <v/>
      </c>
      <c r="C466" s="123" t="str">
        <f>IF('Dépenses forfaitaires'!C466="","",'Dépenses forfaitaires'!C466)</f>
        <v/>
      </c>
      <c r="D466" s="123" t="str">
        <f>IF('Dépenses forfaitaires'!D466="","",'Dépenses forfaitaires'!D466)</f>
        <v/>
      </c>
      <c r="E466" s="123" t="str">
        <f>IF('Dépenses forfaitaires'!E466="","",'Dépenses forfaitaires'!E466)</f>
        <v/>
      </c>
      <c r="F466" s="123" t="str">
        <f>IF('Dépenses forfaitaires'!F466="","",'Dépenses forfaitaires'!F466)</f>
        <v/>
      </c>
      <c r="G466" s="197" t="str">
        <f>IF('Dépenses forfaitaires'!G466="","",'Dépenses forfaitaires'!G466)</f>
        <v/>
      </c>
      <c r="H466" s="123" t="str">
        <f>IF('Dépenses forfaitaires'!H466="","",'Dépenses forfaitaires'!H466)</f>
        <v/>
      </c>
      <c r="I466" s="123" t="str">
        <f>IF('Dépenses forfaitaires'!I466="","",'Dépenses forfaitaires'!I466)</f>
        <v/>
      </c>
      <c r="J466" s="361" t="str">
        <f>IF('Dépenses forfaitaires'!J466="","",'Dépenses forfaitaires'!J466)</f>
        <v/>
      </c>
      <c r="K466" s="361" t="str">
        <f>IF('Dépenses forfaitaires'!K466="","",'Dépenses forfaitaires'!K466)</f>
        <v/>
      </c>
      <c r="L466" s="123" t="str">
        <f>IF($H466="","",IF($C466=Listes!$B$32,IF('DP_Instruction Forfaitaires'!$E466&lt;Listes!$B$53,('DP_Instruction Forfaitaires'!$E466*(VLOOKUP('DP_Instruction Forfaitaires'!$D466,Listes!$A$54:$E$60,2,FALSE))),IF('DP_Instruction Forfaitaires'!$E466&gt;Listes!$E$53,('DP_Instruction Forfaitaires'!$E466*(VLOOKUP('DP_Instruction Forfaitaires'!$D466,Listes!$A$54:$E$60,5,FALSE))),('DP_Instruction Forfaitaires'!$E466*(VLOOKUP('DP_Instruction Forfaitaires'!$D466,Listes!$A$54:$E$60,3,FALSE))+(VLOOKUP('DP_Instruction Forfaitaires'!$D466,Listes!$A$54:$E$60,4,FALSE)))))))</f>
        <v/>
      </c>
      <c r="M466" s="123" t="str">
        <f>IF($H466="","",IF($C466=Listes!$B$31,IF('DP_Instruction Forfaitaires'!$E466&lt;Listes!$B$42,('DP_Instruction Forfaitaires'!$E466*(VLOOKUP('DP_Instruction Forfaitaires'!$D466,Listes!$A$43:$E$49,2,FALSE))),IF('DP_Instruction Forfaitaires'!$E466&gt;Listes!$D$42,('DP_Instruction Forfaitaires'!$E466*(VLOOKUP('DP_Instruction Forfaitaires'!$D466,Listes!$A$43:$E$49,5,FALSE))),('DP_Instruction Forfaitaires'!$E466*(VLOOKUP('DP_Instruction Forfaitaires'!$D466,Listes!$A$43:$E$49,3,FALSE))+(VLOOKUP('DP_Instruction Forfaitaires'!$D466,Listes!$A$43:$E$49,4,FALSE)))))))</f>
        <v/>
      </c>
      <c r="N466" s="186" t="str">
        <f>IF($H466="","",IF($C466=Listes!$B$34,Listes!$I$31,IF($C466=Listes!$B$35,(VLOOKUP('DP_Instruction Forfaitaires'!$F466,Listes!$E$31:$F$36,2,FALSE)),IF($C466=Listes!$B$33,IF('DP_Instruction Forfaitaires'!$E466&lt;Listes!$A$64,'DP_Instruction Forfaitaires'!$E466*Listes!$A$65,IF('DP_Instruction Forfaitaires'!$E466&gt;Listes!$D$64,'DP_Instruction Forfaitaires'!$E466*Listes!$D$65,(('DP_Instruction Forfaitaires'!$E466*Listes!$B$65)+Listes!$C$65)))))))</f>
        <v/>
      </c>
      <c r="O466" s="140" t="str">
        <f>IF('Dépenses forfaitaires'!P466="","",'Dépenses forfaitaires'!P466)</f>
        <v/>
      </c>
      <c r="P466" s="196"/>
      <c r="Q466" s="367" t="str">
        <f t="shared" si="28"/>
        <v/>
      </c>
      <c r="R466" s="367" t="str">
        <f t="shared" si="29"/>
        <v/>
      </c>
      <c r="S466" s="196" t="str">
        <f t="shared" si="30"/>
        <v/>
      </c>
      <c r="T466" s="193"/>
      <c r="U466" s="198"/>
      <c r="V466" s="301" t="str">
        <f>IF(AND(OR(P466="KO",S466&lt;&gt;""),OR(Q466="",R466="",S466="")),Listes!$A$68,IF(AND(S466="",Q466&lt;&gt;""),Listes!$A$69,IF(AND(O466&lt;S466,U466=""),Listes!$A$70,IF(AND(Q466&gt;R466),Listes!$A$71,IF(AND(O466&lt;&gt;"",O466&gt;S466,T466=""),Listes!$A$72,IF(AND(W466="",OR(P466&lt;&gt;"",Q466&lt;&gt;"",R466&lt;&gt;"")),Listes!$A$73,""))))))</f>
        <v/>
      </c>
      <c r="W466" s="199"/>
      <c r="X466" s="331">
        <f t="shared" si="31"/>
        <v>0</v>
      </c>
    </row>
    <row r="467" spans="1:24" ht="20.149999999999999" customHeight="1" x14ac:dyDescent="0.35">
      <c r="A467" s="126">
        <v>461</v>
      </c>
      <c r="B467" s="123" t="str">
        <f>IF('Dépenses forfaitaires'!B467="","",'Dépenses forfaitaires'!B467)</f>
        <v/>
      </c>
      <c r="C467" s="123" t="str">
        <f>IF('Dépenses forfaitaires'!C467="","",'Dépenses forfaitaires'!C467)</f>
        <v/>
      </c>
      <c r="D467" s="123" t="str">
        <f>IF('Dépenses forfaitaires'!D467="","",'Dépenses forfaitaires'!D467)</f>
        <v/>
      </c>
      <c r="E467" s="123" t="str">
        <f>IF('Dépenses forfaitaires'!E467="","",'Dépenses forfaitaires'!E467)</f>
        <v/>
      </c>
      <c r="F467" s="123" t="str">
        <f>IF('Dépenses forfaitaires'!F467="","",'Dépenses forfaitaires'!F467)</f>
        <v/>
      </c>
      <c r="G467" s="197" t="str">
        <f>IF('Dépenses forfaitaires'!G467="","",'Dépenses forfaitaires'!G467)</f>
        <v/>
      </c>
      <c r="H467" s="123" t="str">
        <f>IF('Dépenses forfaitaires'!H467="","",'Dépenses forfaitaires'!H467)</f>
        <v/>
      </c>
      <c r="I467" s="123" t="str">
        <f>IF('Dépenses forfaitaires'!I467="","",'Dépenses forfaitaires'!I467)</f>
        <v/>
      </c>
      <c r="J467" s="361" t="str">
        <f>IF('Dépenses forfaitaires'!J467="","",'Dépenses forfaitaires'!J467)</f>
        <v/>
      </c>
      <c r="K467" s="361" t="str">
        <f>IF('Dépenses forfaitaires'!K467="","",'Dépenses forfaitaires'!K467)</f>
        <v/>
      </c>
      <c r="L467" s="123" t="str">
        <f>IF($H467="","",IF($C467=Listes!$B$32,IF('DP_Instruction Forfaitaires'!$E467&lt;Listes!$B$53,('DP_Instruction Forfaitaires'!$E467*(VLOOKUP('DP_Instruction Forfaitaires'!$D467,Listes!$A$54:$E$60,2,FALSE))),IF('DP_Instruction Forfaitaires'!$E467&gt;Listes!$E$53,('DP_Instruction Forfaitaires'!$E467*(VLOOKUP('DP_Instruction Forfaitaires'!$D467,Listes!$A$54:$E$60,5,FALSE))),('DP_Instruction Forfaitaires'!$E467*(VLOOKUP('DP_Instruction Forfaitaires'!$D467,Listes!$A$54:$E$60,3,FALSE))+(VLOOKUP('DP_Instruction Forfaitaires'!$D467,Listes!$A$54:$E$60,4,FALSE)))))))</f>
        <v/>
      </c>
      <c r="M467" s="123" t="str">
        <f>IF($H467="","",IF($C467=Listes!$B$31,IF('DP_Instruction Forfaitaires'!$E467&lt;Listes!$B$42,('DP_Instruction Forfaitaires'!$E467*(VLOOKUP('DP_Instruction Forfaitaires'!$D467,Listes!$A$43:$E$49,2,FALSE))),IF('DP_Instruction Forfaitaires'!$E467&gt;Listes!$D$42,('DP_Instruction Forfaitaires'!$E467*(VLOOKUP('DP_Instruction Forfaitaires'!$D467,Listes!$A$43:$E$49,5,FALSE))),('DP_Instruction Forfaitaires'!$E467*(VLOOKUP('DP_Instruction Forfaitaires'!$D467,Listes!$A$43:$E$49,3,FALSE))+(VLOOKUP('DP_Instruction Forfaitaires'!$D467,Listes!$A$43:$E$49,4,FALSE)))))))</f>
        <v/>
      </c>
      <c r="N467" s="186" t="str">
        <f>IF($H467="","",IF($C467=Listes!$B$34,Listes!$I$31,IF($C467=Listes!$B$35,(VLOOKUP('DP_Instruction Forfaitaires'!$F467,Listes!$E$31:$F$36,2,FALSE)),IF($C467=Listes!$B$33,IF('DP_Instruction Forfaitaires'!$E467&lt;Listes!$A$64,'DP_Instruction Forfaitaires'!$E467*Listes!$A$65,IF('DP_Instruction Forfaitaires'!$E467&gt;Listes!$D$64,'DP_Instruction Forfaitaires'!$E467*Listes!$D$65,(('DP_Instruction Forfaitaires'!$E467*Listes!$B$65)+Listes!$C$65)))))))</f>
        <v/>
      </c>
      <c r="O467" s="140" t="str">
        <f>IF('Dépenses forfaitaires'!P467="","",'Dépenses forfaitaires'!P467)</f>
        <v/>
      </c>
      <c r="P467" s="196"/>
      <c r="Q467" s="367" t="str">
        <f t="shared" si="28"/>
        <v/>
      </c>
      <c r="R467" s="367" t="str">
        <f t="shared" si="29"/>
        <v/>
      </c>
      <c r="S467" s="196" t="str">
        <f t="shared" si="30"/>
        <v/>
      </c>
      <c r="T467" s="193"/>
      <c r="U467" s="198"/>
      <c r="V467" s="301" t="str">
        <f>IF(AND(OR(P467="KO",S467&lt;&gt;""),OR(Q467="",R467="",S467="")),Listes!$A$68,IF(AND(S467="",Q467&lt;&gt;""),Listes!$A$69,IF(AND(O467&lt;S467,U467=""),Listes!$A$70,IF(AND(Q467&gt;R467),Listes!$A$71,IF(AND(O467&lt;&gt;"",O467&gt;S467,T467=""),Listes!$A$72,IF(AND(W467="",OR(P467&lt;&gt;"",Q467&lt;&gt;"",R467&lt;&gt;"")),Listes!$A$73,""))))))</f>
        <v/>
      </c>
      <c r="W467" s="199"/>
      <c r="X467" s="331">
        <f t="shared" si="31"/>
        <v>0</v>
      </c>
    </row>
    <row r="468" spans="1:24" ht="20.149999999999999" customHeight="1" x14ac:dyDescent="0.35">
      <c r="A468" s="126">
        <v>462</v>
      </c>
      <c r="B468" s="123" t="str">
        <f>IF('Dépenses forfaitaires'!B468="","",'Dépenses forfaitaires'!B468)</f>
        <v/>
      </c>
      <c r="C468" s="123" t="str">
        <f>IF('Dépenses forfaitaires'!C468="","",'Dépenses forfaitaires'!C468)</f>
        <v/>
      </c>
      <c r="D468" s="123" t="str">
        <f>IF('Dépenses forfaitaires'!D468="","",'Dépenses forfaitaires'!D468)</f>
        <v/>
      </c>
      <c r="E468" s="123" t="str">
        <f>IF('Dépenses forfaitaires'!E468="","",'Dépenses forfaitaires'!E468)</f>
        <v/>
      </c>
      <c r="F468" s="123" t="str">
        <f>IF('Dépenses forfaitaires'!F468="","",'Dépenses forfaitaires'!F468)</f>
        <v/>
      </c>
      <c r="G468" s="197" t="str">
        <f>IF('Dépenses forfaitaires'!G468="","",'Dépenses forfaitaires'!G468)</f>
        <v/>
      </c>
      <c r="H468" s="123" t="str">
        <f>IF('Dépenses forfaitaires'!H468="","",'Dépenses forfaitaires'!H468)</f>
        <v/>
      </c>
      <c r="I468" s="123" t="str">
        <f>IF('Dépenses forfaitaires'!I468="","",'Dépenses forfaitaires'!I468)</f>
        <v/>
      </c>
      <c r="J468" s="361" t="str">
        <f>IF('Dépenses forfaitaires'!J468="","",'Dépenses forfaitaires'!J468)</f>
        <v/>
      </c>
      <c r="K468" s="361" t="str">
        <f>IF('Dépenses forfaitaires'!K468="","",'Dépenses forfaitaires'!K468)</f>
        <v/>
      </c>
      <c r="L468" s="123" t="str">
        <f>IF($H468="","",IF($C468=Listes!$B$32,IF('DP_Instruction Forfaitaires'!$E468&lt;Listes!$B$53,('DP_Instruction Forfaitaires'!$E468*(VLOOKUP('DP_Instruction Forfaitaires'!$D468,Listes!$A$54:$E$60,2,FALSE))),IF('DP_Instruction Forfaitaires'!$E468&gt;Listes!$E$53,('DP_Instruction Forfaitaires'!$E468*(VLOOKUP('DP_Instruction Forfaitaires'!$D468,Listes!$A$54:$E$60,5,FALSE))),('DP_Instruction Forfaitaires'!$E468*(VLOOKUP('DP_Instruction Forfaitaires'!$D468,Listes!$A$54:$E$60,3,FALSE))+(VLOOKUP('DP_Instruction Forfaitaires'!$D468,Listes!$A$54:$E$60,4,FALSE)))))))</f>
        <v/>
      </c>
      <c r="M468" s="123" t="str">
        <f>IF($H468="","",IF($C468=Listes!$B$31,IF('DP_Instruction Forfaitaires'!$E468&lt;Listes!$B$42,('DP_Instruction Forfaitaires'!$E468*(VLOOKUP('DP_Instruction Forfaitaires'!$D468,Listes!$A$43:$E$49,2,FALSE))),IF('DP_Instruction Forfaitaires'!$E468&gt;Listes!$D$42,('DP_Instruction Forfaitaires'!$E468*(VLOOKUP('DP_Instruction Forfaitaires'!$D468,Listes!$A$43:$E$49,5,FALSE))),('DP_Instruction Forfaitaires'!$E468*(VLOOKUP('DP_Instruction Forfaitaires'!$D468,Listes!$A$43:$E$49,3,FALSE))+(VLOOKUP('DP_Instruction Forfaitaires'!$D468,Listes!$A$43:$E$49,4,FALSE)))))))</f>
        <v/>
      </c>
      <c r="N468" s="186" t="str">
        <f>IF($H468="","",IF($C468=Listes!$B$34,Listes!$I$31,IF($C468=Listes!$B$35,(VLOOKUP('DP_Instruction Forfaitaires'!$F468,Listes!$E$31:$F$36,2,FALSE)),IF($C468=Listes!$B$33,IF('DP_Instruction Forfaitaires'!$E468&lt;Listes!$A$64,'DP_Instruction Forfaitaires'!$E468*Listes!$A$65,IF('DP_Instruction Forfaitaires'!$E468&gt;Listes!$D$64,'DP_Instruction Forfaitaires'!$E468*Listes!$D$65,(('DP_Instruction Forfaitaires'!$E468*Listes!$B$65)+Listes!$C$65)))))))</f>
        <v/>
      </c>
      <c r="O468" s="140" t="str">
        <f>IF('Dépenses forfaitaires'!P468="","",'Dépenses forfaitaires'!P468)</f>
        <v/>
      </c>
      <c r="P468" s="196"/>
      <c r="Q468" s="367" t="str">
        <f t="shared" si="28"/>
        <v/>
      </c>
      <c r="R468" s="367" t="str">
        <f t="shared" si="29"/>
        <v/>
      </c>
      <c r="S468" s="196" t="str">
        <f t="shared" si="30"/>
        <v/>
      </c>
      <c r="T468" s="193"/>
      <c r="U468" s="198"/>
      <c r="V468" s="301" t="str">
        <f>IF(AND(OR(P468="KO",S468&lt;&gt;""),OR(Q468="",R468="",S468="")),Listes!$A$68,IF(AND(S468="",Q468&lt;&gt;""),Listes!$A$69,IF(AND(O468&lt;S468,U468=""),Listes!$A$70,IF(AND(Q468&gt;R468),Listes!$A$71,IF(AND(O468&lt;&gt;"",O468&gt;S468,T468=""),Listes!$A$72,IF(AND(W468="",OR(P468&lt;&gt;"",Q468&lt;&gt;"",R468&lt;&gt;"")),Listes!$A$73,""))))))</f>
        <v/>
      </c>
      <c r="W468" s="199"/>
      <c r="X468" s="331">
        <f t="shared" si="31"/>
        <v>0</v>
      </c>
    </row>
    <row r="469" spans="1:24" ht="20.149999999999999" customHeight="1" x14ac:dyDescent="0.35">
      <c r="A469" s="126">
        <v>463</v>
      </c>
      <c r="B469" s="123" t="str">
        <f>IF('Dépenses forfaitaires'!B469="","",'Dépenses forfaitaires'!B469)</f>
        <v/>
      </c>
      <c r="C469" s="123" t="str">
        <f>IF('Dépenses forfaitaires'!C469="","",'Dépenses forfaitaires'!C469)</f>
        <v/>
      </c>
      <c r="D469" s="123" t="str">
        <f>IF('Dépenses forfaitaires'!D469="","",'Dépenses forfaitaires'!D469)</f>
        <v/>
      </c>
      <c r="E469" s="123" t="str">
        <f>IF('Dépenses forfaitaires'!E469="","",'Dépenses forfaitaires'!E469)</f>
        <v/>
      </c>
      <c r="F469" s="123" t="str">
        <f>IF('Dépenses forfaitaires'!F469="","",'Dépenses forfaitaires'!F469)</f>
        <v/>
      </c>
      <c r="G469" s="197" t="str">
        <f>IF('Dépenses forfaitaires'!G469="","",'Dépenses forfaitaires'!G469)</f>
        <v/>
      </c>
      <c r="H469" s="123" t="str">
        <f>IF('Dépenses forfaitaires'!H469="","",'Dépenses forfaitaires'!H469)</f>
        <v/>
      </c>
      <c r="I469" s="123" t="str">
        <f>IF('Dépenses forfaitaires'!I469="","",'Dépenses forfaitaires'!I469)</f>
        <v/>
      </c>
      <c r="J469" s="361" t="str">
        <f>IF('Dépenses forfaitaires'!J469="","",'Dépenses forfaitaires'!J469)</f>
        <v/>
      </c>
      <c r="K469" s="361" t="str">
        <f>IF('Dépenses forfaitaires'!K469="","",'Dépenses forfaitaires'!K469)</f>
        <v/>
      </c>
      <c r="L469" s="123" t="str">
        <f>IF($H469="","",IF($C469=Listes!$B$32,IF('DP_Instruction Forfaitaires'!$E469&lt;Listes!$B$53,('DP_Instruction Forfaitaires'!$E469*(VLOOKUP('DP_Instruction Forfaitaires'!$D469,Listes!$A$54:$E$60,2,FALSE))),IF('DP_Instruction Forfaitaires'!$E469&gt;Listes!$E$53,('DP_Instruction Forfaitaires'!$E469*(VLOOKUP('DP_Instruction Forfaitaires'!$D469,Listes!$A$54:$E$60,5,FALSE))),('DP_Instruction Forfaitaires'!$E469*(VLOOKUP('DP_Instruction Forfaitaires'!$D469,Listes!$A$54:$E$60,3,FALSE))+(VLOOKUP('DP_Instruction Forfaitaires'!$D469,Listes!$A$54:$E$60,4,FALSE)))))))</f>
        <v/>
      </c>
      <c r="M469" s="123" t="str">
        <f>IF($H469="","",IF($C469=Listes!$B$31,IF('DP_Instruction Forfaitaires'!$E469&lt;Listes!$B$42,('DP_Instruction Forfaitaires'!$E469*(VLOOKUP('DP_Instruction Forfaitaires'!$D469,Listes!$A$43:$E$49,2,FALSE))),IF('DP_Instruction Forfaitaires'!$E469&gt;Listes!$D$42,('DP_Instruction Forfaitaires'!$E469*(VLOOKUP('DP_Instruction Forfaitaires'!$D469,Listes!$A$43:$E$49,5,FALSE))),('DP_Instruction Forfaitaires'!$E469*(VLOOKUP('DP_Instruction Forfaitaires'!$D469,Listes!$A$43:$E$49,3,FALSE))+(VLOOKUP('DP_Instruction Forfaitaires'!$D469,Listes!$A$43:$E$49,4,FALSE)))))))</f>
        <v/>
      </c>
      <c r="N469" s="186" t="str">
        <f>IF($H469="","",IF($C469=Listes!$B$34,Listes!$I$31,IF($C469=Listes!$B$35,(VLOOKUP('DP_Instruction Forfaitaires'!$F469,Listes!$E$31:$F$36,2,FALSE)),IF($C469=Listes!$B$33,IF('DP_Instruction Forfaitaires'!$E469&lt;Listes!$A$64,'DP_Instruction Forfaitaires'!$E469*Listes!$A$65,IF('DP_Instruction Forfaitaires'!$E469&gt;Listes!$D$64,'DP_Instruction Forfaitaires'!$E469*Listes!$D$65,(('DP_Instruction Forfaitaires'!$E469*Listes!$B$65)+Listes!$C$65)))))))</f>
        <v/>
      </c>
      <c r="O469" s="140" t="str">
        <f>IF('Dépenses forfaitaires'!P469="","",'Dépenses forfaitaires'!P469)</f>
        <v/>
      </c>
      <c r="P469" s="196"/>
      <c r="Q469" s="367" t="str">
        <f t="shared" si="28"/>
        <v/>
      </c>
      <c r="R469" s="367" t="str">
        <f t="shared" si="29"/>
        <v/>
      </c>
      <c r="S469" s="196" t="str">
        <f t="shared" si="30"/>
        <v/>
      </c>
      <c r="T469" s="193"/>
      <c r="U469" s="198"/>
      <c r="V469" s="301" t="str">
        <f>IF(AND(OR(P469="KO",S469&lt;&gt;""),OR(Q469="",R469="",S469="")),Listes!$A$68,IF(AND(S469="",Q469&lt;&gt;""),Listes!$A$69,IF(AND(O469&lt;S469,U469=""),Listes!$A$70,IF(AND(Q469&gt;R469),Listes!$A$71,IF(AND(O469&lt;&gt;"",O469&gt;S469,T469=""),Listes!$A$72,IF(AND(W469="",OR(P469&lt;&gt;"",Q469&lt;&gt;"",R469&lt;&gt;"")),Listes!$A$73,""))))))</f>
        <v/>
      </c>
      <c r="W469" s="199"/>
      <c r="X469" s="331">
        <f t="shared" si="31"/>
        <v>0</v>
      </c>
    </row>
    <row r="470" spans="1:24" ht="20.149999999999999" customHeight="1" x14ac:dyDescent="0.35">
      <c r="A470" s="126">
        <v>464</v>
      </c>
      <c r="B470" s="123" t="str">
        <f>IF('Dépenses forfaitaires'!B470="","",'Dépenses forfaitaires'!B470)</f>
        <v/>
      </c>
      <c r="C470" s="123" t="str">
        <f>IF('Dépenses forfaitaires'!C470="","",'Dépenses forfaitaires'!C470)</f>
        <v/>
      </c>
      <c r="D470" s="123" t="str">
        <f>IF('Dépenses forfaitaires'!D470="","",'Dépenses forfaitaires'!D470)</f>
        <v/>
      </c>
      <c r="E470" s="123" t="str">
        <f>IF('Dépenses forfaitaires'!E470="","",'Dépenses forfaitaires'!E470)</f>
        <v/>
      </c>
      <c r="F470" s="123" t="str">
        <f>IF('Dépenses forfaitaires'!F470="","",'Dépenses forfaitaires'!F470)</f>
        <v/>
      </c>
      <c r="G470" s="197" t="str">
        <f>IF('Dépenses forfaitaires'!G470="","",'Dépenses forfaitaires'!G470)</f>
        <v/>
      </c>
      <c r="H470" s="123" t="str">
        <f>IF('Dépenses forfaitaires'!H470="","",'Dépenses forfaitaires'!H470)</f>
        <v/>
      </c>
      <c r="I470" s="123" t="str">
        <f>IF('Dépenses forfaitaires'!I470="","",'Dépenses forfaitaires'!I470)</f>
        <v/>
      </c>
      <c r="J470" s="361" t="str">
        <f>IF('Dépenses forfaitaires'!J470="","",'Dépenses forfaitaires'!J470)</f>
        <v/>
      </c>
      <c r="K470" s="361" t="str">
        <f>IF('Dépenses forfaitaires'!K470="","",'Dépenses forfaitaires'!K470)</f>
        <v/>
      </c>
      <c r="L470" s="123" t="str">
        <f>IF($H470="","",IF($C470=Listes!$B$32,IF('DP_Instruction Forfaitaires'!$E470&lt;Listes!$B$53,('DP_Instruction Forfaitaires'!$E470*(VLOOKUP('DP_Instruction Forfaitaires'!$D470,Listes!$A$54:$E$60,2,FALSE))),IF('DP_Instruction Forfaitaires'!$E470&gt;Listes!$E$53,('DP_Instruction Forfaitaires'!$E470*(VLOOKUP('DP_Instruction Forfaitaires'!$D470,Listes!$A$54:$E$60,5,FALSE))),('DP_Instruction Forfaitaires'!$E470*(VLOOKUP('DP_Instruction Forfaitaires'!$D470,Listes!$A$54:$E$60,3,FALSE))+(VLOOKUP('DP_Instruction Forfaitaires'!$D470,Listes!$A$54:$E$60,4,FALSE)))))))</f>
        <v/>
      </c>
      <c r="M470" s="123" t="str">
        <f>IF($H470="","",IF($C470=Listes!$B$31,IF('DP_Instruction Forfaitaires'!$E470&lt;Listes!$B$42,('DP_Instruction Forfaitaires'!$E470*(VLOOKUP('DP_Instruction Forfaitaires'!$D470,Listes!$A$43:$E$49,2,FALSE))),IF('DP_Instruction Forfaitaires'!$E470&gt;Listes!$D$42,('DP_Instruction Forfaitaires'!$E470*(VLOOKUP('DP_Instruction Forfaitaires'!$D470,Listes!$A$43:$E$49,5,FALSE))),('DP_Instruction Forfaitaires'!$E470*(VLOOKUP('DP_Instruction Forfaitaires'!$D470,Listes!$A$43:$E$49,3,FALSE))+(VLOOKUP('DP_Instruction Forfaitaires'!$D470,Listes!$A$43:$E$49,4,FALSE)))))))</f>
        <v/>
      </c>
      <c r="N470" s="186" t="str">
        <f>IF($H470="","",IF($C470=Listes!$B$34,Listes!$I$31,IF($C470=Listes!$B$35,(VLOOKUP('DP_Instruction Forfaitaires'!$F470,Listes!$E$31:$F$36,2,FALSE)),IF($C470=Listes!$B$33,IF('DP_Instruction Forfaitaires'!$E470&lt;Listes!$A$64,'DP_Instruction Forfaitaires'!$E470*Listes!$A$65,IF('DP_Instruction Forfaitaires'!$E470&gt;Listes!$D$64,'DP_Instruction Forfaitaires'!$E470*Listes!$D$65,(('DP_Instruction Forfaitaires'!$E470*Listes!$B$65)+Listes!$C$65)))))))</f>
        <v/>
      </c>
      <c r="O470" s="140" t="str">
        <f>IF('Dépenses forfaitaires'!P470="","",'Dépenses forfaitaires'!P470)</f>
        <v/>
      </c>
      <c r="P470" s="196"/>
      <c r="Q470" s="367" t="str">
        <f t="shared" si="28"/>
        <v/>
      </c>
      <c r="R470" s="367" t="str">
        <f t="shared" si="29"/>
        <v/>
      </c>
      <c r="S470" s="196" t="str">
        <f t="shared" si="30"/>
        <v/>
      </c>
      <c r="T470" s="193"/>
      <c r="U470" s="198"/>
      <c r="V470" s="301" t="str">
        <f>IF(AND(OR(P470="KO",S470&lt;&gt;""),OR(Q470="",R470="",S470="")),Listes!$A$68,IF(AND(S470="",Q470&lt;&gt;""),Listes!$A$69,IF(AND(O470&lt;S470,U470=""),Listes!$A$70,IF(AND(Q470&gt;R470),Listes!$A$71,IF(AND(O470&lt;&gt;"",O470&gt;S470,T470=""),Listes!$A$72,IF(AND(W470="",OR(P470&lt;&gt;"",Q470&lt;&gt;"",R470&lt;&gt;"")),Listes!$A$73,""))))))</f>
        <v/>
      </c>
      <c r="W470" s="199"/>
      <c r="X470" s="331">
        <f t="shared" si="31"/>
        <v>0</v>
      </c>
    </row>
    <row r="471" spans="1:24" ht="20.149999999999999" customHeight="1" x14ac:dyDescent="0.35">
      <c r="A471" s="126">
        <v>465</v>
      </c>
      <c r="B471" s="123" t="str">
        <f>IF('Dépenses forfaitaires'!B471="","",'Dépenses forfaitaires'!B471)</f>
        <v/>
      </c>
      <c r="C471" s="123" t="str">
        <f>IF('Dépenses forfaitaires'!C471="","",'Dépenses forfaitaires'!C471)</f>
        <v/>
      </c>
      <c r="D471" s="123" t="str">
        <f>IF('Dépenses forfaitaires'!D471="","",'Dépenses forfaitaires'!D471)</f>
        <v/>
      </c>
      <c r="E471" s="123" t="str">
        <f>IF('Dépenses forfaitaires'!E471="","",'Dépenses forfaitaires'!E471)</f>
        <v/>
      </c>
      <c r="F471" s="123" t="str">
        <f>IF('Dépenses forfaitaires'!F471="","",'Dépenses forfaitaires'!F471)</f>
        <v/>
      </c>
      <c r="G471" s="197" t="str">
        <f>IF('Dépenses forfaitaires'!G471="","",'Dépenses forfaitaires'!G471)</f>
        <v/>
      </c>
      <c r="H471" s="123" t="str">
        <f>IF('Dépenses forfaitaires'!H471="","",'Dépenses forfaitaires'!H471)</f>
        <v/>
      </c>
      <c r="I471" s="123" t="str">
        <f>IF('Dépenses forfaitaires'!I471="","",'Dépenses forfaitaires'!I471)</f>
        <v/>
      </c>
      <c r="J471" s="361" t="str">
        <f>IF('Dépenses forfaitaires'!J471="","",'Dépenses forfaitaires'!J471)</f>
        <v/>
      </c>
      <c r="K471" s="361" t="str">
        <f>IF('Dépenses forfaitaires'!K471="","",'Dépenses forfaitaires'!K471)</f>
        <v/>
      </c>
      <c r="L471" s="123" t="str">
        <f>IF($H471="","",IF($C471=Listes!$B$32,IF('DP_Instruction Forfaitaires'!$E471&lt;Listes!$B$53,('DP_Instruction Forfaitaires'!$E471*(VLOOKUP('DP_Instruction Forfaitaires'!$D471,Listes!$A$54:$E$60,2,FALSE))),IF('DP_Instruction Forfaitaires'!$E471&gt;Listes!$E$53,('DP_Instruction Forfaitaires'!$E471*(VLOOKUP('DP_Instruction Forfaitaires'!$D471,Listes!$A$54:$E$60,5,FALSE))),('DP_Instruction Forfaitaires'!$E471*(VLOOKUP('DP_Instruction Forfaitaires'!$D471,Listes!$A$54:$E$60,3,FALSE))+(VLOOKUP('DP_Instruction Forfaitaires'!$D471,Listes!$A$54:$E$60,4,FALSE)))))))</f>
        <v/>
      </c>
      <c r="M471" s="123" t="str">
        <f>IF($H471="","",IF($C471=Listes!$B$31,IF('DP_Instruction Forfaitaires'!$E471&lt;Listes!$B$42,('DP_Instruction Forfaitaires'!$E471*(VLOOKUP('DP_Instruction Forfaitaires'!$D471,Listes!$A$43:$E$49,2,FALSE))),IF('DP_Instruction Forfaitaires'!$E471&gt;Listes!$D$42,('DP_Instruction Forfaitaires'!$E471*(VLOOKUP('DP_Instruction Forfaitaires'!$D471,Listes!$A$43:$E$49,5,FALSE))),('DP_Instruction Forfaitaires'!$E471*(VLOOKUP('DP_Instruction Forfaitaires'!$D471,Listes!$A$43:$E$49,3,FALSE))+(VLOOKUP('DP_Instruction Forfaitaires'!$D471,Listes!$A$43:$E$49,4,FALSE)))))))</f>
        <v/>
      </c>
      <c r="N471" s="186" t="str">
        <f>IF($H471="","",IF($C471=Listes!$B$34,Listes!$I$31,IF($C471=Listes!$B$35,(VLOOKUP('DP_Instruction Forfaitaires'!$F471,Listes!$E$31:$F$36,2,FALSE)),IF($C471=Listes!$B$33,IF('DP_Instruction Forfaitaires'!$E471&lt;Listes!$A$64,'DP_Instruction Forfaitaires'!$E471*Listes!$A$65,IF('DP_Instruction Forfaitaires'!$E471&gt;Listes!$D$64,'DP_Instruction Forfaitaires'!$E471*Listes!$D$65,(('DP_Instruction Forfaitaires'!$E471*Listes!$B$65)+Listes!$C$65)))))))</f>
        <v/>
      </c>
      <c r="O471" s="140" t="str">
        <f>IF('Dépenses forfaitaires'!P471="","",'Dépenses forfaitaires'!P471)</f>
        <v/>
      </c>
      <c r="P471" s="196"/>
      <c r="Q471" s="367" t="str">
        <f t="shared" si="28"/>
        <v/>
      </c>
      <c r="R471" s="367" t="str">
        <f t="shared" si="29"/>
        <v/>
      </c>
      <c r="S471" s="196" t="str">
        <f t="shared" si="30"/>
        <v/>
      </c>
      <c r="T471" s="193"/>
      <c r="U471" s="198"/>
      <c r="V471" s="301" t="str">
        <f>IF(AND(OR(P471="KO",S471&lt;&gt;""),OR(Q471="",R471="",S471="")),Listes!$A$68,IF(AND(S471="",Q471&lt;&gt;""),Listes!$A$69,IF(AND(O471&lt;S471,U471=""),Listes!$A$70,IF(AND(Q471&gt;R471),Listes!$A$71,IF(AND(O471&lt;&gt;"",O471&gt;S471,T471=""),Listes!$A$72,IF(AND(W471="",OR(P471&lt;&gt;"",Q471&lt;&gt;"",R471&lt;&gt;"")),Listes!$A$73,""))))))</f>
        <v/>
      </c>
      <c r="W471" s="199"/>
      <c r="X471" s="331">
        <f t="shared" si="31"/>
        <v>0</v>
      </c>
    </row>
    <row r="472" spans="1:24" ht="20.149999999999999" customHeight="1" x14ac:dyDescent="0.35">
      <c r="A472" s="126">
        <v>466</v>
      </c>
      <c r="B472" s="123" t="str">
        <f>IF('Dépenses forfaitaires'!B472="","",'Dépenses forfaitaires'!B472)</f>
        <v/>
      </c>
      <c r="C472" s="123" t="str">
        <f>IF('Dépenses forfaitaires'!C472="","",'Dépenses forfaitaires'!C472)</f>
        <v/>
      </c>
      <c r="D472" s="123" t="str">
        <f>IF('Dépenses forfaitaires'!D472="","",'Dépenses forfaitaires'!D472)</f>
        <v/>
      </c>
      <c r="E472" s="123" t="str">
        <f>IF('Dépenses forfaitaires'!E472="","",'Dépenses forfaitaires'!E472)</f>
        <v/>
      </c>
      <c r="F472" s="123" t="str">
        <f>IF('Dépenses forfaitaires'!F472="","",'Dépenses forfaitaires'!F472)</f>
        <v/>
      </c>
      <c r="G472" s="197" t="str">
        <f>IF('Dépenses forfaitaires'!G472="","",'Dépenses forfaitaires'!G472)</f>
        <v/>
      </c>
      <c r="H472" s="123" t="str">
        <f>IF('Dépenses forfaitaires'!H472="","",'Dépenses forfaitaires'!H472)</f>
        <v/>
      </c>
      <c r="I472" s="123" t="str">
        <f>IF('Dépenses forfaitaires'!I472="","",'Dépenses forfaitaires'!I472)</f>
        <v/>
      </c>
      <c r="J472" s="361" t="str">
        <f>IF('Dépenses forfaitaires'!J472="","",'Dépenses forfaitaires'!J472)</f>
        <v/>
      </c>
      <c r="K472" s="361" t="str">
        <f>IF('Dépenses forfaitaires'!K472="","",'Dépenses forfaitaires'!K472)</f>
        <v/>
      </c>
      <c r="L472" s="123" t="str">
        <f>IF($H472="","",IF($C472=Listes!$B$32,IF('DP_Instruction Forfaitaires'!$E472&lt;Listes!$B$53,('DP_Instruction Forfaitaires'!$E472*(VLOOKUP('DP_Instruction Forfaitaires'!$D472,Listes!$A$54:$E$60,2,FALSE))),IF('DP_Instruction Forfaitaires'!$E472&gt;Listes!$E$53,('DP_Instruction Forfaitaires'!$E472*(VLOOKUP('DP_Instruction Forfaitaires'!$D472,Listes!$A$54:$E$60,5,FALSE))),('DP_Instruction Forfaitaires'!$E472*(VLOOKUP('DP_Instruction Forfaitaires'!$D472,Listes!$A$54:$E$60,3,FALSE))+(VLOOKUP('DP_Instruction Forfaitaires'!$D472,Listes!$A$54:$E$60,4,FALSE)))))))</f>
        <v/>
      </c>
      <c r="M472" s="123" t="str">
        <f>IF($H472="","",IF($C472=Listes!$B$31,IF('DP_Instruction Forfaitaires'!$E472&lt;Listes!$B$42,('DP_Instruction Forfaitaires'!$E472*(VLOOKUP('DP_Instruction Forfaitaires'!$D472,Listes!$A$43:$E$49,2,FALSE))),IF('DP_Instruction Forfaitaires'!$E472&gt;Listes!$D$42,('DP_Instruction Forfaitaires'!$E472*(VLOOKUP('DP_Instruction Forfaitaires'!$D472,Listes!$A$43:$E$49,5,FALSE))),('DP_Instruction Forfaitaires'!$E472*(VLOOKUP('DP_Instruction Forfaitaires'!$D472,Listes!$A$43:$E$49,3,FALSE))+(VLOOKUP('DP_Instruction Forfaitaires'!$D472,Listes!$A$43:$E$49,4,FALSE)))))))</f>
        <v/>
      </c>
      <c r="N472" s="186" t="str">
        <f>IF($H472="","",IF($C472=Listes!$B$34,Listes!$I$31,IF($C472=Listes!$B$35,(VLOOKUP('DP_Instruction Forfaitaires'!$F472,Listes!$E$31:$F$36,2,FALSE)),IF($C472=Listes!$B$33,IF('DP_Instruction Forfaitaires'!$E472&lt;Listes!$A$64,'DP_Instruction Forfaitaires'!$E472*Listes!$A$65,IF('DP_Instruction Forfaitaires'!$E472&gt;Listes!$D$64,'DP_Instruction Forfaitaires'!$E472*Listes!$D$65,(('DP_Instruction Forfaitaires'!$E472*Listes!$B$65)+Listes!$C$65)))))))</f>
        <v/>
      </c>
      <c r="O472" s="140" t="str">
        <f>IF('Dépenses forfaitaires'!P472="","",'Dépenses forfaitaires'!P472)</f>
        <v/>
      </c>
      <c r="P472" s="196"/>
      <c r="Q472" s="367" t="str">
        <f t="shared" si="28"/>
        <v/>
      </c>
      <c r="R472" s="367" t="str">
        <f t="shared" si="29"/>
        <v/>
      </c>
      <c r="S472" s="196" t="str">
        <f t="shared" si="30"/>
        <v/>
      </c>
      <c r="T472" s="193"/>
      <c r="U472" s="198"/>
      <c r="V472" s="301" t="str">
        <f>IF(AND(OR(P472="KO",S472&lt;&gt;""),OR(Q472="",R472="",S472="")),Listes!$A$68,IF(AND(S472="",Q472&lt;&gt;""),Listes!$A$69,IF(AND(O472&lt;S472,U472=""),Listes!$A$70,IF(AND(Q472&gt;R472),Listes!$A$71,IF(AND(O472&lt;&gt;"",O472&gt;S472,T472=""),Listes!$A$72,IF(AND(W472="",OR(P472&lt;&gt;"",Q472&lt;&gt;"",R472&lt;&gt;"")),Listes!$A$73,""))))))</f>
        <v/>
      </c>
      <c r="W472" s="199"/>
      <c r="X472" s="331">
        <f t="shared" si="31"/>
        <v>0</v>
      </c>
    </row>
    <row r="473" spans="1:24" ht="20.149999999999999" customHeight="1" x14ac:dyDescent="0.35">
      <c r="A473" s="126">
        <v>467</v>
      </c>
      <c r="B473" s="123" t="str">
        <f>IF('Dépenses forfaitaires'!B473="","",'Dépenses forfaitaires'!B473)</f>
        <v/>
      </c>
      <c r="C473" s="123" t="str">
        <f>IF('Dépenses forfaitaires'!C473="","",'Dépenses forfaitaires'!C473)</f>
        <v/>
      </c>
      <c r="D473" s="123" t="str">
        <f>IF('Dépenses forfaitaires'!D473="","",'Dépenses forfaitaires'!D473)</f>
        <v/>
      </c>
      <c r="E473" s="123" t="str">
        <f>IF('Dépenses forfaitaires'!E473="","",'Dépenses forfaitaires'!E473)</f>
        <v/>
      </c>
      <c r="F473" s="123" t="str">
        <f>IF('Dépenses forfaitaires'!F473="","",'Dépenses forfaitaires'!F473)</f>
        <v/>
      </c>
      <c r="G473" s="197" t="str">
        <f>IF('Dépenses forfaitaires'!G473="","",'Dépenses forfaitaires'!G473)</f>
        <v/>
      </c>
      <c r="H473" s="123" t="str">
        <f>IF('Dépenses forfaitaires'!H473="","",'Dépenses forfaitaires'!H473)</f>
        <v/>
      </c>
      <c r="I473" s="123" t="str">
        <f>IF('Dépenses forfaitaires'!I473="","",'Dépenses forfaitaires'!I473)</f>
        <v/>
      </c>
      <c r="J473" s="361" t="str">
        <f>IF('Dépenses forfaitaires'!J473="","",'Dépenses forfaitaires'!J473)</f>
        <v/>
      </c>
      <c r="K473" s="361" t="str">
        <f>IF('Dépenses forfaitaires'!K473="","",'Dépenses forfaitaires'!K473)</f>
        <v/>
      </c>
      <c r="L473" s="123" t="str">
        <f>IF($H473="","",IF($C473=Listes!$B$32,IF('DP_Instruction Forfaitaires'!$E473&lt;Listes!$B$53,('DP_Instruction Forfaitaires'!$E473*(VLOOKUP('DP_Instruction Forfaitaires'!$D473,Listes!$A$54:$E$60,2,FALSE))),IF('DP_Instruction Forfaitaires'!$E473&gt;Listes!$E$53,('DP_Instruction Forfaitaires'!$E473*(VLOOKUP('DP_Instruction Forfaitaires'!$D473,Listes!$A$54:$E$60,5,FALSE))),('DP_Instruction Forfaitaires'!$E473*(VLOOKUP('DP_Instruction Forfaitaires'!$D473,Listes!$A$54:$E$60,3,FALSE))+(VLOOKUP('DP_Instruction Forfaitaires'!$D473,Listes!$A$54:$E$60,4,FALSE)))))))</f>
        <v/>
      </c>
      <c r="M473" s="123" t="str">
        <f>IF($H473="","",IF($C473=Listes!$B$31,IF('DP_Instruction Forfaitaires'!$E473&lt;Listes!$B$42,('DP_Instruction Forfaitaires'!$E473*(VLOOKUP('DP_Instruction Forfaitaires'!$D473,Listes!$A$43:$E$49,2,FALSE))),IF('DP_Instruction Forfaitaires'!$E473&gt;Listes!$D$42,('DP_Instruction Forfaitaires'!$E473*(VLOOKUP('DP_Instruction Forfaitaires'!$D473,Listes!$A$43:$E$49,5,FALSE))),('DP_Instruction Forfaitaires'!$E473*(VLOOKUP('DP_Instruction Forfaitaires'!$D473,Listes!$A$43:$E$49,3,FALSE))+(VLOOKUP('DP_Instruction Forfaitaires'!$D473,Listes!$A$43:$E$49,4,FALSE)))))))</f>
        <v/>
      </c>
      <c r="N473" s="186" t="str">
        <f>IF($H473="","",IF($C473=Listes!$B$34,Listes!$I$31,IF($C473=Listes!$B$35,(VLOOKUP('DP_Instruction Forfaitaires'!$F473,Listes!$E$31:$F$36,2,FALSE)),IF($C473=Listes!$B$33,IF('DP_Instruction Forfaitaires'!$E473&lt;Listes!$A$64,'DP_Instruction Forfaitaires'!$E473*Listes!$A$65,IF('DP_Instruction Forfaitaires'!$E473&gt;Listes!$D$64,'DP_Instruction Forfaitaires'!$E473*Listes!$D$65,(('DP_Instruction Forfaitaires'!$E473*Listes!$B$65)+Listes!$C$65)))))))</f>
        <v/>
      </c>
      <c r="O473" s="140" t="str">
        <f>IF('Dépenses forfaitaires'!P473="","",'Dépenses forfaitaires'!P473)</f>
        <v/>
      </c>
      <c r="P473" s="196"/>
      <c r="Q473" s="367" t="str">
        <f t="shared" si="28"/>
        <v/>
      </c>
      <c r="R473" s="367" t="str">
        <f t="shared" si="29"/>
        <v/>
      </c>
      <c r="S473" s="196" t="str">
        <f t="shared" si="30"/>
        <v/>
      </c>
      <c r="T473" s="193"/>
      <c r="U473" s="198"/>
      <c r="V473" s="301" t="str">
        <f>IF(AND(OR(P473="KO",S473&lt;&gt;""),OR(Q473="",R473="",S473="")),Listes!$A$68,IF(AND(S473="",Q473&lt;&gt;""),Listes!$A$69,IF(AND(O473&lt;S473,U473=""),Listes!$A$70,IF(AND(Q473&gt;R473),Listes!$A$71,IF(AND(O473&lt;&gt;"",O473&gt;S473,T473=""),Listes!$A$72,IF(AND(W473="",OR(P473&lt;&gt;"",Q473&lt;&gt;"",R473&lt;&gt;"")),Listes!$A$73,""))))))</f>
        <v/>
      </c>
      <c r="W473" s="199"/>
      <c r="X473" s="331">
        <f t="shared" si="31"/>
        <v>0</v>
      </c>
    </row>
    <row r="474" spans="1:24" ht="20.149999999999999" customHeight="1" x14ac:dyDescent="0.35">
      <c r="A474" s="126">
        <v>468</v>
      </c>
      <c r="B474" s="123" t="str">
        <f>IF('Dépenses forfaitaires'!B474="","",'Dépenses forfaitaires'!B474)</f>
        <v/>
      </c>
      <c r="C474" s="123" t="str">
        <f>IF('Dépenses forfaitaires'!C474="","",'Dépenses forfaitaires'!C474)</f>
        <v/>
      </c>
      <c r="D474" s="123" t="str">
        <f>IF('Dépenses forfaitaires'!D474="","",'Dépenses forfaitaires'!D474)</f>
        <v/>
      </c>
      <c r="E474" s="123" t="str">
        <f>IF('Dépenses forfaitaires'!E474="","",'Dépenses forfaitaires'!E474)</f>
        <v/>
      </c>
      <c r="F474" s="123" t="str">
        <f>IF('Dépenses forfaitaires'!F474="","",'Dépenses forfaitaires'!F474)</f>
        <v/>
      </c>
      <c r="G474" s="197" t="str">
        <f>IF('Dépenses forfaitaires'!G474="","",'Dépenses forfaitaires'!G474)</f>
        <v/>
      </c>
      <c r="H474" s="123" t="str">
        <f>IF('Dépenses forfaitaires'!H474="","",'Dépenses forfaitaires'!H474)</f>
        <v/>
      </c>
      <c r="I474" s="123" t="str">
        <f>IF('Dépenses forfaitaires'!I474="","",'Dépenses forfaitaires'!I474)</f>
        <v/>
      </c>
      <c r="J474" s="361" t="str">
        <f>IF('Dépenses forfaitaires'!J474="","",'Dépenses forfaitaires'!J474)</f>
        <v/>
      </c>
      <c r="K474" s="361" t="str">
        <f>IF('Dépenses forfaitaires'!K474="","",'Dépenses forfaitaires'!K474)</f>
        <v/>
      </c>
      <c r="L474" s="123" t="str">
        <f>IF($H474="","",IF($C474=Listes!$B$32,IF('DP_Instruction Forfaitaires'!$E474&lt;Listes!$B$53,('DP_Instruction Forfaitaires'!$E474*(VLOOKUP('DP_Instruction Forfaitaires'!$D474,Listes!$A$54:$E$60,2,FALSE))),IF('DP_Instruction Forfaitaires'!$E474&gt;Listes!$E$53,('DP_Instruction Forfaitaires'!$E474*(VLOOKUP('DP_Instruction Forfaitaires'!$D474,Listes!$A$54:$E$60,5,FALSE))),('DP_Instruction Forfaitaires'!$E474*(VLOOKUP('DP_Instruction Forfaitaires'!$D474,Listes!$A$54:$E$60,3,FALSE))+(VLOOKUP('DP_Instruction Forfaitaires'!$D474,Listes!$A$54:$E$60,4,FALSE)))))))</f>
        <v/>
      </c>
      <c r="M474" s="123" t="str">
        <f>IF($H474="","",IF($C474=Listes!$B$31,IF('DP_Instruction Forfaitaires'!$E474&lt;Listes!$B$42,('DP_Instruction Forfaitaires'!$E474*(VLOOKUP('DP_Instruction Forfaitaires'!$D474,Listes!$A$43:$E$49,2,FALSE))),IF('DP_Instruction Forfaitaires'!$E474&gt;Listes!$D$42,('DP_Instruction Forfaitaires'!$E474*(VLOOKUP('DP_Instruction Forfaitaires'!$D474,Listes!$A$43:$E$49,5,FALSE))),('DP_Instruction Forfaitaires'!$E474*(VLOOKUP('DP_Instruction Forfaitaires'!$D474,Listes!$A$43:$E$49,3,FALSE))+(VLOOKUP('DP_Instruction Forfaitaires'!$D474,Listes!$A$43:$E$49,4,FALSE)))))))</f>
        <v/>
      </c>
      <c r="N474" s="186" t="str">
        <f>IF($H474="","",IF($C474=Listes!$B$34,Listes!$I$31,IF($C474=Listes!$B$35,(VLOOKUP('DP_Instruction Forfaitaires'!$F474,Listes!$E$31:$F$36,2,FALSE)),IF($C474=Listes!$B$33,IF('DP_Instruction Forfaitaires'!$E474&lt;Listes!$A$64,'DP_Instruction Forfaitaires'!$E474*Listes!$A$65,IF('DP_Instruction Forfaitaires'!$E474&gt;Listes!$D$64,'DP_Instruction Forfaitaires'!$E474*Listes!$D$65,(('DP_Instruction Forfaitaires'!$E474*Listes!$B$65)+Listes!$C$65)))))))</f>
        <v/>
      </c>
      <c r="O474" s="140" t="str">
        <f>IF('Dépenses forfaitaires'!P474="","",'Dépenses forfaitaires'!P474)</f>
        <v/>
      </c>
      <c r="P474" s="196"/>
      <c r="Q474" s="367" t="str">
        <f t="shared" si="28"/>
        <v/>
      </c>
      <c r="R474" s="367" t="str">
        <f t="shared" si="29"/>
        <v/>
      </c>
      <c r="S474" s="196" t="str">
        <f t="shared" si="30"/>
        <v/>
      </c>
      <c r="T474" s="193"/>
      <c r="U474" s="198"/>
      <c r="V474" s="301" t="str">
        <f>IF(AND(OR(P474="KO",S474&lt;&gt;""),OR(Q474="",R474="",S474="")),Listes!$A$68,IF(AND(S474="",Q474&lt;&gt;""),Listes!$A$69,IF(AND(O474&lt;S474,U474=""),Listes!$A$70,IF(AND(Q474&gt;R474),Listes!$A$71,IF(AND(O474&lt;&gt;"",O474&gt;S474,T474=""),Listes!$A$72,IF(AND(W474="",OR(P474&lt;&gt;"",Q474&lt;&gt;"",R474&lt;&gt;"")),Listes!$A$73,""))))))</f>
        <v/>
      </c>
      <c r="W474" s="199"/>
      <c r="X474" s="331">
        <f t="shared" si="31"/>
        <v>0</v>
      </c>
    </row>
    <row r="475" spans="1:24" ht="20.149999999999999" customHeight="1" x14ac:dyDescent="0.35">
      <c r="A475" s="126">
        <v>469</v>
      </c>
      <c r="B475" s="123" t="str">
        <f>IF('Dépenses forfaitaires'!B475="","",'Dépenses forfaitaires'!B475)</f>
        <v/>
      </c>
      <c r="C475" s="123" t="str">
        <f>IF('Dépenses forfaitaires'!C475="","",'Dépenses forfaitaires'!C475)</f>
        <v/>
      </c>
      <c r="D475" s="123" t="str">
        <f>IF('Dépenses forfaitaires'!D475="","",'Dépenses forfaitaires'!D475)</f>
        <v/>
      </c>
      <c r="E475" s="123" t="str">
        <f>IF('Dépenses forfaitaires'!E475="","",'Dépenses forfaitaires'!E475)</f>
        <v/>
      </c>
      <c r="F475" s="123" t="str">
        <f>IF('Dépenses forfaitaires'!F475="","",'Dépenses forfaitaires'!F475)</f>
        <v/>
      </c>
      <c r="G475" s="197" t="str">
        <f>IF('Dépenses forfaitaires'!G475="","",'Dépenses forfaitaires'!G475)</f>
        <v/>
      </c>
      <c r="H475" s="123" t="str">
        <f>IF('Dépenses forfaitaires'!H475="","",'Dépenses forfaitaires'!H475)</f>
        <v/>
      </c>
      <c r="I475" s="123" t="str">
        <f>IF('Dépenses forfaitaires'!I475="","",'Dépenses forfaitaires'!I475)</f>
        <v/>
      </c>
      <c r="J475" s="361" t="str">
        <f>IF('Dépenses forfaitaires'!J475="","",'Dépenses forfaitaires'!J475)</f>
        <v/>
      </c>
      <c r="K475" s="361" t="str">
        <f>IF('Dépenses forfaitaires'!K475="","",'Dépenses forfaitaires'!K475)</f>
        <v/>
      </c>
      <c r="L475" s="123" t="str">
        <f>IF($H475="","",IF($C475=Listes!$B$32,IF('DP_Instruction Forfaitaires'!$E475&lt;Listes!$B$53,('DP_Instruction Forfaitaires'!$E475*(VLOOKUP('DP_Instruction Forfaitaires'!$D475,Listes!$A$54:$E$60,2,FALSE))),IF('DP_Instruction Forfaitaires'!$E475&gt;Listes!$E$53,('DP_Instruction Forfaitaires'!$E475*(VLOOKUP('DP_Instruction Forfaitaires'!$D475,Listes!$A$54:$E$60,5,FALSE))),('DP_Instruction Forfaitaires'!$E475*(VLOOKUP('DP_Instruction Forfaitaires'!$D475,Listes!$A$54:$E$60,3,FALSE))+(VLOOKUP('DP_Instruction Forfaitaires'!$D475,Listes!$A$54:$E$60,4,FALSE)))))))</f>
        <v/>
      </c>
      <c r="M475" s="123" t="str">
        <f>IF($H475="","",IF($C475=Listes!$B$31,IF('DP_Instruction Forfaitaires'!$E475&lt;Listes!$B$42,('DP_Instruction Forfaitaires'!$E475*(VLOOKUP('DP_Instruction Forfaitaires'!$D475,Listes!$A$43:$E$49,2,FALSE))),IF('DP_Instruction Forfaitaires'!$E475&gt;Listes!$D$42,('DP_Instruction Forfaitaires'!$E475*(VLOOKUP('DP_Instruction Forfaitaires'!$D475,Listes!$A$43:$E$49,5,FALSE))),('DP_Instruction Forfaitaires'!$E475*(VLOOKUP('DP_Instruction Forfaitaires'!$D475,Listes!$A$43:$E$49,3,FALSE))+(VLOOKUP('DP_Instruction Forfaitaires'!$D475,Listes!$A$43:$E$49,4,FALSE)))))))</f>
        <v/>
      </c>
      <c r="N475" s="186" t="str">
        <f>IF($H475="","",IF($C475=Listes!$B$34,Listes!$I$31,IF($C475=Listes!$B$35,(VLOOKUP('DP_Instruction Forfaitaires'!$F475,Listes!$E$31:$F$36,2,FALSE)),IF($C475=Listes!$B$33,IF('DP_Instruction Forfaitaires'!$E475&lt;Listes!$A$64,'DP_Instruction Forfaitaires'!$E475*Listes!$A$65,IF('DP_Instruction Forfaitaires'!$E475&gt;Listes!$D$64,'DP_Instruction Forfaitaires'!$E475*Listes!$D$65,(('DP_Instruction Forfaitaires'!$E475*Listes!$B$65)+Listes!$C$65)))))))</f>
        <v/>
      </c>
      <c r="O475" s="140" t="str">
        <f>IF('Dépenses forfaitaires'!P475="","",'Dépenses forfaitaires'!P475)</f>
        <v/>
      </c>
      <c r="P475" s="196"/>
      <c r="Q475" s="367" t="str">
        <f t="shared" si="28"/>
        <v/>
      </c>
      <c r="R475" s="367" t="str">
        <f t="shared" si="29"/>
        <v/>
      </c>
      <c r="S475" s="196" t="str">
        <f t="shared" si="30"/>
        <v/>
      </c>
      <c r="T475" s="193"/>
      <c r="U475" s="198"/>
      <c r="V475" s="301" t="str">
        <f>IF(AND(OR(P475="KO",S475&lt;&gt;""),OR(Q475="",R475="",S475="")),Listes!$A$68,IF(AND(S475="",Q475&lt;&gt;""),Listes!$A$69,IF(AND(O475&lt;S475,U475=""),Listes!$A$70,IF(AND(Q475&gt;R475),Listes!$A$71,IF(AND(O475&lt;&gt;"",O475&gt;S475,T475=""),Listes!$A$72,IF(AND(W475="",OR(P475&lt;&gt;"",Q475&lt;&gt;"",R475&lt;&gt;"")),Listes!$A$73,""))))))</f>
        <v/>
      </c>
      <c r="W475" s="199"/>
      <c r="X475" s="331">
        <f t="shared" si="31"/>
        <v>0</v>
      </c>
    </row>
    <row r="476" spans="1:24" ht="20.149999999999999" customHeight="1" x14ac:dyDescent="0.35">
      <c r="A476" s="126">
        <v>470</v>
      </c>
      <c r="B476" s="123" t="str">
        <f>IF('Dépenses forfaitaires'!B476="","",'Dépenses forfaitaires'!B476)</f>
        <v/>
      </c>
      <c r="C476" s="123" t="str">
        <f>IF('Dépenses forfaitaires'!C476="","",'Dépenses forfaitaires'!C476)</f>
        <v/>
      </c>
      <c r="D476" s="123" t="str">
        <f>IF('Dépenses forfaitaires'!D476="","",'Dépenses forfaitaires'!D476)</f>
        <v/>
      </c>
      <c r="E476" s="123" t="str">
        <f>IF('Dépenses forfaitaires'!E476="","",'Dépenses forfaitaires'!E476)</f>
        <v/>
      </c>
      <c r="F476" s="123" t="str">
        <f>IF('Dépenses forfaitaires'!F476="","",'Dépenses forfaitaires'!F476)</f>
        <v/>
      </c>
      <c r="G476" s="197" t="str">
        <f>IF('Dépenses forfaitaires'!G476="","",'Dépenses forfaitaires'!G476)</f>
        <v/>
      </c>
      <c r="H476" s="123" t="str">
        <f>IF('Dépenses forfaitaires'!H476="","",'Dépenses forfaitaires'!H476)</f>
        <v/>
      </c>
      <c r="I476" s="123" t="str">
        <f>IF('Dépenses forfaitaires'!I476="","",'Dépenses forfaitaires'!I476)</f>
        <v/>
      </c>
      <c r="J476" s="361" t="str">
        <f>IF('Dépenses forfaitaires'!J476="","",'Dépenses forfaitaires'!J476)</f>
        <v/>
      </c>
      <c r="K476" s="361" t="str">
        <f>IF('Dépenses forfaitaires'!K476="","",'Dépenses forfaitaires'!K476)</f>
        <v/>
      </c>
      <c r="L476" s="123" t="str">
        <f>IF($H476="","",IF($C476=Listes!$B$32,IF('DP_Instruction Forfaitaires'!$E476&lt;Listes!$B$53,('DP_Instruction Forfaitaires'!$E476*(VLOOKUP('DP_Instruction Forfaitaires'!$D476,Listes!$A$54:$E$60,2,FALSE))),IF('DP_Instruction Forfaitaires'!$E476&gt;Listes!$E$53,('DP_Instruction Forfaitaires'!$E476*(VLOOKUP('DP_Instruction Forfaitaires'!$D476,Listes!$A$54:$E$60,5,FALSE))),('DP_Instruction Forfaitaires'!$E476*(VLOOKUP('DP_Instruction Forfaitaires'!$D476,Listes!$A$54:$E$60,3,FALSE))+(VLOOKUP('DP_Instruction Forfaitaires'!$D476,Listes!$A$54:$E$60,4,FALSE)))))))</f>
        <v/>
      </c>
      <c r="M476" s="123" t="str">
        <f>IF($H476="","",IF($C476=Listes!$B$31,IF('DP_Instruction Forfaitaires'!$E476&lt;Listes!$B$42,('DP_Instruction Forfaitaires'!$E476*(VLOOKUP('DP_Instruction Forfaitaires'!$D476,Listes!$A$43:$E$49,2,FALSE))),IF('DP_Instruction Forfaitaires'!$E476&gt;Listes!$D$42,('DP_Instruction Forfaitaires'!$E476*(VLOOKUP('DP_Instruction Forfaitaires'!$D476,Listes!$A$43:$E$49,5,FALSE))),('DP_Instruction Forfaitaires'!$E476*(VLOOKUP('DP_Instruction Forfaitaires'!$D476,Listes!$A$43:$E$49,3,FALSE))+(VLOOKUP('DP_Instruction Forfaitaires'!$D476,Listes!$A$43:$E$49,4,FALSE)))))))</f>
        <v/>
      </c>
      <c r="N476" s="186" t="str">
        <f>IF($H476="","",IF($C476=Listes!$B$34,Listes!$I$31,IF($C476=Listes!$B$35,(VLOOKUP('DP_Instruction Forfaitaires'!$F476,Listes!$E$31:$F$36,2,FALSE)),IF($C476=Listes!$B$33,IF('DP_Instruction Forfaitaires'!$E476&lt;Listes!$A$64,'DP_Instruction Forfaitaires'!$E476*Listes!$A$65,IF('DP_Instruction Forfaitaires'!$E476&gt;Listes!$D$64,'DP_Instruction Forfaitaires'!$E476*Listes!$D$65,(('DP_Instruction Forfaitaires'!$E476*Listes!$B$65)+Listes!$C$65)))))))</f>
        <v/>
      </c>
      <c r="O476" s="140" t="str">
        <f>IF('Dépenses forfaitaires'!P476="","",'Dépenses forfaitaires'!P476)</f>
        <v/>
      </c>
      <c r="P476" s="196"/>
      <c r="Q476" s="367" t="str">
        <f t="shared" si="28"/>
        <v/>
      </c>
      <c r="R476" s="367" t="str">
        <f t="shared" si="29"/>
        <v/>
      </c>
      <c r="S476" s="196" t="str">
        <f t="shared" si="30"/>
        <v/>
      </c>
      <c r="T476" s="193"/>
      <c r="U476" s="198"/>
      <c r="V476" s="301" t="str">
        <f>IF(AND(OR(P476="KO",S476&lt;&gt;""),OR(Q476="",R476="",S476="")),Listes!$A$68,IF(AND(S476="",Q476&lt;&gt;""),Listes!$A$69,IF(AND(O476&lt;S476,U476=""),Listes!$A$70,IF(AND(Q476&gt;R476),Listes!$A$71,IF(AND(O476&lt;&gt;"",O476&gt;S476,T476=""),Listes!$A$72,IF(AND(W476="",OR(P476&lt;&gt;"",Q476&lt;&gt;"",R476&lt;&gt;"")),Listes!$A$73,""))))))</f>
        <v/>
      </c>
      <c r="W476" s="199"/>
      <c r="X476" s="331">
        <f t="shared" si="31"/>
        <v>0</v>
      </c>
    </row>
    <row r="477" spans="1:24" ht="20.149999999999999" customHeight="1" x14ac:dyDescent="0.35">
      <c r="A477" s="126">
        <v>471</v>
      </c>
      <c r="B477" s="123" t="str">
        <f>IF('Dépenses forfaitaires'!B477="","",'Dépenses forfaitaires'!B477)</f>
        <v/>
      </c>
      <c r="C477" s="123" t="str">
        <f>IF('Dépenses forfaitaires'!C477="","",'Dépenses forfaitaires'!C477)</f>
        <v/>
      </c>
      <c r="D477" s="123" t="str">
        <f>IF('Dépenses forfaitaires'!D477="","",'Dépenses forfaitaires'!D477)</f>
        <v/>
      </c>
      <c r="E477" s="123" t="str">
        <f>IF('Dépenses forfaitaires'!E477="","",'Dépenses forfaitaires'!E477)</f>
        <v/>
      </c>
      <c r="F477" s="123" t="str">
        <f>IF('Dépenses forfaitaires'!F477="","",'Dépenses forfaitaires'!F477)</f>
        <v/>
      </c>
      <c r="G477" s="197" t="str">
        <f>IF('Dépenses forfaitaires'!G477="","",'Dépenses forfaitaires'!G477)</f>
        <v/>
      </c>
      <c r="H477" s="123" t="str">
        <f>IF('Dépenses forfaitaires'!H477="","",'Dépenses forfaitaires'!H477)</f>
        <v/>
      </c>
      <c r="I477" s="123" t="str">
        <f>IF('Dépenses forfaitaires'!I477="","",'Dépenses forfaitaires'!I477)</f>
        <v/>
      </c>
      <c r="J477" s="361" t="str">
        <f>IF('Dépenses forfaitaires'!J477="","",'Dépenses forfaitaires'!J477)</f>
        <v/>
      </c>
      <c r="K477" s="361" t="str">
        <f>IF('Dépenses forfaitaires'!K477="","",'Dépenses forfaitaires'!K477)</f>
        <v/>
      </c>
      <c r="L477" s="123" t="str">
        <f>IF($H477="","",IF($C477=Listes!$B$32,IF('DP_Instruction Forfaitaires'!$E477&lt;Listes!$B$53,('DP_Instruction Forfaitaires'!$E477*(VLOOKUP('DP_Instruction Forfaitaires'!$D477,Listes!$A$54:$E$60,2,FALSE))),IF('DP_Instruction Forfaitaires'!$E477&gt;Listes!$E$53,('DP_Instruction Forfaitaires'!$E477*(VLOOKUP('DP_Instruction Forfaitaires'!$D477,Listes!$A$54:$E$60,5,FALSE))),('DP_Instruction Forfaitaires'!$E477*(VLOOKUP('DP_Instruction Forfaitaires'!$D477,Listes!$A$54:$E$60,3,FALSE))+(VLOOKUP('DP_Instruction Forfaitaires'!$D477,Listes!$A$54:$E$60,4,FALSE)))))))</f>
        <v/>
      </c>
      <c r="M477" s="123" t="str">
        <f>IF($H477="","",IF($C477=Listes!$B$31,IF('DP_Instruction Forfaitaires'!$E477&lt;Listes!$B$42,('DP_Instruction Forfaitaires'!$E477*(VLOOKUP('DP_Instruction Forfaitaires'!$D477,Listes!$A$43:$E$49,2,FALSE))),IF('DP_Instruction Forfaitaires'!$E477&gt;Listes!$D$42,('DP_Instruction Forfaitaires'!$E477*(VLOOKUP('DP_Instruction Forfaitaires'!$D477,Listes!$A$43:$E$49,5,FALSE))),('DP_Instruction Forfaitaires'!$E477*(VLOOKUP('DP_Instruction Forfaitaires'!$D477,Listes!$A$43:$E$49,3,FALSE))+(VLOOKUP('DP_Instruction Forfaitaires'!$D477,Listes!$A$43:$E$49,4,FALSE)))))))</f>
        <v/>
      </c>
      <c r="N477" s="186" t="str">
        <f>IF($H477="","",IF($C477=Listes!$B$34,Listes!$I$31,IF($C477=Listes!$B$35,(VLOOKUP('DP_Instruction Forfaitaires'!$F477,Listes!$E$31:$F$36,2,FALSE)),IF($C477=Listes!$B$33,IF('DP_Instruction Forfaitaires'!$E477&lt;Listes!$A$64,'DP_Instruction Forfaitaires'!$E477*Listes!$A$65,IF('DP_Instruction Forfaitaires'!$E477&gt;Listes!$D$64,'DP_Instruction Forfaitaires'!$E477*Listes!$D$65,(('DP_Instruction Forfaitaires'!$E477*Listes!$B$65)+Listes!$C$65)))))))</f>
        <v/>
      </c>
      <c r="O477" s="140" t="str">
        <f>IF('Dépenses forfaitaires'!P477="","",'Dépenses forfaitaires'!P477)</f>
        <v/>
      </c>
      <c r="P477" s="196"/>
      <c r="Q477" s="367" t="str">
        <f t="shared" si="28"/>
        <v/>
      </c>
      <c r="R477" s="367" t="str">
        <f t="shared" si="29"/>
        <v/>
      </c>
      <c r="S477" s="196" t="str">
        <f t="shared" si="30"/>
        <v/>
      </c>
      <c r="T477" s="193"/>
      <c r="U477" s="198"/>
      <c r="V477" s="301" t="str">
        <f>IF(AND(OR(P477="KO",S477&lt;&gt;""),OR(Q477="",R477="",S477="")),Listes!$A$68,IF(AND(S477="",Q477&lt;&gt;""),Listes!$A$69,IF(AND(O477&lt;S477,U477=""),Listes!$A$70,IF(AND(Q477&gt;R477),Listes!$A$71,IF(AND(O477&lt;&gt;"",O477&gt;S477,T477=""),Listes!$A$72,IF(AND(W477="",OR(P477&lt;&gt;"",Q477&lt;&gt;"",R477&lt;&gt;"")),Listes!$A$73,""))))))</f>
        <v/>
      </c>
      <c r="W477" s="199"/>
      <c r="X477" s="331">
        <f t="shared" si="31"/>
        <v>0</v>
      </c>
    </row>
    <row r="478" spans="1:24" ht="20.149999999999999" customHeight="1" x14ac:dyDescent="0.35">
      <c r="A478" s="126">
        <v>472</v>
      </c>
      <c r="B478" s="123" t="str">
        <f>IF('Dépenses forfaitaires'!B478="","",'Dépenses forfaitaires'!B478)</f>
        <v/>
      </c>
      <c r="C478" s="123" t="str">
        <f>IF('Dépenses forfaitaires'!C478="","",'Dépenses forfaitaires'!C478)</f>
        <v/>
      </c>
      <c r="D478" s="123" t="str">
        <f>IF('Dépenses forfaitaires'!D478="","",'Dépenses forfaitaires'!D478)</f>
        <v/>
      </c>
      <c r="E478" s="123" t="str">
        <f>IF('Dépenses forfaitaires'!E478="","",'Dépenses forfaitaires'!E478)</f>
        <v/>
      </c>
      <c r="F478" s="123" t="str">
        <f>IF('Dépenses forfaitaires'!F478="","",'Dépenses forfaitaires'!F478)</f>
        <v/>
      </c>
      <c r="G478" s="197" t="str">
        <f>IF('Dépenses forfaitaires'!G478="","",'Dépenses forfaitaires'!G478)</f>
        <v/>
      </c>
      <c r="H478" s="123" t="str">
        <f>IF('Dépenses forfaitaires'!H478="","",'Dépenses forfaitaires'!H478)</f>
        <v/>
      </c>
      <c r="I478" s="123" t="str">
        <f>IF('Dépenses forfaitaires'!I478="","",'Dépenses forfaitaires'!I478)</f>
        <v/>
      </c>
      <c r="J478" s="361" t="str">
        <f>IF('Dépenses forfaitaires'!J478="","",'Dépenses forfaitaires'!J478)</f>
        <v/>
      </c>
      <c r="K478" s="361" t="str">
        <f>IF('Dépenses forfaitaires'!K478="","",'Dépenses forfaitaires'!K478)</f>
        <v/>
      </c>
      <c r="L478" s="123" t="str">
        <f>IF($H478="","",IF($C478=Listes!$B$32,IF('DP_Instruction Forfaitaires'!$E478&lt;Listes!$B$53,('DP_Instruction Forfaitaires'!$E478*(VLOOKUP('DP_Instruction Forfaitaires'!$D478,Listes!$A$54:$E$60,2,FALSE))),IF('DP_Instruction Forfaitaires'!$E478&gt;Listes!$E$53,('DP_Instruction Forfaitaires'!$E478*(VLOOKUP('DP_Instruction Forfaitaires'!$D478,Listes!$A$54:$E$60,5,FALSE))),('DP_Instruction Forfaitaires'!$E478*(VLOOKUP('DP_Instruction Forfaitaires'!$D478,Listes!$A$54:$E$60,3,FALSE))+(VLOOKUP('DP_Instruction Forfaitaires'!$D478,Listes!$A$54:$E$60,4,FALSE)))))))</f>
        <v/>
      </c>
      <c r="M478" s="123" t="str">
        <f>IF($H478="","",IF($C478=Listes!$B$31,IF('DP_Instruction Forfaitaires'!$E478&lt;Listes!$B$42,('DP_Instruction Forfaitaires'!$E478*(VLOOKUP('DP_Instruction Forfaitaires'!$D478,Listes!$A$43:$E$49,2,FALSE))),IF('DP_Instruction Forfaitaires'!$E478&gt;Listes!$D$42,('DP_Instruction Forfaitaires'!$E478*(VLOOKUP('DP_Instruction Forfaitaires'!$D478,Listes!$A$43:$E$49,5,FALSE))),('DP_Instruction Forfaitaires'!$E478*(VLOOKUP('DP_Instruction Forfaitaires'!$D478,Listes!$A$43:$E$49,3,FALSE))+(VLOOKUP('DP_Instruction Forfaitaires'!$D478,Listes!$A$43:$E$49,4,FALSE)))))))</f>
        <v/>
      </c>
      <c r="N478" s="186" t="str">
        <f>IF($H478="","",IF($C478=Listes!$B$34,Listes!$I$31,IF($C478=Listes!$B$35,(VLOOKUP('DP_Instruction Forfaitaires'!$F478,Listes!$E$31:$F$36,2,FALSE)),IF($C478=Listes!$B$33,IF('DP_Instruction Forfaitaires'!$E478&lt;Listes!$A$64,'DP_Instruction Forfaitaires'!$E478*Listes!$A$65,IF('DP_Instruction Forfaitaires'!$E478&gt;Listes!$D$64,'DP_Instruction Forfaitaires'!$E478*Listes!$D$65,(('DP_Instruction Forfaitaires'!$E478*Listes!$B$65)+Listes!$C$65)))))))</f>
        <v/>
      </c>
      <c r="O478" s="140" t="str">
        <f>IF('Dépenses forfaitaires'!P478="","",'Dépenses forfaitaires'!P478)</f>
        <v/>
      </c>
      <c r="P478" s="196"/>
      <c r="Q478" s="367" t="str">
        <f t="shared" si="28"/>
        <v/>
      </c>
      <c r="R478" s="367" t="str">
        <f t="shared" si="29"/>
        <v/>
      </c>
      <c r="S478" s="196" t="str">
        <f t="shared" si="30"/>
        <v/>
      </c>
      <c r="T478" s="193"/>
      <c r="U478" s="198"/>
      <c r="V478" s="301" t="str">
        <f>IF(AND(OR(P478="KO",S478&lt;&gt;""),OR(Q478="",R478="",S478="")),Listes!$A$68,IF(AND(S478="",Q478&lt;&gt;""),Listes!$A$69,IF(AND(O478&lt;S478,U478=""),Listes!$A$70,IF(AND(Q478&gt;R478),Listes!$A$71,IF(AND(O478&lt;&gt;"",O478&gt;S478,T478=""),Listes!$A$72,IF(AND(W478="",OR(P478&lt;&gt;"",Q478&lt;&gt;"",R478&lt;&gt;"")),Listes!$A$73,""))))))</f>
        <v/>
      </c>
      <c r="W478" s="199"/>
      <c r="X478" s="331">
        <f t="shared" si="31"/>
        <v>0</v>
      </c>
    </row>
    <row r="479" spans="1:24" ht="20.149999999999999" customHeight="1" x14ac:dyDescent="0.35">
      <c r="A479" s="126">
        <v>473</v>
      </c>
      <c r="B479" s="123" t="str">
        <f>IF('Dépenses forfaitaires'!B479="","",'Dépenses forfaitaires'!B479)</f>
        <v/>
      </c>
      <c r="C479" s="123" t="str">
        <f>IF('Dépenses forfaitaires'!C479="","",'Dépenses forfaitaires'!C479)</f>
        <v/>
      </c>
      <c r="D479" s="123" t="str">
        <f>IF('Dépenses forfaitaires'!D479="","",'Dépenses forfaitaires'!D479)</f>
        <v/>
      </c>
      <c r="E479" s="123" t="str">
        <f>IF('Dépenses forfaitaires'!E479="","",'Dépenses forfaitaires'!E479)</f>
        <v/>
      </c>
      <c r="F479" s="123" t="str">
        <f>IF('Dépenses forfaitaires'!F479="","",'Dépenses forfaitaires'!F479)</f>
        <v/>
      </c>
      <c r="G479" s="197" t="str">
        <f>IF('Dépenses forfaitaires'!G479="","",'Dépenses forfaitaires'!G479)</f>
        <v/>
      </c>
      <c r="H479" s="123" t="str">
        <f>IF('Dépenses forfaitaires'!H479="","",'Dépenses forfaitaires'!H479)</f>
        <v/>
      </c>
      <c r="I479" s="123" t="str">
        <f>IF('Dépenses forfaitaires'!I479="","",'Dépenses forfaitaires'!I479)</f>
        <v/>
      </c>
      <c r="J479" s="361" t="str">
        <f>IF('Dépenses forfaitaires'!J479="","",'Dépenses forfaitaires'!J479)</f>
        <v/>
      </c>
      <c r="K479" s="361" t="str">
        <f>IF('Dépenses forfaitaires'!K479="","",'Dépenses forfaitaires'!K479)</f>
        <v/>
      </c>
      <c r="L479" s="123" t="str">
        <f>IF($H479="","",IF($C479=Listes!$B$32,IF('DP_Instruction Forfaitaires'!$E479&lt;Listes!$B$53,('DP_Instruction Forfaitaires'!$E479*(VLOOKUP('DP_Instruction Forfaitaires'!$D479,Listes!$A$54:$E$60,2,FALSE))),IF('DP_Instruction Forfaitaires'!$E479&gt;Listes!$E$53,('DP_Instruction Forfaitaires'!$E479*(VLOOKUP('DP_Instruction Forfaitaires'!$D479,Listes!$A$54:$E$60,5,FALSE))),('DP_Instruction Forfaitaires'!$E479*(VLOOKUP('DP_Instruction Forfaitaires'!$D479,Listes!$A$54:$E$60,3,FALSE))+(VLOOKUP('DP_Instruction Forfaitaires'!$D479,Listes!$A$54:$E$60,4,FALSE)))))))</f>
        <v/>
      </c>
      <c r="M479" s="123" t="str">
        <f>IF($H479="","",IF($C479=Listes!$B$31,IF('DP_Instruction Forfaitaires'!$E479&lt;Listes!$B$42,('DP_Instruction Forfaitaires'!$E479*(VLOOKUP('DP_Instruction Forfaitaires'!$D479,Listes!$A$43:$E$49,2,FALSE))),IF('DP_Instruction Forfaitaires'!$E479&gt;Listes!$D$42,('DP_Instruction Forfaitaires'!$E479*(VLOOKUP('DP_Instruction Forfaitaires'!$D479,Listes!$A$43:$E$49,5,FALSE))),('DP_Instruction Forfaitaires'!$E479*(VLOOKUP('DP_Instruction Forfaitaires'!$D479,Listes!$A$43:$E$49,3,FALSE))+(VLOOKUP('DP_Instruction Forfaitaires'!$D479,Listes!$A$43:$E$49,4,FALSE)))))))</f>
        <v/>
      </c>
      <c r="N479" s="186" t="str">
        <f>IF($H479="","",IF($C479=Listes!$B$34,Listes!$I$31,IF($C479=Listes!$B$35,(VLOOKUP('DP_Instruction Forfaitaires'!$F479,Listes!$E$31:$F$36,2,FALSE)),IF($C479=Listes!$B$33,IF('DP_Instruction Forfaitaires'!$E479&lt;Listes!$A$64,'DP_Instruction Forfaitaires'!$E479*Listes!$A$65,IF('DP_Instruction Forfaitaires'!$E479&gt;Listes!$D$64,'DP_Instruction Forfaitaires'!$E479*Listes!$D$65,(('DP_Instruction Forfaitaires'!$E479*Listes!$B$65)+Listes!$C$65)))))))</f>
        <v/>
      </c>
      <c r="O479" s="140" t="str">
        <f>IF('Dépenses forfaitaires'!P479="","",'Dépenses forfaitaires'!P479)</f>
        <v/>
      </c>
      <c r="P479" s="196"/>
      <c r="Q479" s="367" t="str">
        <f t="shared" si="28"/>
        <v/>
      </c>
      <c r="R479" s="367" t="str">
        <f t="shared" si="29"/>
        <v/>
      </c>
      <c r="S479" s="196" t="str">
        <f t="shared" si="30"/>
        <v/>
      </c>
      <c r="T479" s="193"/>
      <c r="U479" s="198"/>
      <c r="V479" s="301" t="str">
        <f>IF(AND(OR(P479="KO",S479&lt;&gt;""),OR(Q479="",R479="",S479="")),Listes!$A$68,IF(AND(S479="",Q479&lt;&gt;""),Listes!$A$69,IF(AND(O479&lt;S479,U479=""),Listes!$A$70,IF(AND(Q479&gt;R479),Listes!$A$71,IF(AND(O479&lt;&gt;"",O479&gt;S479,T479=""),Listes!$A$72,IF(AND(W479="",OR(P479&lt;&gt;"",Q479&lt;&gt;"",R479&lt;&gt;"")),Listes!$A$73,""))))))</f>
        <v/>
      </c>
      <c r="W479" s="199"/>
      <c r="X479" s="331">
        <f t="shared" si="31"/>
        <v>0</v>
      </c>
    </row>
    <row r="480" spans="1:24" ht="20.149999999999999" customHeight="1" x14ac:dyDescent="0.35">
      <c r="A480" s="126">
        <v>474</v>
      </c>
      <c r="B480" s="123" t="str">
        <f>IF('Dépenses forfaitaires'!B480="","",'Dépenses forfaitaires'!B480)</f>
        <v/>
      </c>
      <c r="C480" s="123" t="str">
        <f>IF('Dépenses forfaitaires'!C480="","",'Dépenses forfaitaires'!C480)</f>
        <v/>
      </c>
      <c r="D480" s="123" t="str">
        <f>IF('Dépenses forfaitaires'!D480="","",'Dépenses forfaitaires'!D480)</f>
        <v/>
      </c>
      <c r="E480" s="123" t="str">
        <f>IF('Dépenses forfaitaires'!E480="","",'Dépenses forfaitaires'!E480)</f>
        <v/>
      </c>
      <c r="F480" s="123" t="str">
        <f>IF('Dépenses forfaitaires'!F480="","",'Dépenses forfaitaires'!F480)</f>
        <v/>
      </c>
      <c r="G480" s="197" t="str">
        <f>IF('Dépenses forfaitaires'!G480="","",'Dépenses forfaitaires'!G480)</f>
        <v/>
      </c>
      <c r="H480" s="123" t="str">
        <f>IF('Dépenses forfaitaires'!H480="","",'Dépenses forfaitaires'!H480)</f>
        <v/>
      </c>
      <c r="I480" s="123" t="str">
        <f>IF('Dépenses forfaitaires'!I480="","",'Dépenses forfaitaires'!I480)</f>
        <v/>
      </c>
      <c r="J480" s="361" t="str">
        <f>IF('Dépenses forfaitaires'!J480="","",'Dépenses forfaitaires'!J480)</f>
        <v/>
      </c>
      <c r="K480" s="361" t="str">
        <f>IF('Dépenses forfaitaires'!K480="","",'Dépenses forfaitaires'!K480)</f>
        <v/>
      </c>
      <c r="L480" s="123" t="str">
        <f>IF($H480="","",IF($C480=Listes!$B$32,IF('DP_Instruction Forfaitaires'!$E480&lt;Listes!$B$53,('DP_Instruction Forfaitaires'!$E480*(VLOOKUP('DP_Instruction Forfaitaires'!$D480,Listes!$A$54:$E$60,2,FALSE))),IF('DP_Instruction Forfaitaires'!$E480&gt;Listes!$E$53,('DP_Instruction Forfaitaires'!$E480*(VLOOKUP('DP_Instruction Forfaitaires'!$D480,Listes!$A$54:$E$60,5,FALSE))),('DP_Instruction Forfaitaires'!$E480*(VLOOKUP('DP_Instruction Forfaitaires'!$D480,Listes!$A$54:$E$60,3,FALSE))+(VLOOKUP('DP_Instruction Forfaitaires'!$D480,Listes!$A$54:$E$60,4,FALSE)))))))</f>
        <v/>
      </c>
      <c r="M480" s="123" t="str">
        <f>IF($H480="","",IF($C480=Listes!$B$31,IF('DP_Instruction Forfaitaires'!$E480&lt;Listes!$B$42,('DP_Instruction Forfaitaires'!$E480*(VLOOKUP('DP_Instruction Forfaitaires'!$D480,Listes!$A$43:$E$49,2,FALSE))),IF('DP_Instruction Forfaitaires'!$E480&gt;Listes!$D$42,('DP_Instruction Forfaitaires'!$E480*(VLOOKUP('DP_Instruction Forfaitaires'!$D480,Listes!$A$43:$E$49,5,FALSE))),('DP_Instruction Forfaitaires'!$E480*(VLOOKUP('DP_Instruction Forfaitaires'!$D480,Listes!$A$43:$E$49,3,FALSE))+(VLOOKUP('DP_Instruction Forfaitaires'!$D480,Listes!$A$43:$E$49,4,FALSE)))))))</f>
        <v/>
      </c>
      <c r="N480" s="186" t="str">
        <f>IF($H480="","",IF($C480=Listes!$B$34,Listes!$I$31,IF($C480=Listes!$B$35,(VLOOKUP('DP_Instruction Forfaitaires'!$F480,Listes!$E$31:$F$36,2,FALSE)),IF($C480=Listes!$B$33,IF('DP_Instruction Forfaitaires'!$E480&lt;Listes!$A$64,'DP_Instruction Forfaitaires'!$E480*Listes!$A$65,IF('DP_Instruction Forfaitaires'!$E480&gt;Listes!$D$64,'DP_Instruction Forfaitaires'!$E480*Listes!$D$65,(('DP_Instruction Forfaitaires'!$E480*Listes!$B$65)+Listes!$C$65)))))))</f>
        <v/>
      </c>
      <c r="O480" s="140" t="str">
        <f>IF('Dépenses forfaitaires'!P480="","",'Dépenses forfaitaires'!P480)</f>
        <v/>
      </c>
      <c r="P480" s="196"/>
      <c r="Q480" s="367" t="str">
        <f t="shared" si="28"/>
        <v/>
      </c>
      <c r="R480" s="367" t="str">
        <f t="shared" si="29"/>
        <v/>
      </c>
      <c r="S480" s="196" t="str">
        <f t="shared" si="30"/>
        <v/>
      </c>
      <c r="T480" s="193"/>
      <c r="U480" s="198"/>
      <c r="V480" s="301" t="str">
        <f>IF(AND(OR(P480="KO",S480&lt;&gt;""),OR(Q480="",R480="",S480="")),Listes!$A$68,IF(AND(S480="",Q480&lt;&gt;""),Listes!$A$69,IF(AND(O480&lt;S480,U480=""),Listes!$A$70,IF(AND(Q480&gt;R480),Listes!$A$71,IF(AND(O480&lt;&gt;"",O480&gt;S480,T480=""),Listes!$A$72,IF(AND(W480="",OR(P480&lt;&gt;"",Q480&lt;&gt;"",R480&lt;&gt;"")),Listes!$A$73,""))))))</f>
        <v/>
      </c>
      <c r="W480" s="199"/>
      <c r="X480" s="331">
        <f t="shared" si="31"/>
        <v>0</v>
      </c>
    </row>
    <row r="481" spans="1:24" ht="20.149999999999999" customHeight="1" x14ac:dyDescent="0.35">
      <c r="A481" s="126">
        <v>475</v>
      </c>
      <c r="B481" s="123" t="str">
        <f>IF('Dépenses forfaitaires'!B481="","",'Dépenses forfaitaires'!B481)</f>
        <v/>
      </c>
      <c r="C481" s="123" t="str">
        <f>IF('Dépenses forfaitaires'!C481="","",'Dépenses forfaitaires'!C481)</f>
        <v/>
      </c>
      <c r="D481" s="123" t="str">
        <f>IF('Dépenses forfaitaires'!D481="","",'Dépenses forfaitaires'!D481)</f>
        <v/>
      </c>
      <c r="E481" s="123" t="str">
        <f>IF('Dépenses forfaitaires'!E481="","",'Dépenses forfaitaires'!E481)</f>
        <v/>
      </c>
      <c r="F481" s="123" t="str">
        <f>IF('Dépenses forfaitaires'!F481="","",'Dépenses forfaitaires'!F481)</f>
        <v/>
      </c>
      <c r="G481" s="197" t="str">
        <f>IF('Dépenses forfaitaires'!G481="","",'Dépenses forfaitaires'!G481)</f>
        <v/>
      </c>
      <c r="H481" s="123" t="str">
        <f>IF('Dépenses forfaitaires'!H481="","",'Dépenses forfaitaires'!H481)</f>
        <v/>
      </c>
      <c r="I481" s="123" t="str">
        <f>IF('Dépenses forfaitaires'!I481="","",'Dépenses forfaitaires'!I481)</f>
        <v/>
      </c>
      <c r="J481" s="361" t="str">
        <f>IF('Dépenses forfaitaires'!J481="","",'Dépenses forfaitaires'!J481)</f>
        <v/>
      </c>
      <c r="K481" s="361" t="str">
        <f>IF('Dépenses forfaitaires'!K481="","",'Dépenses forfaitaires'!K481)</f>
        <v/>
      </c>
      <c r="L481" s="123" t="str">
        <f>IF($H481="","",IF($C481=Listes!$B$32,IF('DP_Instruction Forfaitaires'!$E481&lt;Listes!$B$53,('DP_Instruction Forfaitaires'!$E481*(VLOOKUP('DP_Instruction Forfaitaires'!$D481,Listes!$A$54:$E$60,2,FALSE))),IF('DP_Instruction Forfaitaires'!$E481&gt;Listes!$E$53,('DP_Instruction Forfaitaires'!$E481*(VLOOKUP('DP_Instruction Forfaitaires'!$D481,Listes!$A$54:$E$60,5,FALSE))),('DP_Instruction Forfaitaires'!$E481*(VLOOKUP('DP_Instruction Forfaitaires'!$D481,Listes!$A$54:$E$60,3,FALSE))+(VLOOKUP('DP_Instruction Forfaitaires'!$D481,Listes!$A$54:$E$60,4,FALSE)))))))</f>
        <v/>
      </c>
      <c r="M481" s="123" t="str">
        <f>IF($H481="","",IF($C481=Listes!$B$31,IF('DP_Instruction Forfaitaires'!$E481&lt;Listes!$B$42,('DP_Instruction Forfaitaires'!$E481*(VLOOKUP('DP_Instruction Forfaitaires'!$D481,Listes!$A$43:$E$49,2,FALSE))),IF('DP_Instruction Forfaitaires'!$E481&gt;Listes!$D$42,('DP_Instruction Forfaitaires'!$E481*(VLOOKUP('DP_Instruction Forfaitaires'!$D481,Listes!$A$43:$E$49,5,FALSE))),('DP_Instruction Forfaitaires'!$E481*(VLOOKUP('DP_Instruction Forfaitaires'!$D481,Listes!$A$43:$E$49,3,FALSE))+(VLOOKUP('DP_Instruction Forfaitaires'!$D481,Listes!$A$43:$E$49,4,FALSE)))))))</f>
        <v/>
      </c>
      <c r="N481" s="186" t="str">
        <f>IF($H481="","",IF($C481=Listes!$B$34,Listes!$I$31,IF($C481=Listes!$B$35,(VLOOKUP('DP_Instruction Forfaitaires'!$F481,Listes!$E$31:$F$36,2,FALSE)),IF($C481=Listes!$B$33,IF('DP_Instruction Forfaitaires'!$E481&lt;Listes!$A$64,'DP_Instruction Forfaitaires'!$E481*Listes!$A$65,IF('DP_Instruction Forfaitaires'!$E481&gt;Listes!$D$64,'DP_Instruction Forfaitaires'!$E481*Listes!$D$65,(('DP_Instruction Forfaitaires'!$E481*Listes!$B$65)+Listes!$C$65)))))))</f>
        <v/>
      </c>
      <c r="O481" s="140" t="str">
        <f>IF('Dépenses forfaitaires'!P481="","",'Dépenses forfaitaires'!P481)</f>
        <v/>
      </c>
      <c r="P481" s="196"/>
      <c r="Q481" s="367" t="str">
        <f t="shared" si="28"/>
        <v/>
      </c>
      <c r="R481" s="367" t="str">
        <f t="shared" si="29"/>
        <v/>
      </c>
      <c r="S481" s="196" t="str">
        <f t="shared" si="30"/>
        <v/>
      </c>
      <c r="T481" s="193"/>
      <c r="U481" s="198"/>
      <c r="V481" s="301" t="str">
        <f>IF(AND(OR(P481="KO",S481&lt;&gt;""),OR(Q481="",R481="",S481="")),Listes!$A$68,IF(AND(S481="",Q481&lt;&gt;""),Listes!$A$69,IF(AND(O481&lt;S481,U481=""),Listes!$A$70,IF(AND(Q481&gt;R481),Listes!$A$71,IF(AND(O481&lt;&gt;"",O481&gt;S481,T481=""),Listes!$A$72,IF(AND(W481="",OR(P481&lt;&gt;"",Q481&lt;&gt;"",R481&lt;&gt;"")),Listes!$A$73,""))))))</f>
        <v/>
      </c>
      <c r="W481" s="199"/>
      <c r="X481" s="331">
        <f t="shared" si="31"/>
        <v>0</v>
      </c>
    </row>
    <row r="482" spans="1:24" ht="20.149999999999999" customHeight="1" x14ac:dyDescent="0.35">
      <c r="A482" s="126">
        <v>476</v>
      </c>
      <c r="B482" s="123" t="str">
        <f>IF('Dépenses forfaitaires'!B482="","",'Dépenses forfaitaires'!B482)</f>
        <v/>
      </c>
      <c r="C482" s="123" t="str">
        <f>IF('Dépenses forfaitaires'!C482="","",'Dépenses forfaitaires'!C482)</f>
        <v/>
      </c>
      <c r="D482" s="123" t="str">
        <f>IF('Dépenses forfaitaires'!D482="","",'Dépenses forfaitaires'!D482)</f>
        <v/>
      </c>
      <c r="E482" s="123" t="str">
        <f>IF('Dépenses forfaitaires'!E482="","",'Dépenses forfaitaires'!E482)</f>
        <v/>
      </c>
      <c r="F482" s="123" t="str">
        <f>IF('Dépenses forfaitaires'!F482="","",'Dépenses forfaitaires'!F482)</f>
        <v/>
      </c>
      <c r="G482" s="197" t="str">
        <f>IF('Dépenses forfaitaires'!G482="","",'Dépenses forfaitaires'!G482)</f>
        <v/>
      </c>
      <c r="H482" s="123" t="str">
        <f>IF('Dépenses forfaitaires'!H482="","",'Dépenses forfaitaires'!H482)</f>
        <v/>
      </c>
      <c r="I482" s="123" t="str">
        <f>IF('Dépenses forfaitaires'!I482="","",'Dépenses forfaitaires'!I482)</f>
        <v/>
      </c>
      <c r="J482" s="361" t="str">
        <f>IF('Dépenses forfaitaires'!J482="","",'Dépenses forfaitaires'!J482)</f>
        <v/>
      </c>
      <c r="K482" s="361" t="str">
        <f>IF('Dépenses forfaitaires'!K482="","",'Dépenses forfaitaires'!K482)</f>
        <v/>
      </c>
      <c r="L482" s="123" t="str">
        <f>IF($H482="","",IF($C482=Listes!$B$32,IF('DP_Instruction Forfaitaires'!$E482&lt;Listes!$B$53,('DP_Instruction Forfaitaires'!$E482*(VLOOKUP('DP_Instruction Forfaitaires'!$D482,Listes!$A$54:$E$60,2,FALSE))),IF('DP_Instruction Forfaitaires'!$E482&gt;Listes!$E$53,('DP_Instruction Forfaitaires'!$E482*(VLOOKUP('DP_Instruction Forfaitaires'!$D482,Listes!$A$54:$E$60,5,FALSE))),('DP_Instruction Forfaitaires'!$E482*(VLOOKUP('DP_Instruction Forfaitaires'!$D482,Listes!$A$54:$E$60,3,FALSE))+(VLOOKUP('DP_Instruction Forfaitaires'!$D482,Listes!$A$54:$E$60,4,FALSE)))))))</f>
        <v/>
      </c>
      <c r="M482" s="123" t="str">
        <f>IF($H482="","",IF($C482=Listes!$B$31,IF('DP_Instruction Forfaitaires'!$E482&lt;Listes!$B$42,('DP_Instruction Forfaitaires'!$E482*(VLOOKUP('DP_Instruction Forfaitaires'!$D482,Listes!$A$43:$E$49,2,FALSE))),IF('DP_Instruction Forfaitaires'!$E482&gt;Listes!$D$42,('DP_Instruction Forfaitaires'!$E482*(VLOOKUP('DP_Instruction Forfaitaires'!$D482,Listes!$A$43:$E$49,5,FALSE))),('DP_Instruction Forfaitaires'!$E482*(VLOOKUP('DP_Instruction Forfaitaires'!$D482,Listes!$A$43:$E$49,3,FALSE))+(VLOOKUP('DP_Instruction Forfaitaires'!$D482,Listes!$A$43:$E$49,4,FALSE)))))))</f>
        <v/>
      </c>
      <c r="N482" s="186" t="str">
        <f>IF($H482="","",IF($C482=Listes!$B$34,Listes!$I$31,IF($C482=Listes!$B$35,(VLOOKUP('DP_Instruction Forfaitaires'!$F482,Listes!$E$31:$F$36,2,FALSE)),IF($C482=Listes!$B$33,IF('DP_Instruction Forfaitaires'!$E482&lt;Listes!$A$64,'DP_Instruction Forfaitaires'!$E482*Listes!$A$65,IF('DP_Instruction Forfaitaires'!$E482&gt;Listes!$D$64,'DP_Instruction Forfaitaires'!$E482*Listes!$D$65,(('DP_Instruction Forfaitaires'!$E482*Listes!$B$65)+Listes!$C$65)))))))</f>
        <v/>
      </c>
      <c r="O482" s="140" t="str">
        <f>IF('Dépenses forfaitaires'!P482="","",'Dépenses forfaitaires'!P482)</f>
        <v/>
      </c>
      <c r="P482" s="196"/>
      <c r="Q482" s="367" t="str">
        <f t="shared" si="28"/>
        <v/>
      </c>
      <c r="R482" s="367" t="str">
        <f t="shared" si="29"/>
        <v/>
      </c>
      <c r="S482" s="196" t="str">
        <f t="shared" si="30"/>
        <v/>
      </c>
      <c r="T482" s="193"/>
      <c r="U482" s="198"/>
      <c r="V482" s="301" t="str">
        <f>IF(AND(OR(P482="KO",S482&lt;&gt;""),OR(Q482="",R482="",S482="")),Listes!$A$68,IF(AND(S482="",Q482&lt;&gt;""),Listes!$A$69,IF(AND(O482&lt;S482,U482=""),Listes!$A$70,IF(AND(Q482&gt;R482),Listes!$A$71,IF(AND(O482&lt;&gt;"",O482&gt;S482,T482=""),Listes!$A$72,IF(AND(W482="",OR(P482&lt;&gt;"",Q482&lt;&gt;"",R482&lt;&gt;"")),Listes!$A$73,""))))))</f>
        <v/>
      </c>
      <c r="W482" s="199"/>
      <c r="X482" s="331">
        <f t="shared" si="31"/>
        <v>0</v>
      </c>
    </row>
    <row r="483" spans="1:24" ht="20.149999999999999" customHeight="1" x14ac:dyDescent="0.35">
      <c r="A483" s="126">
        <v>477</v>
      </c>
      <c r="B483" s="123" t="str">
        <f>IF('Dépenses forfaitaires'!B483="","",'Dépenses forfaitaires'!B483)</f>
        <v/>
      </c>
      <c r="C483" s="123" t="str">
        <f>IF('Dépenses forfaitaires'!C483="","",'Dépenses forfaitaires'!C483)</f>
        <v/>
      </c>
      <c r="D483" s="123" t="str">
        <f>IF('Dépenses forfaitaires'!D483="","",'Dépenses forfaitaires'!D483)</f>
        <v/>
      </c>
      <c r="E483" s="123" t="str">
        <f>IF('Dépenses forfaitaires'!E483="","",'Dépenses forfaitaires'!E483)</f>
        <v/>
      </c>
      <c r="F483" s="123" t="str">
        <f>IF('Dépenses forfaitaires'!F483="","",'Dépenses forfaitaires'!F483)</f>
        <v/>
      </c>
      <c r="G483" s="197" t="str">
        <f>IF('Dépenses forfaitaires'!G483="","",'Dépenses forfaitaires'!G483)</f>
        <v/>
      </c>
      <c r="H483" s="123" t="str">
        <f>IF('Dépenses forfaitaires'!H483="","",'Dépenses forfaitaires'!H483)</f>
        <v/>
      </c>
      <c r="I483" s="123" t="str">
        <f>IF('Dépenses forfaitaires'!I483="","",'Dépenses forfaitaires'!I483)</f>
        <v/>
      </c>
      <c r="J483" s="361" t="str">
        <f>IF('Dépenses forfaitaires'!J483="","",'Dépenses forfaitaires'!J483)</f>
        <v/>
      </c>
      <c r="K483" s="361" t="str">
        <f>IF('Dépenses forfaitaires'!K483="","",'Dépenses forfaitaires'!K483)</f>
        <v/>
      </c>
      <c r="L483" s="123" t="str">
        <f>IF($H483="","",IF($C483=Listes!$B$32,IF('DP_Instruction Forfaitaires'!$E483&lt;Listes!$B$53,('DP_Instruction Forfaitaires'!$E483*(VLOOKUP('DP_Instruction Forfaitaires'!$D483,Listes!$A$54:$E$60,2,FALSE))),IF('DP_Instruction Forfaitaires'!$E483&gt;Listes!$E$53,('DP_Instruction Forfaitaires'!$E483*(VLOOKUP('DP_Instruction Forfaitaires'!$D483,Listes!$A$54:$E$60,5,FALSE))),('DP_Instruction Forfaitaires'!$E483*(VLOOKUP('DP_Instruction Forfaitaires'!$D483,Listes!$A$54:$E$60,3,FALSE))+(VLOOKUP('DP_Instruction Forfaitaires'!$D483,Listes!$A$54:$E$60,4,FALSE)))))))</f>
        <v/>
      </c>
      <c r="M483" s="123" t="str">
        <f>IF($H483="","",IF($C483=Listes!$B$31,IF('DP_Instruction Forfaitaires'!$E483&lt;Listes!$B$42,('DP_Instruction Forfaitaires'!$E483*(VLOOKUP('DP_Instruction Forfaitaires'!$D483,Listes!$A$43:$E$49,2,FALSE))),IF('DP_Instruction Forfaitaires'!$E483&gt;Listes!$D$42,('DP_Instruction Forfaitaires'!$E483*(VLOOKUP('DP_Instruction Forfaitaires'!$D483,Listes!$A$43:$E$49,5,FALSE))),('DP_Instruction Forfaitaires'!$E483*(VLOOKUP('DP_Instruction Forfaitaires'!$D483,Listes!$A$43:$E$49,3,FALSE))+(VLOOKUP('DP_Instruction Forfaitaires'!$D483,Listes!$A$43:$E$49,4,FALSE)))))))</f>
        <v/>
      </c>
      <c r="N483" s="186" t="str">
        <f>IF($H483="","",IF($C483=Listes!$B$34,Listes!$I$31,IF($C483=Listes!$B$35,(VLOOKUP('DP_Instruction Forfaitaires'!$F483,Listes!$E$31:$F$36,2,FALSE)),IF($C483=Listes!$B$33,IF('DP_Instruction Forfaitaires'!$E483&lt;Listes!$A$64,'DP_Instruction Forfaitaires'!$E483*Listes!$A$65,IF('DP_Instruction Forfaitaires'!$E483&gt;Listes!$D$64,'DP_Instruction Forfaitaires'!$E483*Listes!$D$65,(('DP_Instruction Forfaitaires'!$E483*Listes!$B$65)+Listes!$C$65)))))))</f>
        <v/>
      </c>
      <c r="O483" s="140" t="str">
        <f>IF('Dépenses forfaitaires'!P483="","",'Dépenses forfaitaires'!P483)</f>
        <v/>
      </c>
      <c r="P483" s="196"/>
      <c r="Q483" s="367" t="str">
        <f t="shared" si="28"/>
        <v/>
      </c>
      <c r="R483" s="367" t="str">
        <f t="shared" si="29"/>
        <v/>
      </c>
      <c r="S483" s="196" t="str">
        <f t="shared" si="30"/>
        <v/>
      </c>
      <c r="T483" s="193"/>
      <c r="U483" s="198"/>
      <c r="V483" s="301" t="str">
        <f>IF(AND(OR(P483="KO",S483&lt;&gt;""),OR(Q483="",R483="",S483="")),Listes!$A$68,IF(AND(S483="",Q483&lt;&gt;""),Listes!$A$69,IF(AND(O483&lt;S483,U483=""),Listes!$A$70,IF(AND(Q483&gt;R483),Listes!$A$71,IF(AND(O483&lt;&gt;"",O483&gt;S483,T483=""),Listes!$A$72,IF(AND(W483="",OR(P483&lt;&gt;"",Q483&lt;&gt;"",R483&lt;&gt;"")),Listes!$A$73,""))))))</f>
        <v/>
      </c>
      <c r="W483" s="199"/>
      <c r="X483" s="331">
        <f t="shared" si="31"/>
        <v>0</v>
      </c>
    </row>
    <row r="484" spans="1:24" ht="20.149999999999999" customHeight="1" x14ac:dyDescent="0.35">
      <c r="A484" s="126">
        <v>478</v>
      </c>
      <c r="B484" s="123" t="str">
        <f>IF('Dépenses forfaitaires'!B484="","",'Dépenses forfaitaires'!B484)</f>
        <v/>
      </c>
      <c r="C484" s="123" t="str">
        <f>IF('Dépenses forfaitaires'!C484="","",'Dépenses forfaitaires'!C484)</f>
        <v/>
      </c>
      <c r="D484" s="123" t="str">
        <f>IF('Dépenses forfaitaires'!D484="","",'Dépenses forfaitaires'!D484)</f>
        <v/>
      </c>
      <c r="E484" s="123" t="str">
        <f>IF('Dépenses forfaitaires'!E484="","",'Dépenses forfaitaires'!E484)</f>
        <v/>
      </c>
      <c r="F484" s="123" t="str">
        <f>IF('Dépenses forfaitaires'!F484="","",'Dépenses forfaitaires'!F484)</f>
        <v/>
      </c>
      <c r="G484" s="197" t="str">
        <f>IF('Dépenses forfaitaires'!G484="","",'Dépenses forfaitaires'!G484)</f>
        <v/>
      </c>
      <c r="H484" s="123" t="str">
        <f>IF('Dépenses forfaitaires'!H484="","",'Dépenses forfaitaires'!H484)</f>
        <v/>
      </c>
      <c r="I484" s="123" t="str">
        <f>IF('Dépenses forfaitaires'!I484="","",'Dépenses forfaitaires'!I484)</f>
        <v/>
      </c>
      <c r="J484" s="361" t="str">
        <f>IF('Dépenses forfaitaires'!J484="","",'Dépenses forfaitaires'!J484)</f>
        <v/>
      </c>
      <c r="K484" s="361" t="str">
        <f>IF('Dépenses forfaitaires'!K484="","",'Dépenses forfaitaires'!K484)</f>
        <v/>
      </c>
      <c r="L484" s="123" t="str">
        <f>IF($H484="","",IF($C484=Listes!$B$32,IF('DP_Instruction Forfaitaires'!$E484&lt;Listes!$B$53,('DP_Instruction Forfaitaires'!$E484*(VLOOKUP('DP_Instruction Forfaitaires'!$D484,Listes!$A$54:$E$60,2,FALSE))),IF('DP_Instruction Forfaitaires'!$E484&gt;Listes!$E$53,('DP_Instruction Forfaitaires'!$E484*(VLOOKUP('DP_Instruction Forfaitaires'!$D484,Listes!$A$54:$E$60,5,FALSE))),('DP_Instruction Forfaitaires'!$E484*(VLOOKUP('DP_Instruction Forfaitaires'!$D484,Listes!$A$54:$E$60,3,FALSE))+(VLOOKUP('DP_Instruction Forfaitaires'!$D484,Listes!$A$54:$E$60,4,FALSE)))))))</f>
        <v/>
      </c>
      <c r="M484" s="123" t="str">
        <f>IF($H484="","",IF($C484=Listes!$B$31,IF('DP_Instruction Forfaitaires'!$E484&lt;Listes!$B$42,('DP_Instruction Forfaitaires'!$E484*(VLOOKUP('DP_Instruction Forfaitaires'!$D484,Listes!$A$43:$E$49,2,FALSE))),IF('DP_Instruction Forfaitaires'!$E484&gt;Listes!$D$42,('DP_Instruction Forfaitaires'!$E484*(VLOOKUP('DP_Instruction Forfaitaires'!$D484,Listes!$A$43:$E$49,5,FALSE))),('DP_Instruction Forfaitaires'!$E484*(VLOOKUP('DP_Instruction Forfaitaires'!$D484,Listes!$A$43:$E$49,3,FALSE))+(VLOOKUP('DP_Instruction Forfaitaires'!$D484,Listes!$A$43:$E$49,4,FALSE)))))))</f>
        <v/>
      </c>
      <c r="N484" s="186" t="str">
        <f>IF($H484="","",IF($C484=Listes!$B$34,Listes!$I$31,IF($C484=Listes!$B$35,(VLOOKUP('DP_Instruction Forfaitaires'!$F484,Listes!$E$31:$F$36,2,FALSE)),IF($C484=Listes!$B$33,IF('DP_Instruction Forfaitaires'!$E484&lt;Listes!$A$64,'DP_Instruction Forfaitaires'!$E484*Listes!$A$65,IF('DP_Instruction Forfaitaires'!$E484&gt;Listes!$D$64,'DP_Instruction Forfaitaires'!$E484*Listes!$D$65,(('DP_Instruction Forfaitaires'!$E484*Listes!$B$65)+Listes!$C$65)))))))</f>
        <v/>
      </c>
      <c r="O484" s="140" t="str">
        <f>IF('Dépenses forfaitaires'!P484="","",'Dépenses forfaitaires'!P484)</f>
        <v/>
      </c>
      <c r="P484" s="196"/>
      <c r="Q484" s="367" t="str">
        <f t="shared" si="28"/>
        <v/>
      </c>
      <c r="R484" s="367" t="str">
        <f t="shared" si="29"/>
        <v/>
      </c>
      <c r="S484" s="196" t="str">
        <f t="shared" si="30"/>
        <v/>
      </c>
      <c r="T484" s="193"/>
      <c r="U484" s="198"/>
      <c r="V484" s="301" t="str">
        <f>IF(AND(OR(P484="KO",S484&lt;&gt;""),OR(Q484="",R484="",S484="")),Listes!$A$68,IF(AND(S484="",Q484&lt;&gt;""),Listes!$A$69,IF(AND(O484&lt;S484,U484=""),Listes!$A$70,IF(AND(Q484&gt;R484),Listes!$A$71,IF(AND(O484&lt;&gt;"",O484&gt;S484,T484=""),Listes!$A$72,IF(AND(W484="",OR(P484&lt;&gt;"",Q484&lt;&gt;"",R484&lt;&gt;"")),Listes!$A$73,""))))))</f>
        <v/>
      </c>
      <c r="W484" s="199"/>
      <c r="X484" s="331">
        <f t="shared" si="31"/>
        <v>0</v>
      </c>
    </row>
    <row r="485" spans="1:24" ht="20.149999999999999" customHeight="1" x14ac:dyDescent="0.35">
      <c r="A485" s="126">
        <v>479</v>
      </c>
      <c r="B485" s="123" t="str">
        <f>IF('Dépenses forfaitaires'!B485="","",'Dépenses forfaitaires'!B485)</f>
        <v/>
      </c>
      <c r="C485" s="123" t="str">
        <f>IF('Dépenses forfaitaires'!C485="","",'Dépenses forfaitaires'!C485)</f>
        <v/>
      </c>
      <c r="D485" s="123" t="str">
        <f>IF('Dépenses forfaitaires'!D485="","",'Dépenses forfaitaires'!D485)</f>
        <v/>
      </c>
      <c r="E485" s="123" t="str">
        <f>IF('Dépenses forfaitaires'!E485="","",'Dépenses forfaitaires'!E485)</f>
        <v/>
      </c>
      <c r="F485" s="123" t="str">
        <f>IF('Dépenses forfaitaires'!F485="","",'Dépenses forfaitaires'!F485)</f>
        <v/>
      </c>
      <c r="G485" s="197" t="str">
        <f>IF('Dépenses forfaitaires'!G485="","",'Dépenses forfaitaires'!G485)</f>
        <v/>
      </c>
      <c r="H485" s="123" t="str">
        <f>IF('Dépenses forfaitaires'!H485="","",'Dépenses forfaitaires'!H485)</f>
        <v/>
      </c>
      <c r="I485" s="123" t="str">
        <f>IF('Dépenses forfaitaires'!I485="","",'Dépenses forfaitaires'!I485)</f>
        <v/>
      </c>
      <c r="J485" s="361" t="str">
        <f>IF('Dépenses forfaitaires'!J485="","",'Dépenses forfaitaires'!J485)</f>
        <v/>
      </c>
      <c r="K485" s="361" t="str">
        <f>IF('Dépenses forfaitaires'!K485="","",'Dépenses forfaitaires'!K485)</f>
        <v/>
      </c>
      <c r="L485" s="123" t="str">
        <f>IF($H485="","",IF($C485=Listes!$B$32,IF('DP_Instruction Forfaitaires'!$E485&lt;Listes!$B$53,('DP_Instruction Forfaitaires'!$E485*(VLOOKUP('DP_Instruction Forfaitaires'!$D485,Listes!$A$54:$E$60,2,FALSE))),IF('DP_Instruction Forfaitaires'!$E485&gt;Listes!$E$53,('DP_Instruction Forfaitaires'!$E485*(VLOOKUP('DP_Instruction Forfaitaires'!$D485,Listes!$A$54:$E$60,5,FALSE))),('DP_Instruction Forfaitaires'!$E485*(VLOOKUP('DP_Instruction Forfaitaires'!$D485,Listes!$A$54:$E$60,3,FALSE))+(VLOOKUP('DP_Instruction Forfaitaires'!$D485,Listes!$A$54:$E$60,4,FALSE)))))))</f>
        <v/>
      </c>
      <c r="M485" s="123" t="str">
        <f>IF($H485="","",IF($C485=Listes!$B$31,IF('DP_Instruction Forfaitaires'!$E485&lt;Listes!$B$42,('DP_Instruction Forfaitaires'!$E485*(VLOOKUP('DP_Instruction Forfaitaires'!$D485,Listes!$A$43:$E$49,2,FALSE))),IF('DP_Instruction Forfaitaires'!$E485&gt;Listes!$D$42,('DP_Instruction Forfaitaires'!$E485*(VLOOKUP('DP_Instruction Forfaitaires'!$D485,Listes!$A$43:$E$49,5,FALSE))),('DP_Instruction Forfaitaires'!$E485*(VLOOKUP('DP_Instruction Forfaitaires'!$D485,Listes!$A$43:$E$49,3,FALSE))+(VLOOKUP('DP_Instruction Forfaitaires'!$D485,Listes!$A$43:$E$49,4,FALSE)))))))</f>
        <v/>
      </c>
      <c r="N485" s="186" t="str">
        <f>IF($H485="","",IF($C485=Listes!$B$34,Listes!$I$31,IF($C485=Listes!$B$35,(VLOOKUP('DP_Instruction Forfaitaires'!$F485,Listes!$E$31:$F$36,2,FALSE)),IF($C485=Listes!$B$33,IF('DP_Instruction Forfaitaires'!$E485&lt;Listes!$A$64,'DP_Instruction Forfaitaires'!$E485*Listes!$A$65,IF('DP_Instruction Forfaitaires'!$E485&gt;Listes!$D$64,'DP_Instruction Forfaitaires'!$E485*Listes!$D$65,(('DP_Instruction Forfaitaires'!$E485*Listes!$B$65)+Listes!$C$65)))))))</f>
        <v/>
      </c>
      <c r="O485" s="140" t="str">
        <f>IF('Dépenses forfaitaires'!P485="","",'Dépenses forfaitaires'!P485)</f>
        <v/>
      </c>
      <c r="P485" s="196"/>
      <c r="Q485" s="367" t="str">
        <f t="shared" si="28"/>
        <v/>
      </c>
      <c r="R485" s="367" t="str">
        <f t="shared" si="29"/>
        <v/>
      </c>
      <c r="S485" s="196" t="str">
        <f t="shared" si="30"/>
        <v/>
      </c>
      <c r="T485" s="193"/>
      <c r="U485" s="198"/>
      <c r="V485" s="301" t="str">
        <f>IF(AND(OR(P485="KO",S485&lt;&gt;""),OR(Q485="",R485="",S485="")),Listes!$A$68,IF(AND(S485="",Q485&lt;&gt;""),Listes!$A$69,IF(AND(O485&lt;S485,U485=""),Listes!$A$70,IF(AND(Q485&gt;R485),Listes!$A$71,IF(AND(O485&lt;&gt;"",O485&gt;S485,T485=""),Listes!$A$72,IF(AND(W485="",OR(P485&lt;&gt;"",Q485&lt;&gt;"",R485&lt;&gt;"")),Listes!$A$73,""))))))</f>
        <v/>
      </c>
      <c r="W485" s="199"/>
      <c r="X485" s="331">
        <f t="shared" si="31"/>
        <v>0</v>
      </c>
    </row>
    <row r="486" spans="1:24" ht="20.149999999999999" customHeight="1" x14ac:dyDescent="0.35">
      <c r="A486" s="126">
        <v>480</v>
      </c>
      <c r="B486" s="123" t="str">
        <f>IF('Dépenses forfaitaires'!B486="","",'Dépenses forfaitaires'!B486)</f>
        <v/>
      </c>
      <c r="C486" s="123" t="str">
        <f>IF('Dépenses forfaitaires'!C486="","",'Dépenses forfaitaires'!C486)</f>
        <v/>
      </c>
      <c r="D486" s="123" t="str">
        <f>IF('Dépenses forfaitaires'!D486="","",'Dépenses forfaitaires'!D486)</f>
        <v/>
      </c>
      <c r="E486" s="123" t="str">
        <f>IF('Dépenses forfaitaires'!E486="","",'Dépenses forfaitaires'!E486)</f>
        <v/>
      </c>
      <c r="F486" s="123" t="str">
        <f>IF('Dépenses forfaitaires'!F486="","",'Dépenses forfaitaires'!F486)</f>
        <v/>
      </c>
      <c r="G486" s="197" t="str">
        <f>IF('Dépenses forfaitaires'!G486="","",'Dépenses forfaitaires'!G486)</f>
        <v/>
      </c>
      <c r="H486" s="123" t="str">
        <f>IF('Dépenses forfaitaires'!H486="","",'Dépenses forfaitaires'!H486)</f>
        <v/>
      </c>
      <c r="I486" s="123" t="str">
        <f>IF('Dépenses forfaitaires'!I486="","",'Dépenses forfaitaires'!I486)</f>
        <v/>
      </c>
      <c r="J486" s="361" t="str">
        <f>IF('Dépenses forfaitaires'!J486="","",'Dépenses forfaitaires'!J486)</f>
        <v/>
      </c>
      <c r="K486" s="361" t="str">
        <f>IF('Dépenses forfaitaires'!K486="","",'Dépenses forfaitaires'!K486)</f>
        <v/>
      </c>
      <c r="L486" s="123" t="str">
        <f>IF($H486="","",IF($C486=Listes!$B$32,IF('DP_Instruction Forfaitaires'!$E486&lt;Listes!$B$53,('DP_Instruction Forfaitaires'!$E486*(VLOOKUP('DP_Instruction Forfaitaires'!$D486,Listes!$A$54:$E$60,2,FALSE))),IF('DP_Instruction Forfaitaires'!$E486&gt;Listes!$E$53,('DP_Instruction Forfaitaires'!$E486*(VLOOKUP('DP_Instruction Forfaitaires'!$D486,Listes!$A$54:$E$60,5,FALSE))),('DP_Instruction Forfaitaires'!$E486*(VLOOKUP('DP_Instruction Forfaitaires'!$D486,Listes!$A$54:$E$60,3,FALSE))+(VLOOKUP('DP_Instruction Forfaitaires'!$D486,Listes!$A$54:$E$60,4,FALSE)))))))</f>
        <v/>
      </c>
      <c r="M486" s="123" t="str">
        <f>IF($H486="","",IF($C486=Listes!$B$31,IF('DP_Instruction Forfaitaires'!$E486&lt;Listes!$B$42,('DP_Instruction Forfaitaires'!$E486*(VLOOKUP('DP_Instruction Forfaitaires'!$D486,Listes!$A$43:$E$49,2,FALSE))),IF('DP_Instruction Forfaitaires'!$E486&gt;Listes!$D$42,('DP_Instruction Forfaitaires'!$E486*(VLOOKUP('DP_Instruction Forfaitaires'!$D486,Listes!$A$43:$E$49,5,FALSE))),('DP_Instruction Forfaitaires'!$E486*(VLOOKUP('DP_Instruction Forfaitaires'!$D486,Listes!$A$43:$E$49,3,FALSE))+(VLOOKUP('DP_Instruction Forfaitaires'!$D486,Listes!$A$43:$E$49,4,FALSE)))))))</f>
        <v/>
      </c>
      <c r="N486" s="186" t="str">
        <f>IF($H486="","",IF($C486=Listes!$B$34,Listes!$I$31,IF($C486=Listes!$B$35,(VLOOKUP('DP_Instruction Forfaitaires'!$F486,Listes!$E$31:$F$36,2,FALSE)),IF($C486=Listes!$B$33,IF('DP_Instruction Forfaitaires'!$E486&lt;Listes!$A$64,'DP_Instruction Forfaitaires'!$E486*Listes!$A$65,IF('DP_Instruction Forfaitaires'!$E486&gt;Listes!$D$64,'DP_Instruction Forfaitaires'!$E486*Listes!$D$65,(('DP_Instruction Forfaitaires'!$E486*Listes!$B$65)+Listes!$C$65)))))))</f>
        <v/>
      </c>
      <c r="O486" s="140" t="str">
        <f>IF('Dépenses forfaitaires'!P486="","",'Dépenses forfaitaires'!P486)</f>
        <v/>
      </c>
      <c r="P486" s="196"/>
      <c r="Q486" s="367" t="str">
        <f t="shared" si="28"/>
        <v/>
      </c>
      <c r="R486" s="367" t="str">
        <f t="shared" si="29"/>
        <v/>
      </c>
      <c r="S486" s="196" t="str">
        <f t="shared" si="30"/>
        <v/>
      </c>
      <c r="T486" s="193"/>
      <c r="U486" s="198"/>
      <c r="V486" s="301" t="str">
        <f>IF(AND(OR(P486="KO",S486&lt;&gt;""),OR(Q486="",R486="",S486="")),Listes!$A$68,IF(AND(S486="",Q486&lt;&gt;""),Listes!$A$69,IF(AND(O486&lt;S486,U486=""),Listes!$A$70,IF(AND(Q486&gt;R486),Listes!$A$71,IF(AND(O486&lt;&gt;"",O486&gt;S486,T486=""),Listes!$A$72,IF(AND(W486="",OR(P486&lt;&gt;"",Q486&lt;&gt;"",R486&lt;&gt;"")),Listes!$A$73,""))))))</f>
        <v/>
      </c>
      <c r="W486" s="199"/>
      <c r="X486" s="331">
        <f t="shared" si="31"/>
        <v>0</v>
      </c>
    </row>
    <row r="487" spans="1:24" ht="20.149999999999999" customHeight="1" x14ac:dyDescent="0.35">
      <c r="A487" s="126">
        <v>481</v>
      </c>
      <c r="B487" s="123" t="str">
        <f>IF('Dépenses forfaitaires'!B487="","",'Dépenses forfaitaires'!B487)</f>
        <v/>
      </c>
      <c r="C487" s="123" t="str">
        <f>IF('Dépenses forfaitaires'!C487="","",'Dépenses forfaitaires'!C487)</f>
        <v/>
      </c>
      <c r="D487" s="123" t="str">
        <f>IF('Dépenses forfaitaires'!D487="","",'Dépenses forfaitaires'!D487)</f>
        <v/>
      </c>
      <c r="E487" s="123" t="str">
        <f>IF('Dépenses forfaitaires'!E487="","",'Dépenses forfaitaires'!E487)</f>
        <v/>
      </c>
      <c r="F487" s="123" t="str">
        <f>IF('Dépenses forfaitaires'!F487="","",'Dépenses forfaitaires'!F487)</f>
        <v/>
      </c>
      <c r="G487" s="197" t="str">
        <f>IF('Dépenses forfaitaires'!G487="","",'Dépenses forfaitaires'!G487)</f>
        <v/>
      </c>
      <c r="H487" s="123" t="str">
        <f>IF('Dépenses forfaitaires'!H487="","",'Dépenses forfaitaires'!H487)</f>
        <v/>
      </c>
      <c r="I487" s="123" t="str">
        <f>IF('Dépenses forfaitaires'!I487="","",'Dépenses forfaitaires'!I487)</f>
        <v/>
      </c>
      <c r="J487" s="361" t="str">
        <f>IF('Dépenses forfaitaires'!J487="","",'Dépenses forfaitaires'!J487)</f>
        <v/>
      </c>
      <c r="K487" s="361" t="str">
        <f>IF('Dépenses forfaitaires'!K487="","",'Dépenses forfaitaires'!K487)</f>
        <v/>
      </c>
      <c r="L487" s="123" t="str">
        <f>IF($H487="","",IF($C487=Listes!$B$32,IF('DP_Instruction Forfaitaires'!$E487&lt;Listes!$B$53,('DP_Instruction Forfaitaires'!$E487*(VLOOKUP('DP_Instruction Forfaitaires'!$D487,Listes!$A$54:$E$60,2,FALSE))),IF('DP_Instruction Forfaitaires'!$E487&gt;Listes!$E$53,('DP_Instruction Forfaitaires'!$E487*(VLOOKUP('DP_Instruction Forfaitaires'!$D487,Listes!$A$54:$E$60,5,FALSE))),('DP_Instruction Forfaitaires'!$E487*(VLOOKUP('DP_Instruction Forfaitaires'!$D487,Listes!$A$54:$E$60,3,FALSE))+(VLOOKUP('DP_Instruction Forfaitaires'!$D487,Listes!$A$54:$E$60,4,FALSE)))))))</f>
        <v/>
      </c>
      <c r="M487" s="123" t="str">
        <f>IF($H487="","",IF($C487=Listes!$B$31,IF('DP_Instruction Forfaitaires'!$E487&lt;Listes!$B$42,('DP_Instruction Forfaitaires'!$E487*(VLOOKUP('DP_Instruction Forfaitaires'!$D487,Listes!$A$43:$E$49,2,FALSE))),IF('DP_Instruction Forfaitaires'!$E487&gt;Listes!$D$42,('DP_Instruction Forfaitaires'!$E487*(VLOOKUP('DP_Instruction Forfaitaires'!$D487,Listes!$A$43:$E$49,5,FALSE))),('DP_Instruction Forfaitaires'!$E487*(VLOOKUP('DP_Instruction Forfaitaires'!$D487,Listes!$A$43:$E$49,3,FALSE))+(VLOOKUP('DP_Instruction Forfaitaires'!$D487,Listes!$A$43:$E$49,4,FALSE)))))))</f>
        <v/>
      </c>
      <c r="N487" s="186" t="str">
        <f>IF($H487="","",IF($C487=Listes!$B$34,Listes!$I$31,IF($C487=Listes!$B$35,(VLOOKUP('DP_Instruction Forfaitaires'!$F487,Listes!$E$31:$F$36,2,FALSE)),IF($C487=Listes!$B$33,IF('DP_Instruction Forfaitaires'!$E487&lt;Listes!$A$64,'DP_Instruction Forfaitaires'!$E487*Listes!$A$65,IF('DP_Instruction Forfaitaires'!$E487&gt;Listes!$D$64,'DP_Instruction Forfaitaires'!$E487*Listes!$D$65,(('DP_Instruction Forfaitaires'!$E487*Listes!$B$65)+Listes!$C$65)))))))</f>
        <v/>
      </c>
      <c r="O487" s="140" t="str">
        <f>IF('Dépenses forfaitaires'!P487="","",'Dépenses forfaitaires'!P487)</f>
        <v/>
      </c>
      <c r="P487" s="196"/>
      <c r="Q487" s="367" t="str">
        <f t="shared" si="28"/>
        <v/>
      </c>
      <c r="R487" s="367" t="str">
        <f t="shared" si="29"/>
        <v/>
      </c>
      <c r="S487" s="196" t="str">
        <f t="shared" si="30"/>
        <v/>
      </c>
      <c r="T487" s="193"/>
      <c r="U487" s="198"/>
      <c r="V487" s="301" t="str">
        <f>IF(AND(OR(P487="KO",S487&lt;&gt;""),OR(Q487="",R487="",S487="")),Listes!$A$68,IF(AND(S487="",Q487&lt;&gt;""),Listes!$A$69,IF(AND(O487&lt;S487,U487=""),Listes!$A$70,IF(AND(Q487&gt;R487),Listes!$A$71,IF(AND(O487&lt;&gt;"",O487&gt;S487,T487=""),Listes!$A$72,IF(AND(W487="",OR(P487&lt;&gt;"",Q487&lt;&gt;"",R487&lt;&gt;"")),Listes!$A$73,""))))))</f>
        <v/>
      </c>
      <c r="W487" s="199"/>
      <c r="X487" s="331">
        <f t="shared" si="31"/>
        <v>0</v>
      </c>
    </row>
    <row r="488" spans="1:24" ht="20.149999999999999" customHeight="1" x14ac:dyDescent="0.35">
      <c r="A488" s="126">
        <v>482</v>
      </c>
      <c r="B488" s="123" t="str">
        <f>IF('Dépenses forfaitaires'!B488="","",'Dépenses forfaitaires'!B488)</f>
        <v/>
      </c>
      <c r="C488" s="123" t="str">
        <f>IF('Dépenses forfaitaires'!C488="","",'Dépenses forfaitaires'!C488)</f>
        <v/>
      </c>
      <c r="D488" s="123" t="str">
        <f>IF('Dépenses forfaitaires'!D488="","",'Dépenses forfaitaires'!D488)</f>
        <v/>
      </c>
      <c r="E488" s="123" t="str">
        <f>IF('Dépenses forfaitaires'!E488="","",'Dépenses forfaitaires'!E488)</f>
        <v/>
      </c>
      <c r="F488" s="123" t="str">
        <f>IF('Dépenses forfaitaires'!F488="","",'Dépenses forfaitaires'!F488)</f>
        <v/>
      </c>
      <c r="G488" s="197" t="str">
        <f>IF('Dépenses forfaitaires'!G488="","",'Dépenses forfaitaires'!G488)</f>
        <v/>
      </c>
      <c r="H488" s="123" t="str">
        <f>IF('Dépenses forfaitaires'!H488="","",'Dépenses forfaitaires'!H488)</f>
        <v/>
      </c>
      <c r="I488" s="123" t="str">
        <f>IF('Dépenses forfaitaires'!I488="","",'Dépenses forfaitaires'!I488)</f>
        <v/>
      </c>
      <c r="J488" s="361" t="str">
        <f>IF('Dépenses forfaitaires'!J488="","",'Dépenses forfaitaires'!J488)</f>
        <v/>
      </c>
      <c r="K488" s="361" t="str">
        <f>IF('Dépenses forfaitaires'!K488="","",'Dépenses forfaitaires'!K488)</f>
        <v/>
      </c>
      <c r="L488" s="123" t="str">
        <f>IF($H488="","",IF($C488=Listes!$B$32,IF('DP_Instruction Forfaitaires'!$E488&lt;Listes!$B$53,('DP_Instruction Forfaitaires'!$E488*(VLOOKUP('DP_Instruction Forfaitaires'!$D488,Listes!$A$54:$E$60,2,FALSE))),IF('DP_Instruction Forfaitaires'!$E488&gt;Listes!$E$53,('DP_Instruction Forfaitaires'!$E488*(VLOOKUP('DP_Instruction Forfaitaires'!$D488,Listes!$A$54:$E$60,5,FALSE))),('DP_Instruction Forfaitaires'!$E488*(VLOOKUP('DP_Instruction Forfaitaires'!$D488,Listes!$A$54:$E$60,3,FALSE))+(VLOOKUP('DP_Instruction Forfaitaires'!$D488,Listes!$A$54:$E$60,4,FALSE)))))))</f>
        <v/>
      </c>
      <c r="M488" s="123" t="str">
        <f>IF($H488="","",IF($C488=Listes!$B$31,IF('DP_Instruction Forfaitaires'!$E488&lt;Listes!$B$42,('DP_Instruction Forfaitaires'!$E488*(VLOOKUP('DP_Instruction Forfaitaires'!$D488,Listes!$A$43:$E$49,2,FALSE))),IF('DP_Instruction Forfaitaires'!$E488&gt;Listes!$D$42,('DP_Instruction Forfaitaires'!$E488*(VLOOKUP('DP_Instruction Forfaitaires'!$D488,Listes!$A$43:$E$49,5,FALSE))),('DP_Instruction Forfaitaires'!$E488*(VLOOKUP('DP_Instruction Forfaitaires'!$D488,Listes!$A$43:$E$49,3,FALSE))+(VLOOKUP('DP_Instruction Forfaitaires'!$D488,Listes!$A$43:$E$49,4,FALSE)))))))</f>
        <v/>
      </c>
      <c r="N488" s="186" t="str">
        <f>IF($H488="","",IF($C488=Listes!$B$34,Listes!$I$31,IF($C488=Listes!$B$35,(VLOOKUP('DP_Instruction Forfaitaires'!$F488,Listes!$E$31:$F$36,2,FALSE)),IF($C488=Listes!$B$33,IF('DP_Instruction Forfaitaires'!$E488&lt;Listes!$A$64,'DP_Instruction Forfaitaires'!$E488*Listes!$A$65,IF('DP_Instruction Forfaitaires'!$E488&gt;Listes!$D$64,'DP_Instruction Forfaitaires'!$E488*Listes!$D$65,(('DP_Instruction Forfaitaires'!$E488*Listes!$B$65)+Listes!$C$65)))))))</f>
        <v/>
      </c>
      <c r="O488" s="140" t="str">
        <f>IF('Dépenses forfaitaires'!P488="","",'Dépenses forfaitaires'!P488)</f>
        <v/>
      </c>
      <c r="P488" s="196"/>
      <c r="Q488" s="367" t="str">
        <f t="shared" si="28"/>
        <v/>
      </c>
      <c r="R488" s="367" t="str">
        <f t="shared" si="29"/>
        <v/>
      </c>
      <c r="S488" s="196" t="str">
        <f t="shared" si="30"/>
        <v/>
      </c>
      <c r="T488" s="193"/>
      <c r="U488" s="198"/>
      <c r="V488" s="301" t="str">
        <f>IF(AND(OR(P488="KO",S488&lt;&gt;""),OR(Q488="",R488="",S488="")),Listes!$A$68,IF(AND(S488="",Q488&lt;&gt;""),Listes!$A$69,IF(AND(O488&lt;S488,U488=""),Listes!$A$70,IF(AND(Q488&gt;R488),Listes!$A$71,IF(AND(O488&lt;&gt;"",O488&gt;S488,T488=""),Listes!$A$72,IF(AND(W488="",OR(P488&lt;&gt;"",Q488&lt;&gt;"",R488&lt;&gt;"")),Listes!$A$73,""))))))</f>
        <v/>
      </c>
      <c r="W488" s="199"/>
      <c r="X488" s="331">
        <f t="shared" si="31"/>
        <v>0</v>
      </c>
    </row>
    <row r="489" spans="1:24" ht="20.149999999999999" customHeight="1" x14ac:dyDescent="0.35">
      <c r="A489" s="126">
        <v>483</v>
      </c>
      <c r="B489" s="123" t="str">
        <f>IF('Dépenses forfaitaires'!B489="","",'Dépenses forfaitaires'!B489)</f>
        <v/>
      </c>
      <c r="C489" s="123" t="str">
        <f>IF('Dépenses forfaitaires'!C489="","",'Dépenses forfaitaires'!C489)</f>
        <v/>
      </c>
      <c r="D489" s="123" t="str">
        <f>IF('Dépenses forfaitaires'!D489="","",'Dépenses forfaitaires'!D489)</f>
        <v/>
      </c>
      <c r="E489" s="123" t="str">
        <f>IF('Dépenses forfaitaires'!E489="","",'Dépenses forfaitaires'!E489)</f>
        <v/>
      </c>
      <c r="F489" s="123" t="str">
        <f>IF('Dépenses forfaitaires'!F489="","",'Dépenses forfaitaires'!F489)</f>
        <v/>
      </c>
      <c r="G489" s="197" t="str">
        <f>IF('Dépenses forfaitaires'!G489="","",'Dépenses forfaitaires'!G489)</f>
        <v/>
      </c>
      <c r="H489" s="123" t="str">
        <f>IF('Dépenses forfaitaires'!H489="","",'Dépenses forfaitaires'!H489)</f>
        <v/>
      </c>
      <c r="I489" s="123" t="str">
        <f>IF('Dépenses forfaitaires'!I489="","",'Dépenses forfaitaires'!I489)</f>
        <v/>
      </c>
      <c r="J489" s="361" t="str">
        <f>IF('Dépenses forfaitaires'!J489="","",'Dépenses forfaitaires'!J489)</f>
        <v/>
      </c>
      <c r="K489" s="361" t="str">
        <f>IF('Dépenses forfaitaires'!K489="","",'Dépenses forfaitaires'!K489)</f>
        <v/>
      </c>
      <c r="L489" s="123" t="str">
        <f>IF($H489="","",IF($C489=Listes!$B$32,IF('DP_Instruction Forfaitaires'!$E489&lt;Listes!$B$53,('DP_Instruction Forfaitaires'!$E489*(VLOOKUP('DP_Instruction Forfaitaires'!$D489,Listes!$A$54:$E$60,2,FALSE))),IF('DP_Instruction Forfaitaires'!$E489&gt;Listes!$E$53,('DP_Instruction Forfaitaires'!$E489*(VLOOKUP('DP_Instruction Forfaitaires'!$D489,Listes!$A$54:$E$60,5,FALSE))),('DP_Instruction Forfaitaires'!$E489*(VLOOKUP('DP_Instruction Forfaitaires'!$D489,Listes!$A$54:$E$60,3,FALSE))+(VLOOKUP('DP_Instruction Forfaitaires'!$D489,Listes!$A$54:$E$60,4,FALSE)))))))</f>
        <v/>
      </c>
      <c r="M489" s="123" t="str">
        <f>IF($H489="","",IF($C489=Listes!$B$31,IF('DP_Instruction Forfaitaires'!$E489&lt;Listes!$B$42,('DP_Instruction Forfaitaires'!$E489*(VLOOKUP('DP_Instruction Forfaitaires'!$D489,Listes!$A$43:$E$49,2,FALSE))),IF('DP_Instruction Forfaitaires'!$E489&gt;Listes!$D$42,('DP_Instruction Forfaitaires'!$E489*(VLOOKUP('DP_Instruction Forfaitaires'!$D489,Listes!$A$43:$E$49,5,FALSE))),('DP_Instruction Forfaitaires'!$E489*(VLOOKUP('DP_Instruction Forfaitaires'!$D489,Listes!$A$43:$E$49,3,FALSE))+(VLOOKUP('DP_Instruction Forfaitaires'!$D489,Listes!$A$43:$E$49,4,FALSE)))))))</f>
        <v/>
      </c>
      <c r="N489" s="186" t="str">
        <f>IF($H489="","",IF($C489=Listes!$B$34,Listes!$I$31,IF($C489=Listes!$B$35,(VLOOKUP('DP_Instruction Forfaitaires'!$F489,Listes!$E$31:$F$36,2,FALSE)),IF($C489=Listes!$B$33,IF('DP_Instruction Forfaitaires'!$E489&lt;Listes!$A$64,'DP_Instruction Forfaitaires'!$E489*Listes!$A$65,IF('DP_Instruction Forfaitaires'!$E489&gt;Listes!$D$64,'DP_Instruction Forfaitaires'!$E489*Listes!$D$65,(('DP_Instruction Forfaitaires'!$E489*Listes!$B$65)+Listes!$C$65)))))))</f>
        <v/>
      </c>
      <c r="O489" s="140" t="str">
        <f>IF('Dépenses forfaitaires'!P489="","",'Dépenses forfaitaires'!P489)</f>
        <v/>
      </c>
      <c r="P489" s="196"/>
      <c r="Q489" s="367" t="str">
        <f t="shared" si="28"/>
        <v/>
      </c>
      <c r="R489" s="367" t="str">
        <f t="shared" si="29"/>
        <v/>
      </c>
      <c r="S489" s="196" t="str">
        <f t="shared" si="30"/>
        <v/>
      </c>
      <c r="T489" s="193"/>
      <c r="U489" s="198"/>
      <c r="V489" s="301" t="str">
        <f>IF(AND(OR(P489="KO",S489&lt;&gt;""),OR(Q489="",R489="",S489="")),Listes!$A$68,IF(AND(S489="",Q489&lt;&gt;""),Listes!$A$69,IF(AND(O489&lt;S489,U489=""),Listes!$A$70,IF(AND(Q489&gt;R489),Listes!$A$71,IF(AND(O489&lt;&gt;"",O489&gt;S489,T489=""),Listes!$A$72,IF(AND(W489="",OR(P489&lt;&gt;"",Q489&lt;&gt;"",R489&lt;&gt;"")),Listes!$A$73,""))))))</f>
        <v/>
      </c>
      <c r="W489" s="199"/>
      <c r="X489" s="331">
        <f t="shared" si="31"/>
        <v>0</v>
      </c>
    </row>
    <row r="490" spans="1:24" ht="20.149999999999999" customHeight="1" x14ac:dyDescent="0.35">
      <c r="A490" s="126">
        <v>484</v>
      </c>
      <c r="B490" s="123" t="str">
        <f>IF('Dépenses forfaitaires'!B490="","",'Dépenses forfaitaires'!B490)</f>
        <v/>
      </c>
      <c r="C490" s="123" t="str">
        <f>IF('Dépenses forfaitaires'!C490="","",'Dépenses forfaitaires'!C490)</f>
        <v/>
      </c>
      <c r="D490" s="123" t="str">
        <f>IF('Dépenses forfaitaires'!D490="","",'Dépenses forfaitaires'!D490)</f>
        <v/>
      </c>
      <c r="E490" s="123" t="str">
        <f>IF('Dépenses forfaitaires'!E490="","",'Dépenses forfaitaires'!E490)</f>
        <v/>
      </c>
      <c r="F490" s="123" t="str">
        <f>IF('Dépenses forfaitaires'!F490="","",'Dépenses forfaitaires'!F490)</f>
        <v/>
      </c>
      <c r="G490" s="197" t="str">
        <f>IF('Dépenses forfaitaires'!G490="","",'Dépenses forfaitaires'!G490)</f>
        <v/>
      </c>
      <c r="H490" s="123" t="str">
        <f>IF('Dépenses forfaitaires'!H490="","",'Dépenses forfaitaires'!H490)</f>
        <v/>
      </c>
      <c r="I490" s="123" t="str">
        <f>IF('Dépenses forfaitaires'!I490="","",'Dépenses forfaitaires'!I490)</f>
        <v/>
      </c>
      <c r="J490" s="361" t="str">
        <f>IF('Dépenses forfaitaires'!J490="","",'Dépenses forfaitaires'!J490)</f>
        <v/>
      </c>
      <c r="K490" s="361" t="str">
        <f>IF('Dépenses forfaitaires'!K490="","",'Dépenses forfaitaires'!K490)</f>
        <v/>
      </c>
      <c r="L490" s="123" t="str">
        <f>IF($H490="","",IF($C490=Listes!$B$32,IF('DP_Instruction Forfaitaires'!$E490&lt;Listes!$B$53,('DP_Instruction Forfaitaires'!$E490*(VLOOKUP('DP_Instruction Forfaitaires'!$D490,Listes!$A$54:$E$60,2,FALSE))),IF('DP_Instruction Forfaitaires'!$E490&gt;Listes!$E$53,('DP_Instruction Forfaitaires'!$E490*(VLOOKUP('DP_Instruction Forfaitaires'!$D490,Listes!$A$54:$E$60,5,FALSE))),('DP_Instruction Forfaitaires'!$E490*(VLOOKUP('DP_Instruction Forfaitaires'!$D490,Listes!$A$54:$E$60,3,FALSE))+(VLOOKUP('DP_Instruction Forfaitaires'!$D490,Listes!$A$54:$E$60,4,FALSE)))))))</f>
        <v/>
      </c>
      <c r="M490" s="123" t="str">
        <f>IF($H490="","",IF($C490=Listes!$B$31,IF('DP_Instruction Forfaitaires'!$E490&lt;Listes!$B$42,('DP_Instruction Forfaitaires'!$E490*(VLOOKUP('DP_Instruction Forfaitaires'!$D490,Listes!$A$43:$E$49,2,FALSE))),IF('DP_Instruction Forfaitaires'!$E490&gt;Listes!$D$42,('DP_Instruction Forfaitaires'!$E490*(VLOOKUP('DP_Instruction Forfaitaires'!$D490,Listes!$A$43:$E$49,5,FALSE))),('DP_Instruction Forfaitaires'!$E490*(VLOOKUP('DP_Instruction Forfaitaires'!$D490,Listes!$A$43:$E$49,3,FALSE))+(VLOOKUP('DP_Instruction Forfaitaires'!$D490,Listes!$A$43:$E$49,4,FALSE)))))))</f>
        <v/>
      </c>
      <c r="N490" s="186" t="str">
        <f>IF($H490="","",IF($C490=Listes!$B$34,Listes!$I$31,IF($C490=Listes!$B$35,(VLOOKUP('DP_Instruction Forfaitaires'!$F490,Listes!$E$31:$F$36,2,FALSE)),IF($C490=Listes!$B$33,IF('DP_Instruction Forfaitaires'!$E490&lt;Listes!$A$64,'DP_Instruction Forfaitaires'!$E490*Listes!$A$65,IF('DP_Instruction Forfaitaires'!$E490&gt;Listes!$D$64,'DP_Instruction Forfaitaires'!$E490*Listes!$D$65,(('DP_Instruction Forfaitaires'!$E490*Listes!$B$65)+Listes!$C$65)))))))</f>
        <v/>
      </c>
      <c r="O490" s="140" t="str">
        <f>IF('Dépenses forfaitaires'!P490="","",'Dépenses forfaitaires'!P490)</f>
        <v/>
      </c>
      <c r="P490" s="196"/>
      <c r="Q490" s="367" t="str">
        <f t="shared" si="28"/>
        <v/>
      </c>
      <c r="R490" s="367" t="str">
        <f t="shared" si="29"/>
        <v/>
      </c>
      <c r="S490" s="196" t="str">
        <f t="shared" si="30"/>
        <v/>
      </c>
      <c r="T490" s="193"/>
      <c r="U490" s="198"/>
      <c r="V490" s="301" t="str">
        <f>IF(AND(OR(P490="KO",S490&lt;&gt;""),OR(Q490="",R490="",S490="")),Listes!$A$68,IF(AND(S490="",Q490&lt;&gt;""),Listes!$A$69,IF(AND(O490&lt;S490,U490=""),Listes!$A$70,IF(AND(Q490&gt;R490),Listes!$A$71,IF(AND(O490&lt;&gt;"",O490&gt;S490,T490=""),Listes!$A$72,IF(AND(W490="",OR(P490&lt;&gt;"",Q490&lt;&gt;"",R490&lt;&gt;"")),Listes!$A$73,""))))))</f>
        <v/>
      </c>
      <c r="W490" s="199"/>
      <c r="X490" s="331">
        <f t="shared" si="31"/>
        <v>0</v>
      </c>
    </row>
    <row r="491" spans="1:24" ht="20.149999999999999" customHeight="1" x14ac:dyDescent="0.35">
      <c r="A491" s="126">
        <v>485</v>
      </c>
      <c r="B491" s="123" t="str">
        <f>IF('Dépenses forfaitaires'!B491="","",'Dépenses forfaitaires'!B491)</f>
        <v/>
      </c>
      <c r="C491" s="123" t="str">
        <f>IF('Dépenses forfaitaires'!C491="","",'Dépenses forfaitaires'!C491)</f>
        <v/>
      </c>
      <c r="D491" s="123" t="str">
        <f>IF('Dépenses forfaitaires'!D491="","",'Dépenses forfaitaires'!D491)</f>
        <v/>
      </c>
      <c r="E491" s="123" t="str">
        <f>IF('Dépenses forfaitaires'!E491="","",'Dépenses forfaitaires'!E491)</f>
        <v/>
      </c>
      <c r="F491" s="123" t="str">
        <f>IF('Dépenses forfaitaires'!F491="","",'Dépenses forfaitaires'!F491)</f>
        <v/>
      </c>
      <c r="G491" s="197" t="str">
        <f>IF('Dépenses forfaitaires'!G491="","",'Dépenses forfaitaires'!G491)</f>
        <v/>
      </c>
      <c r="H491" s="123" t="str">
        <f>IF('Dépenses forfaitaires'!H491="","",'Dépenses forfaitaires'!H491)</f>
        <v/>
      </c>
      <c r="I491" s="123" t="str">
        <f>IF('Dépenses forfaitaires'!I491="","",'Dépenses forfaitaires'!I491)</f>
        <v/>
      </c>
      <c r="J491" s="361" t="str">
        <f>IF('Dépenses forfaitaires'!J491="","",'Dépenses forfaitaires'!J491)</f>
        <v/>
      </c>
      <c r="K491" s="361" t="str">
        <f>IF('Dépenses forfaitaires'!K491="","",'Dépenses forfaitaires'!K491)</f>
        <v/>
      </c>
      <c r="L491" s="123" t="str">
        <f>IF($H491="","",IF($C491=Listes!$B$32,IF('DP_Instruction Forfaitaires'!$E491&lt;Listes!$B$53,('DP_Instruction Forfaitaires'!$E491*(VLOOKUP('DP_Instruction Forfaitaires'!$D491,Listes!$A$54:$E$60,2,FALSE))),IF('DP_Instruction Forfaitaires'!$E491&gt;Listes!$E$53,('DP_Instruction Forfaitaires'!$E491*(VLOOKUP('DP_Instruction Forfaitaires'!$D491,Listes!$A$54:$E$60,5,FALSE))),('DP_Instruction Forfaitaires'!$E491*(VLOOKUP('DP_Instruction Forfaitaires'!$D491,Listes!$A$54:$E$60,3,FALSE))+(VLOOKUP('DP_Instruction Forfaitaires'!$D491,Listes!$A$54:$E$60,4,FALSE)))))))</f>
        <v/>
      </c>
      <c r="M491" s="123" t="str">
        <f>IF($H491="","",IF($C491=Listes!$B$31,IF('DP_Instruction Forfaitaires'!$E491&lt;Listes!$B$42,('DP_Instruction Forfaitaires'!$E491*(VLOOKUP('DP_Instruction Forfaitaires'!$D491,Listes!$A$43:$E$49,2,FALSE))),IF('DP_Instruction Forfaitaires'!$E491&gt;Listes!$D$42,('DP_Instruction Forfaitaires'!$E491*(VLOOKUP('DP_Instruction Forfaitaires'!$D491,Listes!$A$43:$E$49,5,FALSE))),('DP_Instruction Forfaitaires'!$E491*(VLOOKUP('DP_Instruction Forfaitaires'!$D491,Listes!$A$43:$E$49,3,FALSE))+(VLOOKUP('DP_Instruction Forfaitaires'!$D491,Listes!$A$43:$E$49,4,FALSE)))))))</f>
        <v/>
      </c>
      <c r="N491" s="186" t="str">
        <f>IF($H491="","",IF($C491=Listes!$B$34,Listes!$I$31,IF($C491=Listes!$B$35,(VLOOKUP('DP_Instruction Forfaitaires'!$F491,Listes!$E$31:$F$36,2,FALSE)),IF($C491=Listes!$B$33,IF('DP_Instruction Forfaitaires'!$E491&lt;Listes!$A$64,'DP_Instruction Forfaitaires'!$E491*Listes!$A$65,IF('DP_Instruction Forfaitaires'!$E491&gt;Listes!$D$64,'DP_Instruction Forfaitaires'!$E491*Listes!$D$65,(('DP_Instruction Forfaitaires'!$E491*Listes!$B$65)+Listes!$C$65)))))))</f>
        <v/>
      </c>
      <c r="O491" s="140" t="str">
        <f>IF('Dépenses forfaitaires'!P491="","",'Dépenses forfaitaires'!P491)</f>
        <v/>
      </c>
      <c r="P491" s="196"/>
      <c r="Q491" s="367" t="str">
        <f t="shared" si="28"/>
        <v/>
      </c>
      <c r="R491" s="367" t="str">
        <f t="shared" si="29"/>
        <v/>
      </c>
      <c r="S491" s="196" t="str">
        <f t="shared" si="30"/>
        <v/>
      </c>
      <c r="T491" s="193"/>
      <c r="U491" s="198"/>
      <c r="V491" s="301" t="str">
        <f>IF(AND(OR(P491="KO",S491&lt;&gt;""),OR(Q491="",R491="",S491="")),Listes!$A$68,IF(AND(S491="",Q491&lt;&gt;""),Listes!$A$69,IF(AND(O491&lt;S491,U491=""),Listes!$A$70,IF(AND(Q491&gt;R491),Listes!$A$71,IF(AND(O491&lt;&gt;"",O491&gt;S491,T491=""),Listes!$A$72,IF(AND(W491="",OR(P491&lt;&gt;"",Q491&lt;&gt;"",R491&lt;&gt;"")),Listes!$A$73,""))))))</f>
        <v/>
      </c>
      <c r="W491" s="199"/>
      <c r="X491" s="331">
        <f t="shared" si="31"/>
        <v>0</v>
      </c>
    </row>
    <row r="492" spans="1:24" ht="20.149999999999999" customHeight="1" x14ac:dyDescent="0.35">
      <c r="A492" s="126">
        <v>486</v>
      </c>
      <c r="B492" s="123" t="str">
        <f>IF('Dépenses forfaitaires'!B492="","",'Dépenses forfaitaires'!B492)</f>
        <v/>
      </c>
      <c r="C492" s="123" t="str">
        <f>IF('Dépenses forfaitaires'!C492="","",'Dépenses forfaitaires'!C492)</f>
        <v/>
      </c>
      <c r="D492" s="123" t="str">
        <f>IF('Dépenses forfaitaires'!D492="","",'Dépenses forfaitaires'!D492)</f>
        <v/>
      </c>
      <c r="E492" s="123" t="str">
        <f>IF('Dépenses forfaitaires'!E492="","",'Dépenses forfaitaires'!E492)</f>
        <v/>
      </c>
      <c r="F492" s="123" t="str">
        <f>IF('Dépenses forfaitaires'!F492="","",'Dépenses forfaitaires'!F492)</f>
        <v/>
      </c>
      <c r="G492" s="197" t="str">
        <f>IF('Dépenses forfaitaires'!G492="","",'Dépenses forfaitaires'!G492)</f>
        <v/>
      </c>
      <c r="H492" s="123" t="str">
        <f>IF('Dépenses forfaitaires'!H492="","",'Dépenses forfaitaires'!H492)</f>
        <v/>
      </c>
      <c r="I492" s="123" t="str">
        <f>IF('Dépenses forfaitaires'!I492="","",'Dépenses forfaitaires'!I492)</f>
        <v/>
      </c>
      <c r="J492" s="361" t="str">
        <f>IF('Dépenses forfaitaires'!J492="","",'Dépenses forfaitaires'!J492)</f>
        <v/>
      </c>
      <c r="K492" s="361" t="str">
        <f>IF('Dépenses forfaitaires'!K492="","",'Dépenses forfaitaires'!K492)</f>
        <v/>
      </c>
      <c r="L492" s="123" t="str">
        <f>IF($H492="","",IF($C492=Listes!$B$32,IF('DP_Instruction Forfaitaires'!$E492&lt;Listes!$B$53,('DP_Instruction Forfaitaires'!$E492*(VLOOKUP('DP_Instruction Forfaitaires'!$D492,Listes!$A$54:$E$60,2,FALSE))),IF('DP_Instruction Forfaitaires'!$E492&gt;Listes!$E$53,('DP_Instruction Forfaitaires'!$E492*(VLOOKUP('DP_Instruction Forfaitaires'!$D492,Listes!$A$54:$E$60,5,FALSE))),('DP_Instruction Forfaitaires'!$E492*(VLOOKUP('DP_Instruction Forfaitaires'!$D492,Listes!$A$54:$E$60,3,FALSE))+(VLOOKUP('DP_Instruction Forfaitaires'!$D492,Listes!$A$54:$E$60,4,FALSE)))))))</f>
        <v/>
      </c>
      <c r="M492" s="123" t="str">
        <f>IF($H492="","",IF($C492=Listes!$B$31,IF('DP_Instruction Forfaitaires'!$E492&lt;Listes!$B$42,('DP_Instruction Forfaitaires'!$E492*(VLOOKUP('DP_Instruction Forfaitaires'!$D492,Listes!$A$43:$E$49,2,FALSE))),IF('DP_Instruction Forfaitaires'!$E492&gt;Listes!$D$42,('DP_Instruction Forfaitaires'!$E492*(VLOOKUP('DP_Instruction Forfaitaires'!$D492,Listes!$A$43:$E$49,5,FALSE))),('DP_Instruction Forfaitaires'!$E492*(VLOOKUP('DP_Instruction Forfaitaires'!$D492,Listes!$A$43:$E$49,3,FALSE))+(VLOOKUP('DP_Instruction Forfaitaires'!$D492,Listes!$A$43:$E$49,4,FALSE)))))))</f>
        <v/>
      </c>
      <c r="N492" s="186" t="str">
        <f>IF($H492="","",IF($C492=Listes!$B$34,Listes!$I$31,IF($C492=Listes!$B$35,(VLOOKUP('DP_Instruction Forfaitaires'!$F492,Listes!$E$31:$F$36,2,FALSE)),IF($C492=Listes!$B$33,IF('DP_Instruction Forfaitaires'!$E492&lt;Listes!$A$64,'DP_Instruction Forfaitaires'!$E492*Listes!$A$65,IF('DP_Instruction Forfaitaires'!$E492&gt;Listes!$D$64,'DP_Instruction Forfaitaires'!$E492*Listes!$D$65,(('DP_Instruction Forfaitaires'!$E492*Listes!$B$65)+Listes!$C$65)))))))</f>
        <v/>
      </c>
      <c r="O492" s="140" t="str">
        <f>IF('Dépenses forfaitaires'!P492="","",'Dépenses forfaitaires'!P492)</f>
        <v/>
      </c>
      <c r="P492" s="196"/>
      <c r="Q492" s="367" t="str">
        <f t="shared" si="28"/>
        <v/>
      </c>
      <c r="R492" s="367" t="str">
        <f t="shared" si="29"/>
        <v/>
      </c>
      <c r="S492" s="196" t="str">
        <f t="shared" si="30"/>
        <v/>
      </c>
      <c r="T492" s="193"/>
      <c r="U492" s="198"/>
      <c r="V492" s="301" t="str">
        <f>IF(AND(OR(P492="KO",S492&lt;&gt;""),OR(Q492="",R492="",S492="")),Listes!$A$68,IF(AND(S492="",Q492&lt;&gt;""),Listes!$A$69,IF(AND(O492&lt;S492,U492=""),Listes!$A$70,IF(AND(Q492&gt;R492),Listes!$A$71,IF(AND(O492&lt;&gt;"",O492&gt;S492,T492=""),Listes!$A$72,IF(AND(W492="",OR(P492&lt;&gt;"",Q492&lt;&gt;"",R492&lt;&gt;"")),Listes!$A$73,""))))))</f>
        <v/>
      </c>
      <c r="W492" s="199"/>
      <c r="X492" s="331">
        <f t="shared" si="31"/>
        <v>0</v>
      </c>
    </row>
    <row r="493" spans="1:24" ht="20.149999999999999" customHeight="1" x14ac:dyDescent="0.35">
      <c r="A493" s="126">
        <v>487</v>
      </c>
      <c r="B493" s="123" t="str">
        <f>IF('Dépenses forfaitaires'!B493="","",'Dépenses forfaitaires'!B493)</f>
        <v/>
      </c>
      <c r="C493" s="123" t="str">
        <f>IF('Dépenses forfaitaires'!C493="","",'Dépenses forfaitaires'!C493)</f>
        <v/>
      </c>
      <c r="D493" s="123" t="str">
        <f>IF('Dépenses forfaitaires'!D493="","",'Dépenses forfaitaires'!D493)</f>
        <v/>
      </c>
      <c r="E493" s="123" t="str">
        <f>IF('Dépenses forfaitaires'!E493="","",'Dépenses forfaitaires'!E493)</f>
        <v/>
      </c>
      <c r="F493" s="123" t="str">
        <f>IF('Dépenses forfaitaires'!F493="","",'Dépenses forfaitaires'!F493)</f>
        <v/>
      </c>
      <c r="G493" s="197" t="str">
        <f>IF('Dépenses forfaitaires'!G493="","",'Dépenses forfaitaires'!G493)</f>
        <v/>
      </c>
      <c r="H493" s="123" t="str">
        <f>IF('Dépenses forfaitaires'!H493="","",'Dépenses forfaitaires'!H493)</f>
        <v/>
      </c>
      <c r="I493" s="123" t="str">
        <f>IF('Dépenses forfaitaires'!I493="","",'Dépenses forfaitaires'!I493)</f>
        <v/>
      </c>
      <c r="J493" s="361" t="str">
        <f>IF('Dépenses forfaitaires'!J493="","",'Dépenses forfaitaires'!J493)</f>
        <v/>
      </c>
      <c r="K493" s="361" t="str">
        <f>IF('Dépenses forfaitaires'!K493="","",'Dépenses forfaitaires'!K493)</f>
        <v/>
      </c>
      <c r="L493" s="123" t="str">
        <f>IF($H493="","",IF($C493=Listes!$B$32,IF('DP_Instruction Forfaitaires'!$E493&lt;Listes!$B$53,('DP_Instruction Forfaitaires'!$E493*(VLOOKUP('DP_Instruction Forfaitaires'!$D493,Listes!$A$54:$E$60,2,FALSE))),IF('DP_Instruction Forfaitaires'!$E493&gt;Listes!$E$53,('DP_Instruction Forfaitaires'!$E493*(VLOOKUP('DP_Instruction Forfaitaires'!$D493,Listes!$A$54:$E$60,5,FALSE))),('DP_Instruction Forfaitaires'!$E493*(VLOOKUP('DP_Instruction Forfaitaires'!$D493,Listes!$A$54:$E$60,3,FALSE))+(VLOOKUP('DP_Instruction Forfaitaires'!$D493,Listes!$A$54:$E$60,4,FALSE)))))))</f>
        <v/>
      </c>
      <c r="M493" s="123" t="str">
        <f>IF($H493="","",IF($C493=Listes!$B$31,IF('DP_Instruction Forfaitaires'!$E493&lt;Listes!$B$42,('DP_Instruction Forfaitaires'!$E493*(VLOOKUP('DP_Instruction Forfaitaires'!$D493,Listes!$A$43:$E$49,2,FALSE))),IF('DP_Instruction Forfaitaires'!$E493&gt;Listes!$D$42,('DP_Instruction Forfaitaires'!$E493*(VLOOKUP('DP_Instruction Forfaitaires'!$D493,Listes!$A$43:$E$49,5,FALSE))),('DP_Instruction Forfaitaires'!$E493*(VLOOKUP('DP_Instruction Forfaitaires'!$D493,Listes!$A$43:$E$49,3,FALSE))+(VLOOKUP('DP_Instruction Forfaitaires'!$D493,Listes!$A$43:$E$49,4,FALSE)))))))</f>
        <v/>
      </c>
      <c r="N493" s="186" t="str">
        <f>IF($H493="","",IF($C493=Listes!$B$34,Listes!$I$31,IF($C493=Listes!$B$35,(VLOOKUP('DP_Instruction Forfaitaires'!$F493,Listes!$E$31:$F$36,2,FALSE)),IF($C493=Listes!$B$33,IF('DP_Instruction Forfaitaires'!$E493&lt;Listes!$A$64,'DP_Instruction Forfaitaires'!$E493*Listes!$A$65,IF('DP_Instruction Forfaitaires'!$E493&gt;Listes!$D$64,'DP_Instruction Forfaitaires'!$E493*Listes!$D$65,(('DP_Instruction Forfaitaires'!$E493*Listes!$B$65)+Listes!$C$65)))))))</f>
        <v/>
      </c>
      <c r="O493" s="140" t="str">
        <f>IF('Dépenses forfaitaires'!P493="","",'Dépenses forfaitaires'!P493)</f>
        <v/>
      </c>
      <c r="P493" s="196"/>
      <c r="Q493" s="367" t="str">
        <f t="shared" si="28"/>
        <v/>
      </c>
      <c r="R493" s="367" t="str">
        <f t="shared" si="29"/>
        <v/>
      </c>
      <c r="S493" s="196" t="str">
        <f t="shared" si="30"/>
        <v/>
      </c>
      <c r="T493" s="193"/>
      <c r="U493" s="198"/>
      <c r="V493" s="301" t="str">
        <f>IF(AND(OR(P493="KO",S493&lt;&gt;""),OR(Q493="",R493="",S493="")),Listes!$A$68,IF(AND(S493="",Q493&lt;&gt;""),Listes!$A$69,IF(AND(O493&lt;S493,U493=""),Listes!$A$70,IF(AND(Q493&gt;R493),Listes!$A$71,IF(AND(O493&lt;&gt;"",O493&gt;S493,T493=""),Listes!$A$72,IF(AND(W493="",OR(P493&lt;&gt;"",Q493&lt;&gt;"",R493&lt;&gt;"")),Listes!$A$73,""))))))</f>
        <v/>
      </c>
      <c r="W493" s="199"/>
      <c r="X493" s="331">
        <f t="shared" si="31"/>
        <v>0</v>
      </c>
    </row>
    <row r="494" spans="1:24" ht="20.149999999999999" customHeight="1" x14ac:dyDescent="0.35">
      <c r="A494" s="126">
        <v>488</v>
      </c>
      <c r="B494" s="123" t="str">
        <f>IF('Dépenses forfaitaires'!B494="","",'Dépenses forfaitaires'!B494)</f>
        <v/>
      </c>
      <c r="C494" s="123" t="str">
        <f>IF('Dépenses forfaitaires'!C494="","",'Dépenses forfaitaires'!C494)</f>
        <v/>
      </c>
      <c r="D494" s="123" t="str">
        <f>IF('Dépenses forfaitaires'!D494="","",'Dépenses forfaitaires'!D494)</f>
        <v/>
      </c>
      <c r="E494" s="123" t="str">
        <f>IF('Dépenses forfaitaires'!E494="","",'Dépenses forfaitaires'!E494)</f>
        <v/>
      </c>
      <c r="F494" s="123" t="str">
        <f>IF('Dépenses forfaitaires'!F494="","",'Dépenses forfaitaires'!F494)</f>
        <v/>
      </c>
      <c r="G494" s="197" t="str">
        <f>IF('Dépenses forfaitaires'!G494="","",'Dépenses forfaitaires'!G494)</f>
        <v/>
      </c>
      <c r="H494" s="123" t="str">
        <f>IF('Dépenses forfaitaires'!H494="","",'Dépenses forfaitaires'!H494)</f>
        <v/>
      </c>
      <c r="I494" s="123" t="str">
        <f>IF('Dépenses forfaitaires'!I494="","",'Dépenses forfaitaires'!I494)</f>
        <v/>
      </c>
      <c r="J494" s="361" t="str">
        <f>IF('Dépenses forfaitaires'!J494="","",'Dépenses forfaitaires'!J494)</f>
        <v/>
      </c>
      <c r="K494" s="361" t="str">
        <f>IF('Dépenses forfaitaires'!K494="","",'Dépenses forfaitaires'!K494)</f>
        <v/>
      </c>
      <c r="L494" s="123" t="str">
        <f>IF($H494="","",IF($C494=Listes!$B$32,IF('DP_Instruction Forfaitaires'!$E494&lt;Listes!$B$53,('DP_Instruction Forfaitaires'!$E494*(VLOOKUP('DP_Instruction Forfaitaires'!$D494,Listes!$A$54:$E$60,2,FALSE))),IF('DP_Instruction Forfaitaires'!$E494&gt;Listes!$E$53,('DP_Instruction Forfaitaires'!$E494*(VLOOKUP('DP_Instruction Forfaitaires'!$D494,Listes!$A$54:$E$60,5,FALSE))),('DP_Instruction Forfaitaires'!$E494*(VLOOKUP('DP_Instruction Forfaitaires'!$D494,Listes!$A$54:$E$60,3,FALSE))+(VLOOKUP('DP_Instruction Forfaitaires'!$D494,Listes!$A$54:$E$60,4,FALSE)))))))</f>
        <v/>
      </c>
      <c r="M494" s="123" t="str">
        <f>IF($H494="","",IF($C494=Listes!$B$31,IF('DP_Instruction Forfaitaires'!$E494&lt;Listes!$B$42,('DP_Instruction Forfaitaires'!$E494*(VLOOKUP('DP_Instruction Forfaitaires'!$D494,Listes!$A$43:$E$49,2,FALSE))),IF('DP_Instruction Forfaitaires'!$E494&gt;Listes!$D$42,('DP_Instruction Forfaitaires'!$E494*(VLOOKUP('DP_Instruction Forfaitaires'!$D494,Listes!$A$43:$E$49,5,FALSE))),('DP_Instruction Forfaitaires'!$E494*(VLOOKUP('DP_Instruction Forfaitaires'!$D494,Listes!$A$43:$E$49,3,FALSE))+(VLOOKUP('DP_Instruction Forfaitaires'!$D494,Listes!$A$43:$E$49,4,FALSE)))))))</f>
        <v/>
      </c>
      <c r="N494" s="186" t="str">
        <f>IF($H494="","",IF($C494=Listes!$B$34,Listes!$I$31,IF($C494=Listes!$B$35,(VLOOKUP('DP_Instruction Forfaitaires'!$F494,Listes!$E$31:$F$36,2,FALSE)),IF($C494=Listes!$B$33,IF('DP_Instruction Forfaitaires'!$E494&lt;Listes!$A$64,'DP_Instruction Forfaitaires'!$E494*Listes!$A$65,IF('DP_Instruction Forfaitaires'!$E494&gt;Listes!$D$64,'DP_Instruction Forfaitaires'!$E494*Listes!$D$65,(('DP_Instruction Forfaitaires'!$E494*Listes!$B$65)+Listes!$C$65)))))))</f>
        <v/>
      </c>
      <c r="O494" s="140" t="str">
        <f>IF('Dépenses forfaitaires'!P494="","",'Dépenses forfaitaires'!P494)</f>
        <v/>
      </c>
      <c r="P494" s="196"/>
      <c r="Q494" s="367" t="str">
        <f t="shared" si="28"/>
        <v/>
      </c>
      <c r="R494" s="367" t="str">
        <f t="shared" si="29"/>
        <v/>
      </c>
      <c r="S494" s="196" t="str">
        <f t="shared" si="30"/>
        <v/>
      </c>
      <c r="T494" s="193"/>
      <c r="U494" s="198"/>
      <c r="V494" s="301" t="str">
        <f>IF(AND(OR(P494="KO",S494&lt;&gt;""),OR(Q494="",R494="",S494="")),Listes!$A$68,IF(AND(S494="",Q494&lt;&gt;""),Listes!$A$69,IF(AND(O494&lt;S494,U494=""),Listes!$A$70,IF(AND(Q494&gt;R494),Listes!$A$71,IF(AND(O494&lt;&gt;"",O494&gt;S494,T494=""),Listes!$A$72,IF(AND(W494="",OR(P494&lt;&gt;"",Q494&lt;&gt;"",R494&lt;&gt;"")),Listes!$A$73,""))))))</f>
        <v/>
      </c>
      <c r="W494" s="199"/>
      <c r="X494" s="331">
        <f t="shared" si="31"/>
        <v>0</v>
      </c>
    </row>
    <row r="495" spans="1:24" ht="20.149999999999999" customHeight="1" x14ac:dyDescent="0.35">
      <c r="A495" s="126">
        <v>489</v>
      </c>
      <c r="B495" s="123" t="str">
        <f>IF('Dépenses forfaitaires'!B495="","",'Dépenses forfaitaires'!B495)</f>
        <v/>
      </c>
      <c r="C495" s="123" t="str">
        <f>IF('Dépenses forfaitaires'!C495="","",'Dépenses forfaitaires'!C495)</f>
        <v/>
      </c>
      <c r="D495" s="123" t="str">
        <f>IF('Dépenses forfaitaires'!D495="","",'Dépenses forfaitaires'!D495)</f>
        <v/>
      </c>
      <c r="E495" s="123" t="str">
        <f>IF('Dépenses forfaitaires'!E495="","",'Dépenses forfaitaires'!E495)</f>
        <v/>
      </c>
      <c r="F495" s="123" t="str">
        <f>IF('Dépenses forfaitaires'!F495="","",'Dépenses forfaitaires'!F495)</f>
        <v/>
      </c>
      <c r="G495" s="197" t="str">
        <f>IF('Dépenses forfaitaires'!G495="","",'Dépenses forfaitaires'!G495)</f>
        <v/>
      </c>
      <c r="H495" s="123" t="str">
        <f>IF('Dépenses forfaitaires'!H495="","",'Dépenses forfaitaires'!H495)</f>
        <v/>
      </c>
      <c r="I495" s="123" t="str">
        <f>IF('Dépenses forfaitaires'!I495="","",'Dépenses forfaitaires'!I495)</f>
        <v/>
      </c>
      <c r="J495" s="361" t="str">
        <f>IF('Dépenses forfaitaires'!J495="","",'Dépenses forfaitaires'!J495)</f>
        <v/>
      </c>
      <c r="K495" s="361" t="str">
        <f>IF('Dépenses forfaitaires'!K495="","",'Dépenses forfaitaires'!K495)</f>
        <v/>
      </c>
      <c r="L495" s="123" t="str">
        <f>IF($H495="","",IF($C495=Listes!$B$32,IF('DP_Instruction Forfaitaires'!$E495&lt;Listes!$B$53,('DP_Instruction Forfaitaires'!$E495*(VLOOKUP('DP_Instruction Forfaitaires'!$D495,Listes!$A$54:$E$60,2,FALSE))),IF('DP_Instruction Forfaitaires'!$E495&gt;Listes!$E$53,('DP_Instruction Forfaitaires'!$E495*(VLOOKUP('DP_Instruction Forfaitaires'!$D495,Listes!$A$54:$E$60,5,FALSE))),('DP_Instruction Forfaitaires'!$E495*(VLOOKUP('DP_Instruction Forfaitaires'!$D495,Listes!$A$54:$E$60,3,FALSE))+(VLOOKUP('DP_Instruction Forfaitaires'!$D495,Listes!$A$54:$E$60,4,FALSE)))))))</f>
        <v/>
      </c>
      <c r="M495" s="123" t="str">
        <f>IF($H495="","",IF($C495=Listes!$B$31,IF('DP_Instruction Forfaitaires'!$E495&lt;Listes!$B$42,('DP_Instruction Forfaitaires'!$E495*(VLOOKUP('DP_Instruction Forfaitaires'!$D495,Listes!$A$43:$E$49,2,FALSE))),IF('DP_Instruction Forfaitaires'!$E495&gt;Listes!$D$42,('DP_Instruction Forfaitaires'!$E495*(VLOOKUP('DP_Instruction Forfaitaires'!$D495,Listes!$A$43:$E$49,5,FALSE))),('DP_Instruction Forfaitaires'!$E495*(VLOOKUP('DP_Instruction Forfaitaires'!$D495,Listes!$A$43:$E$49,3,FALSE))+(VLOOKUP('DP_Instruction Forfaitaires'!$D495,Listes!$A$43:$E$49,4,FALSE)))))))</f>
        <v/>
      </c>
      <c r="N495" s="186" t="str">
        <f>IF($H495="","",IF($C495=Listes!$B$34,Listes!$I$31,IF($C495=Listes!$B$35,(VLOOKUP('DP_Instruction Forfaitaires'!$F495,Listes!$E$31:$F$36,2,FALSE)),IF($C495=Listes!$B$33,IF('DP_Instruction Forfaitaires'!$E495&lt;Listes!$A$64,'DP_Instruction Forfaitaires'!$E495*Listes!$A$65,IF('DP_Instruction Forfaitaires'!$E495&gt;Listes!$D$64,'DP_Instruction Forfaitaires'!$E495*Listes!$D$65,(('DP_Instruction Forfaitaires'!$E495*Listes!$B$65)+Listes!$C$65)))))))</f>
        <v/>
      </c>
      <c r="O495" s="140" t="str">
        <f>IF('Dépenses forfaitaires'!P495="","",'Dépenses forfaitaires'!P495)</f>
        <v/>
      </c>
      <c r="P495" s="196"/>
      <c r="Q495" s="367" t="str">
        <f t="shared" si="28"/>
        <v/>
      </c>
      <c r="R495" s="367" t="str">
        <f t="shared" si="29"/>
        <v/>
      </c>
      <c r="S495" s="196" t="str">
        <f t="shared" si="30"/>
        <v/>
      </c>
      <c r="T495" s="193"/>
      <c r="U495" s="198"/>
      <c r="V495" s="301" t="str">
        <f>IF(AND(OR(P495="KO",S495&lt;&gt;""),OR(Q495="",R495="",S495="")),Listes!$A$68,IF(AND(S495="",Q495&lt;&gt;""),Listes!$A$69,IF(AND(O495&lt;S495,U495=""),Listes!$A$70,IF(AND(Q495&gt;R495),Listes!$A$71,IF(AND(O495&lt;&gt;"",O495&gt;S495,T495=""),Listes!$A$72,IF(AND(W495="",OR(P495&lt;&gt;"",Q495&lt;&gt;"",R495&lt;&gt;"")),Listes!$A$73,""))))))</f>
        <v/>
      </c>
      <c r="W495" s="199"/>
      <c r="X495" s="331">
        <f t="shared" si="31"/>
        <v>0</v>
      </c>
    </row>
    <row r="496" spans="1:24" ht="20.149999999999999" customHeight="1" x14ac:dyDescent="0.35">
      <c r="A496" s="126">
        <v>490</v>
      </c>
      <c r="B496" s="123" t="str">
        <f>IF('Dépenses forfaitaires'!B496="","",'Dépenses forfaitaires'!B496)</f>
        <v/>
      </c>
      <c r="C496" s="123" t="str">
        <f>IF('Dépenses forfaitaires'!C496="","",'Dépenses forfaitaires'!C496)</f>
        <v/>
      </c>
      <c r="D496" s="123" t="str">
        <f>IF('Dépenses forfaitaires'!D496="","",'Dépenses forfaitaires'!D496)</f>
        <v/>
      </c>
      <c r="E496" s="123" t="str">
        <f>IF('Dépenses forfaitaires'!E496="","",'Dépenses forfaitaires'!E496)</f>
        <v/>
      </c>
      <c r="F496" s="123" t="str">
        <f>IF('Dépenses forfaitaires'!F496="","",'Dépenses forfaitaires'!F496)</f>
        <v/>
      </c>
      <c r="G496" s="197" t="str">
        <f>IF('Dépenses forfaitaires'!G496="","",'Dépenses forfaitaires'!G496)</f>
        <v/>
      </c>
      <c r="H496" s="123" t="str">
        <f>IF('Dépenses forfaitaires'!H496="","",'Dépenses forfaitaires'!H496)</f>
        <v/>
      </c>
      <c r="I496" s="123" t="str">
        <f>IF('Dépenses forfaitaires'!I496="","",'Dépenses forfaitaires'!I496)</f>
        <v/>
      </c>
      <c r="J496" s="361" t="str">
        <f>IF('Dépenses forfaitaires'!J496="","",'Dépenses forfaitaires'!J496)</f>
        <v/>
      </c>
      <c r="K496" s="361" t="str">
        <f>IF('Dépenses forfaitaires'!K496="","",'Dépenses forfaitaires'!K496)</f>
        <v/>
      </c>
      <c r="L496" s="123" t="str">
        <f>IF($H496="","",IF($C496=Listes!$B$32,IF('DP_Instruction Forfaitaires'!$E496&lt;Listes!$B$53,('DP_Instruction Forfaitaires'!$E496*(VLOOKUP('DP_Instruction Forfaitaires'!$D496,Listes!$A$54:$E$60,2,FALSE))),IF('DP_Instruction Forfaitaires'!$E496&gt;Listes!$E$53,('DP_Instruction Forfaitaires'!$E496*(VLOOKUP('DP_Instruction Forfaitaires'!$D496,Listes!$A$54:$E$60,5,FALSE))),('DP_Instruction Forfaitaires'!$E496*(VLOOKUP('DP_Instruction Forfaitaires'!$D496,Listes!$A$54:$E$60,3,FALSE))+(VLOOKUP('DP_Instruction Forfaitaires'!$D496,Listes!$A$54:$E$60,4,FALSE)))))))</f>
        <v/>
      </c>
      <c r="M496" s="123" t="str">
        <f>IF($H496="","",IF($C496=Listes!$B$31,IF('DP_Instruction Forfaitaires'!$E496&lt;Listes!$B$42,('DP_Instruction Forfaitaires'!$E496*(VLOOKUP('DP_Instruction Forfaitaires'!$D496,Listes!$A$43:$E$49,2,FALSE))),IF('DP_Instruction Forfaitaires'!$E496&gt;Listes!$D$42,('DP_Instruction Forfaitaires'!$E496*(VLOOKUP('DP_Instruction Forfaitaires'!$D496,Listes!$A$43:$E$49,5,FALSE))),('DP_Instruction Forfaitaires'!$E496*(VLOOKUP('DP_Instruction Forfaitaires'!$D496,Listes!$A$43:$E$49,3,FALSE))+(VLOOKUP('DP_Instruction Forfaitaires'!$D496,Listes!$A$43:$E$49,4,FALSE)))))))</f>
        <v/>
      </c>
      <c r="N496" s="186" t="str">
        <f>IF($H496="","",IF($C496=Listes!$B$34,Listes!$I$31,IF($C496=Listes!$B$35,(VLOOKUP('DP_Instruction Forfaitaires'!$F496,Listes!$E$31:$F$36,2,FALSE)),IF($C496=Listes!$B$33,IF('DP_Instruction Forfaitaires'!$E496&lt;Listes!$A$64,'DP_Instruction Forfaitaires'!$E496*Listes!$A$65,IF('DP_Instruction Forfaitaires'!$E496&gt;Listes!$D$64,'DP_Instruction Forfaitaires'!$E496*Listes!$D$65,(('DP_Instruction Forfaitaires'!$E496*Listes!$B$65)+Listes!$C$65)))))))</f>
        <v/>
      </c>
      <c r="O496" s="140" t="str">
        <f>IF('Dépenses forfaitaires'!P496="","",'Dépenses forfaitaires'!P496)</f>
        <v/>
      </c>
      <c r="P496" s="196"/>
      <c r="Q496" s="367" t="str">
        <f t="shared" si="28"/>
        <v/>
      </c>
      <c r="R496" s="367" t="str">
        <f t="shared" si="29"/>
        <v/>
      </c>
      <c r="S496" s="196" t="str">
        <f t="shared" si="30"/>
        <v/>
      </c>
      <c r="T496" s="193"/>
      <c r="U496" s="198"/>
      <c r="V496" s="301" t="str">
        <f>IF(AND(OR(P496="KO",S496&lt;&gt;""),OR(Q496="",R496="",S496="")),Listes!$A$68,IF(AND(S496="",Q496&lt;&gt;""),Listes!$A$69,IF(AND(O496&lt;S496,U496=""),Listes!$A$70,IF(AND(Q496&gt;R496),Listes!$A$71,IF(AND(O496&lt;&gt;"",O496&gt;S496,T496=""),Listes!$A$72,IF(AND(W496="",OR(P496&lt;&gt;"",Q496&lt;&gt;"",R496&lt;&gt;"")),Listes!$A$73,""))))))</f>
        <v/>
      </c>
      <c r="W496" s="199"/>
      <c r="X496" s="331">
        <f t="shared" si="31"/>
        <v>0</v>
      </c>
    </row>
    <row r="497" spans="1:24" ht="20.149999999999999" customHeight="1" x14ac:dyDescent="0.35">
      <c r="A497" s="126">
        <v>491</v>
      </c>
      <c r="B497" s="123" t="str">
        <f>IF('Dépenses forfaitaires'!B497="","",'Dépenses forfaitaires'!B497)</f>
        <v/>
      </c>
      <c r="C497" s="123" t="str">
        <f>IF('Dépenses forfaitaires'!C497="","",'Dépenses forfaitaires'!C497)</f>
        <v/>
      </c>
      <c r="D497" s="123" t="str">
        <f>IF('Dépenses forfaitaires'!D497="","",'Dépenses forfaitaires'!D497)</f>
        <v/>
      </c>
      <c r="E497" s="123" t="str">
        <f>IF('Dépenses forfaitaires'!E497="","",'Dépenses forfaitaires'!E497)</f>
        <v/>
      </c>
      <c r="F497" s="123" t="str">
        <f>IF('Dépenses forfaitaires'!F497="","",'Dépenses forfaitaires'!F497)</f>
        <v/>
      </c>
      <c r="G497" s="197" t="str">
        <f>IF('Dépenses forfaitaires'!G497="","",'Dépenses forfaitaires'!G497)</f>
        <v/>
      </c>
      <c r="H497" s="123" t="str">
        <f>IF('Dépenses forfaitaires'!H497="","",'Dépenses forfaitaires'!H497)</f>
        <v/>
      </c>
      <c r="I497" s="123" t="str">
        <f>IF('Dépenses forfaitaires'!I497="","",'Dépenses forfaitaires'!I497)</f>
        <v/>
      </c>
      <c r="J497" s="361" t="str">
        <f>IF('Dépenses forfaitaires'!J497="","",'Dépenses forfaitaires'!J497)</f>
        <v/>
      </c>
      <c r="K497" s="361" t="str">
        <f>IF('Dépenses forfaitaires'!K497="","",'Dépenses forfaitaires'!K497)</f>
        <v/>
      </c>
      <c r="L497" s="123" t="str">
        <f>IF($H497="","",IF($C497=Listes!$B$32,IF('DP_Instruction Forfaitaires'!$E497&lt;Listes!$B$53,('DP_Instruction Forfaitaires'!$E497*(VLOOKUP('DP_Instruction Forfaitaires'!$D497,Listes!$A$54:$E$60,2,FALSE))),IF('DP_Instruction Forfaitaires'!$E497&gt;Listes!$E$53,('DP_Instruction Forfaitaires'!$E497*(VLOOKUP('DP_Instruction Forfaitaires'!$D497,Listes!$A$54:$E$60,5,FALSE))),('DP_Instruction Forfaitaires'!$E497*(VLOOKUP('DP_Instruction Forfaitaires'!$D497,Listes!$A$54:$E$60,3,FALSE))+(VLOOKUP('DP_Instruction Forfaitaires'!$D497,Listes!$A$54:$E$60,4,FALSE)))))))</f>
        <v/>
      </c>
      <c r="M497" s="123" t="str">
        <f>IF($H497="","",IF($C497=Listes!$B$31,IF('DP_Instruction Forfaitaires'!$E497&lt;Listes!$B$42,('DP_Instruction Forfaitaires'!$E497*(VLOOKUP('DP_Instruction Forfaitaires'!$D497,Listes!$A$43:$E$49,2,FALSE))),IF('DP_Instruction Forfaitaires'!$E497&gt;Listes!$D$42,('DP_Instruction Forfaitaires'!$E497*(VLOOKUP('DP_Instruction Forfaitaires'!$D497,Listes!$A$43:$E$49,5,FALSE))),('DP_Instruction Forfaitaires'!$E497*(VLOOKUP('DP_Instruction Forfaitaires'!$D497,Listes!$A$43:$E$49,3,FALSE))+(VLOOKUP('DP_Instruction Forfaitaires'!$D497,Listes!$A$43:$E$49,4,FALSE)))))))</f>
        <v/>
      </c>
      <c r="N497" s="186" t="str">
        <f>IF($H497="","",IF($C497=Listes!$B$34,Listes!$I$31,IF($C497=Listes!$B$35,(VLOOKUP('DP_Instruction Forfaitaires'!$F497,Listes!$E$31:$F$36,2,FALSE)),IF($C497=Listes!$B$33,IF('DP_Instruction Forfaitaires'!$E497&lt;Listes!$A$64,'DP_Instruction Forfaitaires'!$E497*Listes!$A$65,IF('DP_Instruction Forfaitaires'!$E497&gt;Listes!$D$64,'DP_Instruction Forfaitaires'!$E497*Listes!$D$65,(('DP_Instruction Forfaitaires'!$E497*Listes!$B$65)+Listes!$C$65)))))))</f>
        <v/>
      </c>
      <c r="O497" s="140" t="str">
        <f>IF('Dépenses forfaitaires'!P497="","",'Dépenses forfaitaires'!P497)</f>
        <v/>
      </c>
      <c r="P497" s="196"/>
      <c r="Q497" s="367" t="str">
        <f t="shared" si="28"/>
        <v/>
      </c>
      <c r="R497" s="367" t="str">
        <f t="shared" si="29"/>
        <v/>
      </c>
      <c r="S497" s="196" t="str">
        <f t="shared" si="30"/>
        <v/>
      </c>
      <c r="T497" s="193"/>
      <c r="U497" s="198"/>
      <c r="V497" s="301" t="str">
        <f>IF(AND(OR(P497="KO",S497&lt;&gt;""),OR(Q497="",R497="",S497="")),Listes!$A$68,IF(AND(S497="",Q497&lt;&gt;""),Listes!$A$69,IF(AND(O497&lt;S497,U497=""),Listes!$A$70,IF(AND(Q497&gt;R497),Listes!$A$71,IF(AND(O497&lt;&gt;"",O497&gt;S497,T497=""),Listes!$A$72,IF(AND(W497="",OR(P497&lt;&gt;"",Q497&lt;&gt;"",R497&lt;&gt;"")),Listes!$A$73,""))))))</f>
        <v/>
      </c>
      <c r="W497" s="199"/>
      <c r="X497" s="331">
        <f t="shared" si="31"/>
        <v>0</v>
      </c>
    </row>
    <row r="498" spans="1:24" ht="20.149999999999999" customHeight="1" x14ac:dyDescent="0.35">
      <c r="A498" s="126">
        <v>492</v>
      </c>
      <c r="B498" s="123" t="str">
        <f>IF('Dépenses forfaitaires'!B498="","",'Dépenses forfaitaires'!B498)</f>
        <v/>
      </c>
      <c r="C498" s="123" t="str">
        <f>IF('Dépenses forfaitaires'!C498="","",'Dépenses forfaitaires'!C498)</f>
        <v/>
      </c>
      <c r="D498" s="123" t="str">
        <f>IF('Dépenses forfaitaires'!D498="","",'Dépenses forfaitaires'!D498)</f>
        <v/>
      </c>
      <c r="E498" s="123" t="str">
        <f>IF('Dépenses forfaitaires'!E498="","",'Dépenses forfaitaires'!E498)</f>
        <v/>
      </c>
      <c r="F498" s="123" t="str">
        <f>IF('Dépenses forfaitaires'!F498="","",'Dépenses forfaitaires'!F498)</f>
        <v/>
      </c>
      <c r="G498" s="197" t="str">
        <f>IF('Dépenses forfaitaires'!G498="","",'Dépenses forfaitaires'!G498)</f>
        <v/>
      </c>
      <c r="H498" s="123" t="str">
        <f>IF('Dépenses forfaitaires'!H498="","",'Dépenses forfaitaires'!H498)</f>
        <v/>
      </c>
      <c r="I498" s="123" t="str">
        <f>IF('Dépenses forfaitaires'!I498="","",'Dépenses forfaitaires'!I498)</f>
        <v/>
      </c>
      <c r="J498" s="361" t="str">
        <f>IF('Dépenses forfaitaires'!J498="","",'Dépenses forfaitaires'!J498)</f>
        <v/>
      </c>
      <c r="K498" s="361" t="str">
        <f>IF('Dépenses forfaitaires'!K498="","",'Dépenses forfaitaires'!K498)</f>
        <v/>
      </c>
      <c r="L498" s="123" t="str">
        <f>IF($H498="","",IF($C498=Listes!$B$32,IF('DP_Instruction Forfaitaires'!$E498&lt;Listes!$B$53,('DP_Instruction Forfaitaires'!$E498*(VLOOKUP('DP_Instruction Forfaitaires'!$D498,Listes!$A$54:$E$60,2,FALSE))),IF('DP_Instruction Forfaitaires'!$E498&gt;Listes!$E$53,('DP_Instruction Forfaitaires'!$E498*(VLOOKUP('DP_Instruction Forfaitaires'!$D498,Listes!$A$54:$E$60,5,FALSE))),('DP_Instruction Forfaitaires'!$E498*(VLOOKUP('DP_Instruction Forfaitaires'!$D498,Listes!$A$54:$E$60,3,FALSE))+(VLOOKUP('DP_Instruction Forfaitaires'!$D498,Listes!$A$54:$E$60,4,FALSE)))))))</f>
        <v/>
      </c>
      <c r="M498" s="123" t="str">
        <f>IF($H498="","",IF($C498=Listes!$B$31,IF('DP_Instruction Forfaitaires'!$E498&lt;Listes!$B$42,('DP_Instruction Forfaitaires'!$E498*(VLOOKUP('DP_Instruction Forfaitaires'!$D498,Listes!$A$43:$E$49,2,FALSE))),IF('DP_Instruction Forfaitaires'!$E498&gt;Listes!$D$42,('DP_Instruction Forfaitaires'!$E498*(VLOOKUP('DP_Instruction Forfaitaires'!$D498,Listes!$A$43:$E$49,5,FALSE))),('DP_Instruction Forfaitaires'!$E498*(VLOOKUP('DP_Instruction Forfaitaires'!$D498,Listes!$A$43:$E$49,3,FALSE))+(VLOOKUP('DP_Instruction Forfaitaires'!$D498,Listes!$A$43:$E$49,4,FALSE)))))))</f>
        <v/>
      </c>
      <c r="N498" s="186" t="str">
        <f>IF($H498="","",IF($C498=Listes!$B$34,Listes!$I$31,IF($C498=Listes!$B$35,(VLOOKUP('DP_Instruction Forfaitaires'!$F498,Listes!$E$31:$F$36,2,FALSE)),IF($C498=Listes!$B$33,IF('DP_Instruction Forfaitaires'!$E498&lt;Listes!$A$64,'DP_Instruction Forfaitaires'!$E498*Listes!$A$65,IF('DP_Instruction Forfaitaires'!$E498&gt;Listes!$D$64,'DP_Instruction Forfaitaires'!$E498*Listes!$D$65,(('DP_Instruction Forfaitaires'!$E498*Listes!$B$65)+Listes!$C$65)))))))</f>
        <v/>
      </c>
      <c r="O498" s="140" t="str">
        <f>IF('Dépenses forfaitaires'!P498="","",'Dépenses forfaitaires'!P498)</f>
        <v/>
      </c>
      <c r="P498" s="196"/>
      <c r="Q498" s="367" t="str">
        <f t="shared" si="28"/>
        <v/>
      </c>
      <c r="R498" s="367" t="str">
        <f t="shared" si="29"/>
        <v/>
      </c>
      <c r="S498" s="196" t="str">
        <f t="shared" si="30"/>
        <v/>
      </c>
      <c r="T498" s="193"/>
      <c r="U498" s="198"/>
      <c r="V498" s="301" t="str">
        <f>IF(AND(OR(P498="KO",S498&lt;&gt;""),OR(Q498="",R498="",S498="")),Listes!$A$68,IF(AND(S498="",Q498&lt;&gt;""),Listes!$A$69,IF(AND(O498&lt;S498,U498=""),Listes!$A$70,IF(AND(Q498&gt;R498),Listes!$A$71,IF(AND(O498&lt;&gt;"",O498&gt;S498,T498=""),Listes!$A$72,IF(AND(W498="",OR(P498&lt;&gt;"",Q498&lt;&gt;"",R498&lt;&gt;"")),Listes!$A$73,""))))))</f>
        <v/>
      </c>
      <c r="W498" s="199"/>
      <c r="X498" s="331">
        <f t="shared" si="31"/>
        <v>0</v>
      </c>
    </row>
    <row r="499" spans="1:24" ht="20.149999999999999" customHeight="1" x14ac:dyDescent="0.35">
      <c r="A499" s="126">
        <v>493</v>
      </c>
      <c r="B499" s="123" t="str">
        <f>IF('Dépenses forfaitaires'!B499="","",'Dépenses forfaitaires'!B499)</f>
        <v/>
      </c>
      <c r="C499" s="123" t="str">
        <f>IF('Dépenses forfaitaires'!C499="","",'Dépenses forfaitaires'!C499)</f>
        <v/>
      </c>
      <c r="D499" s="123" t="str">
        <f>IF('Dépenses forfaitaires'!D499="","",'Dépenses forfaitaires'!D499)</f>
        <v/>
      </c>
      <c r="E499" s="123" t="str">
        <f>IF('Dépenses forfaitaires'!E499="","",'Dépenses forfaitaires'!E499)</f>
        <v/>
      </c>
      <c r="F499" s="123" t="str">
        <f>IF('Dépenses forfaitaires'!F499="","",'Dépenses forfaitaires'!F499)</f>
        <v/>
      </c>
      <c r="G499" s="197" t="str">
        <f>IF('Dépenses forfaitaires'!G499="","",'Dépenses forfaitaires'!G499)</f>
        <v/>
      </c>
      <c r="H499" s="123" t="str">
        <f>IF('Dépenses forfaitaires'!H499="","",'Dépenses forfaitaires'!H499)</f>
        <v/>
      </c>
      <c r="I499" s="123" t="str">
        <f>IF('Dépenses forfaitaires'!I499="","",'Dépenses forfaitaires'!I499)</f>
        <v/>
      </c>
      <c r="J499" s="361" t="str">
        <f>IF('Dépenses forfaitaires'!J499="","",'Dépenses forfaitaires'!J499)</f>
        <v/>
      </c>
      <c r="K499" s="361" t="str">
        <f>IF('Dépenses forfaitaires'!K499="","",'Dépenses forfaitaires'!K499)</f>
        <v/>
      </c>
      <c r="L499" s="123" t="str">
        <f>IF($H499="","",IF($C499=Listes!$B$32,IF('DP_Instruction Forfaitaires'!$E499&lt;Listes!$B$53,('DP_Instruction Forfaitaires'!$E499*(VLOOKUP('DP_Instruction Forfaitaires'!$D499,Listes!$A$54:$E$60,2,FALSE))),IF('DP_Instruction Forfaitaires'!$E499&gt;Listes!$E$53,('DP_Instruction Forfaitaires'!$E499*(VLOOKUP('DP_Instruction Forfaitaires'!$D499,Listes!$A$54:$E$60,5,FALSE))),('DP_Instruction Forfaitaires'!$E499*(VLOOKUP('DP_Instruction Forfaitaires'!$D499,Listes!$A$54:$E$60,3,FALSE))+(VLOOKUP('DP_Instruction Forfaitaires'!$D499,Listes!$A$54:$E$60,4,FALSE)))))))</f>
        <v/>
      </c>
      <c r="M499" s="123" t="str">
        <f>IF($H499="","",IF($C499=Listes!$B$31,IF('DP_Instruction Forfaitaires'!$E499&lt;Listes!$B$42,('DP_Instruction Forfaitaires'!$E499*(VLOOKUP('DP_Instruction Forfaitaires'!$D499,Listes!$A$43:$E$49,2,FALSE))),IF('DP_Instruction Forfaitaires'!$E499&gt;Listes!$D$42,('DP_Instruction Forfaitaires'!$E499*(VLOOKUP('DP_Instruction Forfaitaires'!$D499,Listes!$A$43:$E$49,5,FALSE))),('DP_Instruction Forfaitaires'!$E499*(VLOOKUP('DP_Instruction Forfaitaires'!$D499,Listes!$A$43:$E$49,3,FALSE))+(VLOOKUP('DP_Instruction Forfaitaires'!$D499,Listes!$A$43:$E$49,4,FALSE)))))))</f>
        <v/>
      </c>
      <c r="N499" s="186" t="str">
        <f>IF($H499="","",IF($C499=Listes!$B$34,Listes!$I$31,IF($C499=Listes!$B$35,(VLOOKUP('DP_Instruction Forfaitaires'!$F499,Listes!$E$31:$F$36,2,FALSE)),IF($C499=Listes!$B$33,IF('DP_Instruction Forfaitaires'!$E499&lt;Listes!$A$64,'DP_Instruction Forfaitaires'!$E499*Listes!$A$65,IF('DP_Instruction Forfaitaires'!$E499&gt;Listes!$D$64,'DP_Instruction Forfaitaires'!$E499*Listes!$D$65,(('DP_Instruction Forfaitaires'!$E499*Listes!$B$65)+Listes!$C$65)))))))</f>
        <v/>
      </c>
      <c r="O499" s="140" t="str">
        <f>IF('Dépenses forfaitaires'!P499="","",'Dépenses forfaitaires'!P499)</f>
        <v/>
      </c>
      <c r="P499" s="196"/>
      <c r="Q499" s="367" t="str">
        <f t="shared" si="28"/>
        <v/>
      </c>
      <c r="R499" s="367" t="str">
        <f t="shared" si="29"/>
        <v/>
      </c>
      <c r="S499" s="196" t="str">
        <f t="shared" si="30"/>
        <v/>
      </c>
      <c r="T499" s="193"/>
      <c r="U499" s="198"/>
      <c r="V499" s="301" t="str">
        <f>IF(AND(OR(P499="KO",S499&lt;&gt;""),OR(Q499="",R499="",S499="")),Listes!$A$68,IF(AND(S499="",Q499&lt;&gt;""),Listes!$A$69,IF(AND(O499&lt;S499,U499=""),Listes!$A$70,IF(AND(Q499&gt;R499),Listes!$A$71,IF(AND(O499&lt;&gt;"",O499&gt;S499,T499=""),Listes!$A$72,IF(AND(W499="",OR(P499&lt;&gt;"",Q499&lt;&gt;"",R499&lt;&gt;"")),Listes!$A$73,""))))))</f>
        <v/>
      </c>
      <c r="W499" s="199"/>
      <c r="X499" s="331">
        <f t="shared" si="31"/>
        <v>0</v>
      </c>
    </row>
    <row r="500" spans="1:24" ht="20.149999999999999" customHeight="1" x14ac:dyDescent="0.35">
      <c r="A500" s="126">
        <v>494</v>
      </c>
      <c r="B500" s="123" t="str">
        <f>IF('Dépenses forfaitaires'!B500="","",'Dépenses forfaitaires'!B500)</f>
        <v/>
      </c>
      <c r="C500" s="123" t="str">
        <f>IF('Dépenses forfaitaires'!C500="","",'Dépenses forfaitaires'!C500)</f>
        <v/>
      </c>
      <c r="D500" s="123" t="str">
        <f>IF('Dépenses forfaitaires'!D500="","",'Dépenses forfaitaires'!D500)</f>
        <v/>
      </c>
      <c r="E500" s="123" t="str">
        <f>IF('Dépenses forfaitaires'!E500="","",'Dépenses forfaitaires'!E500)</f>
        <v/>
      </c>
      <c r="F500" s="123" t="str">
        <f>IF('Dépenses forfaitaires'!F500="","",'Dépenses forfaitaires'!F500)</f>
        <v/>
      </c>
      <c r="G500" s="197" t="str">
        <f>IF('Dépenses forfaitaires'!G500="","",'Dépenses forfaitaires'!G500)</f>
        <v/>
      </c>
      <c r="H500" s="123" t="str">
        <f>IF('Dépenses forfaitaires'!H500="","",'Dépenses forfaitaires'!H500)</f>
        <v/>
      </c>
      <c r="I500" s="123" t="str">
        <f>IF('Dépenses forfaitaires'!I500="","",'Dépenses forfaitaires'!I500)</f>
        <v/>
      </c>
      <c r="J500" s="361" t="str">
        <f>IF('Dépenses forfaitaires'!J500="","",'Dépenses forfaitaires'!J500)</f>
        <v/>
      </c>
      <c r="K500" s="361" t="str">
        <f>IF('Dépenses forfaitaires'!K500="","",'Dépenses forfaitaires'!K500)</f>
        <v/>
      </c>
      <c r="L500" s="123" t="str">
        <f>IF($H500="","",IF($C500=Listes!$B$32,IF('DP_Instruction Forfaitaires'!$E500&lt;Listes!$B$53,('DP_Instruction Forfaitaires'!$E500*(VLOOKUP('DP_Instruction Forfaitaires'!$D500,Listes!$A$54:$E$60,2,FALSE))),IF('DP_Instruction Forfaitaires'!$E500&gt;Listes!$E$53,('DP_Instruction Forfaitaires'!$E500*(VLOOKUP('DP_Instruction Forfaitaires'!$D500,Listes!$A$54:$E$60,5,FALSE))),('DP_Instruction Forfaitaires'!$E500*(VLOOKUP('DP_Instruction Forfaitaires'!$D500,Listes!$A$54:$E$60,3,FALSE))+(VLOOKUP('DP_Instruction Forfaitaires'!$D500,Listes!$A$54:$E$60,4,FALSE)))))))</f>
        <v/>
      </c>
      <c r="M500" s="123" t="str">
        <f>IF($H500="","",IF($C500=Listes!$B$31,IF('DP_Instruction Forfaitaires'!$E500&lt;Listes!$B$42,('DP_Instruction Forfaitaires'!$E500*(VLOOKUP('DP_Instruction Forfaitaires'!$D500,Listes!$A$43:$E$49,2,FALSE))),IF('DP_Instruction Forfaitaires'!$E500&gt;Listes!$D$42,('DP_Instruction Forfaitaires'!$E500*(VLOOKUP('DP_Instruction Forfaitaires'!$D500,Listes!$A$43:$E$49,5,FALSE))),('DP_Instruction Forfaitaires'!$E500*(VLOOKUP('DP_Instruction Forfaitaires'!$D500,Listes!$A$43:$E$49,3,FALSE))+(VLOOKUP('DP_Instruction Forfaitaires'!$D500,Listes!$A$43:$E$49,4,FALSE)))))))</f>
        <v/>
      </c>
      <c r="N500" s="186" t="str">
        <f>IF($H500="","",IF($C500=Listes!$B$34,Listes!$I$31,IF($C500=Listes!$B$35,(VLOOKUP('DP_Instruction Forfaitaires'!$F500,Listes!$E$31:$F$36,2,FALSE)),IF($C500=Listes!$B$33,IF('DP_Instruction Forfaitaires'!$E500&lt;Listes!$A$64,'DP_Instruction Forfaitaires'!$E500*Listes!$A$65,IF('DP_Instruction Forfaitaires'!$E500&gt;Listes!$D$64,'DP_Instruction Forfaitaires'!$E500*Listes!$D$65,(('DP_Instruction Forfaitaires'!$E500*Listes!$B$65)+Listes!$C$65)))))))</f>
        <v/>
      </c>
      <c r="O500" s="140" t="str">
        <f>IF('Dépenses forfaitaires'!P500="","",'Dépenses forfaitaires'!P500)</f>
        <v/>
      </c>
      <c r="P500" s="196"/>
      <c r="Q500" s="367" t="str">
        <f t="shared" si="28"/>
        <v/>
      </c>
      <c r="R500" s="367" t="str">
        <f t="shared" si="29"/>
        <v/>
      </c>
      <c r="S500" s="196" t="str">
        <f t="shared" si="30"/>
        <v/>
      </c>
      <c r="T500" s="193"/>
      <c r="U500" s="198"/>
      <c r="V500" s="301" t="str">
        <f>IF(AND(OR(P500="KO",S500&lt;&gt;""),OR(Q500="",R500="",S500="")),Listes!$A$68,IF(AND(S500="",Q500&lt;&gt;""),Listes!$A$69,IF(AND(O500&lt;S500,U500=""),Listes!$A$70,IF(AND(Q500&gt;R500),Listes!$A$71,IF(AND(O500&lt;&gt;"",O500&gt;S500,T500=""),Listes!$A$72,IF(AND(W500="",OR(P500&lt;&gt;"",Q500&lt;&gt;"",R500&lt;&gt;"")),Listes!$A$73,""))))))</f>
        <v/>
      </c>
      <c r="W500" s="199"/>
      <c r="X500" s="331">
        <f t="shared" si="31"/>
        <v>0</v>
      </c>
    </row>
    <row r="501" spans="1:24" ht="20.149999999999999" customHeight="1" x14ac:dyDescent="0.35">
      <c r="A501" s="126">
        <v>495</v>
      </c>
      <c r="B501" s="123" t="str">
        <f>IF('Dépenses forfaitaires'!B501="","",'Dépenses forfaitaires'!B501)</f>
        <v/>
      </c>
      <c r="C501" s="123" t="str">
        <f>IF('Dépenses forfaitaires'!C501="","",'Dépenses forfaitaires'!C501)</f>
        <v/>
      </c>
      <c r="D501" s="123" t="str">
        <f>IF('Dépenses forfaitaires'!D501="","",'Dépenses forfaitaires'!D501)</f>
        <v/>
      </c>
      <c r="E501" s="123" t="str">
        <f>IF('Dépenses forfaitaires'!E501="","",'Dépenses forfaitaires'!E501)</f>
        <v/>
      </c>
      <c r="F501" s="123" t="str">
        <f>IF('Dépenses forfaitaires'!F501="","",'Dépenses forfaitaires'!F501)</f>
        <v/>
      </c>
      <c r="G501" s="197" t="str">
        <f>IF('Dépenses forfaitaires'!G501="","",'Dépenses forfaitaires'!G501)</f>
        <v/>
      </c>
      <c r="H501" s="123" t="str">
        <f>IF('Dépenses forfaitaires'!H501="","",'Dépenses forfaitaires'!H501)</f>
        <v/>
      </c>
      <c r="I501" s="123" t="str">
        <f>IF('Dépenses forfaitaires'!I501="","",'Dépenses forfaitaires'!I501)</f>
        <v/>
      </c>
      <c r="J501" s="361" t="str">
        <f>IF('Dépenses forfaitaires'!J501="","",'Dépenses forfaitaires'!J501)</f>
        <v/>
      </c>
      <c r="K501" s="361" t="str">
        <f>IF('Dépenses forfaitaires'!K501="","",'Dépenses forfaitaires'!K501)</f>
        <v/>
      </c>
      <c r="L501" s="123" t="str">
        <f>IF($H501="","",IF($C501=Listes!$B$32,IF('DP_Instruction Forfaitaires'!$E501&lt;Listes!$B$53,('DP_Instruction Forfaitaires'!$E501*(VLOOKUP('DP_Instruction Forfaitaires'!$D501,Listes!$A$54:$E$60,2,FALSE))),IF('DP_Instruction Forfaitaires'!$E501&gt;Listes!$E$53,('DP_Instruction Forfaitaires'!$E501*(VLOOKUP('DP_Instruction Forfaitaires'!$D501,Listes!$A$54:$E$60,5,FALSE))),('DP_Instruction Forfaitaires'!$E501*(VLOOKUP('DP_Instruction Forfaitaires'!$D501,Listes!$A$54:$E$60,3,FALSE))+(VLOOKUP('DP_Instruction Forfaitaires'!$D501,Listes!$A$54:$E$60,4,FALSE)))))))</f>
        <v/>
      </c>
      <c r="M501" s="123" t="str">
        <f>IF($H501="","",IF($C501=Listes!$B$31,IF('DP_Instruction Forfaitaires'!$E501&lt;Listes!$B$42,('DP_Instruction Forfaitaires'!$E501*(VLOOKUP('DP_Instruction Forfaitaires'!$D501,Listes!$A$43:$E$49,2,FALSE))),IF('DP_Instruction Forfaitaires'!$E501&gt;Listes!$D$42,('DP_Instruction Forfaitaires'!$E501*(VLOOKUP('DP_Instruction Forfaitaires'!$D501,Listes!$A$43:$E$49,5,FALSE))),('DP_Instruction Forfaitaires'!$E501*(VLOOKUP('DP_Instruction Forfaitaires'!$D501,Listes!$A$43:$E$49,3,FALSE))+(VLOOKUP('DP_Instruction Forfaitaires'!$D501,Listes!$A$43:$E$49,4,FALSE)))))))</f>
        <v/>
      </c>
      <c r="N501" s="186" t="str">
        <f>IF($H501="","",IF($C501=Listes!$B$34,Listes!$I$31,IF($C501=Listes!$B$35,(VLOOKUP('DP_Instruction Forfaitaires'!$F501,Listes!$E$31:$F$36,2,FALSE)),IF($C501=Listes!$B$33,IF('DP_Instruction Forfaitaires'!$E501&lt;Listes!$A$64,'DP_Instruction Forfaitaires'!$E501*Listes!$A$65,IF('DP_Instruction Forfaitaires'!$E501&gt;Listes!$D$64,'DP_Instruction Forfaitaires'!$E501*Listes!$D$65,(('DP_Instruction Forfaitaires'!$E501*Listes!$B$65)+Listes!$C$65)))))))</f>
        <v/>
      </c>
      <c r="O501" s="140" t="str">
        <f>IF('Dépenses forfaitaires'!P501="","",'Dépenses forfaitaires'!P501)</f>
        <v/>
      </c>
      <c r="P501" s="196"/>
      <c r="Q501" s="367" t="str">
        <f t="shared" si="28"/>
        <v/>
      </c>
      <c r="R501" s="367" t="str">
        <f t="shared" si="29"/>
        <v/>
      </c>
      <c r="S501" s="196" t="str">
        <f t="shared" si="30"/>
        <v/>
      </c>
      <c r="T501" s="193"/>
      <c r="U501" s="198"/>
      <c r="V501" s="301" t="str">
        <f>IF(AND(OR(P501="KO",S501&lt;&gt;""),OR(Q501="",R501="",S501="")),Listes!$A$68,IF(AND(S501="",Q501&lt;&gt;""),Listes!$A$69,IF(AND(O501&lt;S501,U501=""),Listes!$A$70,IF(AND(Q501&gt;R501),Listes!$A$71,IF(AND(O501&lt;&gt;"",O501&gt;S501,T501=""),Listes!$A$72,IF(AND(W501="",OR(P501&lt;&gt;"",Q501&lt;&gt;"",R501&lt;&gt;"")),Listes!$A$73,""))))))</f>
        <v/>
      </c>
      <c r="W501" s="199"/>
      <c r="X501" s="331">
        <f t="shared" si="31"/>
        <v>0</v>
      </c>
    </row>
    <row r="502" spans="1:24" ht="20.149999999999999" customHeight="1" x14ac:dyDescent="0.35">
      <c r="A502" s="126">
        <v>496</v>
      </c>
      <c r="B502" s="123" t="str">
        <f>IF('Dépenses forfaitaires'!B502="","",'Dépenses forfaitaires'!B502)</f>
        <v/>
      </c>
      <c r="C502" s="123" t="str">
        <f>IF('Dépenses forfaitaires'!C502="","",'Dépenses forfaitaires'!C502)</f>
        <v/>
      </c>
      <c r="D502" s="123" t="str">
        <f>IF('Dépenses forfaitaires'!D502="","",'Dépenses forfaitaires'!D502)</f>
        <v/>
      </c>
      <c r="E502" s="123" t="str">
        <f>IF('Dépenses forfaitaires'!E502="","",'Dépenses forfaitaires'!E502)</f>
        <v/>
      </c>
      <c r="F502" s="123" t="str">
        <f>IF('Dépenses forfaitaires'!F502="","",'Dépenses forfaitaires'!F502)</f>
        <v/>
      </c>
      <c r="G502" s="197" t="str">
        <f>IF('Dépenses forfaitaires'!G502="","",'Dépenses forfaitaires'!G502)</f>
        <v/>
      </c>
      <c r="H502" s="123" t="str">
        <f>IF('Dépenses forfaitaires'!H502="","",'Dépenses forfaitaires'!H502)</f>
        <v/>
      </c>
      <c r="I502" s="123" t="str">
        <f>IF('Dépenses forfaitaires'!I502="","",'Dépenses forfaitaires'!I502)</f>
        <v/>
      </c>
      <c r="J502" s="361" t="str">
        <f>IF('Dépenses forfaitaires'!J502="","",'Dépenses forfaitaires'!J502)</f>
        <v/>
      </c>
      <c r="K502" s="361" t="str">
        <f>IF('Dépenses forfaitaires'!K502="","",'Dépenses forfaitaires'!K502)</f>
        <v/>
      </c>
      <c r="L502" s="123" t="str">
        <f>IF($H502="","",IF($C502=Listes!$B$32,IF('DP_Instruction Forfaitaires'!$E502&lt;Listes!$B$53,('DP_Instruction Forfaitaires'!$E502*(VLOOKUP('DP_Instruction Forfaitaires'!$D502,Listes!$A$54:$E$60,2,FALSE))),IF('DP_Instruction Forfaitaires'!$E502&gt;Listes!$E$53,('DP_Instruction Forfaitaires'!$E502*(VLOOKUP('DP_Instruction Forfaitaires'!$D502,Listes!$A$54:$E$60,5,FALSE))),('DP_Instruction Forfaitaires'!$E502*(VLOOKUP('DP_Instruction Forfaitaires'!$D502,Listes!$A$54:$E$60,3,FALSE))+(VLOOKUP('DP_Instruction Forfaitaires'!$D502,Listes!$A$54:$E$60,4,FALSE)))))))</f>
        <v/>
      </c>
      <c r="M502" s="123" t="str">
        <f>IF($H502="","",IF($C502=Listes!$B$31,IF('DP_Instruction Forfaitaires'!$E502&lt;Listes!$B$42,('DP_Instruction Forfaitaires'!$E502*(VLOOKUP('DP_Instruction Forfaitaires'!$D502,Listes!$A$43:$E$49,2,FALSE))),IF('DP_Instruction Forfaitaires'!$E502&gt;Listes!$D$42,('DP_Instruction Forfaitaires'!$E502*(VLOOKUP('DP_Instruction Forfaitaires'!$D502,Listes!$A$43:$E$49,5,FALSE))),('DP_Instruction Forfaitaires'!$E502*(VLOOKUP('DP_Instruction Forfaitaires'!$D502,Listes!$A$43:$E$49,3,FALSE))+(VLOOKUP('DP_Instruction Forfaitaires'!$D502,Listes!$A$43:$E$49,4,FALSE)))))))</f>
        <v/>
      </c>
      <c r="N502" s="186" t="str">
        <f>IF($H502="","",IF($C502=Listes!$B$34,Listes!$I$31,IF($C502=Listes!$B$35,(VLOOKUP('DP_Instruction Forfaitaires'!$F502,Listes!$E$31:$F$36,2,FALSE)),IF($C502=Listes!$B$33,IF('DP_Instruction Forfaitaires'!$E502&lt;Listes!$A$64,'DP_Instruction Forfaitaires'!$E502*Listes!$A$65,IF('DP_Instruction Forfaitaires'!$E502&gt;Listes!$D$64,'DP_Instruction Forfaitaires'!$E502*Listes!$D$65,(('DP_Instruction Forfaitaires'!$E502*Listes!$B$65)+Listes!$C$65)))))))</f>
        <v/>
      </c>
      <c r="O502" s="140" t="str">
        <f>IF('Dépenses forfaitaires'!P502="","",'Dépenses forfaitaires'!P502)</f>
        <v/>
      </c>
      <c r="P502" s="196"/>
      <c r="Q502" s="367" t="str">
        <f t="shared" si="28"/>
        <v/>
      </c>
      <c r="R502" s="367" t="str">
        <f t="shared" si="29"/>
        <v/>
      </c>
      <c r="S502" s="196" t="str">
        <f t="shared" si="30"/>
        <v/>
      </c>
      <c r="T502" s="193"/>
      <c r="U502" s="198"/>
      <c r="V502" s="301" t="str">
        <f>IF(AND(OR(P502="KO",S502&lt;&gt;""),OR(Q502="",R502="",S502="")),Listes!$A$68,IF(AND(S502="",Q502&lt;&gt;""),Listes!$A$69,IF(AND(O502&lt;S502,U502=""),Listes!$A$70,IF(AND(Q502&gt;R502),Listes!$A$71,IF(AND(O502&lt;&gt;"",O502&gt;S502,T502=""),Listes!$A$72,IF(AND(W502="",OR(P502&lt;&gt;"",Q502&lt;&gt;"",R502&lt;&gt;"")),Listes!$A$73,""))))))</f>
        <v/>
      </c>
      <c r="W502" s="199"/>
      <c r="X502" s="331">
        <f t="shared" si="31"/>
        <v>0</v>
      </c>
    </row>
    <row r="503" spans="1:24" ht="20.149999999999999" customHeight="1" x14ac:dyDescent="0.35">
      <c r="A503" s="126">
        <v>497</v>
      </c>
      <c r="B503" s="123" t="str">
        <f>IF('Dépenses forfaitaires'!B503="","",'Dépenses forfaitaires'!B503)</f>
        <v/>
      </c>
      <c r="C503" s="123" t="str">
        <f>IF('Dépenses forfaitaires'!C503="","",'Dépenses forfaitaires'!C503)</f>
        <v/>
      </c>
      <c r="D503" s="123" t="str">
        <f>IF('Dépenses forfaitaires'!D503="","",'Dépenses forfaitaires'!D503)</f>
        <v/>
      </c>
      <c r="E503" s="123" t="str">
        <f>IF('Dépenses forfaitaires'!E503="","",'Dépenses forfaitaires'!E503)</f>
        <v/>
      </c>
      <c r="F503" s="123" t="str">
        <f>IF('Dépenses forfaitaires'!F503="","",'Dépenses forfaitaires'!F503)</f>
        <v/>
      </c>
      <c r="G503" s="197" t="str">
        <f>IF('Dépenses forfaitaires'!G503="","",'Dépenses forfaitaires'!G503)</f>
        <v/>
      </c>
      <c r="H503" s="123" t="str">
        <f>IF('Dépenses forfaitaires'!H503="","",'Dépenses forfaitaires'!H503)</f>
        <v/>
      </c>
      <c r="I503" s="123" t="str">
        <f>IF('Dépenses forfaitaires'!I503="","",'Dépenses forfaitaires'!I503)</f>
        <v/>
      </c>
      <c r="J503" s="361" t="str">
        <f>IF('Dépenses forfaitaires'!J503="","",'Dépenses forfaitaires'!J503)</f>
        <v/>
      </c>
      <c r="K503" s="361" t="str">
        <f>IF('Dépenses forfaitaires'!K503="","",'Dépenses forfaitaires'!K503)</f>
        <v/>
      </c>
      <c r="L503" s="123" t="str">
        <f>IF($H503="","",IF($C503=Listes!$B$32,IF('DP_Instruction Forfaitaires'!$E503&lt;Listes!$B$53,('DP_Instruction Forfaitaires'!$E503*(VLOOKUP('DP_Instruction Forfaitaires'!$D503,Listes!$A$54:$E$60,2,FALSE))),IF('DP_Instruction Forfaitaires'!$E503&gt;Listes!$E$53,('DP_Instruction Forfaitaires'!$E503*(VLOOKUP('DP_Instruction Forfaitaires'!$D503,Listes!$A$54:$E$60,5,FALSE))),('DP_Instruction Forfaitaires'!$E503*(VLOOKUP('DP_Instruction Forfaitaires'!$D503,Listes!$A$54:$E$60,3,FALSE))+(VLOOKUP('DP_Instruction Forfaitaires'!$D503,Listes!$A$54:$E$60,4,FALSE)))))))</f>
        <v/>
      </c>
      <c r="M503" s="123" t="str">
        <f>IF($H503="","",IF($C503=Listes!$B$31,IF('DP_Instruction Forfaitaires'!$E503&lt;Listes!$B$42,('DP_Instruction Forfaitaires'!$E503*(VLOOKUP('DP_Instruction Forfaitaires'!$D503,Listes!$A$43:$E$49,2,FALSE))),IF('DP_Instruction Forfaitaires'!$E503&gt;Listes!$D$42,('DP_Instruction Forfaitaires'!$E503*(VLOOKUP('DP_Instruction Forfaitaires'!$D503,Listes!$A$43:$E$49,5,FALSE))),('DP_Instruction Forfaitaires'!$E503*(VLOOKUP('DP_Instruction Forfaitaires'!$D503,Listes!$A$43:$E$49,3,FALSE))+(VLOOKUP('DP_Instruction Forfaitaires'!$D503,Listes!$A$43:$E$49,4,FALSE)))))))</f>
        <v/>
      </c>
      <c r="N503" s="186" t="str">
        <f>IF($H503="","",IF($C503=Listes!$B$34,Listes!$I$31,IF($C503=Listes!$B$35,(VLOOKUP('DP_Instruction Forfaitaires'!$F503,Listes!$E$31:$F$36,2,FALSE)),IF($C503=Listes!$B$33,IF('DP_Instruction Forfaitaires'!$E503&lt;Listes!$A$64,'DP_Instruction Forfaitaires'!$E503*Listes!$A$65,IF('DP_Instruction Forfaitaires'!$E503&gt;Listes!$D$64,'DP_Instruction Forfaitaires'!$E503*Listes!$D$65,(('DP_Instruction Forfaitaires'!$E503*Listes!$B$65)+Listes!$C$65)))))))</f>
        <v/>
      </c>
      <c r="O503" s="140" t="str">
        <f>IF('Dépenses forfaitaires'!P503="","",'Dépenses forfaitaires'!P503)</f>
        <v/>
      </c>
      <c r="P503" s="196"/>
      <c r="Q503" s="367" t="str">
        <f t="shared" si="28"/>
        <v/>
      </c>
      <c r="R503" s="367" t="str">
        <f t="shared" si="29"/>
        <v/>
      </c>
      <c r="S503" s="196" t="str">
        <f t="shared" si="30"/>
        <v/>
      </c>
      <c r="T503" s="193"/>
      <c r="U503" s="198"/>
      <c r="V503" s="301" t="str">
        <f>IF(AND(OR(P503="KO",S503&lt;&gt;""),OR(Q503="",R503="",S503="")),Listes!$A$68,IF(AND(S503="",Q503&lt;&gt;""),Listes!$A$69,IF(AND(O503&lt;S503,U503=""),Listes!$A$70,IF(AND(Q503&gt;R503),Listes!$A$71,IF(AND(O503&lt;&gt;"",O503&gt;S503,T503=""),Listes!$A$72,IF(AND(W503="",OR(P503&lt;&gt;"",Q503&lt;&gt;"",R503&lt;&gt;"")),Listes!$A$73,""))))))</f>
        <v/>
      </c>
      <c r="W503" s="199"/>
      <c r="X503" s="331">
        <f t="shared" si="31"/>
        <v>0</v>
      </c>
    </row>
    <row r="504" spans="1:24" ht="20.149999999999999" customHeight="1" x14ac:dyDescent="0.35">
      <c r="A504" s="126">
        <v>498</v>
      </c>
      <c r="B504" s="123" t="str">
        <f>IF('Dépenses forfaitaires'!B504="","",'Dépenses forfaitaires'!B504)</f>
        <v/>
      </c>
      <c r="C504" s="123" t="str">
        <f>IF('Dépenses forfaitaires'!C504="","",'Dépenses forfaitaires'!C504)</f>
        <v/>
      </c>
      <c r="D504" s="123" t="str">
        <f>IF('Dépenses forfaitaires'!D504="","",'Dépenses forfaitaires'!D504)</f>
        <v/>
      </c>
      <c r="E504" s="123" t="str">
        <f>IF('Dépenses forfaitaires'!E504="","",'Dépenses forfaitaires'!E504)</f>
        <v/>
      </c>
      <c r="F504" s="123" t="str">
        <f>IF('Dépenses forfaitaires'!F504="","",'Dépenses forfaitaires'!F504)</f>
        <v/>
      </c>
      <c r="G504" s="197" t="str">
        <f>IF('Dépenses forfaitaires'!G504="","",'Dépenses forfaitaires'!G504)</f>
        <v/>
      </c>
      <c r="H504" s="123" t="str">
        <f>IF('Dépenses forfaitaires'!H504="","",'Dépenses forfaitaires'!H504)</f>
        <v/>
      </c>
      <c r="I504" s="123" t="str">
        <f>IF('Dépenses forfaitaires'!I504="","",'Dépenses forfaitaires'!I504)</f>
        <v/>
      </c>
      <c r="J504" s="361" t="str">
        <f>IF('Dépenses forfaitaires'!J504="","",'Dépenses forfaitaires'!J504)</f>
        <v/>
      </c>
      <c r="K504" s="361" t="str">
        <f>IF('Dépenses forfaitaires'!K504="","",'Dépenses forfaitaires'!K504)</f>
        <v/>
      </c>
      <c r="L504" s="123" t="str">
        <f>IF($H504="","",IF($C504=Listes!$B$32,IF('DP_Instruction Forfaitaires'!$E504&lt;Listes!$B$53,('DP_Instruction Forfaitaires'!$E504*(VLOOKUP('DP_Instruction Forfaitaires'!$D504,Listes!$A$54:$E$60,2,FALSE))),IF('DP_Instruction Forfaitaires'!$E504&gt;Listes!$E$53,('DP_Instruction Forfaitaires'!$E504*(VLOOKUP('DP_Instruction Forfaitaires'!$D504,Listes!$A$54:$E$60,5,FALSE))),('DP_Instruction Forfaitaires'!$E504*(VLOOKUP('DP_Instruction Forfaitaires'!$D504,Listes!$A$54:$E$60,3,FALSE))+(VLOOKUP('DP_Instruction Forfaitaires'!$D504,Listes!$A$54:$E$60,4,FALSE)))))))</f>
        <v/>
      </c>
      <c r="M504" s="123" t="str">
        <f>IF($H504="","",IF($C504=Listes!$B$31,IF('DP_Instruction Forfaitaires'!$E504&lt;Listes!$B$42,('DP_Instruction Forfaitaires'!$E504*(VLOOKUP('DP_Instruction Forfaitaires'!$D504,Listes!$A$43:$E$49,2,FALSE))),IF('DP_Instruction Forfaitaires'!$E504&gt;Listes!$D$42,('DP_Instruction Forfaitaires'!$E504*(VLOOKUP('DP_Instruction Forfaitaires'!$D504,Listes!$A$43:$E$49,5,FALSE))),('DP_Instruction Forfaitaires'!$E504*(VLOOKUP('DP_Instruction Forfaitaires'!$D504,Listes!$A$43:$E$49,3,FALSE))+(VLOOKUP('DP_Instruction Forfaitaires'!$D504,Listes!$A$43:$E$49,4,FALSE)))))))</f>
        <v/>
      </c>
      <c r="N504" s="186" t="str">
        <f>IF($H504="","",IF($C504=Listes!$B$34,Listes!$I$31,IF($C504=Listes!$B$35,(VLOOKUP('DP_Instruction Forfaitaires'!$F504,Listes!$E$31:$F$36,2,FALSE)),IF($C504=Listes!$B$33,IF('DP_Instruction Forfaitaires'!$E504&lt;Listes!$A$64,'DP_Instruction Forfaitaires'!$E504*Listes!$A$65,IF('DP_Instruction Forfaitaires'!$E504&gt;Listes!$D$64,'DP_Instruction Forfaitaires'!$E504*Listes!$D$65,(('DP_Instruction Forfaitaires'!$E504*Listes!$B$65)+Listes!$C$65)))))))</f>
        <v/>
      </c>
      <c r="O504" s="140" t="str">
        <f>IF('Dépenses forfaitaires'!P504="","",'Dépenses forfaitaires'!P504)</f>
        <v/>
      </c>
      <c r="P504" s="196"/>
      <c r="Q504" s="367" t="str">
        <f t="shared" si="28"/>
        <v/>
      </c>
      <c r="R504" s="367" t="str">
        <f t="shared" si="29"/>
        <v/>
      </c>
      <c r="S504" s="196" t="str">
        <f t="shared" si="30"/>
        <v/>
      </c>
      <c r="T504" s="193"/>
      <c r="U504" s="198"/>
      <c r="V504" s="301" t="str">
        <f>IF(AND(OR(P504="KO",S504&lt;&gt;""),OR(Q504="",R504="",S504="")),Listes!$A$68,IF(AND(S504="",Q504&lt;&gt;""),Listes!$A$69,IF(AND(O504&lt;S504,U504=""),Listes!$A$70,IF(AND(Q504&gt;R504),Listes!$A$71,IF(AND(O504&lt;&gt;"",O504&gt;S504,T504=""),Listes!$A$72,IF(AND(W504="",OR(P504&lt;&gt;"",Q504&lt;&gt;"",R504&lt;&gt;"")),Listes!$A$73,""))))))</f>
        <v/>
      </c>
      <c r="W504" s="199"/>
      <c r="X504" s="331">
        <f t="shared" si="31"/>
        <v>0</v>
      </c>
    </row>
    <row r="505" spans="1:24" ht="20.149999999999999" customHeight="1" x14ac:dyDescent="0.35">
      <c r="A505" s="126">
        <v>499</v>
      </c>
      <c r="B505" s="123" t="str">
        <f>IF('Dépenses forfaitaires'!B505="","",'Dépenses forfaitaires'!B505)</f>
        <v/>
      </c>
      <c r="C505" s="123" t="str">
        <f>IF('Dépenses forfaitaires'!C505="","",'Dépenses forfaitaires'!C505)</f>
        <v/>
      </c>
      <c r="D505" s="123" t="str">
        <f>IF('Dépenses forfaitaires'!D505="","",'Dépenses forfaitaires'!D505)</f>
        <v/>
      </c>
      <c r="E505" s="123" t="str">
        <f>IF('Dépenses forfaitaires'!E505="","",'Dépenses forfaitaires'!E505)</f>
        <v/>
      </c>
      <c r="F505" s="123" t="str">
        <f>IF('Dépenses forfaitaires'!F505="","",'Dépenses forfaitaires'!F505)</f>
        <v/>
      </c>
      <c r="G505" s="197" t="str">
        <f>IF('Dépenses forfaitaires'!G505="","",'Dépenses forfaitaires'!G505)</f>
        <v/>
      </c>
      <c r="H505" s="123" t="str">
        <f>IF('Dépenses forfaitaires'!H505="","",'Dépenses forfaitaires'!H505)</f>
        <v/>
      </c>
      <c r="I505" s="123" t="str">
        <f>IF('Dépenses forfaitaires'!I505="","",'Dépenses forfaitaires'!I505)</f>
        <v/>
      </c>
      <c r="J505" s="361" t="str">
        <f>IF('Dépenses forfaitaires'!J505="","",'Dépenses forfaitaires'!J505)</f>
        <v/>
      </c>
      <c r="K505" s="361" t="str">
        <f>IF('Dépenses forfaitaires'!K505="","",'Dépenses forfaitaires'!K505)</f>
        <v/>
      </c>
      <c r="L505" s="123" t="str">
        <f>IF($H505="","",IF($C505=Listes!$B$32,IF('DP_Instruction Forfaitaires'!$E505&lt;Listes!$B$53,('DP_Instruction Forfaitaires'!$E505*(VLOOKUP('DP_Instruction Forfaitaires'!$D505,Listes!$A$54:$E$60,2,FALSE))),IF('DP_Instruction Forfaitaires'!$E505&gt;Listes!$E$53,('DP_Instruction Forfaitaires'!$E505*(VLOOKUP('DP_Instruction Forfaitaires'!$D505,Listes!$A$54:$E$60,5,FALSE))),('DP_Instruction Forfaitaires'!$E505*(VLOOKUP('DP_Instruction Forfaitaires'!$D505,Listes!$A$54:$E$60,3,FALSE))+(VLOOKUP('DP_Instruction Forfaitaires'!$D505,Listes!$A$54:$E$60,4,FALSE)))))))</f>
        <v/>
      </c>
      <c r="M505" s="123" t="str">
        <f>IF($H505="","",IF($C505=Listes!$B$31,IF('DP_Instruction Forfaitaires'!$E505&lt;Listes!$B$42,('DP_Instruction Forfaitaires'!$E505*(VLOOKUP('DP_Instruction Forfaitaires'!$D505,Listes!$A$43:$E$49,2,FALSE))),IF('DP_Instruction Forfaitaires'!$E505&gt;Listes!$D$42,('DP_Instruction Forfaitaires'!$E505*(VLOOKUP('DP_Instruction Forfaitaires'!$D505,Listes!$A$43:$E$49,5,FALSE))),('DP_Instruction Forfaitaires'!$E505*(VLOOKUP('DP_Instruction Forfaitaires'!$D505,Listes!$A$43:$E$49,3,FALSE))+(VLOOKUP('DP_Instruction Forfaitaires'!$D505,Listes!$A$43:$E$49,4,FALSE)))))))</f>
        <v/>
      </c>
      <c r="N505" s="186" t="str">
        <f>IF($H505="","",IF($C505=Listes!$B$34,Listes!$I$31,IF($C505=Listes!$B$35,(VLOOKUP('DP_Instruction Forfaitaires'!$F505,Listes!$E$31:$F$36,2,FALSE)),IF($C505=Listes!$B$33,IF('DP_Instruction Forfaitaires'!$E505&lt;Listes!$A$64,'DP_Instruction Forfaitaires'!$E505*Listes!$A$65,IF('DP_Instruction Forfaitaires'!$E505&gt;Listes!$D$64,'DP_Instruction Forfaitaires'!$E505*Listes!$D$65,(('DP_Instruction Forfaitaires'!$E505*Listes!$B$65)+Listes!$C$65)))))))</f>
        <v/>
      </c>
      <c r="O505" s="140" t="str">
        <f>IF('Dépenses forfaitaires'!P505="","",'Dépenses forfaitaires'!P505)</f>
        <v/>
      </c>
      <c r="P505" s="196"/>
      <c r="Q505" s="367" t="str">
        <f t="shared" si="28"/>
        <v/>
      </c>
      <c r="R505" s="367" t="str">
        <f t="shared" si="29"/>
        <v/>
      </c>
      <c r="S505" s="196" t="str">
        <f t="shared" si="30"/>
        <v/>
      </c>
      <c r="T505" s="193"/>
      <c r="U505" s="198"/>
      <c r="V505" s="301" t="str">
        <f>IF(AND(OR(P505="KO",S505&lt;&gt;""),OR(Q505="",R505="",S505="")),Listes!$A$68,IF(AND(S505="",Q505&lt;&gt;""),Listes!$A$69,IF(AND(O505&lt;S505,U505=""),Listes!$A$70,IF(AND(Q505&gt;R505),Listes!$A$71,IF(AND(O505&lt;&gt;"",O505&gt;S505,T505=""),Listes!$A$72,IF(AND(W505="",OR(P505&lt;&gt;"",Q505&lt;&gt;"",R505&lt;&gt;"")),Listes!$A$73,""))))))</f>
        <v/>
      </c>
      <c r="W505" s="199"/>
      <c r="X505" s="331">
        <f t="shared" si="31"/>
        <v>0</v>
      </c>
    </row>
    <row r="506" spans="1:24" ht="20.149999999999999" customHeight="1" thickBot="1" x14ac:dyDescent="0.4">
      <c r="A506" s="127">
        <v>500</v>
      </c>
      <c r="B506" s="128" t="str">
        <f>IF('Dépenses forfaitaires'!B506="","",'Dépenses forfaitaires'!B506)</f>
        <v/>
      </c>
      <c r="C506" s="128" t="str">
        <f>IF('Dépenses forfaitaires'!C506="","",'Dépenses forfaitaires'!C506)</f>
        <v/>
      </c>
      <c r="D506" s="128" t="str">
        <f>IF('Dépenses forfaitaires'!D506="","",'Dépenses forfaitaires'!D506)</f>
        <v/>
      </c>
      <c r="E506" s="128" t="str">
        <f>IF('Dépenses forfaitaires'!E506="","",'Dépenses forfaitaires'!E506)</f>
        <v/>
      </c>
      <c r="F506" s="128" t="str">
        <f>IF('Dépenses forfaitaires'!F506="","",'Dépenses forfaitaires'!F506)</f>
        <v/>
      </c>
      <c r="G506" s="197" t="str">
        <f>IF('Dépenses forfaitaires'!G506="","",'Dépenses forfaitaires'!G506)</f>
        <v/>
      </c>
      <c r="H506" s="128" t="str">
        <f>IF('Dépenses forfaitaires'!H506="","",'Dépenses forfaitaires'!H506)</f>
        <v/>
      </c>
      <c r="I506" s="128" t="str">
        <f>IF('Dépenses forfaitaires'!I506="","",'Dépenses forfaitaires'!I506)</f>
        <v/>
      </c>
      <c r="J506" s="361" t="str">
        <f>IF('Dépenses forfaitaires'!J506="","",'Dépenses forfaitaires'!J506)</f>
        <v/>
      </c>
      <c r="K506" s="361" t="str">
        <f>IF('Dépenses forfaitaires'!K506="","",'Dépenses forfaitaires'!K506)</f>
        <v/>
      </c>
      <c r="L506" s="128" t="str">
        <f>IF($H506="","",IF($C506=Listes!$B$32,IF('DP_Instruction Forfaitaires'!$E506&lt;Listes!$B$53,('DP_Instruction Forfaitaires'!$E506*(VLOOKUP('DP_Instruction Forfaitaires'!$D506,Listes!$A$54:$E$60,2,FALSE))),IF('DP_Instruction Forfaitaires'!$E506&gt;Listes!$E$53,('DP_Instruction Forfaitaires'!$E506*(VLOOKUP('DP_Instruction Forfaitaires'!$D506,Listes!$A$54:$E$60,5,FALSE))),('DP_Instruction Forfaitaires'!$E506*(VLOOKUP('DP_Instruction Forfaitaires'!$D506,Listes!$A$54:$E$60,3,FALSE))+(VLOOKUP('DP_Instruction Forfaitaires'!$D506,Listes!$A$54:$E$60,4,FALSE)))))))</f>
        <v/>
      </c>
      <c r="M506" s="128" t="str">
        <f>IF($H506="","",IF($C506=Listes!$B$31,IF('DP_Instruction Forfaitaires'!$E506&lt;Listes!$B$42,('DP_Instruction Forfaitaires'!$E506*(VLOOKUP('DP_Instruction Forfaitaires'!$D506,Listes!$A$43:$E$49,2,FALSE))),IF('DP_Instruction Forfaitaires'!$E506&gt;Listes!$D$42,('DP_Instruction Forfaitaires'!$E506*(VLOOKUP('DP_Instruction Forfaitaires'!$D506,Listes!$A$43:$E$49,5,FALSE))),('DP_Instruction Forfaitaires'!$E506*(VLOOKUP('DP_Instruction Forfaitaires'!$D506,Listes!$A$43:$E$49,3,FALSE))+(VLOOKUP('DP_Instruction Forfaitaires'!$D506,Listes!$A$43:$E$49,4,FALSE)))))))</f>
        <v/>
      </c>
      <c r="N506" s="187" t="str">
        <f>IF($H506="","",IF($C506=Listes!$B$34,Listes!$I$31,IF($C506=Listes!$B$35,(VLOOKUP('DP_Instruction Forfaitaires'!$F506,Listes!$E$31:$F$36,2,FALSE)),IF($C506=Listes!$B$33,IF('DP_Instruction Forfaitaires'!$E506&lt;Listes!$A$64,'DP_Instruction Forfaitaires'!$E506*Listes!$A$65,IF('DP_Instruction Forfaitaires'!$E506&gt;Listes!$D$64,'DP_Instruction Forfaitaires'!$E506*Listes!$D$65,(('DP_Instruction Forfaitaires'!$E506*Listes!$B$65)+Listes!$C$65)))))))</f>
        <v/>
      </c>
      <c r="O506" s="140" t="str">
        <f>IF('Dépenses forfaitaires'!P506="","",'Dépenses forfaitaires'!P506)</f>
        <v/>
      </c>
      <c r="P506" s="196"/>
      <c r="Q506" s="367" t="str">
        <f t="shared" si="28"/>
        <v/>
      </c>
      <c r="R506" s="367" t="str">
        <f t="shared" si="29"/>
        <v/>
      </c>
      <c r="S506" s="196" t="str">
        <f t="shared" si="30"/>
        <v/>
      </c>
      <c r="T506" s="193"/>
      <c r="U506" s="198"/>
      <c r="V506" s="301" t="str">
        <f>IF(AND(OR(P506="KO",S506&lt;&gt;""),OR(Q506="",R506="",S506="")),Listes!$A$68,IF(AND(S506="",Q506&lt;&gt;""),Listes!$A$69,IF(AND(O506&lt;S506,U506=""),Listes!$A$70,IF(AND(Q506&gt;R506),Listes!$A$71,IF(AND(O506&lt;&gt;"",O506&gt;S506,T506=""),Listes!$A$72,IF(AND(W506="",OR(P506&lt;&gt;"",Q506&lt;&gt;"",R506&lt;&gt;"")),Listes!$A$73,""))))))</f>
        <v/>
      </c>
      <c r="W506" s="199"/>
      <c r="X506" s="331">
        <f t="shared" si="31"/>
        <v>0</v>
      </c>
    </row>
    <row r="507" spans="1:24" s="46" customFormat="1" ht="20.149999999999999" customHeight="1" thickBot="1" x14ac:dyDescent="0.5">
      <c r="A507" s="129"/>
      <c r="B507" s="129"/>
      <c r="C507" s="129"/>
      <c r="D507" s="129"/>
      <c r="E507" s="129"/>
      <c r="F507" s="129"/>
      <c r="G507" s="129"/>
      <c r="H507" s="148"/>
      <c r="I507" s="188"/>
      <c r="J507" s="188"/>
      <c r="K507" s="188"/>
      <c r="L507" s="148"/>
      <c r="M507" s="129"/>
      <c r="N507" s="129"/>
      <c r="O507" s="189" t="s">
        <v>35</v>
      </c>
      <c r="P507" s="364"/>
      <c r="Q507" s="364"/>
      <c r="R507" s="364"/>
      <c r="S507" s="152">
        <f>SUM(S7:S506)</f>
        <v>0</v>
      </c>
      <c r="U507" s="148"/>
      <c r="V507" s="148"/>
      <c r="W507" s="154"/>
    </row>
    <row r="508" spans="1:24" x14ac:dyDescent="0.35">
      <c r="I508" s="30"/>
      <c r="J508" s="327"/>
      <c r="K508" s="327"/>
      <c r="T508" s="30"/>
      <c r="W508" s="30"/>
    </row>
  </sheetData>
  <mergeCells count="6">
    <mergeCell ref="A1:W1"/>
    <mergeCell ref="A2:W2"/>
    <mergeCell ref="A3:A4"/>
    <mergeCell ref="L3:N3"/>
    <mergeCell ref="D4:E4"/>
    <mergeCell ref="L4:N4"/>
  </mergeCells>
  <conditionalFormatting sqref="A6">
    <cfRule type="expression" dxfId="13" priority="15">
      <formula>$T6="Oui"</formula>
    </cfRule>
  </conditionalFormatting>
  <conditionalFormatting sqref="B6:D6">
    <cfRule type="expression" dxfId="12" priority="14">
      <formula>$Y6="Oui"</formula>
    </cfRule>
  </conditionalFormatting>
  <conditionalFormatting sqref="B7:W506">
    <cfRule type="expression" dxfId="11" priority="10">
      <formula>$W7="Oui"</formula>
    </cfRule>
  </conditionalFormatting>
  <conditionalFormatting sqref="E6:K6 T6:W6">
    <cfRule type="cellIs" dxfId="10" priority="17" operator="notEqual">
      <formula>#REF!</formula>
    </cfRule>
  </conditionalFormatting>
  <conditionalFormatting sqref="E6:K6">
    <cfRule type="expression" dxfId="9" priority="8">
      <formula>$T6="Oui"</formula>
    </cfRule>
  </conditionalFormatting>
  <conditionalFormatting sqref="O6:Q6">
    <cfRule type="expression" dxfId="8" priority="1">
      <formula>$T6="Oui"</formula>
    </cfRule>
    <cfRule type="cellIs" dxfId="7" priority="2" operator="notEqual">
      <formula>#REF!</formula>
    </cfRule>
  </conditionalFormatting>
  <conditionalFormatting sqref="S7:S506">
    <cfRule type="cellIs" dxfId="6" priority="24" operator="notEqual">
      <formula>$O7</formula>
    </cfRule>
  </conditionalFormatting>
  <conditionalFormatting sqref="T6:W6">
    <cfRule type="expression" dxfId="5" priority="4">
      <formula>$T6="Oui"</formula>
    </cfRule>
  </conditionalFormatting>
  <conditionalFormatting sqref="U7:V506">
    <cfRule type="cellIs" dxfId="4" priority="26" operator="equal">
      <formula>"Le montant éligible retenu ne peut pas être supérieur au montant éligible"</formula>
    </cfRule>
  </conditionalFormatting>
  <dataValidations count="3">
    <dataValidation type="list" allowBlank="1" showInputMessage="1" showErrorMessage="1" sqref="W7:W506">
      <formula1>"Oui"</formula1>
    </dataValidation>
    <dataValidation type="decimal" operator="greaterThan" allowBlank="1" showInputMessage="1" showErrorMessage="1" sqref="O7:O506 Q7:R506">
      <formula1>0</formula1>
    </dataValidation>
    <dataValidation type="decimal" operator="greaterThanOrEqual" allowBlank="1" showInputMessage="1" showErrorMessage="1" sqref="S7:S506">
      <formula1>0</formula1>
    </dataValidation>
  </dataValidations>
  <pageMargins left="0.7" right="0.7" top="0.75" bottom="0.75" header="0.3" footer="0.3"/>
  <pageSetup paperSize="9" scale="22"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23" operator="notEqual" id="{EADA2AC9-D17B-4112-98D2-7ECDC8096293}">
            <xm:f>'Dépenses forfaitaires'!$C7</xm:f>
            <x14:dxf>
              <font>
                <color rgb="FFFF0000"/>
              </font>
            </x14:dxf>
          </x14:cfRule>
          <xm:sqref>C7:C506</xm:sqref>
        </x14:conditionalFormatting>
        <x14:conditionalFormatting xmlns:xm="http://schemas.microsoft.com/office/excel/2006/main">
          <x14:cfRule type="cellIs" priority="21" operator="notEqual" id="{F282CDA4-B289-4226-8AE1-E4E9CBD3BED4}">
            <xm:f>'Dépenses forfaitaires'!$E7</xm:f>
            <x14:dxf>
              <font>
                <color rgb="FFFF0000"/>
              </font>
            </x14:dxf>
          </x14:cfRule>
          <xm:sqref>E7:E506</xm:sqref>
        </x14:conditionalFormatting>
        <x14:conditionalFormatting xmlns:xm="http://schemas.microsoft.com/office/excel/2006/main">
          <x14:cfRule type="cellIs" priority="20" operator="notEqual" id="{5D352AAD-CAA5-4AA2-917B-7C0C63D95C28}">
            <xm:f>'Dépenses forfaitaires'!$H8</xm:f>
            <x14:dxf>
              <font>
                <color rgb="FFFF0000"/>
              </font>
            </x14:dxf>
          </x14:cfRule>
          <xm:sqref>H8:H506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Listes!$A$11:$A$28</xm:f>
          </x14:formula1>
          <xm:sqref>T7:T506</xm:sqref>
        </x14:dataValidation>
        <x14:dataValidation type="list" operator="greaterThan" allowBlank="1" showInputMessage="1" showErrorMessage="1">
          <x14:formula1>
            <xm:f>Listes!$A$109:$A$110</xm:f>
          </x14:formula1>
          <xm:sqref>P7:P506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110"/>
  <sheetViews>
    <sheetView topLeftCell="A31" zoomScale="90" zoomScaleNormal="90" workbookViewId="0">
      <selection activeCell="G60" sqref="G60"/>
    </sheetView>
  </sheetViews>
  <sheetFormatPr baseColWidth="10" defaultColWidth="11.453125" defaultRowHeight="14.5" x14ac:dyDescent="0.35"/>
  <cols>
    <col min="1" max="1" width="90.81640625" style="7" bestFit="1" customWidth="1"/>
    <col min="2" max="2" width="39.1796875" style="7" customWidth="1"/>
    <col min="3" max="3" width="52.81640625" style="7" bestFit="1" customWidth="1"/>
    <col min="4" max="4" width="45.54296875" style="7" bestFit="1" customWidth="1"/>
    <col min="5" max="5" width="40.7265625" style="7" customWidth="1"/>
    <col min="6" max="6" width="20.7265625" style="7" bestFit="1" customWidth="1"/>
    <col min="7" max="7" width="17.54296875" style="7" customWidth="1"/>
    <col min="8" max="9" width="11.453125" style="7"/>
    <col min="10" max="10" width="23.81640625" style="7" customWidth="1"/>
    <col min="11" max="16384" width="11.453125" style="7"/>
  </cols>
  <sheetData>
    <row r="1" spans="1:10" s="5" customFormat="1" ht="60" customHeight="1" thickBot="1" x14ac:dyDescent="0.4">
      <c r="A1" s="4" t="s">
        <v>1</v>
      </c>
      <c r="B1" s="4" t="s">
        <v>54</v>
      </c>
      <c r="C1" s="4" t="s">
        <v>55</v>
      </c>
      <c r="D1" s="7"/>
    </row>
    <row r="2" spans="1:10" ht="19" thickBot="1" x14ac:dyDescent="0.4">
      <c r="A2" s="6" t="s">
        <v>32</v>
      </c>
      <c r="B2" s="6" t="s">
        <v>32</v>
      </c>
      <c r="C2" s="6" t="s">
        <v>32</v>
      </c>
      <c r="E2" s="4" t="s">
        <v>197</v>
      </c>
    </row>
    <row r="3" spans="1:10" x14ac:dyDescent="0.35">
      <c r="A3" s="8" t="s">
        <v>57</v>
      </c>
      <c r="B3" s="8" t="s">
        <v>149</v>
      </c>
      <c r="C3" s="8" t="s">
        <v>67</v>
      </c>
      <c r="E3" s="9" t="s">
        <v>51</v>
      </c>
    </row>
    <row r="4" spans="1:10" ht="15" thickBot="1" x14ac:dyDescent="0.4">
      <c r="A4" s="9" t="s">
        <v>59</v>
      </c>
      <c r="B4" s="9" t="s">
        <v>150</v>
      </c>
      <c r="C4" s="9" t="s">
        <v>68</v>
      </c>
      <c r="E4" s="63" t="s">
        <v>196</v>
      </c>
    </row>
    <row r="5" spans="1:10" x14ac:dyDescent="0.35">
      <c r="A5" s="9" t="s">
        <v>58</v>
      </c>
      <c r="B5" s="9" t="s">
        <v>151</v>
      </c>
      <c r="C5" s="9"/>
    </row>
    <row r="6" spans="1:10" x14ac:dyDescent="0.35">
      <c r="A6" s="9" t="s">
        <v>60</v>
      </c>
      <c r="B6" s="9" t="s">
        <v>152</v>
      </c>
      <c r="C6" s="9"/>
      <c r="J6" s="7" t="e">
        <f>Listes!G31:G33+Listes!G31+Listes!G31</f>
        <v>#VALUE!</v>
      </c>
    </row>
    <row r="7" spans="1:10" x14ac:dyDescent="0.35">
      <c r="A7" s="9" t="s">
        <v>61</v>
      </c>
      <c r="B7" s="9"/>
      <c r="C7" s="9"/>
    </row>
    <row r="8" spans="1:10" ht="15" thickBot="1" x14ac:dyDescent="0.4">
      <c r="A8" s="9" t="s">
        <v>62</v>
      </c>
      <c r="B8" s="9"/>
      <c r="C8" s="9"/>
    </row>
    <row r="9" spans="1:10" ht="15" thickBot="1" x14ac:dyDescent="0.4">
      <c r="A9" s="51"/>
      <c r="B9" s="51"/>
      <c r="C9" s="52"/>
    </row>
    <row r="10" spans="1:10" ht="15" thickBot="1" x14ac:dyDescent="0.4">
      <c r="A10" s="56" t="s">
        <v>14</v>
      </c>
    </row>
    <row r="11" spans="1:10" ht="15" customHeight="1" x14ac:dyDescent="0.35">
      <c r="A11" s="322" t="s">
        <v>249</v>
      </c>
    </row>
    <row r="12" spans="1:10" ht="15" customHeight="1" x14ac:dyDescent="0.35">
      <c r="A12" s="324" t="s">
        <v>250</v>
      </c>
    </row>
    <row r="13" spans="1:10" x14ac:dyDescent="0.35">
      <c r="A13" s="323" t="s">
        <v>10</v>
      </c>
    </row>
    <row r="14" spans="1:10" ht="15" customHeight="1" x14ac:dyDescent="0.35">
      <c r="A14" s="323" t="s">
        <v>251</v>
      </c>
    </row>
    <row r="15" spans="1:10" x14ac:dyDescent="0.35">
      <c r="A15" s="323" t="s">
        <v>6</v>
      </c>
    </row>
    <row r="16" spans="1:10" x14ac:dyDescent="0.35">
      <c r="A16" s="323" t="s">
        <v>7</v>
      </c>
    </row>
    <row r="17" spans="1:9" x14ac:dyDescent="0.35">
      <c r="A17" s="323" t="s">
        <v>8</v>
      </c>
    </row>
    <row r="18" spans="1:9" x14ac:dyDescent="0.35">
      <c r="A18" s="323" t="s">
        <v>9</v>
      </c>
    </row>
    <row r="19" spans="1:9" x14ac:dyDescent="0.35">
      <c r="A19" s="323" t="s">
        <v>11</v>
      </c>
    </row>
    <row r="20" spans="1:9" x14ac:dyDescent="0.35">
      <c r="A20" s="323" t="s">
        <v>12</v>
      </c>
    </row>
    <row r="21" spans="1:9" x14ac:dyDescent="0.35">
      <c r="A21" s="323" t="s">
        <v>13</v>
      </c>
    </row>
    <row r="22" spans="1:9" x14ac:dyDescent="0.35">
      <c r="A22" s="323" t="s">
        <v>252</v>
      </c>
    </row>
    <row r="23" spans="1:9" x14ac:dyDescent="0.35">
      <c r="A23" s="323" t="s">
        <v>253</v>
      </c>
    </row>
    <row r="24" spans="1:9" x14ac:dyDescent="0.35">
      <c r="A24" s="323" t="s">
        <v>254</v>
      </c>
    </row>
    <row r="25" spans="1:9" x14ac:dyDescent="0.35">
      <c r="A25" s="323" t="s">
        <v>255</v>
      </c>
    </row>
    <row r="26" spans="1:9" ht="15" customHeight="1" x14ac:dyDescent="0.35">
      <c r="A26" s="323" t="s">
        <v>256</v>
      </c>
    </row>
    <row r="27" spans="1:9" x14ac:dyDescent="0.35">
      <c r="A27" s="323"/>
    </row>
    <row r="28" spans="1:9" ht="15" thickBot="1" x14ac:dyDescent="0.4">
      <c r="A28" s="10"/>
    </row>
    <row r="29" spans="1:9" ht="15" thickBot="1" x14ac:dyDescent="0.4"/>
    <row r="30" spans="1:9" ht="44" thickBot="1" x14ac:dyDescent="0.4">
      <c r="A30" s="64" t="s">
        <v>100</v>
      </c>
      <c r="B30" s="68" t="s">
        <v>108</v>
      </c>
      <c r="C30" s="104" t="s">
        <v>190</v>
      </c>
      <c r="D30" s="4" t="s">
        <v>56</v>
      </c>
      <c r="E30" s="614" t="s">
        <v>70</v>
      </c>
      <c r="F30" s="615"/>
      <c r="G30" s="56" t="s">
        <v>67</v>
      </c>
      <c r="H30" s="56" t="s">
        <v>184</v>
      </c>
      <c r="I30" s="56" t="s">
        <v>71</v>
      </c>
    </row>
    <row r="31" spans="1:9" ht="15" thickBot="1" x14ac:dyDescent="0.4">
      <c r="A31" s="61" t="s">
        <v>101</v>
      </c>
      <c r="B31" s="66" t="s">
        <v>109</v>
      </c>
      <c r="C31" s="65" t="s">
        <v>69</v>
      </c>
      <c r="D31" s="65" t="s">
        <v>187</v>
      </c>
      <c r="E31" s="69" t="s">
        <v>112</v>
      </c>
      <c r="F31" s="70">
        <v>140</v>
      </c>
      <c r="G31" s="74" t="s">
        <v>137</v>
      </c>
      <c r="H31" s="75">
        <v>1900</v>
      </c>
      <c r="I31" s="99">
        <v>20</v>
      </c>
    </row>
    <row r="32" spans="1:9" x14ac:dyDescent="0.35">
      <c r="A32" s="62" t="s">
        <v>102</v>
      </c>
      <c r="B32" s="65" t="s">
        <v>110</v>
      </c>
      <c r="C32" s="65" t="s">
        <v>69</v>
      </c>
      <c r="D32" s="65" t="s">
        <v>187</v>
      </c>
      <c r="E32" s="71" t="s">
        <v>113</v>
      </c>
      <c r="F32" s="72">
        <v>120</v>
      </c>
      <c r="G32" s="75" t="s">
        <v>138</v>
      </c>
      <c r="H32" s="75">
        <v>700</v>
      </c>
    </row>
    <row r="33" spans="1:8" ht="15" thickBot="1" x14ac:dyDescent="0.4">
      <c r="A33" s="62" t="s">
        <v>103</v>
      </c>
      <c r="B33" s="65" t="s">
        <v>111</v>
      </c>
      <c r="C33" s="65" t="s">
        <v>69</v>
      </c>
      <c r="D33" s="65" t="s">
        <v>187</v>
      </c>
      <c r="E33" s="71" t="s">
        <v>114</v>
      </c>
      <c r="F33" s="72">
        <v>120</v>
      </c>
      <c r="G33" s="76" t="s">
        <v>139</v>
      </c>
      <c r="H33" s="76">
        <v>2200</v>
      </c>
    </row>
    <row r="34" spans="1:8" x14ac:dyDescent="0.35">
      <c r="A34" s="62" t="s">
        <v>104</v>
      </c>
      <c r="B34" s="67" t="s">
        <v>71</v>
      </c>
      <c r="C34" s="65" t="s">
        <v>71</v>
      </c>
      <c r="D34" s="65" t="s">
        <v>188</v>
      </c>
      <c r="E34" s="71" t="s">
        <v>115</v>
      </c>
      <c r="F34" s="72">
        <v>120</v>
      </c>
    </row>
    <row r="35" spans="1:8" ht="15" thickBot="1" x14ac:dyDescent="0.4">
      <c r="A35" s="62" t="s">
        <v>105</v>
      </c>
      <c r="B35" s="63" t="s">
        <v>70</v>
      </c>
      <c r="C35" s="63" t="s">
        <v>70</v>
      </c>
      <c r="D35" s="63" t="s">
        <v>189</v>
      </c>
      <c r="E35" s="71" t="s">
        <v>116</v>
      </c>
      <c r="F35" s="72">
        <v>90</v>
      </c>
    </row>
    <row r="36" spans="1:8" ht="15" thickBot="1" x14ac:dyDescent="0.4">
      <c r="A36" s="62" t="s">
        <v>106</v>
      </c>
      <c r="E36" s="63" t="s">
        <v>117</v>
      </c>
      <c r="F36" s="73">
        <v>150</v>
      </c>
    </row>
    <row r="37" spans="1:8" ht="15" thickBot="1" x14ac:dyDescent="0.4">
      <c r="A37" s="63" t="s">
        <v>107</v>
      </c>
    </row>
    <row r="40" spans="1:8" ht="15" thickBot="1" x14ac:dyDescent="0.4"/>
    <row r="41" spans="1:8" ht="16" thickBot="1" x14ac:dyDescent="0.4">
      <c r="A41" s="611" t="s">
        <v>118</v>
      </c>
      <c r="B41" s="612"/>
      <c r="C41" s="612"/>
      <c r="D41" s="612"/>
      <c r="E41" s="613"/>
    </row>
    <row r="42" spans="1:8" ht="15.5" x14ac:dyDescent="0.35">
      <c r="A42" s="83" t="s">
        <v>120</v>
      </c>
      <c r="B42" s="84">
        <v>5000</v>
      </c>
      <c r="C42" s="84">
        <v>5001</v>
      </c>
      <c r="D42" s="84">
        <v>20000</v>
      </c>
      <c r="E42" s="85">
        <v>20000</v>
      </c>
    </row>
    <row r="43" spans="1:8" ht="15.5" x14ac:dyDescent="0.35">
      <c r="A43" s="89" t="s">
        <v>101</v>
      </c>
      <c r="B43" s="81">
        <v>0.52900000000000003</v>
      </c>
      <c r="C43" s="81">
        <v>0.316</v>
      </c>
      <c r="D43" s="81">
        <v>1065</v>
      </c>
      <c r="E43" s="82">
        <v>0.37</v>
      </c>
    </row>
    <row r="44" spans="1:8" ht="15.5" x14ac:dyDescent="0.35">
      <c r="A44" s="87" t="s">
        <v>102</v>
      </c>
      <c r="B44" s="81">
        <v>0.52900000000000003</v>
      </c>
      <c r="C44" s="81">
        <v>0.316</v>
      </c>
      <c r="D44" s="81">
        <v>1065</v>
      </c>
      <c r="E44" s="82">
        <v>0.37</v>
      </c>
    </row>
    <row r="45" spans="1:8" ht="15.5" x14ac:dyDescent="0.35">
      <c r="A45" s="86" t="s">
        <v>103</v>
      </c>
      <c r="B45" s="81">
        <v>0.52900000000000003</v>
      </c>
      <c r="C45" s="81">
        <v>0.316</v>
      </c>
      <c r="D45" s="81">
        <v>1065</v>
      </c>
      <c r="E45" s="82">
        <v>0.37</v>
      </c>
    </row>
    <row r="46" spans="1:8" ht="15.5" x14ac:dyDescent="0.35">
      <c r="A46" s="87" t="s">
        <v>104</v>
      </c>
      <c r="B46" s="77">
        <v>0.60599999999999998</v>
      </c>
      <c r="C46" s="77">
        <v>0.34</v>
      </c>
      <c r="D46" s="77">
        <v>1330</v>
      </c>
      <c r="E46" s="78">
        <v>0.40699999999999997</v>
      </c>
    </row>
    <row r="47" spans="1:8" ht="15.5" x14ac:dyDescent="0.35">
      <c r="A47" s="87" t="s">
        <v>105</v>
      </c>
      <c r="B47" s="77">
        <v>0.63600000000000001</v>
      </c>
      <c r="C47" s="77">
        <v>0.35699999999999998</v>
      </c>
      <c r="D47" s="77">
        <v>1395</v>
      </c>
      <c r="E47" s="78">
        <v>0.42699999999999999</v>
      </c>
    </row>
    <row r="48" spans="1:8" ht="15.5" x14ac:dyDescent="0.35">
      <c r="A48" s="87" t="s">
        <v>106</v>
      </c>
      <c r="B48" s="77">
        <v>0.66500000000000004</v>
      </c>
      <c r="C48" s="77">
        <v>0.374</v>
      </c>
      <c r="D48" s="77">
        <v>1457</v>
      </c>
      <c r="E48" s="78">
        <v>0.44700000000000001</v>
      </c>
    </row>
    <row r="49" spans="1:5" ht="16" thickBot="1" x14ac:dyDescent="0.4">
      <c r="A49" s="88" t="s">
        <v>107</v>
      </c>
      <c r="B49" s="79">
        <v>0.69699999999999995</v>
      </c>
      <c r="C49" s="79">
        <v>0.39400000000000002</v>
      </c>
      <c r="D49" s="79">
        <v>1515</v>
      </c>
      <c r="E49" s="80">
        <v>0.47</v>
      </c>
    </row>
    <row r="51" spans="1:5" ht="15" thickBot="1" x14ac:dyDescent="0.4"/>
    <row r="52" spans="1:5" ht="16" thickBot="1" x14ac:dyDescent="0.4">
      <c r="A52" s="611" t="s">
        <v>119</v>
      </c>
      <c r="B52" s="612"/>
      <c r="C52" s="612"/>
      <c r="D52" s="612"/>
      <c r="E52" s="613"/>
    </row>
    <row r="53" spans="1:5" ht="15.5" x14ac:dyDescent="0.35">
      <c r="A53" s="83" t="s">
        <v>120</v>
      </c>
      <c r="B53" s="84">
        <v>3000</v>
      </c>
      <c r="C53" s="84">
        <v>3001</v>
      </c>
      <c r="D53" s="84">
        <v>6000</v>
      </c>
      <c r="E53" s="85">
        <v>6000</v>
      </c>
    </row>
    <row r="54" spans="1:5" ht="15.5" x14ac:dyDescent="0.35">
      <c r="A54" s="89" t="s">
        <v>101</v>
      </c>
      <c r="B54" s="81">
        <v>0.39500000000000002</v>
      </c>
      <c r="C54" s="81">
        <v>9.9000000000000005E-2</v>
      </c>
      <c r="D54" s="81">
        <v>891</v>
      </c>
      <c r="E54" s="82">
        <v>0.248</v>
      </c>
    </row>
    <row r="55" spans="1:5" ht="15.5" x14ac:dyDescent="0.35">
      <c r="A55" s="87" t="s">
        <v>102</v>
      </c>
      <c r="B55" s="81">
        <v>0.39500000000000002</v>
      </c>
      <c r="C55" s="81">
        <v>9.9000000000000005E-2</v>
      </c>
      <c r="D55" s="81">
        <v>891</v>
      </c>
      <c r="E55" s="82">
        <v>0.248</v>
      </c>
    </row>
    <row r="56" spans="1:5" ht="15.5" x14ac:dyDescent="0.35">
      <c r="A56" s="86" t="s">
        <v>103</v>
      </c>
      <c r="B56" s="81">
        <v>0.46800000000000003</v>
      </c>
      <c r="C56" s="81">
        <v>8.2000000000000003E-2</v>
      </c>
      <c r="D56" s="81">
        <v>1158</v>
      </c>
      <c r="E56" s="82">
        <v>0.27500000000000002</v>
      </c>
    </row>
    <row r="57" spans="1:5" ht="15.5" x14ac:dyDescent="0.35">
      <c r="A57" s="87" t="s">
        <v>104</v>
      </c>
      <c r="B57" s="81">
        <v>0.46800000000000003</v>
      </c>
      <c r="C57" s="81">
        <v>8.2000000000000003E-2</v>
      </c>
      <c r="D57" s="81">
        <v>1158</v>
      </c>
      <c r="E57" s="82">
        <v>0.27500000000000002</v>
      </c>
    </row>
    <row r="58" spans="1:5" ht="15.5" x14ac:dyDescent="0.35">
      <c r="A58" s="87" t="s">
        <v>105</v>
      </c>
      <c r="B58" s="81">
        <v>0.46800000000000003</v>
      </c>
      <c r="C58" s="81">
        <v>8.2000000000000003E-2</v>
      </c>
      <c r="D58" s="81">
        <v>1158</v>
      </c>
      <c r="E58" s="82">
        <v>0.27500000000000002</v>
      </c>
    </row>
    <row r="59" spans="1:5" ht="15.5" x14ac:dyDescent="0.35">
      <c r="A59" s="87" t="s">
        <v>106</v>
      </c>
      <c r="B59" s="77">
        <v>0.60599999999999998</v>
      </c>
      <c r="C59" s="77">
        <v>7.9000000000000001E-2</v>
      </c>
      <c r="D59" s="77">
        <v>1583</v>
      </c>
      <c r="E59" s="78">
        <v>0.34300000000000003</v>
      </c>
    </row>
    <row r="60" spans="1:5" ht="16" thickBot="1" x14ac:dyDescent="0.4">
      <c r="A60" s="88" t="s">
        <v>107</v>
      </c>
      <c r="B60" s="79">
        <v>0.60599999999999998</v>
      </c>
      <c r="C60" s="79">
        <v>7.9000000000000001E-2</v>
      </c>
      <c r="D60" s="79">
        <v>1583</v>
      </c>
      <c r="E60" s="80">
        <v>0.34300000000000003</v>
      </c>
    </row>
    <row r="62" spans="1:5" ht="15" thickBot="1" x14ac:dyDescent="0.4"/>
    <row r="63" spans="1:5" ht="16" thickBot="1" x14ac:dyDescent="0.4">
      <c r="A63" s="611" t="s">
        <v>121</v>
      </c>
      <c r="B63" s="612"/>
      <c r="C63" s="612"/>
      <c r="D63" s="613"/>
    </row>
    <row r="64" spans="1:5" ht="15.5" x14ac:dyDescent="0.35">
      <c r="A64" s="90">
        <v>3000</v>
      </c>
      <c r="B64" s="91">
        <v>3001</v>
      </c>
      <c r="C64" s="91">
        <v>6000</v>
      </c>
      <c r="D64" s="92">
        <v>6000</v>
      </c>
    </row>
    <row r="65" spans="1:4" ht="16" thickBot="1" x14ac:dyDescent="0.4">
      <c r="A65" s="93">
        <v>0.315</v>
      </c>
      <c r="B65" s="79">
        <v>7.9000000000000001E-2</v>
      </c>
      <c r="C65" s="79">
        <v>711</v>
      </c>
      <c r="D65" s="80">
        <v>0.19800000000000001</v>
      </c>
    </row>
    <row r="66" spans="1:4" ht="15" thickBot="1" x14ac:dyDescent="0.4"/>
    <row r="67" spans="1:4" ht="16" thickBot="1" x14ac:dyDescent="0.4">
      <c r="A67" s="299" t="s">
        <v>263</v>
      </c>
      <c r="B67" s="325"/>
      <c r="C67" s="325"/>
      <c r="D67" s="325"/>
    </row>
    <row r="68" spans="1:4" ht="15.5" x14ac:dyDescent="0.35">
      <c r="A68" s="449" t="s">
        <v>258</v>
      </c>
      <c r="B68" s="325"/>
      <c r="C68" s="325"/>
      <c r="D68" s="325"/>
    </row>
    <row r="69" spans="1:4" ht="15.5" x14ac:dyDescent="0.35">
      <c r="A69" s="449" t="s">
        <v>259</v>
      </c>
      <c r="B69" s="306"/>
      <c r="C69" s="306"/>
      <c r="D69" s="311"/>
    </row>
    <row r="70" spans="1:4" ht="15.5" x14ac:dyDescent="0.35">
      <c r="A70" s="449" t="s">
        <v>260</v>
      </c>
      <c r="B70" s="305"/>
      <c r="C70" s="305"/>
      <c r="D70" s="311"/>
    </row>
    <row r="71" spans="1:4" ht="15.5" x14ac:dyDescent="0.35">
      <c r="A71" s="449" t="s">
        <v>261</v>
      </c>
      <c r="B71" s="305"/>
      <c r="C71" s="305"/>
      <c r="D71" s="311"/>
    </row>
    <row r="72" spans="1:4" ht="15.5" x14ac:dyDescent="0.35">
      <c r="A72" s="449" t="s">
        <v>262</v>
      </c>
      <c r="B72" s="305"/>
      <c r="C72" s="305"/>
      <c r="D72" s="311"/>
    </row>
    <row r="73" spans="1:4" ht="16" thickBot="1" x14ac:dyDescent="0.4">
      <c r="A73" s="303" t="s">
        <v>269</v>
      </c>
      <c r="B73" s="305"/>
      <c r="C73" s="305"/>
      <c r="D73" s="311"/>
    </row>
    <row r="74" spans="1:4" ht="15.5" x14ac:dyDescent="0.35">
      <c r="A74" s="300"/>
      <c r="B74" s="305"/>
      <c r="C74" s="305"/>
      <c r="D74" s="311"/>
    </row>
    <row r="75" spans="1:4" ht="16" thickBot="1" x14ac:dyDescent="0.4">
      <c r="A75" s="311"/>
      <c r="B75" s="305"/>
      <c r="C75" s="311"/>
    </row>
    <row r="76" spans="1:4" ht="15" thickBot="1" x14ac:dyDescent="0.4">
      <c r="A76" s="346" t="s">
        <v>89</v>
      </c>
      <c r="B76" s="347" t="s">
        <v>270</v>
      </c>
    </row>
    <row r="77" spans="1:4" x14ac:dyDescent="0.35">
      <c r="A77" s="344" t="s">
        <v>149</v>
      </c>
      <c r="B77" s="348">
        <v>140000</v>
      </c>
    </row>
    <row r="78" spans="1:4" x14ac:dyDescent="0.35">
      <c r="A78" s="345" t="s">
        <v>150</v>
      </c>
      <c r="B78" s="349">
        <v>110000</v>
      </c>
    </row>
    <row r="79" spans="1:4" x14ac:dyDescent="0.35">
      <c r="A79" s="345" t="s">
        <v>151</v>
      </c>
      <c r="B79" s="349">
        <v>80000</v>
      </c>
    </row>
    <row r="80" spans="1:4" ht="15" thickBot="1" x14ac:dyDescent="0.4">
      <c r="A80" s="350" t="s">
        <v>152</v>
      </c>
      <c r="B80" s="351">
        <v>60000</v>
      </c>
    </row>
    <row r="81" spans="1:4" ht="15.5" x14ac:dyDescent="0.35">
      <c r="A81" s="310"/>
      <c r="B81" s="310"/>
      <c r="C81" s="309"/>
      <c r="D81" s="310"/>
    </row>
    <row r="82" spans="1:4" ht="15.5" x14ac:dyDescent="0.35">
      <c r="A82" s="310"/>
      <c r="B82" s="310"/>
      <c r="C82" s="309"/>
      <c r="D82" s="310"/>
    </row>
    <row r="83" spans="1:4" ht="15.5" x14ac:dyDescent="0.35">
      <c r="A83" s="310"/>
      <c r="B83" s="310"/>
      <c r="C83" s="309"/>
      <c r="D83" s="310"/>
    </row>
    <row r="84" spans="1:4" ht="15.5" x14ac:dyDescent="0.35">
      <c r="A84" s="310"/>
      <c r="B84" s="310"/>
      <c r="C84" s="309"/>
      <c r="D84" s="310"/>
    </row>
    <row r="85" spans="1:4" ht="15.5" x14ac:dyDescent="0.35">
      <c r="A85" s="310"/>
      <c r="B85" s="310"/>
      <c r="C85" s="309"/>
      <c r="D85" s="310"/>
    </row>
    <row r="86" spans="1:4" ht="15.5" x14ac:dyDescent="0.35">
      <c r="A86" s="310"/>
      <c r="B86" s="310"/>
      <c r="C86" s="309"/>
      <c r="D86" s="310"/>
    </row>
    <row r="87" spans="1:4" ht="15.5" x14ac:dyDescent="0.35">
      <c r="A87" s="310"/>
      <c r="B87" s="310"/>
      <c r="C87" s="309"/>
      <c r="D87" s="310"/>
    </row>
    <row r="88" spans="1:4" ht="15.5" x14ac:dyDescent="0.35">
      <c r="A88" s="310"/>
      <c r="B88" s="310"/>
      <c r="C88" s="309"/>
      <c r="D88" s="310"/>
    </row>
    <row r="89" spans="1:4" ht="15.5" x14ac:dyDescent="0.35">
      <c r="A89" s="310"/>
      <c r="B89" s="310"/>
      <c r="C89" s="309"/>
      <c r="D89" s="310"/>
    </row>
    <row r="90" spans="1:4" x14ac:dyDescent="0.35">
      <c r="A90" s="310"/>
      <c r="B90" s="310"/>
      <c r="C90" s="310"/>
      <c r="D90" s="310"/>
    </row>
    <row r="93" spans="1:4" ht="15" thickBot="1" x14ac:dyDescent="0.4"/>
    <row r="94" spans="1:4" ht="15" thickBot="1" x14ac:dyDescent="0.4">
      <c r="A94" s="224" t="s">
        <v>208</v>
      </c>
    </row>
    <row r="95" spans="1:4" x14ac:dyDescent="0.35">
      <c r="A95" s="222" t="s">
        <v>207</v>
      </c>
    </row>
    <row r="96" spans="1:4" x14ac:dyDescent="0.35">
      <c r="A96" s="222" t="s">
        <v>209</v>
      </c>
    </row>
    <row r="97" spans="1:1" x14ac:dyDescent="0.35">
      <c r="A97" s="222" t="s">
        <v>210</v>
      </c>
    </row>
    <row r="98" spans="1:1" x14ac:dyDescent="0.35">
      <c r="A98" s="222" t="s">
        <v>211</v>
      </c>
    </row>
    <row r="99" spans="1:1" x14ac:dyDescent="0.35">
      <c r="A99" s="222" t="s">
        <v>212</v>
      </c>
    </row>
    <row r="100" spans="1:1" x14ac:dyDescent="0.35">
      <c r="A100" s="222" t="s">
        <v>213</v>
      </c>
    </row>
    <row r="101" spans="1:1" x14ac:dyDescent="0.35">
      <c r="A101" s="222" t="s">
        <v>214</v>
      </c>
    </row>
    <row r="102" spans="1:1" x14ac:dyDescent="0.35">
      <c r="A102" s="222" t="s">
        <v>215</v>
      </c>
    </row>
    <row r="103" spans="1:1" x14ac:dyDescent="0.35">
      <c r="A103" s="222" t="s">
        <v>216</v>
      </c>
    </row>
    <row r="104" spans="1:1" x14ac:dyDescent="0.35">
      <c r="A104" s="222" t="s">
        <v>217</v>
      </c>
    </row>
    <row r="105" spans="1:1" ht="15" thickBot="1" x14ac:dyDescent="0.4">
      <c r="A105" s="223" t="s">
        <v>218</v>
      </c>
    </row>
    <row r="107" spans="1:1" ht="15" thickBot="1" x14ac:dyDescent="0.4"/>
    <row r="108" spans="1:1" ht="15" thickBot="1" x14ac:dyDescent="0.4">
      <c r="A108" s="315" t="s">
        <v>246</v>
      </c>
    </row>
    <row r="109" spans="1:1" x14ac:dyDescent="0.35">
      <c r="A109" s="318" t="s">
        <v>247</v>
      </c>
    </row>
    <row r="110" spans="1:1" ht="15" thickBot="1" x14ac:dyDescent="0.4">
      <c r="A110" s="319" t="s">
        <v>248</v>
      </c>
    </row>
  </sheetData>
  <sortState ref="A28:A34">
    <sortCondition ref="A28:A34"/>
  </sortState>
  <mergeCells count="4">
    <mergeCell ref="A63:D63"/>
    <mergeCell ref="E30:F30"/>
    <mergeCell ref="A41:E41"/>
    <mergeCell ref="A52:E52"/>
  </mergeCells>
  <conditionalFormatting sqref="A9">
    <cfRule type="duplicateValues" dxfId="0" priority="10"/>
  </conditionalFormatting>
  <pageMargins left="0.7" right="0.7" top="0.75" bottom="0.75" header="0.3" footer="0.3"/>
  <pageSetup paperSize="9" scale="2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89"/>
  <sheetViews>
    <sheetView tabSelected="1" topLeftCell="B5" zoomScaleNormal="100" workbookViewId="0">
      <selection activeCell="E10" sqref="E10:J10"/>
    </sheetView>
  </sheetViews>
  <sheetFormatPr baseColWidth="10" defaultColWidth="11.453125" defaultRowHeight="14.5" x14ac:dyDescent="0.35"/>
  <cols>
    <col min="1" max="1" width="22.26953125" style="15" customWidth="1"/>
    <col min="2" max="2" width="24.54296875" style="15" customWidth="1"/>
    <col min="3" max="3" width="45.7265625" style="15" customWidth="1"/>
    <col min="4" max="5" width="20.7265625" style="15" customWidth="1"/>
    <col min="6" max="6" width="77.26953125" style="3" bestFit="1" customWidth="1"/>
    <col min="7" max="7" width="20.7265625" style="15" customWidth="1"/>
    <col min="8" max="9" width="11.453125" style="15"/>
    <col min="10" max="10" width="12.54296875" style="15" customWidth="1"/>
    <col min="11" max="16384" width="11.453125" style="15"/>
  </cols>
  <sheetData>
    <row r="1" spans="1:10" ht="15" customHeight="1" x14ac:dyDescent="0.35">
      <c r="A1" s="14"/>
      <c r="B1" s="14"/>
      <c r="C1" s="14"/>
      <c r="D1" s="14"/>
      <c r="E1" s="14"/>
      <c r="F1" s="27"/>
      <c r="G1" s="14"/>
    </row>
    <row r="2" spans="1:10" ht="15" customHeight="1" x14ac:dyDescent="0.35">
      <c r="A2" s="14"/>
      <c r="B2" s="14"/>
      <c r="C2" s="14"/>
      <c r="D2" s="14"/>
      <c r="E2" s="14"/>
      <c r="F2" s="27"/>
      <c r="G2" s="14"/>
    </row>
    <row r="3" spans="1:10" ht="15" customHeight="1" x14ac:dyDescent="0.35">
      <c r="A3" s="14"/>
      <c r="B3" s="14"/>
      <c r="C3" s="14"/>
      <c r="D3" s="14"/>
      <c r="E3" s="14"/>
      <c r="F3" s="27"/>
      <c r="G3" s="14"/>
    </row>
    <row r="4" spans="1:10" ht="15" customHeight="1" x14ac:dyDescent="0.35">
      <c r="A4" s="14"/>
      <c r="B4" s="14"/>
      <c r="C4" s="14"/>
      <c r="D4" s="14"/>
      <c r="E4" s="14"/>
      <c r="F4" s="27"/>
      <c r="G4" s="14"/>
    </row>
    <row r="5" spans="1:10" ht="15" customHeight="1" x14ac:dyDescent="0.35">
      <c r="A5" s="14"/>
      <c r="B5" s="14"/>
      <c r="C5" s="14"/>
      <c r="D5" s="14"/>
      <c r="E5" s="14"/>
      <c r="F5" s="27"/>
      <c r="G5" s="14"/>
    </row>
    <row r="6" spans="1:10" ht="15" customHeight="1" x14ac:dyDescent="0.35">
      <c r="A6" s="14"/>
      <c r="B6" s="14"/>
      <c r="C6" s="14"/>
      <c r="D6" s="14"/>
      <c r="E6" s="14"/>
      <c r="F6" s="27"/>
      <c r="G6" s="14"/>
    </row>
    <row r="7" spans="1:10" ht="15" customHeight="1" x14ac:dyDescent="0.35">
      <c r="A7" s="14"/>
      <c r="B7" s="11"/>
      <c r="C7" s="11"/>
      <c r="D7" s="14"/>
      <c r="E7" s="14"/>
      <c r="F7" s="27"/>
      <c r="G7" s="14"/>
    </row>
    <row r="8" spans="1:10" ht="15" customHeight="1" x14ac:dyDescent="0.35">
      <c r="A8" s="14"/>
      <c r="B8" s="11"/>
      <c r="C8" s="1"/>
    </row>
    <row r="9" spans="1:10" ht="66" customHeight="1" x14ac:dyDescent="0.35">
      <c r="A9" s="536" t="s">
        <v>176</v>
      </c>
      <c r="B9" s="536"/>
      <c r="C9" s="536"/>
      <c r="D9" s="536"/>
      <c r="E9" s="536"/>
      <c r="F9" s="536"/>
      <c r="G9" s="536"/>
      <c r="H9" s="536"/>
      <c r="I9" s="536"/>
      <c r="J9" s="536"/>
    </row>
    <row r="10" spans="1:10" ht="20.149999999999999" customHeight="1" x14ac:dyDescent="0.35">
      <c r="A10" s="537" t="s">
        <v>43</v>
      </c>
      <c r="B10" s="537"/>
      <c r="C10" s="537"/>
      <c r="D10" s="537"/>
      <c r="E10" s="538"/>
      <c r="F10" s="539"/>
      <c r="G10" s="539"/>
      <c r="H10" s="539"/>
      <c r="I10" s="539"/>
      <c r="J10" s="540"/>
    </row>
    <row r="11" spans="1:10" ht="20.149999999999999" customHeight="1" x14ac:dyDescent="0.35">
      <c r="A11" s="541" t="s">
        <v>42</v>
      </c>
      <c r="B11" s="541"/>
      <c r="C11" s="541"/>
      <c r="D11" s="541"/>
      <c r="E11" s="538"/>
      <c r="F11" s="539"/>
      <c r="G11" s="539"/>
      <c r="H11" s="539"/>
      <c r="I11" s="539"/>
      <c r="J11" s="540"/>
    </row>
    <row r="12" spans="1:10" ht="20.149999999999999" customHeight="1" x14ac:dyDescent="0.35">
      <c r="A12" s="542" t="s">
        <v>205</v>
      </c>
      <c r="B12" s="543"/>
      <c r="C12" s="543"/>
      <c r="D12" s="544"/>
      <c r="E12" s="538"/>
      <c r="F12" s="539"/>
      <c r="G12" s="539"/>
      <c r="H12" s="539"/>
      <c r="I12" s="539"/>
      <c r="J12" s="540"/>
    </row>
    <row r="13" spans="1:10" ht="20.149999999999999" customHeight="1" x14ac:dyDescent="0.35">
      <c r="A13" s="542" t="s">
        <v>206</v>
      </c>
      <c r="B13" s="543"/>
      <c r="C13" s="543"/>
      <c r="D13" s="544"/>
      <c r="E13" s="538"/>
      <c r="F13" s="539"/>
      <c r="G13" s="539"/>
      <c r="H13" s="539"/>
      <c r="I13" s="539"/>
      <c r="J13" s="540"/>
    </row>
    <row r="14" spans="1:10" ht="25" customHeight="1" x14ac:dyDescent="0.35">
      <c r="A14" s="536" t="s">
        <v>236</v>
      </c>
      <c r="B14" s="536"/>
      <c r="C14" s="536"/>
      <c r="D14" s="536"/>
      <c r="E14" s="536"/>
      <c r="F14" s="536"/>
      <c r="G14" s="536"/>
      <c r="H14" s="536"/>
      <c r="I14" s="536"/>
      <c r="J14" s="536"/>
    </row>
    <row r="15" spans="1:10" ht="25" customHeight="1" thickBot="1" x14ac:dyDescent="0.4">
      <c r="A15" s="14"/>
      <c r="B15" s="13"/>
      <c r="C15" s="13"/>
      <c r="D15" s="13"/>
      <c r="E15" s="13"/>
      <c r="F15" s="13"/>
    </row>
    <row r="16" spans="1:10" ht="20.149999999999999" customHeight="1" thickBot="1" x14ac:dyDescent="0.4">
      <c r="A16" s="14"/>
      <c r="C16" s="274" t="s">
        <v>18</v>
      </c>
      <c r="D16" s="275" t="s">
        <v>19</v>
      </c>
      <c r="F16" s="277" t="s">
        <v>49</v>
      </c>
      <c r="G16" s="275" t="s">
        <v>19</v>
      </c>
    </row>
    <row r="17" spans="1:7" ht="20.149999999999999" customHeight="1" x14ac:dyDescent="0.35">
      <c r="C17" s="279" t="s">
        <v>237</v>
      </c>
      <c r="D17" s="280">
        <f>G17+G23</f>
        <v>0</v>
      </c>
      <c r="F17" s="283" t="s">
        <v>238</v>
      </c>
      <c r="G17" s="284">
        <f>IF(C31="",0,SUM(G18:G22))</f>
        <v>0</v>
      </c>
    </row>
    <row r="18" spans="1:7" ht="20.149999999999999" customHeight="1" x14ac:dyDescent="0.35">
      <c r="A18" s="14"/>
      <c r="B18" s="2"/>
      <c r="C18" s="281" t="s">
        <v>177</v>
      </c>
      <c r="D18" s="280">
        <f>G25</f>
        <v>0</v>
      </c>
      <c r="F18" s="285" t="s">
        <v>57</v>
      </c>
      <c r="G18" s="286">
        <f>IF($C$31="",0,SUMIF('Dépenses sur factures'!$E$7:$E$506,'Synthèse dépenses bénéficiaire'!F18,'Dépenses sur factures'!$H$7:$H$506))</f>
        <v>0</v>
      </c>
    </row>
    <row r="19" spans="1:7" ht="20.149999999999999" customHeight="1" x14ac:dyDescent="0.35">
      <c r="A19" s="14"/>
      <c r="B19" s="16"/>
      <c r="C19" s="281" t="s">
        <v>179</v>
      </c>
      <c r="D19" s="280">
        <f>G30</f>
        <v>0</v>
      </c>
      <c r="F19" s="285" t="s">
        <v>59</v>
      </c>
      <c r="G19" s="286">
        <f>IF($C$31="",0,SUMIF('Dépenses sur factures'!$E$7:$E$506,'Synthèse dépenses bénéficiaire'!F19,'Dépenses sur factures'!$H$7:$H$506))</f>
        <v>0</v>
      </c>
    </row>
    <row r="20" spans="1:7" ht="20.149999999999999" customHeight="1" x14ac:dyDescent="0.35">
      <c r="A20" s="14"/>
      <c r="B20" s="16"/>
      <c r="C20" s="281" t="s">
        <v>122</v>
      </c>
      <c r="D20" s="280">
        <f>G32</f>
        <v>0</v>
      </c>
      <c r="F20" s="287" t="s">
        <v>58</v>
      </c>
      <c r="G20" s="286">
        <f>IF($C$31="",0,SUMIF('Dépenses sur factures'!$E$7:$E$506,'Synthèse dépenses bénéficiaire'!F20,'Dépenses sur factures'!$H$7:$H$506))</f>
        <v>0</v>
      </c>
    </row>
    <row r="21" spans="1:7" ht="20.149999999999999" customHeight="1" thickBot="1" x14ac:dyDescent="0.4">
      <c r="A21" s="14"/>
      <c r="B21" s="16"/>
      <c r="C21" s="282" t="s">
        <v>174</v>
      </c>
      <c r="D21" s="280">
        <f>G35</f>
        <v>0</v>
      </c>
      <c r="F21" s="288" t="s">
        <v>60</v>
      </c>
      <c r="G21" s="286">
        <f>IF($C$31="",0,SUMIF('Dépenses sur factures'!$E$7:$E$506,'Synthèse dépenses bénéficiaire'!F21,'Dépenses sur factures'!$H$7:$H$506))</f>
        <v>0</v>
      </c>
    </row>
    <row r="22" spans="1:7" ht="20.149999999999999" customHeight="1" thickBot="1" x14ac:dyDescent="0.4">
      <c r="A22" s="14"/>
      <c r="B22" s="17"/>
      <c r="C22" s="274" t="s">
        <v>2</v>
      </c>
      <c r="D22" s="276">
        <f>SUM(D17:D21)</f>
        <v>0</v>
      </c>
      <c r="F22" s="285" t="s">
        <v>61</v>
      </c>
      <c r="G22" s="286">
        <f>IF($C$31="",0,SUMIF('Dépenses sur factures'!$E$7:$E$506,'Synthèse dépenses bénéficiaire'!F22,'Dépenses sur factures'!$H$7:$H$506))</f>
        <v>0</v>
      </c>
    </row>
    <row r="23" spans="1:7" ht="20.149999999999999" customHeight="1" x14ac:dyDescent="0.35">
      <c r="A23" s="14"/>
      <c r="B23" s="17"/>
      <c r="C23" s="16"/>
      <c r="D23" s="13"/>
      <c r="F23" s="289" t="s">
        <v>239</v>
      </c>
      <c r="G23" s="284">
        <f>IF(C31="",0,G24)</f>
        <v>0</v>
      </c>
    </row>
    <row r="24" spans="1:7" ht="20.149999999999999" customHeight="1" x14ac:dyDescent="0.35">
      <c r="A24" s="14"/>
      <c r="B24" s="16"/>
      <c r="F24" s="281" t="s">
        <v>62</v>
      </c>
      <c r="G24" s="286">
        <f>IF($C$31="",0,SUMIF('Dépenses sur factures'!$E$7:$E$506,'Synthèse dépenses bénéficiaire'!F24,'Dépenses sur factures'!$H$7:$H$506))</f>
        <v>0</v>
      </c>
    </row>
    <row r="25" spans="1:7" ht="20.149999999999999" customHeight="1" x14ac:dyDescent="0.35">
      <c r="A25" s="14"/>
      <c r="B25" s="16"/>
      <c r="F25" s="289" t="s">
        <v>240</v>
      </c>
      <c r="G25" s="284">
        <f>IF(C31="",0,SUM(G26:G29))</f>
        <v>0</v>
      </c>
    </row>
    <row r="26" spans="1:7" ht="20.149999999999999" customHeight="1" x14ac:dyDescent="0.35">
      <c r="A26" s="14"/>
      <c r="B26" s="16"/>
      <c r="E26" s="16"/>
      <c r="F26" s="281" t="s">
        <v>149</v>
      </c>
      <c r="G26" s="286">
        <f>IF($C$31="",0,SUMIF('Dépenses rémunération au réel'!$E$7:$E$506,'Synthèse dépenses bénéficiaire'!F26,'Dépenses rémunération au réel'!$L$7:$L$506))</f>
        <v>0</v>
      </c>
    </row>
    <row r="27" spans="1:7" ht="20.149999999999999" customHeight="1" x14ac:dyDescent="0.35">
      <c r="A27" s="14"/>
      <c r="B27" s="16"/>
      <c r="C27" s="105"/>
      <c r="D27" s="16"/>
      <c r="E27" s="16"/>
      <c r="F27" s="281" t="s">
        <v>150</v>
      </c>
      <c r="G27" s="286">
        <f>IF($C$31="",0,SUMIF('Dépenses rémunération au réel'!$E$7:$E$506,'Synthèse dépenses bénéficiaire'!F27,'Dépenses rémunération au réel'!$L$7:$L$506))</f>
        <v>0</v>
      </c>
    </row>
    <row r="28" spans="1:7" ht="20.149999999999999" customHeight="1" thickBot="1" x14ac:dyDescent="0.4">
      <c r="A28" s="14"/>
      <c r="B28" s="16"/>
      <c r="C28" s="16"/>
      <c r="D28" s="16"/>
      <c r="E28" s="16"/>
      <c r="F28" s="281" t="s">
        <v>151</v>
      </c>
      <c r="G28" s="286">
        <f>IF($C$31="",0,SUMIF('Dépenses rémunération au réel'!$E$7:$E$506,'Synthèse dépenses bénéficiaire'!F28,'Dépenses rémunération au réel'!$L$7:$L$506))</f>
        <v>0</v>
      </c>
    </row>
    <row r="29" spans="1:7" ht="20.149999999999999" customHeight="1" thickBot="1" x14ac:dyDescent="0.4">
      <c r="A29" s="14"/>
      <c r="B29" s="16"/>
      <c r="C29" s="545" t="s">
        <v>199</v>
      </c>
      <c r="D29" s="546"/>
      <c r="E29" s="16"/>
      <c r="F29" s="281" t="s">
        <v>152</v>
      </c>
      <c r="G29" s="286">
        <f>IF($C$31="",0,SUMIF('Dépenses rémunération au réel'!$E$7:$E$506,'Synthèse dépenses bénéficiaire'!F29,'Dépenses rémunération au réel'!$L$7:$L$506))</f>
        <v>0</v>
      </c>
    </row>
    <row r="30" spans="1:7" ht="51.75" customHeight="1" x14ac:dyDescent="0.35">
      <c r="A30" s="14"/>
      <c r="C30" s="547" t="s">
        <v>200</v>
      </c>
      <c r="D30" s="548"/>
      <c r="E30" s="16"/>
      <c r="F30" s="289" t="s">
        <v>178</v>
      </c>
      <c r="G30" s="284">
        <f>IF(C31="",0,G31)</f>
        <v>0</v>
      </c>
    </row>
    <row r="31" spans="1:7" ht="20.149999999999999" customHeight="1" thickBot="1" x14ac:dyDescent="0.4">
      <c r="A31" s="14"/>
      <c r="C31" s="534"/>
      <c r="D31" s="535"/>
      <c r="E31" s="16"/>
      <c r="F31" s="281" t="s">
        <v>75</v>
      </c>
      <c r="G31" s="286">
        <f>IF(C31="Non",0,G25*0.15)</f>
        <v>0</v>
      </c>
    </row>
    <row r="32" spans="1:7" ht="20.149999999999999" customHeight="1" x14ac:dyDescent="0.35">
      <c r="A32" s="14"/>
      <c r="E32" s="16"/>
      <c r="F32" s="290" t="s">
        <v>55</v>
      </c>
      <c r="G32" s="284">
        <f>IF(C31="",0,G33+G34)</f>
        <v>0</v>
      </c>
    </row>
    <row r="33" spans="1:7" ht="20.149999999999999" customHeight="1" x14ac:dyDescent="0.35">
      <c r="A33" s="14"/>
      <c r="B33" s="16"/>
      <c r="C33" s="16"/>
      <c r="D33" s="16"/>
      <c r="E33" s="16"/>
      <c r="F33" s="281" t="s">
        <v>67</v>
      </c>
      <c r="G33" s="286">
        <f>IF($C$31="",0,SUMIF('Dépenses sur frais réels'!$E$7:$E$506,'Synthèse dépenses bénéficiaire'!F33,'Dépenses sur frais réels'!$I$7:$I$506))</f>
        <v>0</v>
      </c>
    </row>
    <row r="34" spans="1:7" ht="20.149999999999999" customHeight="1" x14ac:dyDescent="0.35">
      <c r="A34" s="14"/>
      <c r="B34" s="16"/>
      <c r="C34" s="16"/>
      <c r="D34" s="16"/>
      <c r="E34" s="16"/>
      <c r="F34" s="281" t="s">
        <v>68</v>
      </c>
      <c r="G34" s="286">
        <f>IF($C$31="",0,SUMIF('Dépenses sur frais réels'!$E$7:$E$506,'Synthèse dépenses bénéficiaire'!F34,'Dépenses sur frais réels'!$I$7:$I$506))</f>
        <v>0</v>
      </c>
    </row>
    <row r="35" spans="1:7" ht="20.149999999999999" customHeight="1" x14ac:dyDescent="0.35">
      <c r="A35" s="14"/>
      <c r="B35" s="16"/>
      <c r="C35" s="16"/>
      <c r="D35" s="16"/>
      <c r="E35" s="16"/>
      <c r="F35" s="289" t="s">
        <v>174</v>
      </c>
      <c r="G35" s="284">
        <f>IF(C31="",0,SUM(G36:G38))</f>
        <v>0</v>
      </c>
    </row>
    <row r="36" spans="1:7" ht="20.149999999999999" customHeight="1" x14ac:dyDescent="0.35">
      <c r="A36" s="14"/>
      <c r="C36" s="16"/>
      <c r="D36" s="16"/>
      <c r="E36" s="16"/>
      <c r="F36" s="281" t="s">
        <v>69</v>
      </c>
      <c r="G36" s="286">
        <f>IF($C$31="",0,SUMIF('Dépenses forfaitaires'!$H$7:$H$506,'Synthèse dépenses bénéficiaire'!F36,'Dépenses forfaitaires'!$P$7:$P$506))</f>
        <v>0</v>
      </c>
    </row>
    <row r="37" spans="1:7" ht="20.149999999999999" customHeight="1" x14ac:dyDescent="0.35">
      <c r="A37" s="14"/>
      <c r="C37" s="16"/>
      <c r="D37" s="16"/>
      <c r="E37" s="16"/>
      <c r="F37" s="281" t="s">
        <v>70</v>
      </c>
      <c r="G37" s="286">
        <f>IF($C$31="",0,SUMIF('Dépenses forfaitaires'!$H$7:$H$506,'Synthèse dépenses bénéficiaire'!F37,'Dépenses forfaitaires'!$P$7:$P$506))</f>
        <v>0</v>
      </c>
    </row>
    <row r="38" spans="1:7" ht="20.149999999999999" customHeight="1" thickBot="1" x14ac:dyDescent="0.4">
      <c r="A38" s="14"/>
      <c r="D38" s="16"/>
      <c r="E38" s="16"/>
      <c r="F38" s="281" t="s">
        <v>71</v>
      </c>
      <c r="G38" s="286">
        <f>IF($C$31="",0,SUMIF('Dépenses forfaitaires'!$H$7:$H$506,'Synthèse dépenses bénéficiaire'!F38,'Dépenses forfaitaires'!$P$7:$P$506))</f>
        <v>0</v>
      </c>
    </row>
    <row r="39" spans="1:7" ht="20.149999999999999" customHeight="1" thickBot="1" x14ac:dyDescent="0.4">
      <c r="A39" s="14"/>
      <c r="E39" s="16"/>
      <c r="F39" s="274" t="s">
        <v>2</v>
      </c>
      <c r="G39" s="278">
        <f>G17+G23+G25+G30+G32+G35</f>
        <v>0</v>
      </c>
    </row>
    <row r="40" spans="1:7" ht="15.75" customHeight="1" x14ac:dyDescent="0.35">
      <c r="A40" s="14"/>
      <c r="E40" s="16"/>
      <c r="F40" s="16"/>
    </row>
    <row r="41" spans="1:7" ht="15.75" customHeight="1" x14ac:dyDescent="0.35">
      <c r="A41" s="14"/>
      <c r="E41" s="16"/>
      <c r="F41" s="16"/>
    </row>
    <row r="42" spans="1:7" ht="15.5" x14ac:dyDescent="0.35">
      <c r="A42" s="14"/>
      <c r="E42" s="16"/>
      <c r="F42" s="16"/>
    </row>
    <row r="43" spans="1:7" ht="15.5" x14ac:dyDescent="0.35">
      <c r="A43" s="14"/>
      <c r="E43" s="16"/>
      <c r="F43" s="16"/>
    </row>
    <row r="44" spans="1:7" ht="15.5" x14ac:dyDescent="0.35">
      <c r="A44" s="14"/>
      <c r="E44" s="16"/>
      <c r="F44" s="16"/>
    </row>
    <row r="45" spans="1:7" ht="15.5" x14ac:dyDescent="0.35">
      <c r="E45" s="16"/>
      <c r="F45" s="16"/>
    </row>
    <row r="46" spans="1:7" ht="15.5" x14ac:dyDescent="0.35">
      <c r="E46" s="16"/>
      <c r="F46" s="16"/>
      <c r="G46" s="3"/>
    </row>
    <row r="47" spans="1:7" ht="15.5" x14ac:dyDescent="0.35">
      <c r="E47" s="16"/>
      <c r="F47" s="16"/>
      <c r="G47" s="3"/>
    </row>
    <row r="48" spans="1:7" ht="15.5" x14ac:dyDescent="0.35">
      <c r="E48" s="16"/>
      <c r="F48" s="16"/>
      <c r="G48" s="3"/>
    </row>
    <row r="49" spans="6:7" ht="15.5" x14ac:dyDescent="0.35">
      <c r="F49" s="16"/>
      <c r="G49" s="3"/>
    </row>
    <row r="50" spans="6:7" ht="15.5" x14ac:dyDescent="0.35">
      <c r="F50" s="16"/>
      <c r="G50" s="3"/>
    </row>
    <row r="51" spans="6:7" ht="15.5" x14ac:dyDescent="0.35">
      <c r="F51" s="16"/>
      <c r="G51" s="3"/>
    </row>
    <row r="52" spans="6:7" ht="15.5" x14ac:dyDescent="0.35">
      <c r="F52" s="16"/>
    </row>
    <row r="53" spans="6:7" ht="15.5" x14ac:dyDescent="0.35">
      <c r="F53" s="16"/>
    </row>
    <row r="54" spans="6:7" ht="15.5" x14ac:dyDescent="0.35">
      <c r="F54" s="16"/>
    </row>
    <row r="55" spans="6:7" ht="15.5" x14ac:dyDescent="0.35">
      <c r="F55" s="16"/>
    </row>
    <row r="56" spans="6:7" ht="15.5" x14ac:dyDescent="0.35">
      <c r="F56" s="16"/>
    </row>
    <row r="57" spans="6:7" ht="15.5" x14ac:dyDescent="0.35">
      <c r="F57" s="16"/>
    </row>
    <row r="58" spans="6:7" ht="15.5" x14ac:dyDescent="0.35">
      <c r="F58" s="16"/>
    </row>
    <row r="59" spans="6:7" ht="15.5" x14ac:dyDescent="0.35">
      <c r="F59" s="16"/>
    </row>
    <row r="60" spans="6:7" ht="15.5" x14ac:dyDescent="0.35">
      <c r="F60" s="16"/>
    </row>
    <row r="61" spans="6:7" ht="15.5" x14ac:dyDescent="0.35">
      <c r="F61" s="16"/>
    </row>
    <row r="62" spans="6:7" ht="15.5" x14ac:dyDescent="0.35">
      <c r="F62" s="16"/>
    </row>
    <row r="63" spans="6:7" ht="15.5" x14ac:dyDescent="0.35">
      <c r="F63" s="16"/>
    </row>
    <row r="64" spans="6:7" ht="15.5" x14ac:dyDescent="0.35">
      <c r="F64" s="16"/>
    </row>
    <row r="71" spans="5:5" ht="16.5" customHeight="1" x14ac:dyDescent="0.35"/>
    <row r="72" spans="5:5" ht="16.5" customHeight="1" x14ac:dyDescent="0.35"/>
    <row r="73" spans="5:5" ht="16.5" customHeight="1" x14ac:dyDescent="0.35"/>
    <row r="74" spans="5:5" ht="16.5" customHeight="1" x14ac:dyDescent="0.35"/>
    <row r="75" spans="5:5" ht="16.5" customHeight="1" x14ac:dyDescent="0.35">
      <c r="E75" s="12"/>
    </row>
    <row r="76" spans="5:5" ht="16.5" customHeight="1" x14ac:dyDescent="0.35"/>
    <row r="77" spans="5:5" ht="16.5" customHeight="1" x14ac:dyDescent="0.35"/>
    <row r="78" spans="5:5" ht="16.5" customHeight="1" x14ac:dyDescent="0.35"/>
    <row r="79" spans="5:5" ht="16.5" customHeight="1" x14ac:dyDescent="0.35"/>
    <row r="80" spans="5:5" ht="16.5" customHeight="1" x14ac:dyDescent="0.35"/>
    <row r="81" ht="16.5" customHeight="1" x14ac:dyDescent="0.35"/>
    <row r="82" ht="16.5" customHeight="1" x14ac:dyDescent="0.35"/>
    <row r="83" ht="16.5" customHeight="1" x14ac:dyDescent="0.35"/>
    <row r="84" ht="16.5" customHeight="1" x14ac:dyDescent="0.35"/>
    <row r="85" ht="16.5" customHeight="1" x14ac:dyDescent="0.35"/>
    <row r="86" ht="16.5" customHeight="1" x14ac:dyDescent="0.35"/>
    <row r="87" ht="16.5" customHeight="1" x14ac:dyDescent="0.35"/>
    <row r="88" ht="16.5" customHeight="1" x14ac:dyDescent="0.35"/>
    <row r="89" ht="16.5" customHeight="1" x14ac:dyDescent="0.35"/>
  </sheetData>
  <mergeCells count="13">
    <mergeCell ref="C31:D31"/>
    <mergeCell ref="A9:J9"/>
    <mergeCell ref="A10:D10"/>
    <mergeCell ref="E10:J10"/>
    <mergeCell ref="A11:D11"/>
    <mergeCell ref="E11:J11"/>
    <mergeCell ref="A12:D12"/>
    <mergeCell ref="E12:J12"/>
    <mergeCell ref="A13:D13"/>
    <mergeCell ref="E13:J13"/>
    <mergeCell ref="A14:J14"/>
    <mergeCell ref="C29:D29"/>
    <mergeCell ref="C30:D30"/>
  </mergeCells>
  <conditionalFormatting sqref="C31">
    <cfRule type="expression" dxfId="64" priority="1">
      <formula>ISBLANK($C$31)</formula>
    </cfRule>
    <cfRule type="expression" dxfId="63" priority="2">
      <formula>IF($C$31="","","")</formula>
    </cfRule>
  </conditionalFormatting>
  <pageMargins left="0.25" right="0.25" top="0.75" bottom="0.75" header="0.3" footer="0.3"/>
  <pageSetup paperSize="9" scale="53" orientation="landscape" r:id="rId1"/>
  <rowBreaks count="1" manualBreakCount="1">
    <brk id="41" min="1"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Listes!$A$95:$A$105</xm:f>
          </x14:formula1>
          <xm:sqref>E13:J13</xm:sqref>
        </x14:dataValidation>
        <x14:dataValidation type="list" showInputMessage="1" showErrorMessage="1" errorTitle="Utiliser la liste déroulante">
          <x14:formula1>
            <xm:f>Listes!$E$3:$E$4</xm:f>
          </x14:formula1>
          <xm:sqref>C31:D31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507"/>
  <sheetViews>
    <sheetView zoomScale="80" zoomScaleNormal="80" workbookViewId="0">
      <pane ySplit="4" topLeftCell="A5" activePane="bottomLeft" state="frozen"/>
      <selection activeCell="H12" sqref="H12"/>
      <selection pane="bottomLeft" activeCell="H11" sqref="H11"/>
    </sheetView>
  </sheetViews>
  <sheetFormatPr baseColWidth="10" defaultColWidth="11.453125" defaultRowHeight="14.5" x14ac:dyDescent="0.35"/>
  <cols>
    <col min="1" max="1" width="10.7265625" style="31" customWidth="1"/>
    <col min="2" max="2" width="38.26953125" style="31" customWidth="1"/>
    <col min="3" max="3" width="22.26953125" style="31" customWidth="1"/>
    <col min="4" max="4" width="20.81640625" style="31" customWidth="1"/>
    <col min="5" max="5" width="76.54296875" style="31" customWidth="1"/>
    <col min="6" max="6" width="31" style="31" customWidth="1"/>
    <col min="7" max="7" width="31.26953125" style="31" bestFit="1" customWidth="1"/>
    <col min="8" max="8" width="17.7265625" style="31" customWidth="1"/>
    <col min="9" max="9" width="45.54296875" style="31" customWidth="1"/>
    <col min="10" max="16384" width="11.453125" style="31"/>
  </cols>
  <sheetData>
    <row r="1" spans="1:9" ht="29" thickBot="1" x14ac:dyDescent="0.4">
      <c r="A1" s="549" t="s">
        <v>4</v>
      </c>
      <c r="B1" s="550"/>
      <c r="C1" s="550"/>
      <c r="D1" s="550"/>
      <c r="E1" s="550"/>
      <c r="F1" s="550"/>
      <c r="G1" s="550"/>
      <c r="H1" s="550"/>
      <c r="I1" s="551"/>
    </row>
    <row r="2" spans="1:9" ht="45" customHeight="1" thickBot="1" x14ac:dyDescent="0.4">
      <c r="A2" s="552" t="s">
        <v>219</v>
      </c>
      <c r="B2" s="553"/>
      <c r="C2" s="553"/>
      <c r="D2" s="553"/>
      <c r="E2" s="553"/>
      <c r="F2" s="553"/>
      <c r="G2" s="553"/>
      <c r="H2" s="553"/>
      <c r="I2" s="554"/>
    </row>
    <row r="3" spans="1:9" ht="43.5" x14ac:dyDescent="0.35">
      <c r="A3" s="555" t="s">
        <v>0</v>
      </c>
      <c r="B3" s="227" t="s">
        <v>3</v>
      </c>
      <c r="C3" s="227" t="s">
        <v>33</v>
      </c>
      <c r="D3" s="227" t="s">
        <v>40</v>
      </c>
      <c r="E3" s="227" t="s">
        <v>34</v>
      </c>
      <c r="F3" s="227" t="s">
        <v>220</v>
      </c>
      <c r="G3" s="227" t="s">
        <v>221</v>
      </c>
      <c r="H3" s="227" t="s">
        <v>222</v>
      </c>
      <c r="I3" s="228" t="s">
        <v>27</v>
      </c>
    </row>
    <row r="4" spans="1:9" ht="39" x14ac:dyDescent="0.35">
      <c r="A4" s="556"/>
      <c r="B4" s="229" t="s">
        <v>223</v>
      </c>
      <c r="C4" s="229" t="s">
        <v>224</v>
      </c>
      <c r="D4" s="229" t="s">
        <v>225</v>
      </c>
      <c r="E4" s="229" t="s">
        <v>226</v>
      </c>
      <c r="F4" s="229" t="s">
        <v>227</v>
      </c>
      <c r="G4" s="229" t="s">
        <v>228</v>
      </c>
      <c r="H4" s="229" t="s">
        <v>229</v>
      </c>
      <c r="I4" s="230" t="s">
        <v>28</v>
      </c>
    </row>
    <row r="5" spans="1:9" ht="20.149999999999999" customHeight="1" thickBot="1" x14ac:dyDescent="0.4">
      <c r="A5" s="37" t="s">
        <v>29</v>
      </c>
      <c r="B5" s="38" t="s">
        <v>36</v>
      </c>
      <c r="C5" s="38" t="s">
        <v>30</v>
      </c>
      <c r="D5" s="38" t="s">
        <v>37</v>
      </c>
      <c r="E5" s="39" t="s">
        <v>20</v>
      </c>
      <c r="F5" s="231">
        <v>45689</v>
      </c>
      <c r="G5" s="231">
        <v>45747</v>
      </c>
      <c r="H5" s="40">
        <v>2850</v>
      </c>
      <c r="I5" s="212"/>
    </row>
    <row r="6" spans="1:9" ht="20.149999999999999" customHeight="1" thickBot="1" x14ac:dyDescent="0.4">
      <c r="A6" s="43"/>
      <c r="B6" s="232"/>
      <c r="C6" s="232"/>
      <c r="D6" s="232"/>
      <c r="E6" s="233"/>
      <c r="F6" s="234"/>
      <c r="G6" s="235" t="s">
        <v>35</v>
      </c>
      <c r="H6" s="236">
        <f>SUM(H7:H506)</f>
        <v>0</v>
      </c>
      <c r="I6" s="233"/>
    </row>
    <row r="7" spans="1:9" ht="20.149999999999999" customHeight="1" x14ac:dyDescent="0.35">
      <c r="A7" s="43">
        <v>1</v>
      </c>
      <c r="B7" s="18"/>
      <c r="C7" s="18"/>
      <c r="D7" s="18"/>
      <c r="E7" s="20"/>
      <c r="F7" s="237"/>
      <c r="G7" s="237"/>
      <c r="H7" s="238"/>
      <c r="I7" s="239"/>
    </row>
    <row r="8" spans="1:9" ht="20.149999999999999" customHeight="1" x14ac:dyDescent="0.35">
      <c r="A8" s="44">
        <v>2</v>
      </c>
      <c r="B8" s="20"/>
      <c r="C8" s="20"/>
      <c r="D8" s="20"/>
      <c r="E8" s="20"/>
      <c r="F8" s="240"/>
      <c r="G8" s="240"/>
      <c r="H8" s="21"/>
      <c r="I8" s="96"/>
    </row>
    <row r="9" spans="1:9" ht="20.149999999999999" customHeight="1" x14ac:dyDescent="0.35">
      <c r="A9" s="44">
        <v>3</v>
      </c>
      <c r="B9" s="20"/>
      <c r="C9" s="20"/>
      <c r="D9" s="20"/>
      <c r="E9" s="20"/>
      <c r="F9" s="237"/>
      <c r="G9" s="240"/>
      <c r="H9" s="21"/>
      <c r="I9" s="96"/>
    </row>
    <row r="10" spans="1:9" ht="20.149999999999999" customHeight="1" x14ac:dyDescent="0.35">
      <c r="A10" s="44">
        <v>4</v>
      </c>
      <c r="B10" s="20"/>
      <c r="C10" s="20"/>
      <c r="D10" s="20"/>
      <c r="E10" s="20"/>
      <c r="F10" s="240"/>
      <c r="G10" s="240"/>
      <c r="H10" s="21"/>
      <c r="I10" s="96"/>
    </row>
    <row r="11" spans="1:9" ht="20.149999999999999" customHeight="1" x14ac:dyDescent="0.35">
      <c r="A11" s="44">
        <v>5</v>
      </c>
      <c r="B11" s="20"/>
      <c r="C11" s="20"/>
      <c r="D11" s="20"/>
      <c r="E11" s="20"/>
      <c r="F11" s="237"/>
      <c r="G11" s="240"/>
      <c r="H11" s="21"/>
      <c r="I11" s="96"/>
    </row>
    <row r="12" spans="1:9" ht="20.149999999999999" customHeight="1" x14ac:dyDescent="0.35">
      <c r="A12" s="44">
        <v>6</v>
      </c>
      <c r="B12" s="20"/>
      <c r="C12" s="20"/>
      <c r="D12" s="20"/>
      <c r="E12" s="20"/>
      <c r="F12" s="240"/>
      <c r="G12" s="240"/>
      <c r="H12" s="21"/>
      <c r="I12" s="96"/>
    </row>
    <row r="13" spans="1:9" ht="20.149999999999999" customHeight="1" x14ac:dyDescent="0.35">
      <c r="A13" s="44">
        <v>7</v>
      </c>
      <c r="B13" s="20"/>
      <c r="C13" s="20"/>
      <c r="D13" s="20"/>
      <c r="E13" s="20"/>
      <c r="F13" s="237"/>
      <c r="G13" s="240"/>
      <c r="H13" s="21"/>
      <c r="I13" s="96"/>
    </row>
    <row r="14" spans="1:9" ht="20.149999999999999" customHeight="1" x14ac:dyDescent="0.35">
      <c r="A14" s="44">
        <v>8</v>
      </c>
      <c r="B14" s="19"/>
      <c r="C14" s="19"/>
      <c r="D14" s="20"/>
      <c r="E14" s="20"/>
      <c r="F14" s="240"/>
      <c r="G14" s="240"/>
      <c r="H14" s="21"/>
      <c r="I14" s="96"/>
    </row>
    <row r="15" spans="1:9" ht="20.149999999999999" customHeight="1" x14ac:dyDescent="0.35">
      <c r="A15" s="44">
        <v>9</v>
      </c>
      <c r="B15" s="20"/>
      <c r="C15" s="20"/>
      <c r="D15" s="20"/>
      <c r="E15" s="20"/>
      <c r="F15" s="240"/>
      <c r="G15" s="240"/>
      <c r="H15" s="21"/>
      <c r="I15" s="96"/>
    </row>
    <row r="16" spans="1:9" ht="20.149999999999999" customHeight="1" x14ac:dyDescent="0.35">
      <c r="A16" s="44">
        <v>10</v>
      </c>
      <c r="B16" s="19"/>
      <c r="C16" s="19"/>
      <c r="D16" s="20"/>
      <c r="E16" s="20"/>
      <c r="F16" s="240"/>
      <c r="G16" s="240"/>
      <c r="H16" s="214"/>
      <c r="I16" s="96"/>
    </row>
    <row r="17" spans="1:9" ht="20.149999999999999" customHeight="1" x14ac:dyDescent="0.35">
      <c r="A17" s="44">
        <v>11</v>
      </c>
      <c r="B17" s="19"/>
      <c r="C17" s="19"/>
      <c r="D17" s="20"/>
      <c r="E17" s="20"/>
      <c r="F17" s="240"/>
      <c r="G17" s="240"/>
      <c r="H17" s="21"/>
      <c r="I17" s="96"/>
    </row>
    <row r="18" spans="1:9" ht="20.149999999999999" customHeight="1" x14ac:dyDescent="0.35">
      <c r="A18" s="44">
        <v>12</v>
      </c>
      <c r="B18" s="19"/>
      <c r="C18" s="19"/>
      <c r="D18" s="20"/>
      <c r="E18" s="20"/>
      <c r="F18" s="240"/>
      <c r="G18" s="240"/>
      <c r="H18" s="21"/>
      <c r="I18" s="96"/>
    </row>
    <row r="19" spans="1:9" ht="20.149999999999999" customHeight="1" x14ac:dyDescent="0.35">
      <c r="A19" s="44">
        <v>13</v>
      </c>
      <c r="B19" s="19"/>
      <c r="C19" s="19"/>
      <c r="D19" s="20"/>
      <c r="E19" s="20"/>
      <c r="F19" s="240"/>
      <c r="G19" s="240"/>
      <c r="H19" s="21"/>
      <c r="I19" s="96"/>
    </row>
    <row r="20" spans="1:9" ht="20.149999999999999" customHeight="1" x14ac:dyDescent="0.35">
      <c r="A20" s="44">
        <v>14</v>
      </c>
      <c r="B20" s="19"/>
      <c r="C20" s="19"/>
      <c r="D20" s="20"/>
      <c r="E20" s="20"/>
      <c r="F20" s="240"/>
      <c r="G20" s="240"/>
      <c r="H20" s="21"/>
      <c r="I20" s="96"/>
    </row>
    <row r="21" spans="1:9" ht="20.149999999999999" customHeight="1" x14ac:dyDescent="0.35">
      <c r="A21" s="44">
        <v>15</v>
      </c>
      <c r="B21" s="19"/>
      <c r="C21" s="19"/>
      <c r="D21" s="20"/>
      <c r="E21" s="20"/>
      <c r="F21" s="240"/>
      <c r="G21" s="240"/>
      <c r="H21" s="21"/>
      <c r="I21" s="96"/>
    </row>
    <row r="22" spans="1:9" ht="20.149999999999999" customHeight="1" x14ac:dyDescent="0.35">
      <c r="A22" s="44">
        <v>16</v>
      </c>
      <c r="B22" s="19"/>
      <c r="C22" s="19"/>
      <c r="D22" s="20"/>
      <c r="E22" s="20"/>
      <c r="F22" s="240"/>
      <c r="G22" s="240"/>
      <c r="H22" s="21"/>
      <c r="I22" s="96"/>
    </row>
    <row r="23" spans="1:9" ht="20.149999999999999" customHeight="1" x14ac:dyDescent="0.35">
      <c r="A23" s="44">
        <v>17</v>
      </c>
      <c r="B23" s="19"/>
      <c r="C23" s="19"/>
      <c r="D23" s="20"/>
      <c r="E23" s="20"/>
      <c r="F23" s="240"/>
      <c r="G23" s="240"/>
      <c r="H23" s="21"/>
      <c r="I23" s="96"/>
    </row>
    <row r="24" spans="1:9" ht="20.149999999999999" customHeight="1" x14ac:dyDescent="0.35">
      <c r="A24" s="44">
        <v>18</v>
      </c>
      <c r="B24" s="19"/>
      <c r="C24" s="19"/>
      <c r="D24" s="20"/>
      <c r="E24" s="20"/>
      <c r="F24" s="240"/>
      <c r="G24" s="240"/>
      <c r="H24" s="21"/>
      <c r="I24" s="96"/>
    </row>
    <row r="25" spans="1:9" ht="20.149999999999999" customHeight="1" x14ac:dyDescent="0.35">
      <c r="A25" s="44">
        <v>19</v>
      </c>
      <c r="B25" s="19"/>
      <c r="C25" s="19"/>
      <c r="D25" s="20"/>
      <c r="E25" s="20"/>
      <c r="F25" s="240"/>
      <c r="G25" s="240"/>
      <c r="H25" s="21"/>
      <c r="I25" s="96"/>
    </row>
    <row r="26" spans="1:9" ht="20.149999999999999" customHeight="1" x14ac:dyDescent="0.35">
      <c r="A26" s="44">
        <v>20</v>
      </c>
      <c r="B26" s="19"/>
      <c r="C26" s="19"/>
      <c r="D26" s="20"/>
      <c r="E26" s="20"/>
      <c r="F26" s="240"/>
      <c r="G26" s="240"/>
      <c r="H26" s="21"/>
      <c r="I26" s="96"/>
    </row>
    <row r="27" spans="1:9" ht="20.149999999999999" customHeight="1" x14ac:dyDescent="0.35">
      <c r="A27" s="44">
        <v>21</v>
      </c>
      <c r="B27" s="19"/>
      <c r="C27" s="19"/>
      <c r="D27" s="20"/>
      <c r="E27" s="20"/>
      <c r="F27" s="240"/>
      <c r="G27" s="240"/>
      <c r="H27" s="21"/>
      <c r="I27" s="96"/>
    </row>
    <row r="28" spans="1:9" ht="20.149999999999999" customHeight="1" x14ac:dyDescent="0.35">
      <c r="A28" s="44">
        <v>22</v>
      </c>
      <c r="B28" s="19"/>
      <c r="C28" s="19"/>
      <c r="D28" s="20"/>
      <c r="E28" s="20"/>
      <c r="F28" s="240"/>
      <c r="G28" s="240"/>
      <c r="H28" s="21"/>
      <c r="I28" s="96"/>
    </row>
    <row r="29" spans="1:9" ht="20.149999999999999" customHeight="1" x14ac:dyDescent="0.35">
      <c r="A29" s="44">
        <v>23</v>
      </c>
      <c r="B29" s="19"/>
      <c r="C29" s="19"/>
      <c r="D29" s="20"/>
      <c r="E29" s="20"/>
      <c r="F29" s="240"/>
      <c r="G29" s="240"/>
      <c r="H29" s="21"/>
      <c r="I29" s="96"/>
    </row>
    <row r="30" spans="1:9" ht="20.149999999999999" customHeight="1" x14ac:dyDescent="0.35">
      <c r="A30" s="44">
        <v>24</v>
      </c>
      <c r="B30" s="19"/>
      <c r="C30" s="19"/>
      <c r="D30" s="20"/>
      <c r="E30" s="20"/>
      <c r="F30" s="240"/>
      <c r="G30" s="240"/>
      <c r="H30" s="21"/>
      <c r="I30" s="96"/>
    </row>
    <row r="31" spans="1:9" ht="20.149999999999999" customHeight="1" x14ac:dyDescent="0.35">
      <c r="A31" s="44">
        <v>25</v>
      </c>
      <c r="B31" s="19"/>
      <c r="C31" s="19"/>
      <c r="D31" s="20"/>
      <c r="E31" s="20"/>
      <c r="F31" s="240"/>
      <c r="G31" s="240"/>
      <c r="H31" s="21"/>
      <c r="I31" s="96"/>
    </row>
    <row r="32" spans="1:9" ht="20.149999999999999" customHeight="1" x14ac:dyDescent="0.35">
      <c r="A32" s="44">
        <v>26</v>
      </c>
      <c r="B32" s="19"/>
      <c r="C32" s="19"/>
      <c r="D32" s="20"/>
      <c r="E32" s="20"/>
      <c r="F32" s="240"/>
      <c r="G32" s="240"/>
      <c r="H32" s="21"/>
      <c r="I32" s="96"/>
    </row>
    <row r="33" spans="1:9" ht="20.149999999999999" customHeight="1" x14ac:dyDescent="0.35">
      <c r="A33" s="44">
        <v>27</v>
      </c>
      <c r="B33" s="19"/>
      <c r="C33" s="19"/>
      <c r="D33" s="20"/>
      <c r="E33" s="20"/>
      <c r="F33" s="240"/>
      <c r="G33" s="240"/>
      <c r="H33" s="21"/>
      <c r="I33" s="96"/>
    </row>
    <row r="34" spans="1:9" ht="20.149999999999999" customHeight="1" x14ac:dyDescent="0.35">
      <c r="A34" s="44">
        <v>28</v>
      </c>
      <c r="B34" s="19"/>
      <c r="C34" s="19"/>
      <c r="D34" s="20"/>
      <c r="E34" s="20"/>
      <c r="F34" s="240"/>
      <c r="G34" s="240"/>
      <c r="H34" s="21"/>
      <c r="I34" s="96"/>
    </row>
    <row r="35" spans="1:9" ht="20.149999999999999" customHeight="1" x14ac:dyDescent="0.35">
      <c r="A35" s="44">
        <v>29</v>
      </c>
      <c r="B35" s="19"/>
      <c r="C35" s="19"/>
      <c r="D35" s="20"/>
      <c r="E35" s="20"/>
      <c r="F35" s="240"/>
      <c r="G35" s="240"/>
      <c r="H35" s="21"/>
      <c r="I35" s="96"/>
    </row>
    <row r="36" spans="1:9" ht="20.149999999999999" customHeight="1" x14ac:dyDescent="0.35">
      <c r="A36" s="44">
        <v>30</v>
      </c>
      <c r="B36" s="19"/>
      <c r="C36" s="19"/>
      <c r="D36" s="20"/>
      <c r="E36" s="20"/>
      <c r="F36" s="240"/>
      <c r="G36" s="240"/>
      <c r="H36" s="21"/>
      <c r="I36" s="96"/>
    </row>
    <row r="37" spans="1:9" ht="20.149999999999999" customHeight="1" x14ac:dyDescent="0.35">
      <c r="A37" s="44">
        <v>31</v>
      </c>
      <c r="B37" s="19"/>
      <c r="C37" s="19"/>
      <c r="D37" s="20"/>
      <c r="E37" s="20"/>
      <c r="F37" s="240"/>
      <c r="G37" s="240"/>
      <c r="H37" s="21"/>
      <c r="I37" s="96"/>
    </row>
    <row r="38" spans="1:9" ht="20.149999999999999" customHeight="1" x14ac:dyDescent="0.35">
      <c r="A38" s="44">
        <v>32</v>
      </c>
      <c r="B38" s="19"/>
      <c r="C38" s="19"/>
      <c r="D38" s="20"/>
      <c r="E38" s="20"/>
      <c r="F38" s="240"/>
      <c r="G38" s="240"/>
      <c r="H38" s="21"/>
      <c r="I38" s="96"/>
    </row>
    <row r="39" spans="1:9" ht="20.149999999999999" customHeight="1" x14ac:dyDescent="0.35">
      <c r="A39" s="44">
        <v>33</v>
      </c>
      <c r="B39" s="19"/>
      <c r="C39" s="19"/>
      <c r="D39" s="20"/>
      <c r="E39" s="20"/>
      <c r="F39" s="240"/>
      <c r="G39" s="240"/>
      <c r="H39" s="21"/>
      <c r="I39" s="96"/>
    </row>
    <row r="40" spans="1:9" ht="20.149999999999999" customHeight="1" x14ac:dyDescent="0.35">
      <c r="A40" s="44">
        <v>34</v>
      </c>
      <c r="B40" s="19"/>
      <c r="C40" s="19"/>
      <c r="D40" s="20"/>
      <c r="E40" s="20"/>
      <c r="F40" s="240"/>
      <c r="G40" s="240"/>
      <c r="H40" s="21"/>
      <c r="I40" s="96"/>
    </row>
    <row r="41" spans="1:9" ht="20.149999999999999" customHeight="1" x14ac:dyDescent="0.35">
      <c r="A41" s="44">
        <v>35</v>
      </c>
      <c r="B41" s="19"/>
      <c r="C41" s="19"/>
      <c r="D41" s="20"/>
      <c r="E41" s="20"/>
      <c r="F41" s="240"/>
      <c r="G41" s="240"/>
      <c r="H41" s="21"/>
      <c r="I41" s="96"/>
    </row>
    <row r="42" spans="1:9" ht="20.149999999999999" customHeight="1" x14ac:dyDescent="0.35">
      <c r="A42" s="44">
        <v>36</v>
      </c>
      <c r="B42" s="19"/>
      <c r="C42" s="19"/>
      <c r="D42" s="20"/>
      <c r="E42" s="20"/>
      <c r="F42" s="240"/>
      <c r="G42" s="240"/>
      <c r="H42" s="21"/>
      <c r="I42" s="96"/>
    </row>
    <row r="43" spans="1:9" ht="20.149999999999999" customHeight="1" x14ac:dyDescent="0.35">
      <c r="A43" s="44">
        <v>37</v>
      </c>
      <c r="B43" s="19"/>
      <c r="C43" s="19"/>
      <c r="D43" s="20"/>
      <c r="E43" s="20"/>
      <c r="F43" s="240"/>
      <c r="G43" s="240"/>
      <c r="H43" s="21"/>
      <c r="I43" s="96"/>
    </row>
    <row r="44" spans="1:9" ht="20.149999999999999" customHeight="1" x14ac:dyDescent="0.35">
      <c r="A44" s="44">
        <v>38</v>
      </c>
      <c r="B44" s="19"/>
      <c r="C44" s="19"/>
      <c r="D44" s="20"/>
      <c r="E44" s="20"/>
      <c r="F44" s="240"/>
      <c r="G44" s="240"/>
      <c r="H44" s="21"/>
      <c r="I44" s="96"/>
    </row>
    <row r="45" spans="1:9" ht="20.149999999999999" customHeight="1" x14ac:dyDescent="0.35">
      <c r="A45" s="44">
        <v>39</v>
      </c>
      <c r="B45" s="19"/>
      <c r="C45" s="19"/>
      <c r="D45" s="20"/>
      <c r="E45" s="20"/>
      <c r="F45" s="240"/>
      <c r="G45" s="240"/>
      <c r="H45" s="21"/>
      <c r="I45" s="96"/>
    </row>
    <row r="46" spans="1:9" ht="20.149999999999999" customHeight="1" x14ac:dyDescent="0.35">
      <c r="A46" s="44">
        <v>40</v>
      </c>
      <c r="B46" s="19"/>
      <c r="C46" s="19"/>
      <c r="D46" s="20"/>
      <c r="E46" s="20"/>
      <c r="F46" s="240"/>
      <c r="G46" s="240"/>
      <c r="H46" s="21"/>
      <c r="I46" s="96"/>
    </row>
    <row r="47" spans="1:9" ht="20.149999999999999" customHeight="1" x14ac:dyDescent="0.35">
      <c r="A47" s="44">
        <v>41</v>
      </c>
      <c r="B47" s="19"/>
      <c r="C47" s="19"/>
      <c r="D47" s="20"/>
      <c r="E47" s="20"/>
      <c r="F47" s="240"/>
      <c r="G47" s="240"/>
      <c r="H47" s="21"/>
      <c r="I47" s="96"/>
    </row>
    <row r="48" spans="1:9" ht="20.149999999999999" customHeight="1" x14ac:dyDescent="0.35">
      <c r="A48" s="44">
        <v>42</v>
      </c>
      <c r="B48" s="19"/>
      <c r="C48" s="19"/>
      <c r="D48" s="20"/>
      <c r="E48" s="20"/>
      <c r="F48" s="240"/>
      <c r="G48" s="240"/>
      <c r="H48" s="21"/>
      <c r="I48" s="96"/>
    </row>
    <row r="49" spans="1:9" ht="20.149999999999999" customHeight="1" x14ac:dyDescent="0.35">
      <c r="A49" s="44">
        <v>43</v>
      </c>
      <c r="B49" s="19"/>
      <c r="C49" s="19"/>
      <c r="D49" s="20"/>
      <c r="E49" s="20"/>
      <c r="F49" s="240"/>
      <c r="G49" s="240"/>
      <c r="H49" s="21"/>
      <c r="I49" s="96"/>
    </row>
    <row r="50" spans="1:9" ht="20.149999999999999" customHeight="1" x14ac:dyDescent="0.35">
      <c r="A50" s="44">
        <v>44</v>
      </c>
      <c r="B50" s="19"/>
      <c r="C50" s="19"/>
      <c r="D50" s="20"/>
      <c r="E50" s="20"/>
      <c r="F50" s="240"/>
      <c r="G50" s="240"/>
      <c r="H50" s="21"/>
      <c r="I50" s="96"/>
    </row>
    <row r="51" spans="1:9" ht="20.149999999999999" customHeight="1" x14ac:dyDescent="0.35">
      <c r="A51" s="44">
        <v>45</v>
      </c>
      <c r="B51" s="19"/>
      <c r="C51" s="19"/>
      <c r="D51" s="20"/>
      <c r="E51" s="20"/>
      <c r="F51" s="240"/>
      <c r="G51" s="240"/>
      <c r="H51" s="21"/>
      <c r="I51" s="96"/>
    </row>
    <row r="52" spans="1:9" ht="20.149999999999999" customHeight="1" x14ac:dyDescent="0.35">
      <c r="A52" s="44">
        <v>46</v>
      </c>
      <c r="B52" s="19"/>
      <c r="C52" s="19"/>
      <c r="D52" s="20"/>
      <c r="E52" s="20"/>
      <c r="F52" s="240"/>
      <c r="G52" s="240"/>
      <c r="H52" s="21"/>
      <c r="I52" s="96"/>
    </row>
    <row r="53" spans="1:9" ht="20.149999999999999" customHeight="1" x14ac:dyDescent="0.35">
      <c r="A53" s="44">
        <v>47</v>
      </c>
      <c r="B53" s="19"/>
      <c r="C53" s="19"/>
      <c r="D53" s="20"/>
      <c r="E53" s="20"/>
      <c r="F53" s="240"/>
      <c r="G53" s="240"/>
      <c r="H53" s="21"/>
      <c r="I53" s="96"/>
    </row>
    <row r="54" spans="1:9" ht="20.149999999999999" customHeight="1" x14ac:dyDescent="0.35">
      <c r="A54" s="44">
        <v>48</v>
      </c>
      <c r="B54" s="19"/>
      <c r="C54" s="19"/>
      <c r="D54" s="20"/>
      <c r="E54" s="20"/>
      <c r="F54" s="240"/>
      <c r="G54" s="240"/>
      <c r="H54" s="21"/>
      <c r="I54" s="96"/>
    </row>
    <row r="55" spans="1:9" ht="20.149999999999999" customHeight="1" x14ac:dyDescent="0.35">
      <c r="A55" s="44">
        <v>49</v>
      </c>
      <c r="B55" s="19"/>
      <c r="C55" s="19"/>
      <c r="D55" s="20"/>
      <c r="E55" s="20"/>
      <c r="F55" s="240"/>
      <c r="G55" s="240"/>
      <c r="H55" s="21"/>
      <c r="I55" s="96"/>
    </row>
    <row r="56" spans="1:9" ht="20.149999999999999" customHeight="1" x14ac:dyDescent="0.35">
      <c r="A56" s="44">
        <v>50</v>
      </c>
      <c r="B56" s="19"/>
      <c r="C56" s="19"/>
      <c r="D56" s="20"/>
      <c r="E56" s="20"/>
      <c r="F56" s="240"/>
      <c r="G56" s="240"/>
      <c r="H56" s="21"/>
      <c r="I56" s="96"/>
    </row>
    <row r="57" spans="1:9" ht="20.149999999999999" customHeight="1" x14ac:dyDescent="0.35">
      <c r="A57" s="44">
        <v>51</v>
      </c>
      <c r="B57" s="19"/>
      <c r="C57" s="19"/>
      <c r="D57" s="20"/>
      <c r="E57" s="20"/>
      <c r="F57" s="240"/>
      <c r="G57" s="240"/>
      <c r="H57" s="21"/>
      <c r="I57" s="96"/>
    </row>
    <row r="58" spans="1:9" ht="20.149999999999999" customHeight="1" x14ac:dyDescent="0.35">
      <c r="A58" s="44">
        <v>52</v>
      </c>
      <c r="B58" s="19"/>
      <c r="C58" s="19"/>
      <c r="D58" s="20"/>
      <c r="E58" s="20"/>
      <c r="F58" s="240"/>
      <c r="G58" s="240"/>
      <c r="H58" s="21"/>
      <c r="I58" s="96"/>
    </row>
    <row r="59" spans="1:9" ht="20.149999999999999" customHeight="1" x14ac:dyDescent="0.35">
      <c r="A59" s="44">
        <v>53</v>
      </c>
      <c r="B59" s="19"/>
      <c r="C59" s="19"/>
      <c r="D59" s="20"/>
      <c r="E59" s="20"/>
      <c r="F59" s="240"/>
      <c r="G59" s="240"/>
      <c r="H59" s="21"/>
      <c r="I59" s="96"/>
    </row>
    <row r="60" spans="1:9" ht="20.149999999999999" customHeight="1" x14ac:dyDescent="0.35">
      <c r="A60" s="44">
        <v>54</v>
      </c>
      <c r="B60" s="19"/>
      <c r="C60" s="19"/>
      <c r="D60" s="20"/>
      <c r="E60" s="20"/>
      <c r="F60" s="240"/>
      <c r="G60" s="240"/>
      <c r="H60" s="21"/>
      <c r="I60" s="96"/>
    </row>
    <row r="61" spans="1:9" ht="20.149999999999999" customHeight="1" x14ac:dyDescent="0.35">
      <c r="A61" s="44">
        <v>55</v>
      </c>
      <c r="B61" s="19"/>
      <c r="C61" s="19"/>
      <c r="D61" s="20"/>
      <c r="E61" s="20"/>
      <c r="F61" s="240"/>
      <c r="G61" s="240"/>
      <c r="H61" s="21"/>
      <c r="I61" s="96"/>
    </row>
    <row r="62" spans="1:9" ht="20.149999999999999" customHeight="1" x14ac:dyDescent="0.35">
      <c r="A62" s="44">
        <v>56</v>
      </c>
      <c r="B62" s="19"/>
      <c r="C62" s="19"/>
      <c r="D62" s="20"/>
      <c r="E62" s="20"/>
      <c r="F62" s="240"/>
      <c r="G62" s="240"/>
      <c r="H62" s="21"/>
      <c r="I62" s="96"/>
    </row>
    <row r="63" spans="1:9" ht="20.149999999999999" customHeight="1" x14ac:dyDescent="0.35">
      <c r="A63" s="44">
        <v>57</v>
      </c>
      <c r="B63" s="19"/>
      <c r="C63" s="19"/>
      <c r="D63" s="20"/>
      <c r="E63" s="20"/>
      <c r="F63" s="240"/>
      <c r="G63" s="240"/>
      <c r="H63" s="21"/>
      <c r="I63" s="96"/>
    </row>
    <row r="64" spans="1:9" ht="20.149999999999999" customHeight="1" x14ac:dyDescent="0.35">
      <c r="A64" s="44">
        <v>58</v>
      </c>
      <c r="B64" s="19"/>
      <c r="C64" s="19"/>
      <c r="D64" s="20"/>
      <c r="E64" s="20"/>
      <c r="F64" s="240"/>
      <c r="G64" s="240"/>
      <c r="H64" s="21"/>
      <c r="I64" s="96"/>
    </row>
    <row r="65" spans="1:9" ht="20.149999999999999" customHeight="1" x14ac:dyDescent="0.35">
      <c r="A65" s="44">
        <v>59</v>
      </c>
      <c r="B65" s="19"/>
      <c r="C65" s="19"/>
      <c r="D65" s="20"/>
      <c r="E65" s="20"/>
      <c r="F65" s="240"/>
      <c r="G65" s="240"/>
      <c r="H65" s="21"/>
      <c r="I65" s="96"/>
    </row>
    <row r="66" spans="1:9" ht="20.149999999999999" customHeight="1" x14ac:dyDescent="0.35">
      <c r="A66" s="44">
        <v>60</v>
      </c>
      <c r="B66" s="19"/>
      <c r="C66" s="19"/>
      <c r="D66" s="20"/>
      <c r="E66" s="20"/>
      <c r="F66" s="240"/>
      <c r="G66" s="240"/>
      <c r="H66" s="21"/>
      <c r="I66" s="96"/>
    </row>
    <row r="67" spans="1:9" ht="20.149999999999999" customHeight="1" x14ac:dyDescent="0.35">
      <c r="A67" s="44">
        <v>61</v>
      </c>
      <c r="B67" s="19"/>
      <c r="C67" s="19"/>
      <c r="D67" s="20"/>
      <c r="E67" s="20"/>
      <c r="F67" s="240"/>
      <c r="G67" s="240"/>
      <c r="H67" s="21"/>
      <c r="I67" s="96"/>
    </row>
    <row r="68" spans="1:9" ht="20.149999999999999" customHeight="1" x14ac:dyDescent="0.35">
      <c r="A68" s="44">
        <v>62</v>
      </c>
      <c r="B68" s="19"/>
      <c r="C68" s="19"/>
      <c r="D68" s="20"/>
      <c r="E68" s="20"/>
      <c r="F68" s="240"/>
      <c r="G68" s="240"/>
      <c r="H68" s="21"/>
      <c r="I68" s="96"/>
    </row>
    <row r="69" spans="1:9" ht="20.149999999999999" customHeight="1" x14ac:dyDescent="0.35">
      <c r="A69" s="44">
        <v>63</v>
      </c>
      <c r="B69" s="19"/>
      <c r="C69" s="19"/>
      <c r="D69" s="20"/>
      <c r="E69" s="20"/>
      <c r="F69" s="240"/>
      <c r="G69" s="240"/>
      <c r="H69" s="21"/>
      <c r="I69" s="96"/>
    </row>
    <row r="70" spans="1:9" ht="20.149999999999999" customHeight="1" x14ac:dyDescent="0.35">
      <c r="A70" s="44">
        <v>64</v>
      </c>
      <c r="B70" s="19"/>
      <c r="C70" s="19"/>
      <c r="D70" s="20"/>
      <c r="E70" s="20"/>
      <c r="F70" s="240"/>
      <c r="G70" s="240"/>
      <c r="H70" s="21"/>
      <c r="I70" s="96"/>
    </row>
    <row r="71" spans="1:9" ht="20.149999999999999" customHeight="1" x14ac:dyDescent="0.35">
      <c r="A71" s="44">
        <v>65</v>
      </c>
      <c r="B71" s="19"/>
      <c r="C71" s="19"/>
      <c r="D71" s="20"/>
      <c r="E71" s="20"/>
      <c r="F71" s="240"/>
      <c r="G71" s="240"/>
      <c r="H71" s="21"/>
      <c r="I71" s="96"/>
    </row>
    <row r="72" spans="1:9" ht="20.149999999999999" customHeight="1" x14ac:dyDescent="0.35">
      <c r="A72" s="44">
        <v>66</v>
      </c>
      <c r="B72" s="19"/>
      <c r="C72" s="19"/>
      <c r="D72" s="20"/>
      <c r="E72" s="20"/>
      <c r="F72" s="240"/>
      <c r="G72" s="240"/>
      <c r="H72" s="21"/>
      <c r="I72" s="96"/>
    </row>
    <row r="73" spans="1:9" ht="20.149999999999999" customHeight="1" x14ac:dyDescent="0.35">
      <c r="A73" s="44">
        <v>67</v>
      </c>
      <c r="B73" s="19"/>
      <c r="C73" s="19"/>
      <c r="D73" s="20"/>
      <c r="E73" s="20"/>
      <c r="F73" s="240"/>
      <c r="G73" s="240"/>
      <c r="H73" s="21"/>
      <c r="I73" s="96"/>
    </row>
    <row r="74" spans="1:9" ht="20.149999999999999" customHeight="1" x14ac:dyDescent="0.35">
      <c r="A74" s="44">
        <v>68</v>
      </c>
      <c r="B74" s="19"/>
      <c r="C74" s="19"/>
      <c r="D74" s="20"/>
      <c r="E74" s="20"/>
      <c r="F74" s="240"/>
      <c r="G74" s="240"/>
      <c r="H74" s="21"/>
      <c r="I74" s="96"/>
    </row>
    <row r="75" spans="1:9" ht="20.149999999999999" customHeight="1" x14ac:dyDescent="0.35">
      <c r="A75" s="44">
        <v>69</v>
      </c>
      <c r="B75" s="19"/>
      <c r="C75" s="19"/>
      <c r="D75" s="20"/>
      <c r="E75" s="20"/>
      <c r="F75" s="240"/>
      <c r="G75" s="240"/>
      <c r="H75" s="21"/>
      <c r="I75" s="96"/>
    </row>
    <row r="76" spans="1:9" ht="20.149999999999999" customHeight="1" x14ac:dyDescent="0.35">
      <c r="A76" s="44">
        <v>70</v>
      </c>
      <c r="B76" s="19"/>
      <c r="C76" s="19"/>
      <c r="D76" s="20"/>
      <c r="E76" s="20"/>
      <c r="F76" s="240"/>
      <c r="G76" s="240"/>
      <c r="H76" s="21"/>
      <c r="I76" s="96"/>
    </row>
    <row r="77" spans="1:9" ht="20.149999999999999" customHeight="1" x14ac:dyDescent="0.35">
      <c r="A77" s="44">
        <v>71</v>
      </c>
      <c r="B77" s="19"/>
      <c r="C77" s="19"/>
      <c r="D77" s="20"/>
      <c r="E77" s="20"/>
      <c r="F77" s="240"/>
      <c r="G77" s="240"/>
      <c r="H77" s="21"/>
      <c r="I77" s="96"/>
    </row>
    <row r="78" spans="1:9" ht="20.149999999999999" customHeight="1" x14ac:dyDescent="0.35">
      <c r="A78" s="44">
        <v>72</v>
      </c>
      <c r="B78" s="19"/>
      <c r="C78" s="19"/>
      <c r="D78" s="20"/>
      <c r="E78" s="20"/>
      <c r="F78" s="240"/>
      <c r="G78" s="240"/>
      <c r="H78" s="21"/>
      <c r="I78" s="96"/>
    </row>
    <row r="79" spans="1:9" ht="20.149999999999999" customHeight="1" x14ac:dyDescent="0.35">
      <c r="A79" s="44">
        <v>73</v>
      </c>
      <c r="B79" s="19"/>
      <c r="C79" s="19"/>
      <c r="D79" s="20"/>
      <c r="E79" s="20"/>
      <c r="F79" s="240"/>
      <c r="G79" s="240"/>
      <c r="H79" s="21"/>
      <c r="I79" s="96"/>
    </row>
    <row r="80" spans="1:9" ht="20.149999999999999" customHeight="1" x14ac:dyDescent="0.35">
      <c r="A80" s="44">
        <v>74</v>
      </c>
      <c r="B80" s="19"/>
      <c r="C80" s="19"/>
      <c r="D80" s="20"/>
      <c r="E80" s="20"/>
      <c r="F80" s="240"/>
      <c r="G80" s="240"/>
      <c r="H80" s="21"/>
      <c r="I80" s="96"/>
    </row>
    <row r="81" spans="1:9" ht="20.149999999999999" customHeight="1" x14ac:dyDescent="0.35">
      <c r="A81" s="44">
        <v>75</v>
      </c>
      <c r="B81" s="19"/>
      <c r="C81" s="19"/>
      <c r="D81" s="20"/>
      <c r="E81" s="20"/>
      <c r="F81" s="240"/>
      <c r="G81" s="240"/>
      <c r="H81" s="21"/>
      <c r="I81" s="96"/>
    </row>
    <row r="82" spans="1:9" ht="20.149999999999999" customHeight="1" x14ac:dyDescent="0.35">
      <c r="A82" s="44">
        <v>76</v>
      </c>
      <c r="B82" s="19"/>
      <c r="C82" s="19"/>
      <c r="D82" s="20"/>
      <c r="E82" s="20"/>
      <c r="F82" s="240"/>
      <c r="G82" s="240"/>
      <c r="H82" s="21"/>
      <c r="I82" s="96"/>
    </row>
    <row r="83" spans="1:9" ht="20.149999999999999" customHeight="1" x14ac:dyDescent="0.35">
      <c r="A83" s="44">
        <v>77</v>
      </c>
      <c r="B83" s="19"/>
      <c r="C83" s="19"/>
      <c r="D83" s="20"/>
      <c r="E83" s="20"/>
      <c r="F83" s="240"/>
      <c r="G83" s="240"/>
      <c r="H83" s="21"/>
      <c r="I83" s="96"/>
    </row>
    <row r="84" spans="1:9" ht="20.149999999999999" customHeight="1" x14ac:dyDescent="0.35">
      <c r="A84" s="44">
        <v>78</v>
      </c>
      <c r="B84" s="19"/>
      <c r="C84" s="19"/>
      <c r="D84" s="20"/>
      <c r="E84" s="20"/>
      <c r="F84" s="240"/>
      <c r="G84" s="240"/>
      <c r="H84" s="21"/>
      <c r="I84" s="96"/>
    </row>
    <row r="85" spans="1:9" ht="20.149999999999999" customHeight="1" x14ac:dyDescent="0.35">
      <c r="A85" s="44">
        <v>79</v>
      </c>
      <c r="B85" s="19"/>
      <c r="C85" s="19"/>
      <c r="D85" s="20"/>
      <c r="E85" s="20"/>
      <c r="F85" s="240"/>
      <c r="G85" s="240"/>
      <c r="H85" s="21"/>
      <c r="I85" s="96"/>
    </row>
    <row r="86" spans="1:9" ht="20.149999999999999" customHeight="1" x14ac:dyDescent="0.35">
      <c r="A86" s="44">
        <v>80</v>
      </c>
      <c r="B86" s="19"/>
      <c r="C86" s="19"/>
      <c r="D86" s="20"/>
      <c r="E86" s="20"/>
      <c r="F86" s="240"/>
      <c r="G86" s="240"/>
      <c r="H86" s="21"/>
      <c r="I86" s="96"/>
    </row>
    <row r="87" spans="1:9" ht="20.149999999999999" customHeight="1" x14ac:dyDescent="0.35">
      <c r="A87" s="44">
        <v>81</v>
      </c>
      <c r="B87" s="19"/>
      <c r="C87" s="19"/>
      <c r="D87" s="20"/>
      <c r="E87" s="20"/>
      <c r="F87" s="240"/>
      <c r="G87" s="240"/>
      <c r="H87" s="21"/>
      <c r="I87" s="96"/>
    </row>
    <row r="88" spans="1:9" ht="20.149999999999999" customHeight="1" x14ac:dyDescent="0.35">
      <c r="A88" s="44">
        <v>82</v>
      </c>
      <c r="B88" s="19"/>
      <c r="C88" s="19"/>
      <c r="D88" s="20"/>
      <c r="E88" s="20"/>
      <c r="F88" s="240"/>
      <c r="G88" s="240"/>
      <c r="H88" s="21"/>
      <c r="I88" s="96"/>
    </row>
    <row r="89" spans="1:9" ht="20.149999999999999" customHeight="1" x14ac:dyDescent="0.35">
      <c r="A89" s="44">
        <v>83</v>
      </c>
      <c r="B89" s="19"/>
      <c r="C89" s="19"/>
      <c r="D89" s="20"/>
      <c r="E89" s="20"/>
      <c r="F89" s="240"/>
      <c r="G89" s="240"/>
      <c r="H89" s="21"/>
      <c r="I89" s="96"/>
    </row>
    <row r="90" spans="1:9" ht="20.149999999999999" customHeight="1" x14ac:dyDescent="0.35">
      <c r="A90" s="44">
        <v>84</v>
      </c>
      <c r="B90" s="19"/>
      <c r="C90" s="19"/>
      <c r="D90" s="20"/>
      <c r="E90" s="20"/>
      <c r="F90" s="240"/>
      <c r="G90" s="240"/>
      <c r="H90" s="21"/>
      <c r="I90" s="96"/>
    </row>
    <row r="91" spans="1:9" ht="20.149999999999999" customHeight="1" x14ac:dyDescent="0.35">
      <c r="A91" s="44">
        <v>85</v>
      </c>
      <c r="B91" s="19"/>
      <c r="C91" s="19"/>
      <c r="D91" s="20"/>
      <c r="E91" s="20"/>
      <c r="F91" s="240"/>
      <c r="G91" s="240"/>
      <c r="H91" s="21"/>
      <c r="I91" s="96"/>
    </row>
    <row r="92" spans="1:9" ht="20.149999999999999" customHeight="1" x14ac:dyDescent="0.35">
      <c r="A92" s="44">
        <v>86</v>
      </c>
      <c r="B92" s="19"/>
      <c r="C92" s="19"/>
      <c r="D92" s="20"/>
      <c r="E92" s="20"/>
      <c r="F92" s="240"/>
      <c r="G92" s="240"/>
      <c r="H92" s="21"/>
      <c r="I92" s="96"/>
    </row>
    <row r="93" spans="1:9" ht="20.149999999999999" customHeight="1" x14ac:dyDescent="0.35">
      <c r="A93" s="44">
        <v>87</v>
      </c>
      <c r="B93" s="19"/>
      <c r="C93" s="19"/>
      <c r="D93" s="20"/>
      <c r="E93" s="20"/>
      <c r="F93" s="240"/>
      <c r="G93" s="240"/>
      <c r="H93" s="21"/>
      <c r="I93" s="96"/>
    </row>
    <row r="94" spans="1:9" ht="20.149999999999999" customHeight="1" x14ac:dyDescent="0.35">
      <c r="A94" s="44">
        <v>88</v>
      </c>
      <c r="B94" s="19"/>
      <c r="C94" s="19"/>
      <c r="D94" s="20"/>
      <c r="E94" s="20"/>
      <c r="F94" s="240"/>
      <c r="G94" s="240"/>
      <c r="H94" s="21"/>
      <c r="I94" s="96"/>
    </row>
    <row r="95" spans="1:9" ht="20.149999999999999" customHeight="1" x14ac:dyDescent="0.35">
      <c r="A95" s="44">
        <v>89</v>
      </c>
      <c r="B95" s="19"/>
      <c r="C95" s="19"/>
      <c r="D95" s="20"/>
      <c r="E95" s="20"/>
      <c r="F95" s="240"/>
      <c r="G95" s="240"/>
      <c r="H95" s="21"/>
      <c r="I95" s="96"/>
    </row>
    <row r="96" spans="1:9" ht="20.149999999999999" customHeight="1" x14ac:dyDescent="0.35">
      <c r="A96" s="44">
        <v>90</v>
      </c>
      <c r="B96" s="19"/>
      <c r="C96" s="19"/>
      <c r="D96" s="20"/>
      <c r="E96" s="20"/>
      <c r="F96" s="240"/>
      <c r="G96" s="240"/>
      <c r="H96" s="21"/>
      <c r="I96" s="96"/>
    </row>
    <row r="97" spans="1:9" ht="20.149999999999999" customHeight="1" x14ac:dyDescent="0.35">
      <c r="A97" s="44">
        <v>91</v>
      </c>
      <c r="B97" s="19"/>
      <c r="C97" s="19"/>
      <c r="D97" s="20"/>
      <c r="E97" s="20"/>
      <c r="F97" s="240"/>
      <c r="G97" s="240"/>
      <c r="H97" s="21"/>
      <c r="I97" s="96"/>
    </row>
    <row r="98" spans="1:9" ht="20.149999999999999" customHeight="1" x14ac:dyDescent="0.35">
      <c r="A98" s="44">
        <v>92</v>
      </c>
      <c r="B98" s="19"/>
      <c r="C98" s="19"/>
      <c r="D98" s="20"/>
      <c r="E98" s="20"/>
      <c r="F98" s="240"/>
      <c r="G98" s="240"/>
      <c r="H98" s="21"/>
      <c r="I98" s="96"/>
    </row>
    <row r="99" spans="1:9" ht="20.149999999999999" customHeight="1" x14ac:dyDescent="0.35">
      <c r="A99" s="44">
        <v>93</v>
      </c>
      <c r="B99" s="19"/>
      <c r="C99" s="19"/>
      <c r="D99" s="20"/>
      <c r="E99" s="20"/>
      <c r="F99" s="240"/>
      <c r="G99" s="240"/>
      <c r="H99" s="21"/>
      <c r="I99" s="96"/>
    </row>
    <row r="100" spans="1:9" ht="20.149999999999999" customHeight="1" x14ac:dyDescent="0.35">
      <c r="A100" s="44">
        <v>94</v>
      </c>
      <c r="B100" s="19"/>
      <c r="C100" s="19"/>
      <c r="D100" s="20"/>
      <c r="E100" s="20"/>
      <c r="F100" s="240"/>
      <c r="G100" s="240"/>
      <c r="H100" s="21"/>
      <c r="I100" s="96"/>
    </row>
    <row r="101" spans="1:9" ht="20.149999999999999" customHeight="1" x14ac:dyDescent="0.35">
      <c r="A101" s="44">
        <v>95</v>
      </c>
      <c r="B101" s="19"/>
      <c r="C101" s="19"/>
      <c r="D101" s="20"/>
      <c r="E101" s="20"/>
      <c r="F101" s="240"/>
      <c r="G101" s="240"/>
      <c r="H101" s="21"/>
      <c r="I101" s="96"/>
    </row>
    <row r="102" spans="1:9" ht="20.149999999999999" customHeight="1" x14ac:dyDescent="0.35">
      <c r="A102" s="44">
        <v>96</v>
      </c>
      <c r="B102" s="19"/>
      <c r="C102" s="19"/>
      <c r="D102" s="20"/>
      <c r="E102" s="20"/>
      <c r="F102" s="240"/>
      <c r="G102" s="240"/>
      <c r="H102" s="21"/>
      <c r="I102" s="96"/>
    </row>
    <row r="103" spans="1:9" ht="20.149999999999999" customHeight="1" x14ac:dyDescent="0.35">
      <c r="A103" s="44">
        <v>97</v>
      </c>
      <c r="B103" s="19"/>
      <c r="C103" s="19"/>
      <c r="D103" s="20"/>
      <c r="E103" s="20"/>
      <c r="F103" s="240"/>
      <c r="G103" s="240"/>
      <c r="H103" s="21"/>
      <c r="I103" s="96"/>
    </row>
    <row r="104" spans="1:9" ht="20.149999999999999" customHeight="1" x14ac:dyDescent="0.35">
      <c r="A104" s="44">
        <v>98</v>
      </c>
      <c r="B104" s="19"/>
      <c r="C104" s="19"/>
      <c r="D104" s="20"/>
      <c r="E104" s="20"/>
      <c r="F104" s="240"/>
      <c r="G104" s="240"/>
      <c r="H104" s="21"/>
      <c r="I104" s="96"/>
    </row>
    <row r="105" spans="1:9" ht="20.149999999999999" customHeight="1" x14ac:dyDescent="0.35">
      <c r="A105" s="44">
        <v>99</v>
      </c>
      <c r="B105" s="19"/>
      <c r="C105" s="19"/>
      <c r="D105" s="20"/>
      <c r="E105" s="20"/>
      <c r="F105" s="240"/>
      <c r="G105" s="240"/>
      <c r="H105" s="21"/>
      <c r="I105" s="96"/>
    </row>
    <row r="106" spans="1:9" ht="20.149999999999999" customHeight="1" x14ac:dyDescent="0.35">
      <c r="A106" s="44">
        <v>100</v>
      </c>
      <c r="B106" s="19"/>
      <c r="C106" s="19"/>
      <c r="D106" s="20"/>
      <c r="E106" s="20"/>
      <c r="F106" s="240"/>
      <c r="G106" s="240"/>
      <c r="H106" s="21"/>
      <c r="I106" s="96"/>
    </row>
    <row r="107" spans="1:9" ht="20.149999999999999" customHeight="1" x14ac:dyDescent="0.35">
      <c r="A107" s="44">
        <v>101</v>
      </c>
      <c r="B107" s="19"/>
      <c r="C107" s="19"/>
      <c r="D107" s="20"/>
      <c r="E107" s="20"/>
      <c r="F107" s="240"/>
      <c r="G107" s="240"/>
      <c r="H107" s="21"/>
      <c r="I107" s="96"/>
    </row>
    <row r="108" spans="1:9" ht="20.149999999999999" customHeight="1" x14ac:dyDescent="0.35">
      <c r="A108" s="44">
        <v>102</v>
      </c>
      <c r="B108" s="19"/>
      <c r="C108" s="19"/>
      <c r="D108" s="20"/>
      <c r="E108" s="20"/>
      <c r="F108" s="240"/>
      <c r="G108" s="240"/>
      <c r="H108" s="21"/>
      <c r="I108" s="96"/>
    </row>
    <row r="109" spans="1:9" ht="20.149999999999999" customHeight="1" x14ac:dyDescent="0.35">
      <c r="A109" s="44">
        <v>103</v>
      </c>
      <c r="B109" s="19"/>
      <c r="C109" s="19"/>
      <c r="D109" s="20"/>
      <c r="E109" s="20"/>
      <c r="F109" s="240"/>
      <c r="G109" s="240"/>
      <c r="H109" s="21"/>
      <c r="I109" s="96"/>
    </row>
    <row r="110" spans="1:9" ht="20.149999999999999" customHeight="1" x14ac:dyDescent="0.35">
      <c r="A110" s="44">
        <v>104</v>
      </c>
      <c r="B110" s="19"/>
      <c r="C110" s="19"/>
      <c r="D110" s="20"/>
      <c r="E110" s="20"/>
      <c r="F110" s="240"/>
      <c r="G110" s="240"/>
      <c r="H110" s="21"/>
      <c r="I110" s="96"/>
    </row>
    <row r="111" spans="1:9" ht="20.149999999999999" customHeight="1" x14ac:dyDescent="0.35">
      <c r="A111" s="44">
        <v>105</v>
      </c>
      <c r="B111" s="19"/>
      <c r="C111" s="19"/>
      <c r="D111" s="20"/>
      <c r="E111" s="20"/>
      <c r="F111" s="240"/>
      <c r="G111" s="240"/>
      <c r="H111" s="21"/>
      <c r="I111" s="96"/>
    </row>
    <row r="112" spans="1:9" ht="20.149999999999999" customHeight="1" x14ac:dyDescent="0.35">
      <c r="A112" s="44">
        <v>106</v>
      </c>
      <c r="B112" s="19"/>
      <c r="C112" s="19"/>
      <c r="D112" s="20"/>
      <c r="E112" s="20"/>
      <c r="F112" s="240"/>
      <c r="G112" s="240"/>
      <c r="H112" s="21"/>
      <c r="I112" s="96"/>
    </row>
    <row r="113" spans="1:9" ht="20.149999999999999" customHeight="1" x14ac:dyDescent="0.35">
      <c r="A113" s="44">
        <v>107</v>
      </c>
      <c r="B113" s="19"/>
      <c r="C113" s="19"/>
      <c r="D113" s="20"/>
      <c r="E113" s="20"/>
      <c r="F113" s="240"/>
      <c r="G113" s="240"/>
      <c r="H113" s="21"/>
      <c r="I113" s="96"/>
    </row>
    <row r="114" spans="1:9" ht="20.149999999999999" customHeight="1" x14ac:dyDescent="0.35">
      <c r="A114" s="44">
        <v>108</v>
      </c>
      <c r="B114" s="19"/>
      <c r="C114" s="19"/>
      <c r="D114" s="20"/>
      <c r="E114" s="20"/>
      <c r="F114" s="240"/>
      <c r="G114" s="240"/>
      <c r="H114" s="21"/>
      <c r="I114" s="96"/>
    </row>
    <row r="115" spans="1:9" ht="20.149999999999999" customHeight="1" x14ac:dyDescent="0.35">
      <c r="A115" s="44">
        <v>109</v>
      </c>
      <c r="B115" s="19"/>
      <c r="C115" s="19"/>
      <c r="D115" s="20"/>
      <c r="E115" s="20"/>
      <c r="F115" s="240"/>
      <c r="G115" s="240"/>
      <c r="H115" s="21"/>
      <c r="I115" s="96"/>
    </row>
    <row r="116" spans="1:9" ht="20.149999999999999" customHeight="1" x14ac:dyDescent="0.35">
      <c r="A116" s="44">
        <v>110</v>
      </c>
      <c r="B116" s="19"/>
      <c r="C116" s="19"/>
      <c r="D116" s="20"/>
      <c r="E116" s="20"/>
      <c r="F116" s="240"/>
      <c r="G116" s="240"/>
      <c r="H116" s="21"/>
      <c r="I116" s="96"/>
    </row>
    <row r="117" spans="1:9" ht="20.149999999999999" customHeight="1" x14ac:dyDescent="0.35">
      <c r="A117" s="44">
        <v>111</v>
      </c>
      <c r="B117" s="19"/>
      <c r="C117" s="19"/>
      <c r="D117" s="20"/>
      <c r="E117" s="20"/>
      <c r="F117" s="240"/>
      <c r="G117" s="240"/>
      <c r="H117" s="21"/>
      <c r="I117" s="96"/>
    </row>
    <row r="118" spans="1:9" ht="20.149999999999999" customHeight="1" x14ac:dyDescent="0.35">
      <c r="A118" s="44">
        <v>112</v>
      </c>
      <c r="B118" s="19"/>
      <c r="C118" s="19"/>
      <c r="D118" s="20"/>
      <c r="E118" s="20"/>
      <c r="F118" s="240"/>
      <c r="G118" s="240"/>
      <c r="H118" s="21"/>
      <c r="I118" s="96"/>
    </row>
    <row r="119" spans="1:9" ht="20.149999999999999" customHeight="1" x14ac:dyDescent="0.35">
      <c r="A119" s="44">
        <v>113</v>
      </c>
      <c r="B119" s="19"/>
      <c r="C119" s="19"/>
      <c r="D119" s="20"/>
      <c r="E119" s="20"/>
      <c r="F119" s="240"/>
      <c r="G119" s="240"/>
      <c r="H119" s="21"/>
      <c r="I119" s="96"/>
    </row>
    <row r="120" spans="1:9" ht="20.149999999999999" customHeight="1" x14ac:dyDescent="0.35">
      <c r="A120" s="44">
        <v>114</v>
      </c>
      <c r="B120" s="19"/>
      <c r="C120" s="19"/>
      <c r="D120" s="20"/>
      <c r="E120" s="20"/>
      <c r="F120" s="240"/>
      <c r="G120" s="240"/>
      <c r="H120" s="21"/>
      <c r="I120" s="96"/>
    </row>
    <row r="121" spans="1:9" ht="20.149999999999999" customHeight="1" x14ac:dyDescent="0.35">
      <c r="A121" s="44">
        <v>115</v>
      </c>
      <c r="B121" s="19"/>
      <c r="C121" s="19"/>
      <c r="D121" s="20"/>
      <c r="E121" s="20"/>
      <c r="F121" s="240"/>
      <c r="G121" s="240"/>
      <c r="H121" s="21"/>
      <c r="I121" s="96"/>
    </row>
    <row r="122" spans="1:9" ht="20.149999999999999" customHeight="1" x14ac:dyDescent="0.35">
      <c r="A122" s="44">
        <v>116</v>
      </c>
      <c r="B122" s="19"/>
      <c r="C122" s="19"/>
      <c r="D122" s="20"/>
      <c r="E122" s="20"/>
      <c r="F122" s="240"/>
      <c r="G122" s="240"/>
      <c r="H122" s="21"/>
      <c r="I122" s="96"/>
    </row>
    <row r="123" spans="1:9" ht="20.149999999999999" customHeight="1" x14ac:dyDescent="0.35">
      <c r="A123" s="44">
        <v>117</v>
      </c>
      <c r="B123" s="19"/>
      <c r="C123" s="19"/>
      <c r="D123" s="20"/>
      <c r="E123" s="20"/>
      <c r="F123" s="240"/>
      <c r="G123" s="240"/>
      <c r="H123" s="21"/>
      <c r="I123" s="96"/>
    </row>
    <row r="124" spans="1:9" ht="20.149999999999999" customHeight="1" x14ac:dyDescent="0.35">
      <c r="A124" s="44">
        <v>118</v>
      </c>
      <c r="B124" s="19"/>
      <c r="C124" s="19"/>
      <c r="D124" s="20"/>
      <c r="E124" s="20"/>
      <c r="F124" s="240"/>
      <c r="G124" s="240"/>
      <c r="H124" s="21"/>
      <c r="I124" s="96"/>
    </row>
    <row r="125" spans="1:9" ht="20.149999999999999" customHeight="1" x14ac:dyDescent="0.35">
      <c r="A125" s="44">
        <v>119</v>
      </c>
      <c r="B125" s="19"/>
      <c r="C125" s="19"/>
      <c r="D125" s="20"/>
      <c r="E125" s="20"/>
      <c r="F125" s="240"/>
      <c r="G125" s="240"/>
      <c r="H125" s="21"/>
      <c r="I125" s="96"/>
    </row>
    <row r="126" spans="1:9" ht="20.149999999999999" customHeight="1" x14ac:dyDescent="0.35">
      <c r="A126" s="44">
        <v>120</v>
      </c>
      <c r="B126" s="19"/>
      <c r="C126" s="19"/>
      <c r="D126" s="20"/>
      <c r="E126" s="20"/>
      <c r="F126" s="240"/>
      <c r="G126" s="240"/>
      <c r="H126" s="21"/>
      <c r="I126" s="96"/>
    </row>
    <row r="127" spans="1:9" ht="20.149999999999999" customHeight="1" x14ac:dyDescent="0.35">
      <c r="A127" s="44">
        <v>121</v>
      </c>
      <c r="B127" s="19"/>
      <c r="C127" s="19"/>
      <c r="D127" s="20"/>
      <c r="E127" s="20"/>
      <c r="F127" s="240"/>
      <c r="G127" s="240"/>
      <c r="H127" s="21"/>
      <c r="I127" s="96"/>
    </row>
    <row r="128" spans="1:9" ht="20.149999999999999" customHeight="1" x14ac:dyDescent="0.35">
      <c r="A128" s="44">
        <v>122</v>
      </c>
      <c r="B128" s="19"/>
      <c r="C128" s="19"/>
      <c r="D128" s="20"/>
      <c r="E128" s="20"/>
      <c r="F128" s="240"/>
      <c r="G128" s="240"/>
      <c r="H128" s="21"/>
      <c r="I128" s="96"/>
    </row>
    <row r="129" spans="1:9" ht="20.149999999999999" customHeight="1" x14ac:dyDescent="0.35">
      <c r="A129" s="44">
        <v>123</v>
      </c>
      <c r="B129" s="19"/>
      <c r="C129" s="19"/>
      <c r="D129" s="20"/>
      <c r="E129" s="20"/>
      <c r="F129" s="240"/>
      <c r="G129" s="240"/>
      <c r="H129" s="21"/>
      <c r="I129" s="96"/>
    </row>
    <row r="130" spans="1:9" ht="20.149999999999999" customHeight="1" x14ac:dyDescent="0.35">
      <c r="A130" s="44">
        <v>124</v>
      </c>
      <c r="B130" s="19"/>
      <c r="C130" s="19"/>
      <c r="D130" s="20"/>
      <c r="E130" s="20"/>
      <c r="F130" s="240"/>
      <c r="G130" s="240"/>
      <c r="H130" s="21"/>
      <c r="I130" s="96"/>
    </row>
    <row r="131" spans="1:9" ht="20.149999999999999" customHeight="1" x14ac:dyDescent="0.35">
      <c r="A131" s="44">
        <v>125</v>
      </c>
      <c r="B131" s="19"/>
      <c r="C131" s="19"/>
      <c r="D131" s="20"/>
      <c r="E131" s="20"/>
      <c r="F131" s="240"/>
      <c r="G131" s="240"/>
      <c r="H131" s="21"/>
      <c r="I131" s="96"/>
    </row>
    <row r="132" spans="1:9" ht="20.149999999999999" customHeight="1" x14ac:dyDescent="0.35">
      <c r="A132" s="44">
        <v>126</v>
      </c>
      <c r="B132" s="19"/>
      <c r="C132" s="19"/>
      <c r="D132" s="20"/>
      <c r="E132" s="20"/>
      <c r="F132" s="240"/>
      <c r="G132" s="240"/>
      <c r="H132" s="21"/>
      <c r="I132" s="96"/>
    </row>
    <row r="133" spans="1:9" ht="20.149999999999999" customHeight="1" x14ac:dyDescent="0.35">
      <c r="A133" s="44">
        <v>127</v>
      </c>
      <c r="B133" s="19"/>
      <c r="C133" s="19"/>
      <c r="D133" s="20"/>
      <c r="E133" s="20"/>
      <c r="F133" s="240"/>
      <c r="G133" s="240"/>
      <c r="H133" s="21"/>
      <c r="I133" s="96"/>
    </row>
    <row r="134" spans="1:9" ht="20.149999999999999" customHeight="1" x14ac:dyDescent="0.35">
      <c r="A134" s="44">
        <v>128</v>
      </c>
      <c r="B134" s="19"/>
      <c r="C134" s="19"/>
      <c r="D134" s="20"/>
      <c r="E134" s="20"/>
      <c r="F134" s="240"/>
      <c r="G134" s="240"/>
      <c r="H134" s="21"/>
      <c r="I134" s="96"/>
    </row>
    <row r="135" spans="1:9" ht="20.149999999999999" customHeight="1" x14ac:dyDescent="0.35">
      <c r="A135" s="44">
        <v>129</v>
      </c>
      <c r="B135" s="19"/>
      <c r="C135" s="19"/>
      <c r="D135" s="20"/>
      <c r="E135" s="20"/>
      <c r="F135" s="240"/>
      <c r="G135" s="240"/>
      <c r="H135" s="21"/>
      <c r="I135" s="96"/>
    </row>
    <row r="136" spans="1:9" ht="20.149999999999999" customHeight="1" x14ac:dyDescent="0.35">
      <c r="A136" s="44">
        <v>130</v>
      </c>
      <c r="B136" s="19"/>
      <c r="C136" s="19"/>
      <c r="D136" s="20"/>
      <c r="E136" s="20"/>
      <c r="F136" s="240"/>
      <c r="G136" s="240"/>
      <c r="H136" s="21"/>
      <c r="I136" s="96"/>
    </row>
    <row r="137" spans="1:9" ht="20.149999999999999" customHeight="1" x14ac:dyDescent="0.35">
      <c r="A137" s="44">
        <v>131</v>
      </c>
      <c r="B137" s="19"/>
      <c r="C137" s="19"/>
      <c r="D137" s="20"/>
      <c r="E137" s="20"/>
      <c r="F137" s="240"/>
      <c r="G137" s="240"/>
      <c r="H137" s="21"/>
      <c r="I137" s="96"/>
    </row>
    <row r="138" spans="1:9" ht="20.149999999999999" customHeight="1" x14ac:dyDescent="0.35">
      <c r="A138" s="44">
        <v>132</v>
      </c>
      <c r="B138" s="19"/>
      <c r="C138" s="19"/>
      <c r="D138" s="20"/>
      <c r="E138" s="20"/>
      <c r="F138" s="240"/>
      <c r="G138" s="240"/>
      <c r="H138" s="21"/>
      <c r="I138" s="96"/>
    </row>
    <row r="139" spans="1:9" ht="20.149999999999999" customHeight="1" x14ac:dyDescent="0.35">
      <c r="A139" s="44">
        <v>133</v>
      </c>
      <c r="B139" s="19"/>
      <c r="C139" s="19"/>
      <c r="D139" s="20"/>
      <c r="E139" s="20"/>
      <c r="F139" s="240"/>
      <c r="G139" s="240"/>
      <c r="H139" s="21"/>
      <c r="I139" s="96"/>
    </row>
    <row r="140" spans="1:9" ht="20.149999999999999" customHeight="1" x14ac:dyDescent="0.35">
      <c r="A140" s="44">
        <v>134</v>
      </c>
      <c r="B140" s="19"/>
      <c r="C140" s="19"/>
      <c r="D140" s="20"/>
      <c r="E140" s="20"/>
      <c r="F140" s="240"/>
      <c r="G140" s="240"/>
      <c r="H140" s="21"/>
      <c r="I140" s="96"/>
    </row>
    <row r="141" spans="1:9" ht="20.149999999999999" customHeight="1" x14ac:dyDescent="0.35">
      <c r="A141" s="44">
        <v>135</v>
      </c>
      <c r="B141" s="19"/>
      <c r="C141" s="19"/>
      <c r="D141" s="20"/>
      <c r="E141" s="20"/>
      <c r="F141" s="240"/>
      <c r="G141" s="240"/>
      <c r="H141" s="21"/>
      <c r="I141" s="96"/>
    </row>
    <row r="142" spans="1:9" ht="20.149999999999999" customHeight="1" x14ac:dyDescent="0.35">
      <c r="A142" s="44">
        <v>136</v>
      </c>
      <c r="B142" s="19"/>
      <c r="C142" s="19"/>
      <c r="D142" s="20"/>
      <c r="E142" s="20"/>
      <c r="F142" s="240"/>
      <c r="G142" s="240"/>
      <c r="H142" s="21"/>
      <c r="I142" s="96"/>
    </row>
    <row r="143" spans="1:9" ht="20.149999999999999" customHeight="1" x14ac:dyDescent="0.35">
      <c r="A143" s="44">
        <v>137</v>
      </c>
      <c r="B143" s="19"/>
      <c r="C143" s="19"/>
      <c r="D143" s="20"/>
      <c r="E143" s="20"/>
      <c r="F143" s="240"/>
      <c r="G143" s="240"/>
      <c r="H143" s="21"/>
      <c r="I143" s="96"/>
    </row>
    <row r="144" spans="1:9" ht="20.149999999999999" customHeight="1" x14ac:dyDescent="0.35">
      <c r="A144" s="44">
        <v>138</v>
      </c>
      <c r="B144" s="19"/>
      <c r="C144" s="19"/>
      <c r="D144" s="20"/>
      <c r="E144" s="20"/>
      <c r="F144" s="240"/>
      <c r="G144" s="240"/>
      <c r="H144" s="21"/>
      <c r="I144" s="96"/>
    </row>
    <row r="145" spans="1:9" ht="20.149999999999999" customHeight="1" x14ac:dyDescent="0.35">
      <c r="A145" s="44">
        <v>139</v>
      </c>
      <c r="B145" s="19"/>
      <c r="C145" s="19"/>
      <c r="D145" s="20"/>
      <c r="E145" s="20"/>
      <c r="F145" s="240"/>
      <c r="G145" s="240"/>
      <c r="H145" s="21"/>
      <c r="I145" s="96"/>
    </row>
    <row r="146" spans="1:9" ht="20.149999999999999" customHeight="1" x14ac:dyDescent="0.35">
      <c r="A146" s="44">
        <v>140</v>
      </c>
      <c r="B146" s="19"/>
      <c r="C146" s="19"/>
      <c r="D146" s="20"/>
      <c r="E146" s="20"/>
      <c r="F146" s="240"/>
      <c r="G146" s="240"/>
      <c r="H146" s="21"/>
      <c r="I146" s="96"/>
    </row>
    <row r="147" spans="1:9" ht="20.149999999999999" customHeight="1" x14ac:dyDescent="0.35">
      <c r="A147" s="44">
        <v>141</v>
      </c>
      <c r="B147" s="19"/>
      <c r="C147" s="19"/>
      <c r="D147" s="20"/>
      <c r="E147" s="20"/>
      <c r="F147" s="240"/>
      <c r="G147" s="240"/>
      <c r="H147" s="21"/>
      <c r="I147" s="96"/>
    </row>
    <row r="148" spans="1:9" ht="20.149999999999999" customHeight="1" x14ac:dyDescent="0.35">
      <c r="A148" s="44">
        <v>142</v>
      </c>
      <c r="B148" s="19"/>
      <c r="C148" s="19"/>
      <c r="D148" s="20"/>
      <c r="E148" s="20"/>
      <c r="F148" s="240"/>
      <c r="G148" s="240"/>
      <c r="H148" s="21"/>
      <c r="I148" s="96"/>
    </row>
    <row r="149" spans="1:9" ht="20.149999999999999" customHeight="1" x14ac:dyDescent="0.35">
      <c r="A149" s="44">
        <v>143</v>
      </c>
      <c r="B149" s="19"/>
      <c r="C149" s="19"/>
      <c r="D149" s="20"/>
      <c r="E149" s="20"/>
      <c r="F149" s="240"/>
      <c r="G149" s="240"/>
      <c r="H149" s="21"/>
      <c r="I149" s="96"/>
    </row>
    <row r="150" spans="1:9" ht="20.149999999999999" customHeight="1" x14ac:dyDescent="0.35">
      <c r="A150" s="44">
        <v>144</v>
      </c>
      <c r="B150" s="19"/>
      <c r="C150" s="19"/>
      <c r="D150" s="20"/>
      <c r="E150" s="20"/>
      <c r="F150" s="240"/>
      <c r="G150" s="240"/>
      <c r="H150" s="21"/>
      <c r="I150" s="96"/>
    </row>
    <row r="151" spans="1:9" ht="20.149999999999999" customHeight="1" x14ac:dyDescent="0.35">
      <c r="A151" s="44">
        <v>145</v>
      </c>
      <c r="B151" s="19"/>
      <c r="C151" s="19"/>
      <c r="D151" s="20"/>
      <c r="E151" s="20"/>
      <c r="F151" s="240"/>
      <c r="G151" s="240"/>
      <c r="H151" s="21"/>
      <c r="I151" s="96"/>
    </row>
    <row r="152" spans="1:9" ht="20.149999999999999" customHeight="1" x14ac:dyDescent="0.35">
      <c r="A152" s="44">
        <v>146</v>
      </c>
      <c r="B152" s="19"/>
      <c r="C152" s="19"/>
      <c r="D152" s="20"/>
      <c r="E152" s="20"/>
      <c r="F152" s="240"/>
      <c r="G152" s="240"/>
      <c r="H152" s="21"/>
      <c r="I152" s="96"/>
    </row>
    <row r="153" spans="1:9" ht="20.149999999999999" customHeight="1" x14ac:dyDescent="0.35">
      <c r="A153" s="44">
        <v>147</v>
      </c>
      <c r="B153" s="19"/>
      <c r="C153" s="19"/>
      <c r="D153" s="20"/>
      <c r="E153" s="20"/>
      <c r="F153" s="240"/>
      <c r="G153" s="240"/>
      <c r="H153" s="21"/>
      <c r="I153" s="96"/>
    </row>
    <row r="154" spans="1:9" ht="20.149999999999999" customHeight="1" x14ac:dyDescent="0.35">
      <c r="A154" s="44">
        <v>148</v>
      </c>
      <c r="B154" s="19"/>
      <c r="C154" s="19"/>
      <c r="D154" s="20"/>
      <c r="E154" s="20"/>
      <c r="F154" s="240"/>
      <c r="G154" s="240"/>
      <c r="H154" s="21"/>
      <c r="I154" s="96"/>
    </row>
    <row r="155" spans="1:9" ht="20.149999999999999" customHeight="1" x14ac:dyDescent="0.35">
      <c r="A155" s="44">
        <v>149</v>
      </c>
      <c r="B155" s="19"/>
      <c r="C155" s="19"/>
      <c r="D155" s="20"/>
      <c r="E155" s="20"/>
      <c r="F155" s="240"/>
      <c r="G155" s="240"/>
      <c r="H155" s="21"/>
      <c r="I155" s="96"/>
    </row>
    <row r="156" spans="1:9" ht="20.149999999999999" customHeight="1" x14ac:dyDescent="0.35">
      <c r="A156" s="44">
        <v>150</v>
      </c>
      <c r="B156" s="19"/>
      <c r="C156" s="19"/>
      <c r="D156" s="20"/>
      <c r="E156" s="20"/>
      <c r="F156" s="240"/>
      <c r="G156" s="240"/>
      <c r="H156" s="21"/>
      <c r="I156" s="96"/>
    </row>
    <row r="157" spans="1:9" ht="20.149999999999999" customHeight="1" x14ac:dyDescent="0.35">
      <c r="A157" s="44">
        <v>151</v>
      </c>
      <c r="B157" s="19"/>
      <c r="C157" s="19"/>
      <c r="D157" s="20"/>
      <c r="E157" s="20"/>
      <c r="F157" s="240"/>
      <c r="G157" s="240"/>
      <c r="H157" s="21"/>
      <c r="I157" s="96"/>
    </row>
    <row r="158" spans="1:9" ht="20.149999999999999" customHeight="1" x14ac:dyDescent="0.35">
      <c r="A158" s="44">
        <v>152</v>
      </c>
      <c r="B158" s="19"/>
      <c r="C158" s="19"/>
      <c r="D158" s="20"/>
      <c r="E158" s="20"/>
      <c r="F158" s="240"/>
      <c r="G158" s="240"/>
      <c r="H158" s="21"/>
      <c r="I158" s="96"/>
    </row>
    <row r="159" spans="1:9" ht="20.149999999999999" customHeight="1" x14ac:dyDescent="0.35">
      <c r="A159" s="44">
        <v>153</v>
      </c>
      <c r="B159" s="19"/>
      <c r="C159" s="19"/>
      <c r="D159" s="20"/>
      <c r="E159" s="20"/>
      <c r="F159" s="240"/>
      <c r="G159" s="240"/>
      <c r="H159" s="21"/>
      <c r="I159" s="96"/>
    </row>
    <row r="160" spans="1:9" ht="20.149999999999999" customHeight="1" x14ac:dyDescent="0.35">
      <c r="A160" s="44">
        <v>154</v>
      </c>
      <c r="B160" s="19"/>
      <c r="C160" s="19"/>
      <c r="D160" s="20"/>
      <c r="E160" s="20"/>
      <c r="F160" s="240"/>
      <c r="G160" s="240"/>
      <c r="H160" s="21"/>
      <c r="I160" s="96"/>
    </row>
    <row r="161" spans="1:9" ht="20.149999999999999" customHeight="1" x14ac:dyDescent="0.35">
      <c r="A161" s="44">
        <v>155</v>
      </c>
      <c r="B161" s="19"/>
      <c r="C161" s="19"/>
      <c r="D161" s="20"/>
      <c r="E161" s="20"/>
      <c r="F161" s="240"/>
      <c r="G161" s="240"/>
      <c r="H161" s="21"/>
      <c r="I161" s="96"/>
    </row>
    <row r="162" spans="1:9" ht="20.149999999999999" customHeight="1" x14ac:dyDescent="0.35">
      <c r="A162" s="44">
        <v>156</v>
      </c>
      <c r="B162" s="19"/>
      <c r="C162" s="19"/>
      <c r="D162" s="20"/>
      <c r="E162" s="20"/>
      <c r="F162" s="240"/>
      <c r="G162" s="240"/>
      <c r="H162" s="21"/>
      <c r="I162" s="96"/>
    </row>
    <row r="163" spans="1:9" ht="20.149999999999999" customHeight="1" x14ac:dyDescent="0.35">
      <c r="A163" s="44">
        <v>157</v>
      </c>
      <c r="B163" s="19"/>
      <c r="C163" s="19"/>
      <c r="D163" s="20"/>
      <c r="E163" s="20"/>
      <c r="F163" s="240"/>
      <c r="G163" s="240"/>
      <c r="H163" s="21"/>
      <c r="I163" s="96"/>
    </row>
    <row r="164" spans="1:9" ht="20.149999999999999" customHeight="1" x14ac:dyDescent="0.35">
      <c r="A164" s="44">
        <v>158</v>
      </c>
      <c r="B164" s="19"/>
      <c r="C164" s="19"/>
      <c r="D164" s="20"/>
      <c r="E164" s="20"/>
      <c r="F164" s="240"/>
      <c r="G164" s="240"/>
      <c r="H164" s="21"/>
      <c r="I164" s="96"/>
    </row>
    <row r="165" spans="1:9" ht="20.149999999999999" customHeight="1" x14ac:dyDescent="0.35">
      <c r="A165" s="44">
        <v>159</v>
      </c>
      <c r="B165" s="19"/>
      <c r="C165" s="19"/>
      <c r="D165" s="20"/>
      <c r="E165" s="20"/>
      <c r="F165" s="240"/>
      <c r="G165" s="240"/>
      <c r="H165" s="21"/>
      <c r="I165" s="96"/>
    </row>
    <row r="166" spans="1:9" ht="20.149999999999999" customHeight="1" x14ac:dyDescent="0.35">
      <c r="A166" s="44">
        <v>160</v>
      </c>
      <c r="B166" s="19"/>
      <c r="C166" s="19"/>
      <c r="D166" s="20"/>
      <c r="E166" s="20"/>
      <c r="F166" s="240"/>
      <c r="G166" s="240"/>
      <c r="H166" s="21"/>
      <c r="I166" s="96"/>
    </row>
    <row r="167" spans="1:9" ht="20.149999999999999" customHeight="1" x14ac:dyDescent="0.35">
      <c r="A167" s="44">
        <v>161</v>
      </c>
      <c r="B167" s="19"/>
      <c r="C167" s="19"/>
      <c r="D167" s="20"/>
      <c r="E167" s="20"/>
      <c r="F167" s="240"/>
      <c r="G167" s="240"/>
      <c r="H167" s="21"/>
      <c r="I167" s="96"/>
    </row>
    <row r="168" spans="1:9" ht="20.149999999999999" customHeight="1" x14ac:dyDescent="0.35">
      <c r="A168" s="44">
        <v>162</v>
      </c>
      <c r="B168" s="19"/>
      <c r="C168" s="19"/>
      <c r="D168" s="20"/>
      <c r="E168" s="20"/>
      <c r="F168" s="240"/>
      <c r="G168" s="240"/>
      <c r="H168" s="21"/>
      <c r="I168" s="96"/>
    </row>
    <row r="169" spans="1:9" ht="20.149999999999999" customHeight="1" x14ac:dyDescent="0.35">
      <c r="A169" s="44">
        <v>163</v>
      </c>
      <c r="B169" s="19"/>
      <c r="C169" s="19"/>
      <c r="D169" s="20"/>
      <c r="E169" s="20"/>
      <c r="F169" s="240"/>
      <c r="G169" s="240"/>
      <c r="H169" s="21"/>
      <c r="I169" s="96"/>
    </row>
    <row r="170" spans="1:9" ht="20.149999999999999" customHeight="1" x14ac:dyDescent="0.35">
      <c r="A170" s="44">
        <v>164</v>
      </c>
      <c r="B170" s="19"/>
      <c r="C170" s="19"/>
      <c r="D170" s="20"/>
      <c r="E170" s="20"/>
      <c r="F170" s="240"/>
      <c r="G170" s="240"/>
      <c r="H170" s="21"/>
      <c r="I170" s="96"/>
    </row>
    <row r="171" spans="1:9" ht="20.149999999999999" customHeight="1" x14ac:dyDescent="0.35">
      <c r="A171" s="44">
        <v>165</v>
      </c>
      <c r="B171" s="19"/>
      <c r="C171" s="19"/>
      <c r="D171" s="20"/>
      <c r="E171" s="20"/>
      <c r="F171" s="240"/>
      <c r="G171" s="240"/>
      <c r="H171" s="21"/>
      <c r="I171" s="96"/>
    </row>
    <row r="172" spans="1:9" ht="20.149999999999999" customHeight="1" x14ac:dyDescent="0.35">
      <c r="A172" s="44">
        <v>166</v>
      </c>
      <c r="B172" s="19"/>
      <c r="C172" s="19"/>
      <c r="D172" s="20"/>
      <c r="E172" s="20"/>
      <c r="F172" s="240"/>
      <c r="G172" s="240"/>
      <c r="H172" s="21"/>
      <c r="I172" s="96"/>
    </row>
    <row r="173" spans="1:9" ht="20.149999999999999" customHeight="1" x14ac:dyDescent="0.35">
      <c r="A173" s="44">
        <v>167</v>
      </c>
      <c r="B173" s="19"/>
      <c r="C173" s="19"/>
      <c r="D173" s="20"/>
      <c r="E173" s="20"/>
      <c r="F173" s="240"/>
      <c r="G173" s="240"/>
      <c r="H173" s="21"/>
      <c r="I173" s="96"/>
    </row>
    <row r="174" spans="1:9" ht="20.149999999999999" customHeight="1" x14ac:dyDescent="0.35">
      <c r="A174" s="44">
        <v>168</v>
      </c>
      <c r="B174" s="19"/>
      <c r="C174" s="19"/>
      <c r="D174" s="20"/>
      <c r="E174" s="20"/>
      <c r="F174" s="240"/>
      <c r="G174" s="240"/>
      <c r="H174" s="21"/>
      <c r="I174" s="96"/>
    </row>
    <row r="175" spans="1:9" ht="20.149999999999999" customHeight="1" x14ac:dyDescent="0.35">
      <c r="A175" s="44">
        <v>169</v>
      </c>
      <c r="B175" s="19"/>
      <c r="C175" s="19"/>
      <c r="D175" s="20"/>
      <c r="E175" s="20"/>
      <c r="F175" s="240"/>
      <c r="G175" s="240"/>
      <c r="H175" s="21"/>
      <c r="I175" s="96"/>
    </row>
    <row r="176" spans="1:9" ht="20.149999999999999" customHeight="1" x14ac:dyDescent="0.35">
      <c r="A176" s="44">
        <v>170</v>
      </c>
      <c r="B176" s="19"/>
      <c r="C176" s="19"/>
      <c r="D176" s="20"/>
      <c r="E176" s="20"/>
      <c r="F176" s="240"/>
      <c r="G176" s="240"/>
      <c r="H176" s="21"/>
      <c r="I176" s="96"/>
    </row>
    <row r="177" spans="1:9" ht="20.149999999999999" customHeight="1" x14ac:dyDescent="0.35">
      <c r="A177" s="44">
        <v>171</v>
      </c>
      <c r="B177" s="19"/>
      <c r="C177" s="19"/>
      <c r="D177" s="20"/>
      <c r="E177" s="20"/>
      <c r="F177" s="240"/>
      <c r="G177" s="240"/>
      <c r="H177" s="21"/>
      <c r="I177" s="96"/>
    </row>
    <row r="178" spans="1:9" ht="20.149999999999999" customHeight="1" x14ac:dyDescent="0.35">
      <c r="A178" s="44">
        <v>172</v>
      </c>
      <c r="B178" s="19"/>
      <c r="C178" s="19"/>
      <c r="D178" s="20"/>
      <c r="E178" s="20"/>
      <c r="F178" s="240"/>
      <c r="G178" s="240"/>
      <c r="H178" s="21"/>
      <c r="I178" s="96"/>
    </row>
    <row r="179" spans="1:9" ht="20.149999999999999" customHeight="1" x14ac:dyDescent="0.35">
      <c r="A179" s="44">
        <v>173</v>
      </c>
      <c r="B179" s="19"/>
      <c r="C179" s="19"/>
      <c r="D179" s="20"/>
      <c r="E179" s="20"/>
      <c r="F179" s="240"/>
      <c r="G179" s="240"/>
      <c r="H179" s="21"/>
      <c r="I179" s="96"/>
    </row>
    <row r="180" spans="1:9" ht="20.149999999999999" customHeight="1" x14ac:dyDescent="0.35">
      <c r="A180" s="44">
        <v>174</v>
      </c>
      <c r="B180" s="19"/>
      <c r="C180" s="19"/>
      <c r="D180" s="20"/>
      <c r="E180" s="20"/>
      <c r="F180" s="240"/>
      <c r="G180" s="240"/>
      <c r="H180" s="21"/>
      <c r="I180" s="96"/>
    </row>
    <row r="181" spans="1:9" ht="20.149999999999999" customHeight="1" x14ac:dyDescent="0.35">
      <c r="A181" s="44">
        <v>175</v>
      </c>
      <c r="B181" s="19"/>
      <c r="C181" s="19"/>
      <c r="D181" s="20"/>
      <c r="E181" s="20"/>
      <c r="F181" s="240"/>
      <c r="G181" s="240"/>
      <c r="H181" s="21"/>
      <c r="I181" s="96"/>
    </row>
    <row r="182" spans="1:9" ht="20.149999999999999" customHeight="1" x14ac:dyDescent="0.35">
      <c r="A182" s="44">
        <v>176</v>
      </c>
      <c r="B182" s="19"/>
      <c r="C182" s="19"/>
      <c r="D182" s="20"/>
      <c r="E182" s="20"/>
      <c r="F182" s="240"/>
      <c r="G182" s="240"/>
      <c r="H182" s="21"/>
      <c r="I182" s="96"/>
    </row>
    <row r="183" spans="1:9" ht="20.149999999999999" customHeight="1" x14ac:dyDescent="0.35">
      <c r="A183" s="44">
        <v>177</v>
      </c>
      <c r="B183" s="19"/>
      <c r="C183" s="19"/>
      <c r="D183" s="20"/>
      <c r="E183" s="20"/>
      <c r="F183" s="240"/>
      <c r="G183" s="240"/>
      <c r="H183" s="21"/>
      <c r="I183" s="96"/>
    </row>
    <row r="184" spans="1:9" ht="20.149999999999999" customHeight="1" x14ac:dyDescent="0.35">
      <c r="A184" s="44">
        <v>178</v>
      </c>
      <c r="B184" s="19"/>
      <c r="C184" s="19"/>
      <c r="D184" s="20"/>
      <c r="E184" s="20"/>
      <c r="F184" s="240"/>
      <c r="G184" s="240"/>
      <c r="H184" s="21"/>
      <c r="I184" s="96"/>
    </row>
    <row r="185" spans="1:9" ht="20.149999999999999" customHeight="1" x14ac:dyDescent="0.35">
      <c r="A185" s="44">
        <v>179</v>
      </c>
      <c r="B185" s="19"/>
      <c r="C185" s="19"/>
      <c r="D185" s="20"/>
      <c r="E185" s="20"/>
      <c r="F185" s="240"/>
      <c r="G185" s="240"/>
      <c r="H185" s="21"/>
      <c r="I185" s="96"/>
    </row>
    <row r="186" spans="1:9" ht="20.149999999999999" customHeight="1" x14ac:dyDescent="0.35">
      <c r="A186" s="44">
        <v>180</v>
      </c>
      <c r="B186" s="19"/>
      <c r="C186" s="19"/>
      <c r="D186" s="20"/>
      <c r="E186" s="20"/>
      <c r="F186" s="240"/>
      <c r="G186" s="240"/>
      <c r="H186" s="21"/>
      <c r="I186" s="96"/>
    </row>
    <row r="187" spans="1:9" ht="20.149999999999999" customHeight="1" x14ac:dyDescent="0.35">
      <c r="A187" s="44">
        <v>181</v>
      </c>
      <c r="B187" s="19"/>
      <c r="C187" s="19"/>
      <c r="D187" s="20"/>
      <c r="E187" s="20"/>
      <c r="F187" s="240"/>
      <c r="G187" s="240"/>
      <c r="H187" s="21"/>
      <c r="I187" s="96"/>
    </row>
    <row r="188" spans="1:9" ht="20.149999999999999" customHeight="1" x14ac:dyDescent="0.35">
      <c r="A188" s="44">
        <v>182</v>
      </c>
      <c r="B188" s="19"/>
      <c r="C188" s="19"/>
      <c r="D188" s="20"/>
      <c r="E188" s="20"/>
      <c r="F188" s="240"/>
      <c r="G188" s="240"/>
      <c r="H188" s="21"/>
      <c r="I188" s="96"/>
    </row>
    <row r="189" spans="1:9" ht="20.149999999999999" customHeight="1" x14ac:dyDescent="0.35">
      <c r="A189" s="44">
        <v>183</v>
      </c>
      <c r="B189" s="19"/>
      <c r="C189" s="19"/>
      <c r="D189" s="20"/>
      <c r="E189" s="20"/>
      <c r="F189" s="240"/>
      <c r="G189" s="240"/>
      <c r="H189" s="21"/>
      <c r="I189" s="96"/>
    </row>
    <row r="190" spans="1:9" ht="20.149999999999999" customHeight="1" x14ac:dyDescent="0.35">
      <c r="A190" s="44">
        <v>184</v>
      </c>
      <c r="B190" s="19"/>
      <c r="C190" s="19"/>
      <c r="D190" s="20"/>
      <c r="E190" s="20"/>
      <c r="F190" s="240"/>
      <c r="G190" s="240"/>
      <c r="H190" s="21"/>
      <c r="I190" s="96"/>
    </row>
    <row r="191" spans="1:9" ht="20.149999999999999" customHeight="1" x14ac:dyDescent="0.35">
      <c r="A191" s="44">
        <v>185</v>
      </c>
      <c r="B191" s="19"/>
      <c r="C191" s="19"/>
      <c r="D191" s="20"/>
      <c r="E191" s="20"/>
      <c r="F191" s="240"/>
      <c r="G191" s="240"/>
      <c r="H191" s="21"/>
      <c r="I191" s="96"/>
    </row>
    <row r="192" spans="1:9" ht="20.149999999999999" customHeight="1" x14ac:dyDescent="0.35">
      <c r="A192" s="44">
        <v>186</v>
      </c>
      <c r="B192" s="19"/>
      <c r="C192" s="19"/>
      <c r="D192" s="20"/>
      <c r="E192" s="20"/>
      <c r="F192" s="240"/>
      <c r="G192" s="240"/>
      <c r="H192" s="21"/>
      <c r="I192" s="96"/>
    </row>
    <row r="193" spans="1:9" ht="20.149999999999999" customHeight="1" x14ac:dyDescent="0.35">
      <c r="A193" s="44">
        <v>187</v>
      </c>
      <c r="B193" s="19"/>
      <c r="C193" s="19"/>
      <c r="D193" s="20"/>
      <c r="E193" s="20"/>
      <c r="F193" s="240"/>
      <c r="G193" s="240"/>
      <c r="H193" s="21"/>
      <c r="I193" s="96"/>
    </row>
    <row r="194" spans="1:9" ht="20.149999999999999" customHeight="1" x14ac:dyDescent="0.35">
      <c r="A194" s="44">
        <v>188</v>
      </c>
      <c r="B194" s="19"/>
      <c r="C194" s="19"/>
      <c r="D194" s="20"/>
      <c r="E194" s="20"/>
      <c r="F194" s="240"/>
      <c r="G194" s="240"/>
      <c r="H194" s="21"/>
      <c r="I194" s="96"/>
    </row>
    <row r="195" spans="1:9" ht="20.149999999999999" customHeight="1" x14ac:dyDescent="0.35">
      <c r="A195" s="44">
        <v>189</v>
      </c>
      <c r="B195" s="19"/>
      <c r="C195" s="19"/>
      <c r="D195" s="20"/>
      <c r="E195" s="20"/>
      <c r="F195" s="240"/>
      <c r="G195" s="240"/>
      <c r="H195" s="21"/>
      <c r="I195" s="96"/>
    </row>
    <row r="196" spans="1:9" ht="20.149999999999999" customHeight="1" x14ac:dyDescent="0.35">
      <c r="A196" s="44">
        <v>190</v>
      </c>
      <c r="B196" s="19"/>
      <c r="C196" s="19"/>
      <c r="D196" s="20"/>
      <c r="E196" s="20"/>
      <c r="F196" s="240"/>
      <c r="G196" s="240"/>
      <c r="H196" s="21"/>
      <c r="I196" s="96"/>
    </row>
    <row r="197" spans="1:9" ht="20.149999999999999" customHeight="1" x14ac:dyDescent="0.35">
      <c r="A197" s="44">
        <v>191</v>
      </c>
      <c r="B197" s="19"/>
      <c r="C197" s="19"/>
      <c r="D197" s="20"/>
      <c r="E197" s="20"/>
      <c r="F197" s="240"/>
      <c r="G197" s="240"/>
      <c r="H197" s="21"/>
      <c r="I197" s="96"/>
    </row>
    <row r="198" spans="1:9" ht="20.149999999999999" customHeight="1" x14ac:dyDescent="0.35">
      <c r="A198" s="44">
        <v>192</v>
      </c>
      <c r="B198" s="19"/>
      <c r="C198" s="19"/>
      <c r="D198" s="20"/>
      <c r="E198" s="20"/>
      <c r="F198" s="240"/>
      <c r="G198" s="240"/>
      <c r="H198" s="21"/>
      <c r="I198" s="96"/>
    </row>
    <row r="199" spans="1:9" ht="20.149999999999999" customHeight="1" x14ac:dyDescent="0.35">
      <c r="A199" s="44">
        <v>193</v>
      </c>
      <c r="B199" s="19"/>
      <c r="C199" s="19"/>
      <c r="D199" s="20"/>
      <c r="E199" s="20"/>
      <c r="F199" s="240"/>
      <c r="G199" s="240"/>
      <c r="H199" s="21"/>
      <c r="I199" s="96"/>
    </row>
    <row r="200" spans="1:9" ht="20.149999999999999" customHeight="1" x14ac:dyDescent="0.35">
      <c r="A200" s="44">
        <v>194</v>
      </c>
      <c r="B200" s="19"/>
      <c r="C200" s="19"/>
      <c r="D200" s="20"/>
      <c r="E200" s="20"/>
      <c r="F200" s="240"/>
      <c r="G200" s="240"/>
      <c r="H200" s="21"/>
      <c r="I200" s="96"/>
    </row>
    <row r="201" spans="1:9" ht="20.149999999999999" customHeight="1" x14ac:dyDescent="0.35">
      <c r="A201" s="44">
        <v>195</v>
      </c>
      <c r="B201" s="19"/>
      <c r="C201" s="19"/>
      <c r="D201" s="20"/>
      <c r="E201" s="20"/>
      <c r="F201" s="240"/>
      <c r="G201" s="240"/>
      <c r="H201" s="21"/>
      <c r="I201" s="96"/>
    </row>
    <row r="202" spans="1:9" ht="20.149999999999999" customHeight="1" x14ac:dyDescent="0.35">
      <c r="A202" s="44">
        <v>196</v>
      </c>
      <c r="B202" s="19"/>
      <c r="C202" s="19"/>
      <c r="D202" s="20"/>
      <c r="E202" s="20"/>
      <c r="F202" s="240"/>
      <c r="G202" s="240"/>
      <c r="H202" s="21"/>
      <c r="I202" s="96"/>
    </row>
    <row r="203" spans="1:9" ht="20.149999999999999" customHeight="1" x14ac:dyDescent="0.35">
      <c r="A203" s="44">
        <v>197</v>
      </c>
      <c r="B203" s="19"/>
      <c r="C203" s="19"/>
      <c r="D203" s="20"/>
      <c r="E203" s="20"/>
      <c r="F203" s="240"/>
      <c r="G203" s="240"/>
      <c r="H203" s="21"/>
      <c r="I203" s="96"/>
    </row>
    <row r="204" spans="1:9" ht="20.149999999999999" customHeight="1" x14ac:dyDescent="0.35">
      <c r="A204" s="44">
        <v>198</v>
      </c>
      <c r="B204" s="19"/>
      <c r="C204" s="19"/>
      <c r="D204" s="20"/>
      <c r="E204" s="20"/>
      <c r="F204" s="240"/>
      <c r="G204" s="240"/>
      <c r="H204" s="21"/>
      <c r="I204" s="96"/>
    </row>
    <row r="205" spans="1:9" ht="20.149999999999999" customHeight="1" x14ac:dyDescent="0.35">
      <c r="A205" s="44">
        <v>199</v>
      </c>
      <c r="B205" s="19"/>
      <c r="C205" s="19"/>
      <c r="D205" s="20"/>
      <c r="E205" s="20"/>
      <c r="F205" s="240"/>
      <c r="G205" s="240"/>
      <c r="H205" s="21"/>
      <c r="I205" s="96"/>
    </row>
    <row r="206" spans="1:9" ht="20.149999999999999" customHeight="1" x14ac:dyDescent="0.35">
      <c r="A206" s="44">
        <v>200</v>
      </c>
      <c r="B206" s="19"/>
      <c r="C206" s="19"/>
      <c r="D206" s="20"/>
      <c r="E206" s="20"/>
      <c r="F206" s="240"/>
      <c r="G206" s="240"/>
      <c r="H206" s="21"/>
      <c r="I206" s="96"/>
    </row>
    <row r="207" spans="1:9" ht="20.149999999999999" customHeight="1" x14ac:dyDescent="0.35">
      <c r="A207" s="44">
        <v>201</v>
      </c>
      <c r="B207" s="19"/>
      <c r="C207" s="19"/>
      <c r="D207" s="20"/>
      <c r="E207" s="20"/>
      <c r="F207" s="240"/>
      <c r="G207" s="240"/>
      <c r="H207" s="21"/>
      <c r="I207" s="96"/>
    </row>
    <row r="208" spans="1:9" ht="20.149999999999999" customHeight="1" x14ac:dyDescent="0.35">
      <c r="A208" s="44">
        <v>202</v>
      </c>
      <c r="B208" s="19"/>
      <c r="C208" s="19"/>
      <c r="D208" s="20"/>
      <c r="E208" s="20"/>
      <c r="F208" s="240"/>
      <c r="G208" s="240"/>
      <c r="H208" s="21"/>
      <c r="I208" s="96"/>
    </row>
    <row r="209" spans="1:9" ht="20.149999999999999" customHeight="1" x14ac:dyDescent="0.35">
      <c r="A209" s="44">
        <v>203</v>
      </c>
      <c r="B209" s="19"/>
      <c r="C209" s="19"/>
      <c r="D209" s="20"/>
      <c r="E209" s="20"/>
      <c r="F209" s="240"/>
      <c r="G209" s="240"/>
      <c r="H209" s="21"/>
      <c r="I209" s="96"/>
    </row>
    <row r="210" spans="1:9" ht="20.149999999999999" customHeight="1" x14ac:dyDescent="0.35">
      <c r="A210" s="44">
        <v>204</v>
      </c>
      <c r="B210" s="19"/>
      <c r="C210" s="19"/>
      <c r="D210" s="20"/>
      <c r="E210" s="20"/>
      <c r="F210" s="240"/>
      <c r="G210" s="240"/>
      <c r="H210" s="21"/>
      <c r="I210" s="96"/>
    </row>
    <row r="211" spans="1:9" ht="20.149999999999999" customHeight="1" x14ac:dyDescent="0.35">
      <c r="A211" s="44">
        <v>205</v>
      </c>
      <c r="B211" s="19"/>
      <c r="C211" s="19"/>
      <c r="D211" s="20"/>
      <c r="E211" s="20"/>
      <c r="F211" s="240"/>
      <c r="G211" s="240"/>
      <c r="H211" s="21"/>
      <c r="I211" s="96"/>
    </row>
    <row r="212" spans="1:9" ht="20.149999999999999" customHeight="1" x14ac:dyDescent="0.35">
      <c r="A212" s="44">
        <v>206</v>
      </c>
      <c r="B212" s="19"/>
      <c r="C212" s="19"/>
      <c r="D212" s="20"/>
      <c r="E212" s="20"/>
      <c r="F212" s="240"/>
      <c r="G212" s="240"/>
      <c r="H212" s="21"/>
      <c r="I212" s="96"/>
    </row>
    <row r="213" spans="1:9" ht="20.149999999999999" customHeight="1" x14ac:dyDescent="0.35">
      <c r="A213" s="44">
        <v>207</v>
      </c>
      <c r="B213" s="19"/>
      <c r="C213" s="19"/>
      <c r="D213" s="20"/>
      <c r="E213" s="20"/>
      <c r="F213" s="240"/>
      <c r="G213" s="240"/>
      <c r="H213" s="21"/>
      <c r="I213" s="96"/>
    </row>
    <row r="214" spans="1:9" ht="20.149999999999999" customHeight="1" x14ac:dyDescent="0.35">
      <c r="A214" s="44">
        <v>208</v>
      </c>
      <c r="B214" s="19"/>
      <c r="C214" s="19"/>
      <c r="D214" s="20"/>
      <c r="E214" s="20"/>
      <c r="F214" s="240"/>
      <c r="G214" s="240"/>
      <c r="H214" s="21"/>
      <c r="I214" s="96"/>
    </row>
    <row r="215" spans="1:9" ht="20.149999999999999" customHeight="1" x14ac:dyDescent="0.35">
      <c r="A215" s="44">
        <v>209</v>
      </c>
      <c r="B215" s="19"/>
      <c r="C215" s="19"/>
      <c r="D215" s="20"/>
      <c r="E215" s="20"/>
      <c r="F215" s="240"/>
      <c r="G215" s="240"/>
      <c r="H215" s="21"/>
      <c r="I215" s="96"/>
    </row>
    <row r="216" spans="1:9" ht="20.149999999999999" customHeight="1" x14ac:dyDescent="0.35">
      <c r="A216" s="44">
        <v>210</v>
      </c>
      <c r="B216" s="19"/>
      <c r="C216" s="19"/>
      <c r="D216" s="20"/>
      <c r="E216" s="20"/>
      <c r="F216" s="240"/>
      <c r="G216" s="240"/>
      <c r="H216" s="21"/>
      <c r="I216" s="96"/>
    </row>
    <row r="217" spans="1:9" ht="20.149999999999999" customHeight="1" x14ac:dyDescent="0.35">
      <c r="A217" s="44">
        <v>211</v>
      </c>
      <c r="B217" s="19"/>
      <c r="C217" s="19"/>
      <c r="D217" s="20"/>
      <c r="E217" s="20"/>
      <c r="F217" s="240"/>
      <c r="G217" s="240"/>
      <c r="H217" s="21"/>
      <c r="I217" s="96"/>
    </row>
    <row r="218" spans="1:9" ht="20.149999999999999" customHeight="1" x14ac:dyDescent="0.35">
      <c r="A218" s="44">
        <v>212</v>
      </c>
      <c r="B218" s="19"/>
      <c r="C218" s="19"/>
      <c r="D218" s="20"/>
      <c r="E218" s="20"/>
      <c r="F218" s="240"/>
      <c r="G218" s="240"/>
      <c r="H218" s="21"/>
      <c r="I218" s="96"/>
    </row>
    <row r="219" spans="1:9" ht="20.149999999999999" customHeight="1" x14ac:dyDescent="0.35">
      <c r="A219" s="44">
        <v>213</v>
      </c>
      <c r="B219" s="19"/>
      <c r="C219" s="19"/>
      <c r="D219" s="20"/>
      <c r="E219" s="20"/>
      <c r="F219" s="240"/>
      <c r="G219" s="240"/>
      <c r="H219" s="21"/>
      <c r="I219" s="96"/>
    </row>
    <row r="220" spans="1:9" ht="20.149999999999999" customHeight="1" x14ac:dyDescent="0.35">
      <c r="A220" s="44">
        <v>214</v>
      </c>
      <c r="B220" s="19"/>
      <c r="C220" s="19"/>
      <c r="D220" s="20"/>
      <c r="E220" s="20"/>
      <c r="F220" s="240"/>
      <c r="G220" s="240"/>
      <c r="H220" s="21"/>
      <c r="I220" s="96"/>
    </row>
    <row r="221" spans="1:9" ht="20.149999999999999" customHeight="1" x14ac:dyDescent="0.35">
      <c r="A221" s="44">
        <v>215</v>
      </c>
      <c r="B221" s="19"/>
      <c r="C221" s="19"/>
      <c r="D221" s="20"/>
      <c r="E221" s="20"/>
      <c r="F221" s="240"/>
      <c r="G221" s="240"/>
      <c r="H221" s="21"/>
      <c r="I221" s="96"/>
    </row>
    <row r="222" spans="1:9" ht="20.149999999999999" customHeight="1" x14ac:dyDescent="0.35">
      <c r="A222" s="44">
        <v>216</v>
      </c>
      <c r="B222" s="19"/>
      <c r="C222" s="19"/>
      <c r="D222" s="20"/>
      <c r="E222" s="20"/>
      <c r="F222" s="240"/>
      <c r="G222" s="240"/>
      <c r="H222" s="21"/>
      <c r="I222" s="96"/>
    </row>
    <row r="223" spans="1:9" ht="20.149999999999999" customHeight="1" x14ac:dyDescent="0.35">
      <c r="A223" s="44">
        <v>217</v>
      </c>
      <c r="B223" s="19"/>
      <c r="C223" s="19"/>
      <c r="D223" s="20"/>
      <c r="E223" s="20"/>
      <c r="F223" s="240"/>
      <c r="G223" s="240"/>
      <c r="H223" s="21"/>
      <c r="I223" s="96"/>
    </row>
    <row r="224" spans="1:9" ht="20.149999999999999" customHeight="1" x14ac:dyDescent="0.35">
      <c r="A224" s="44">
        <v>218</v>
      </c>
      <c r="B224" s="19"/>
      <c r="C224" s="19"/>
      <c r="D224" s="20"/>
      <c r="E224" s="20"/>
      <c r="F224" s="240"/>
      <c r="G224" s="240"/>
      <c r="H224" s="21"/>
      <c r="I224" s="96"/>
    </row>
    <row r="225" spans="1:9" ht="20.149999999999999" customHeight="1" x14ac:dyDescent="0.35">
      <c r="A225" s="44">
        <v>219</v>
      </c>
      <c r="B225" s="19"/>
      <c r="C225" s="19"/>
      <c r="D225" s="20"/>
      <c r="E225" s="20"/>
      <c r="F225" s="240"/>
      <c r="G225" s="240"/>
      <c r="H225" s="21"/>
      <c r="I225" s="96"/>
    </row>
    <row r="226" spans="1:9" ht="20.149999999999999" customHeight="1" x14ac:dyDescent="0.35">
      <c r="A226" s="44">
        <v>220</v>
      </c>
      <c r="B226" s="19"/>
      <c r="C226" s="19"/>
      <c r="D226" s="20"/>
      <c r="E226" s="20"/>
      <c r="F226" s="240"/>
      <c r="G226" s="240"/>
      <c r="H226" s="21"/>
      <c r="I226" s="96"/>
    </row>
    <row r="227" spans="1:9" ht="20.149999999999999" customHeight="1" x14ac:dyDescent="0.35">
      <c r="A227" s="44">
        <v>221</v>
      </c>
      <c r="B227" s="19"/>
      <c r="C227" s="19"/>
      <c r="D227" s="20"/>
      <c r="E227" s="20"/>
      <c r="F227" s="240"/>
      <c r="G227" s="240"/>
      <c r="H227" s="21"/>
      <c r="I227" s="96"/>
    </row>
    <row r="228" spans="1:9" ht="20.149999999999999" customHeight="1" x14ac:dyDescent="0.35">
      <c r="A228" s="44">
        <v>222</v>
      </c>
      <c r="B228" s="19"/>
      <c r="C228" s="19"/>
      <c r="D228" s="20"/>
      <c r="E228" s="20"/>
      <c r="F228" s="240"/>
      <c r="G228" s="240"/>
      <c r="H228" s="21"/>
      <c r="I228" s="96"/>
    </row>
    <row r="229" spans="1:9" ht="20.149999999999999" customHeight="1" x14ac:dyDescent="0.35">
      <c r="A229" s="44">
        <v>223</v>
      </c>
      <c r="B229" s="19"/>
      <c r="C229" s="19"/>
      <c r="D229" s="20"/>
      <c r="E229" s="20"/>
      <c r="F229" s="240"/>
      <c r="G229" s="240"/>
      <c r="H229" s="21"/>
      <c r="I229" s="96"/>
    </row>
    <row r="230" spans="1:9" ht="20.149999999999999" customHeight="1" x14ac:dyDescent="0.35">
      <c r="A230" s="44">
        <v>224</v>
      </c>
      <c r="B230" s="19"/>
      <c r="C230" s="19"/>
      <c r="D230" s="20"/>
      <c r="E230" s="20"/>
      <c r="F230" s="240"/>
      <c r="G230" s="240"/>
      <c r="H230" s="21"/>
      <c r="I230" s="96"/>
    </row>
    <row r="231" spans="1:9" ht="20.149999999999999" customHeight="1" x14ac:dyDescent="0.35">
      <c r="A231" s="44">
        <v>225</v>
      </c>
      <c r="B231" s="19"/>
      <c r="C231" s="19"/>
      <c r="D231" s="20"/>
      <c r="E231" s="20"/>
      <c r="F231" s="240"/>
      <c r="G231" s="240"/>
      <c r="H231" s="21"/>
      <c r="I231" s="96"/>
    </row>
    <row r="232" spans="1:9" ht="20.149999999999999" customHeight="1" x14ac:dyDescent="0.35">
      <c r="A232" s="44">
        <v>226</v>
      </c>
      <c r="B232" s="19"/>
      <c r="C232" s="19"/>
      <c r="D232" s="20"/>
      <c r="E232" s="20"/>
      <c r="F232" s="240"/>
      <c r="G232" s="240"/>
      <c r="H232" s="21"/>
      <c r="I232" s="96"/>
    </row>
    <row r="233" spans="1:9" ht="20.149999999999999" customHeight="1" x14ac:dyDescent="0.35">
      <c r="A233" s="44">
        <v>227</v>
      </c>
      <c r="B233" s="19"/>
      <c r="C233" s="19"/>
      <c r="D233" s="20"/>
      <c r="E233" s="20"/>
      <c r="F233" s="240"/>
      <c r="G233" s="240"/>
      <c r="H233" s="21"/>
      <c r="I233" s="96"/>
    </row>
    <row r="234" spans="1:9" ht="20.149999999999999" customHeight="1" x14ac:dyDescent="0.35">
      <c r="A234" s="44">
        <v>228</v>
      </c>
      <c r="B234" s="19"/>
      <c r="C234" s="19"/>
      <c r="D234" s="20"/>
      <c r="E234" s="20"/>
      <c r="F234" s="240"/>
      <c r="G234" s="240"/>
      <c r="H234" s="21"/>
      <c r="I234" s="96"/>
    </row>
    <row r="235" spans="1:9" ht="20.149999999999999" customHeight="1" x14ac:dyDescent="0.35">
      <c r="A235" s="44">
        <v>229</v>
      </c>
      <c r="B235" s="19"/>
      <c r="C235" s="19"/>
      <c r="D235" s="20"/>
      <c r="E235" s="20"/>
      <c r="F235" s="240"/>
      <c r="G235" s="240"/>
      <c r="H235" s="21"/>
      <c r="I235" s="96"/>
    </row>
    <row r="236" spans="1:9" ht="20.149999999999999" customHeight="1" x14ac:dyDescent="0.35">
      <c r="A236" s="44">
        <v>230</v>
      </c>
      <c r="B236" s="19"/>
      <c r="C236" s="19"/>
      <c r="D236" s="20"/>
      <c r="E236" s="20"/>
      <c r="F236" s="240"/>
      <c r="G236" s="240"/>
      <c r="H236" s="21"/>
      <c r="I236" s="96"/>
    </row>
    <row r="237" spans="1:9" ht="20.149999999999999" customHeight="1" x14ac:dyDescent="0.35">
      <c r="A237" s="44">
        <v>231</v>
      </c>
      <c r="B237" s="19"/>
      <c r="C237" s="19"/>
      <c r="D237" s="20"/>
      <c r="E237" s="20"/>
      <c r="F237" s="240"/>
      <c r="G237" s="240"/>
      <c r="H237" s="21"/>
      <c r="I237" s="96"/>
    </row>
    <row r="238" spans="1:9" ht="20.149999999999999" customHeight="1" x14ac:dyDescent="0.35">
      <c r="A238" s="44">
        <v>232</v>
      </c>
      <c r="B238" s="19"/>
      <c r="C238" s="19"/>
      <c r="D238" s="20"/>
      <c r="E238" s="20"/>
      <c r="F238" s="240"/>
      <c r="G238" s="240"/>
      <c r="H238" s="21"/>
      <c r="I238" s="96"/>
    </row>
    <row r="239" spans="1:9" ht="20.149999999999999" customHeight="1" x14ac:dyDescent="0.35">
      <c r="A239" s="44">
        <v>233</v>
      </c>
      <c r="B239" s="19"/>
      <c r="C239" s="19"/>
      <c r="D239" s="20"/>
      <c r="E239" s="20"/>
      <c r="F239" s="240"/>
      <c r="G239" s="240"/>
      <c r="H239" s="21"/>
      <c r="I239" s="96"/>
    </row>
    <row r="240" spans="1:9" ht="20.149999999999999" customHeight="1" x14ac:dyDescent="0.35">
      <c r="A240" s="44">
        <v>234</v>
      </c>
      <c r="B240" s="19"/>
      <c r="C240" s="19"/>
      <c r="D240" s="20"/>
      <c r="E240" s="20"/>
      <c r="F240" s="240"/>
      <c r="G240" s="240"/>
      <c r="H240" s="21"/>
      <c r="I240" s="96"/>
    </row>
    <row r="241" spans="1:9" ht="20.149999999999999" customHeight="1" x14ac:dyDescent="0.35">
      <c r="A241" s="44">
        <v>235</v>
      </c>
      <c r="B241" s="19"/>
      <c r="C241" s="19"/>
      <c r="D241" s="20"/>
      <c r="E241" s="20"/>
      <c r="F241" s="240"/>
      <c r="G241" s="240"/>
      <c r="H241" s="21"/>
      <c r="I241" s="96"/>
    </row>
    <row r="242" spans="1:9" ht="20.149999999999999" customHeight="1" x14ac:dyDescent="0.35">
      <c r="A242" s="44">
        <v>236</v>
      </c>
      <c r="B242" s="19"/>
      <c r="C242" s="19"/>
      <c r="D242" s="20"/>
      <c r="E242" s="20"/>
      <c r="F242" s="240"/>
      <c r="G242" s="240"/>
      <c r="H242" s="21"/>
      <c r="I242" s="96"/>
    </row>
    <row r="243" spans="1:9" ht="20.149999999999999" customHeight="1" x14ac:dyDescent="0.35">
      <c r="A243" s="44">
        <v>237</v>
      </c>
      <c r="B243" s="19"/>
      <c r="C243" s="19"/>
      <c r="D243" s="20"/>
      <c r="E243" s="20"/>
      <c r="F243" s="240"/>
      <c r="G243" s="240"/>
      <c r="H243" s="21"/>
      <c r="I243" s="96"/>
    </row>
    <row r="244" spans="1:9" ht="20.149999999999999" customHeight="1" x14ac:dyDescent="0.35">
      <c r="A244" s="44">
        <v>238</v>
      </c>
      <c r="B244" s="19"/>
      <c r="C244" s="19"/>
      <c r="D244" s="20"/>
      <c r="E244" s="20"/>
      <c r="F244" s="240"/>
      <c r="G244" s="240"/>
      <c r="H244" s="21"/>
      <c r="I244" s="96"/>
    </row>
    <row r="245" spans="1:9" ht="20.149999999999999" customHeight="1" x14ac:dyDescent="0.35">
      <c r="A245" s="44">
        <v>239</v>
      </c>
      <c r="B245" s="19"/>
      <c r="C245" s="19"/>
      <c r="D245" s="20"/>
      <c r="E245" s="20"/>
      <c r="F245" s="240"/>
      <c r="G245" s="240"/>
      <c r="H245" s="21"/>
      <c r="I245" s="96"/>
    </row>
    <row r="246" spans="1:9" ht="20.149999999999999" customHeight="1" x14ac:dyDescent="0.35">
      <c r="A246" s="44">
        <v>240</v>
      </c>
      <c r="B246" s="19"/>
      <c r="C246" s="19"/>
      <c r="D246" s="20"/>
      <c r="E246" s="20"/>
      <c r="F246" s="240"/>
      <c r="G246" s="240"/>
      <c r="H246" s="21"/>
      <c r="I246" s="96"/>
    </row>
    <row r="247" spans="1:9" ht="20.149999999999999" customHeight="1" x14ac:dyDescent="0.35">
      <c r="A247" s="44">
        <v>241</v>
      </c>
      <c r="B247" s="19"/>
      <c r="C247" s="19"/>
      <c r="D247" s="20"/>
      <c r="E247" s="20"/>
      <c r="F247" s="240"/>
      <c r="G247" s="240"/>
      <c r="H247" s="21"/>
      <c r="I247" s="96"/>
    </row>
    <row r="248" spans="1:9" ht="20.149999999999999" customHeight="1" x14ac:dyDescent="0.35">
      <c r="A248" s="44">
        <v>242</v>
      </c>
      <c r="B248" s="19"/>
      <c r="C248" s="19"/>
      <c r="D248" s="20"/>
      <c r="E248" s="20"/>
      <c r="F248" s="240"/>
      <c r="G248" s="240"/>
      <c r="H248" s="21"/>
      <c r="I248" s="96"/>
    </row>
    <row r="249" spans="1:9" ht="20.149999999999999" customHeight="1" x14ac:dyDescent="0.35">
      <c r="A249" s="44">
        <v>243</v>
      </c>
      <c r="B249" s="19"/>
      <c r="C249" s="19"/>
      <c r="D249" s="20"/>
      <c r="E249" s="20"/>
      <c r="F249" s="240"/>
      <c r="G249" s="240"/>
      <c r="H249" s="21"/>
      <c r="I249" s="96"/>
    </row>
    <row r="250" spans="1:9" ht="20.149999999999999" customHeight="1" x14ac:dyDescent="0.35">
      <c r="A250" s="44">
        <v>244</v>
      </c>
      <c r="B250" s="19"/>
      <c r="C250" s="19"/>
      <c r="D250" s="20"/>
      <c r="E250" s="20"/>
      <c r="F250" s="240"/>
      <c r="G250" s="240"/>
      <c r="H250" s="21"/>
      <c r="I250" s="96"/>
    </row>
    <row r="251" spans="1:9" ht="20.149999999999999" customHeight="1" x14ac:dyDescent="0.35">
      <c r="A251" s="44">
        <v>245</v>
      </c>
      <c r="B251" s="19"/>
      <c r="C251" s="19"/>
      <c r="D251" s="20"/>
      <c r="E251" s="20"/>
      <c r="F251" s="240"/>
      <c r="G251" s="240"/>
      <c r="H251" s="21"/>
      <c r="I251" s="96"/>
    </row>
    <row r="252" spans="1:9" ht="20.149999999999999" customHeight="1" x14ac:dyDescent="0.35">
      <c r="A252" s="44">
        <v>246</v>
      </c>
      <c r="B252" s="19"/>
      <c r="C252" s="19"/>
      <c r="D252" s="20"/>
      <c r="E252" s="20"/>
      <c r="F252" s="240"/>
      <c r="G252" s="240"/>
      <c r="H252" s="21"/>
      <c r="I252" s="96"/>
    </row>
    <row r="253" spans="1:9" ht="20.149999999999999" customHeight="1" x14ac:dyDescent="0.35">
      <c r="A253" s="44">
        <v>247</v>
      </c>
      <c r="B253" s="19"/>
      <c r="C253" s="19"/>
      <c r="D253" s="20"/>
      <c r="E253" s="20"/>
      <c r="F253" s="240"/>
      <c r="G253" s="240"/>
      <c r="H253" s="21"/>
      <c r="I253" s="96"/>
    </row>
    <row r="254" spans="1:9" ht="20.149999999999999" customHeight="1" x14ac:dyDescent="0.35">
      <c r="A254" s="44">
        <v>248</v>
      </c>
      <c r="B254" s="19"/>
      <c r="C254" s="19"/>
      <c r="D254" s="20"/>
      <c r="E254" s="20"/>
      <c r="F254" s="240"/>
      <c r="G254" s="240"/>
      <c r="H254" s="21"/>
      <c r="I254" s="96"/>
    </row>
    <row r="255" spans="1:9" ht="20.149999999999999" customHeight="1" x14ac:dyDescent="0.35">
      <c r="A255" s="44">
        <v>249</v>
      </c>
      <c r="B255" s="19"/>
      <c r="C255" s="19"/>
      <c r="D255" s="20"/>
      <c r="E255" s="20"/>
      <c r="F255" s="240"/>
      <c r="G255" s="240"/>
      <c r="H255" s="21"/>
      <c r="I255" s="96"/>
    </row>
    <row r="256" spans="1:9" ht="20.149999999999999" customHeight="1" x14ac:dyDescent="0.35">
      <c r="A256" s="44">
        <v>250</v>
      </c>
      <c r="B256" s="19"/>
      <c r="C256" s="19"/>
      <c r="D256" s="20"/>
      <c r="E256" s="20"/>
      <c r="F256" s="240"/>
      <c r="G256" s="240"/>
      <c r="H256" s="21"/>
      <c r="I256" s="96"/>
    </row>
    <row r="257" spans="1:9" ht="20.149999999999999" customHeight="1" x14ac:dyDescent="0.35">
      <c r="A257" s="44">
        <v>251</v>
      </c>
      <c r="B257" s="19"/>
      <c r="C257" s="19"/>
      <c r="D257" s="20"/>
      <c r="E257" s="20"/>
      <c r="F257" s="240"/>
      <c r="G257" s="240"/>
      <c r="H257" s="21"/>
      <c r="I257" s="96"/>
    </row>
    <row r="258" spans="1:9" ht="20.149999999999999" customHeight="1" x14ac:dyDescent="0.35">
      <c r="A258" s="44">
        <v>252</v>
      </c>
      <c r="B258" s="19"/>
      <c r="C258" s="19"/>
      <c r="D258" s="20"/>
      <c r="E258" s="20"/>
      <c r="F258" s="240"/>
      <c r="G258" s="240"/>
      <c r="H258" s="21"/>
      <c r="I258" s="96"/>
    </row>
    <row r="259" spans="1:9" ht="20.149999999999999" customHeight="1" x14ac:dyDescent="0.35">
      <c r="A259" s="44">
        <v>253</v>
      </c>
      <c r="B259" s="19"/>
      <c r="C259" s="19"/>
      <c r="D259" s="20"/>
      <c r="E259" s="20"/>
      <c r="F259" s="240"/>
      <c r="G259" s="240"/>
      <c r="H259" s="21"/>
      <c r="I259" s="96"/>
    </row>
    <row r="260" spans="1:9" ht="20.149999999999999" customHeight="1" x14ac:dyDescent="0.35">
      <c r="A260" s="44">
        <v>254</v>
      </c>
      <c r="B260" s="19"/>
      <c r="C260" s="19"/>
      <c r="D260" s="20"/>
      <c r="E260" s="20"/>
      <c r="F260" s="240"/>
      <c r="G260" s="240"/>
      <c r="H260" s="21"/>
      <c r="I260" s="96"/>
    </row>
    <row r="261" spans="1:9" ht="20.149999999999999" customHeight="1" x14ac:dyDescent="0.35">
      <c r="A261" s="44">
        <v>255</v>
      </c>
      <c r="B261" s="19"/>
      <c r="C261" s="19"/>
      <c r="D261" s="20"/>
      <c r="E261" s="20"/>
      <c r="F261" s="240"/>
      <c r="G261" s="240"/>
      <c r="H261" s="21"/>
      <c r="I261" s="96"/>
    </row>
    <row r="262" spans="1:9" ht="20.149999999999999" customHeight="1" x14ac:dyDescent="0.35">
      <c r="A262" s="44">
        <v>256</v>
      </c>
      <c r="B262" s="19"/>
      <c r="C262" s="19"/>
      <c r="D262" s="20"/>
      <c r="E262" s="20"/>
      <c r="F262" s="240"/>
      <c r="G262" s="240"/>
      <c r="H262" s="21"/>
      <c r="I262" s="96"/>
    </row>
    <row r="263" spans="1:9" ht="20.149999999999999" customHeight="1" x14ac:dyDescent="0.35">
      <c r="A263" s="44">
        <v>257</v>
      </c>
      <c r="B263" s="19"/>
      <c r="C263" s="19"/>
      <c r="D263" s="20"/>
      <c r="E263" s="20"/>
      <c r="F263" s="240"/>
      <c r="G263" s="240"/>
      <c r="H263" s="21"/>
      <c r="I263" s="96"/>
    </row>
    <row r="264" spans="1:9" ht="20.149999999999999" customHeight="1" x14ac:dyDescent="0.35">
      <c r="A264" s="44">
        <v>258</v>
      </c>
      <c r="B264" s="19"/>
      <c r="C264" s="19"/>
      <c r="D264" s="20"/>
      <c r="E264" s="20"/>
      <c r="F264" s="240"/>
      <c r="G264" s="240"/>
      <c r="H264" s="21"/>
      <c r="I264" s="96"/>
    </row>
    <row r="265" spans="1:9" ht="20.149999999999999" customHeight="1" x14ac:dyDescent="0.35">
      <c r="A265" s="44">
        <v>259</v>
      </c>
      <c r="B265" s="19"/>
      <c r="C265" s="19"/>
      <c r="D265" s="20"/>
      <c r="E265" s="20"/>
      <c r="F265" s="240"/>
      <c r="G265" s="240"/>
      <c r="H265" s="21"/>
      <c r="I265" s="96"/>
    </row>
    <row r="266" spans="1:9" ht="20.149999999999999" customHeight="1" x14ac:dyDescent="0.35">
      <c r="A266" s="44">
        <v>260</v>
      </c>
      <c r="B266" s="19"/>
      <c r="C266" s="19"/>
      <c r="D266" s="20"/>
      <c r="E266" s="20"/>
      <c r="F266" s="240"/>
      <c r="G266" s="240"/>
      <c r="H266" s="21"/>
      <c r="I266" s="96"/>
    </row>
    <row r="267" spans="1:9" ht="20.149999999999999" customHeight="1" x14ac:dyDescent="0.35">
      <c r="A267" s="44">
        <v>261</v>
      </c>
      <c r="B267" s="19"/>
      <c r="C267" s="19"/>
      <c r="D267" s="20"/>
      <c r="E267" s="20"/>
      <c r="F267" s="240"/>
      <c r="G267" s="240"/>
      <c r="H267" s="21"/>
      <c r="I267" s="96"/>
    </row>
    <row r="268" spans="1:9" ht="20.149999999999999" customHeight="1" x14ac:dyDescent="0.35">
      <c r="A268" s="44">
        <v>262</v>
      </c>
      <c r="B268" s="19"/>
      <c r="C268" s="19"/>
      <c r="D268" s="20"/>
      <c r="E268" s="20"/>
      <c r="F268" s="240"/>
      <c r="G268" s="240"/>
      <c r="H268" s="21"/>
      <c r="I268" s="96"/>
    </row>
    <row r="269" spans="1:9" ht="20.149999999999999" customHeight="1" x14ac:dyDescent="0.35">
      <c r="A269" s="44">
        <v>263</v>
      </c>
      <c r="B269" s="19"/>
      <c r="C269" s="19"/>
      <c r="D269" s="20"/>
      <c r="E269" s="20"/>
      <c r="F269" s="240"/>
      <c r="G269" s="240"/>
      <c r="H269" s="21"/>
      <c r="I269" s="96"/>
    </row>
    <row r="270" spans="1:9" ht="20.149999999999999" customHeight="1" x14ac:dyDescent="0.35">
      <c r="A270" s="44">
        <v>264</v>
      </c>
      <c r="B270" s="19"/>
      <c r="C270" s="19"/>
      <c r="D270" s="20"/>
      <c r="E270" s="20"/>
      <c r="F270" s="240"/>
      <c r="G270" s="240"/>
      <c r="H270" s="21"/>
      <c r="I270" s="96"/>
    </row>
    <row r="271" spans="1:9" ht="20.149999999999999" customHeight="1" x14ac:dyDescent="0.35">
      <c r="A271" s="44">
        <v>265</v>
      </c>
      <c r="B271" s="19"/>
      <c r="C271" s="19"/>
      <c r="D271" s="20"/>
      <c r="E271" s="20"/>
      <c r="F271" s="240"/>
      <c r="G271" s="240"/>
      <c r="H271" s="21"/>
      <c r="I271" s="96"/>
    </row>
    <row r="272" spans="1:9" ht="20.149999999999999" customHeight="1" x14ac:dyDescent="0.35">
      <c r="A272" s="44">
        <v>266</v>
      </c>
      <c r="B272" s="19"/>
      <c r="C272" s="19"/>
      <c r="D272" s="20"/>
      <c r="E272" s="20"/>
      <c r="F272" s="240"/>
      <c r="G272" s="240"/>
      <c r="H272" s="21"/>
      <c r="I272" s="96"/>
    </row>
    <row r="273" spans="1:9" ht="20.149999999999999" customHeight="1" x14ac:dyDescent="0.35">
      <c r="A273" s="44">
        <v>267</v>
      </c>
      <c r="B273" s="19"/>
      <c r="C273" s="19"/>
      <c r="D273" s="20"/>
      <c r="E273" s="20"/>
      <c r="F273" s="240"/>
      <c r="G273" s="240"/>
      <c r="H273" s="21"/>
      <c r="I273" s="96"/>
    </row>
    <row r="274" spans="1:9" ht="20.149999999999999" customHeight="1" x14ac:dyDescent="0.35">
      <c r="A274" s="44">
        <v>268</v>
      </c>
      <c r="B274" s="19"/>
      <c r="C274" s="19"/>
      <c r="D274" s="20"/>
      <c r="E274" s="20"/>
      <c r="F274" s="240"/>
      <c r="G274" s="240"/>
      <c r="H274" s="21"/>
      <c r="I274" s="96"/>
    </row>
    <row r="275" spans="1:9" ht="20.149999999999999" customHeight="1" x14ac:dyDescent="0.35">
      <c r="A275" s="44">
        <v>269</v>
      </c>
      <c r="B275" s="19"/>
      <c r="C275" s="19"/>
      <c r="D275" s="20"/>
      <c r="E275" s="20"/>
      <c r="F275" s="240"/>
      <c r="G275" s="240"/>
      <c r="H275" s="21"/>
      <c r="I275" s="96"/>
    </row>
    <row r="276" spans="1:9" ht="20.149999999999999" customHeight="1" x14ac:dyDescent="0.35">
      <c r="A276" s="44">
        <v>270</v>
      </c>
      <c r="B276" s="19"/>
      <c r="C276" s="19"/>
      <c r="D276" s="20"/>
      <c r="E276" s="20"/>
      <c r="F276" s="240"/>
      <c r="G276" s="240"/>
      <c r="H276" s="21"/>
      <c r="I276" s="96"/>
    </row>
    <row r="277" spans="1:9" ht="20.149999999999999" customHeight="1" x14ac:dyDescent="0.35">
      <c r="A277" s="44">
        <v>271</v>
      </c>
      <c r="B277" s="19"/>
      <c r="C277" s="19"/>
      <c r="D277" s="20"/>
      <c r="E277" s="20"/>
      <c r="F277" s="240"/>
      <c r="G277" s="240"/>
      <c r="H277" s="21"/>
      <c r="I277" s="96"/>
    </row>
    <row r="278" spans="1:9" ht="20.149999999999999" customHeight="1" x14ac:dyDescent="0.35">
      <c r="A278" s="44">
        <v>272</v>
      </c>
      <c r="B278" s="19"/>
      <c r="C278" s="19"/>
      <c r="D278" s="20"/>
      <c r="E278" s="20"/>
      <c r="F278" s="240"/>
      <c r="G278" s="240"/>
      <c r="H278" s="21"/>
      <c r="I278" s="96"/>
    </row>
    <row r="279" spans="1:9" ht="20.149999999999999" customHeight="1" x14ac:dyDescent="0.35">
      <c r="A279" s="44">
        <v>273</v>
      </c>
      <c r="B279" s="19"/>
      <c r="C279" s="19"/>
      <c r="D279" s="20"/>
      <c r="E279" s="20"/>
      <c r="F279" s="240"/>
      <c r="G279" s="240"/>
      <c r="H279" s="21"/>
      <c r="I279" s="96"/>
    </row>
    <row r="280" spans="1:9" ht="20.149999999999999" customHeight="1" x14ac:dyDescent="0.35">
      <c r="A280" s="44">
        <v>274</v>
      </c>
      <c r="B280" s="19"/>
      <c r="C280" s="19"/>
      <c r="D280" s="20"/>
      <c r="E280" s="20"/>
      <c r="F280" s="240"/>
      <c r="G280" s="240"/>
      <c r="H280" s="21"/>
      <c r="I280" s="96"/>
    </row>
    <row r="281" spans="1:9" ht="20.149999999999999" customHeight="1" x14ac:dyDescent="0.35">
      <c r="A281" s="44">
        <v>275</v>
      </c>
      <c r="B281" s="19"/>
      <c r="C281" s="19"/>
      <c r="D281" s="20"/>
      <c r="E281" s="20"/>
      <c r="F281" s="240"/>
      <c r="G281" s="240"/>
      <c r="H281" s="21"/>
      <c r="I281" s="96"/>
    </row>
    <row r="282" spans="1:9" ht="20.149999999999999" customHeight="1" x14ac:dyDescent="0.35">
      <c r="A282" s="44">
        <v>276</v>
      </c>
      <c r="B282" s="19"/>
      <c r="C282" s="19"/>
      <c r="D282" s="20"/>
      <c r="E282" s="20"/>
      <c r="F282" s="240"/>
      <c r="G282" s="240"/>
      <c r="H282" s="21"/>
      <c r="I282" s="96"/>
    </row>
    <row r="283" spans="1:9" ht="20.149999999999999" customHeight="1" x14ac:dyDescent="0.35">
      <c r="A283" s="44">
        <v>277</v>
      </c>
      <c r="B283" s="19"/>
      <c r="C283" s="19"/>
      <c r="D283" s="20"/>
      <c r="E283" s="20"/>
      <c r="F283" s="240"/>
      <c r="G283" s="240"/>
      <c r="H283" s="21"/>
      <c r="I283" s="96"/>
    </row>
    <row r="284" spans="1:9" ht="20.149999999999999" customHeight="1" x14ac:dyDescent="0.35">
      <c r="A284" s="44">
        <v>278</v>
      </c>
      <c r="B284" s="19"/>
      <c r="C284" s="19"/>
      <c r="D284" s="20"/>
      <c r="E284" s="20"/>
      <c r="F284" s="240"/>
      <c r="G284" s="240"/>
      <c r="H284" s="21"/>
      <c r="I284" s="96"/>
    </row>
    <row r="285" spans="1:9" ht="20.149999999999999" customHeight="1" x14ac:dyDescent="0.35">
      <c r="A285" s="44">
        <v>279</v>
      </c>
      <c r="B285" s="19"/>
      <c r="C285" s="19"/>
      <c r="D285" s="20"/>
      <c r="E285" s="20"/>
      <c r="F285" s="240"/>
      <c r="G285" s="240"/>
      <c r="H285" s="21"/>
      <c r="I285" s="96"/>
    </row>
    <row r="286" spans="1:9" ht="20.149999999999999" customHeight="1" x14ac:dyDescent="0.35">
      <c r="A286" s="44">
        <v>280</v>
      </c>
      <c r="B286" s="19"/>
      <c r="C286" s="19"/>
      <c r="D286" s="20"/>
      <c r="E286" s="20"/>
      <c r="F286" s="240"/>
      <c r="G286" s="240"/>
      <c r="H286" s="21"/>
      <c r="I286" s="96"/>
    </row>
    <row r="287" spans="1:9" ht="20.149999999999999" customHeight="1" x14ac:dyDescent="0.35">
      <c r="A287" s="44">
        <v>281</v>
      </c>
      <c r="B287" s="19"/>
      <c r="C287" s="19"/>
      <c r="D287" s="20"/>
      <c r="E287" s="20"/>
      <c r="F287" s="240"/>
      <c r="G287" s="240"/>
      <c r="H287" s="21"/>
      <c r="I287" s="96"/>
    </row>
    <row r="288" spans="1:9" ht="20.149999999999999" customHeight="1" x14ac:dyDescent="0.35">
      <c r="A288" s="44">
        <v>282</v>
      </c>
      <c r="B288" s="19"/>
      <c r="C288" s="19"/>
      <c r="D288" s="20"/>
      <c r="E288" s="20"/>
      <c r="F288" s="240"/>
      <c r="G288" s="240"/>
      <c r="H288" s="21"/>
      <c r="I288" s="96"/>
    </row>
    <row r="289" spans="1:9" ht="20.149999999999999" customHeight="1" x14ac:dyDescent="0.35">
      <c r="A289" s="44">
        <v>283</v>
      </c>
      <c r="B289" s="19"/>
      <c r="C289" s="19"/>
      <c r="D289" s="20"/>
      <c r="E289" s="20"/>
      <c r="F289" s="240"/>
      <c r="G289" s="240"/>
      <c r="H289" s="21"/>
      <c r="I289" s="96"/>
    </row>
    <row r="290" spans="1:9" ht="20.149999999999999" customHeight="1" x14ac:dyDescent="0.35">
      <c r="A290" s="44">
        <v>284</v>
      </c>
      <c r="B290" s="19"/>
      <c r="C290" s="19"/>
      <c r="D290" s="20"/>
      <c r="E290" s="20"/>
      <c r="F290" s="240"/>
      <c r="G290" s="240"/>
      <c r="H290" s="21"/>
      <c r="I290" s="96"/>
    </row>
    <row r="291" spans="1:9" ht="20.149999999999999" customHeight="1" x14ac:dyDescent="0.35">
      <c r="A291" s="44">
        <v>285</v>
      </c>
      <c r="B291" s="19"/>
      <c r="C291" s="19"/>
      <c r="D291" s="20"/>
      <c r="E291" s="20"/>
      <c r="F291" s="240"/>
      <c r="G291" s="240"/>
      <c r="H291" s="21"/>
      <c r="I291" s="96"/>
    </row>
    <row r="292" spans="1:9" ht="20.149999999999999" customHeight="1" x14ac:dyDescent="0.35">
      <c r="A292" s="44">
        <v>286</v>
      </c>
      <c r="B292" s="19"/>
      <c r="C292" s="19"/>
      <c r="D292" s="20"/>
      <c r="E292" s="20"/>
      <c r="F292" s="240"/>
      <c r="G292" s="240"/>
      <c r="H292" s="21"/>
      <c r="I292" s="96"/>
    </row>
    <row r="293" spans="1:9" ht="20.149999999999999" customHeight="1" x14ac:dyDescent="0.35">
      <c r="A293" s="44">
        <v>287</v>
      </c>
      <c r="B293" s="19"/>
      <c r="C293" s="19"/>
      <c r="D293" s="20"/>
      <c r="E293" s="20"/>
      <c r="F293" s="240"/>
      <c r="G293" s="240"/>
      <c r="H293" s="21"/>
      <c r="I293" s="96"/>
    </row>
    <row r="294" spans="1:9" ht="20.149999999999999" customHeight="1" x14ac:dyDescent="0.35">
      <c r="A294" s="44">
        <v>288</v>
      </c>
      <c r="B294" s="19"/>
      <c r="C294" s="19"/>
      <c r="D294" s="20"/>
      <c r="E294" s="20"/>
      <c r="F294" s="240"/>
      <c r="G294" s="240"/>
      <c r="H294" s="21"/>
      <c r="I294" s="96"/>
    </row>
    <row r="295" spans="1:9" ht="20.149999999999999" customHeight="1" x14ac:dyDescent="0.35">
      <c r="A295" s="44">
        <v>289</v>
      </c>
      <c r="B295" s="19"/>
      <c r="C295" s="19"/>
      <c r="D295" s="20"/>
      <c r="E295" s="20"/>
      <c r="F295" s="240"/>
      <c r="G295" s="240"/>
      <c r="H295" s="21"/>
      <c r="I295" s="96"/>
    </row>
    <row r="296" spans="1:9" ht="20.149999999999999" customHeight="1" x14ac:dyDescent="0.35">
      <c r="A296" s="44">
        <v>290</v>
      </c>
      <c r="B296" s="19"/>
      <c r="C296" s="19"/>
      <c r="D296" s="20"/>
      <c r="E296" s="20"/>
      <c r="F296" s="240"/>
      <c r="G296" s="240"/>
      <c r="H296" s="21"/>
      <c r="I296" s="96"/>
    </row>
    <row r="297" spans="1:9" ht="20.149999999999999" customHeight="1" x14ac:dyDescent="0.35">
      <c r="A297" s="44">
        <v>291</v>
      </c>
      <c r="B297" s="19"/>
      <c r="C297" s="19"/>
      <c r="D297" s="20"/>
      <c r="E297" s="20"/>
      <c r="F297" s="240"/>
      <c r="G297" s="240"/>
      <c r="H297" s="21"/>
      <c r="I297" s="96"/>
    </row>
    <row r="298" spans="1:9" ht="20.149999999999999" customHeight="1" x14ac:dyDescent="0.35">
      <c r="A298" s="44">
        <v>292</v>
      </c>
      <c r="B298" s="19"/>
      <c r="C298" s="19"/>
      <c r="D298" s="20"/>
      <c r="E298" s="20"/>
      <c r="F298" s="240"/>
      <c r="G298" s="240"/>
      <c r="H298" s="21"/>
      <c r="I298" s="96"/>
    </row>
    <row r="299" spans="1:9" ht="20.149999999999999" customHeight="1" x14ac:dyDescent="0.35">
      <c r="A299" s="44">
        <v>293</v>
      </c>
      <c r="B299" s="19"/>
      <c r="C299" s="19"/>
      <c r="D299" s="20"/>
      <c r="E299" s="20"/>
      <c r="F299" s="240"/>
      <c r="G299" s="240"/>
      <c r="H299" s="21"/>
      <c r="I299" s="96"/>
    </row>
    <row r="300" spans="1:9" ht="20.149999999999999" customHeight="1" x14ac:dyDescent="0.35">
      <c r="A300" s="44">
        <v>294</v>
      </c>
      <c r="B300" s="19"/>
      <c r="C300" s="19"/>
      <c r="D300" s="20"/>
      <c r="E300" s="20"/>
      <c r="F300" s="240"/>
      <c r="G300" s="240"/>
      <c r="H300" s="21"/>
      <c r="I300" s="96"/>
    </row>
    <row r="301" spans="1:9" ht="20.149999999999999" customHeight="1" x14ac:dyDescent="0.35">
      <c r="A301" s="44">
        <v>295</v>
      </c>
      <c r="B301" s="19"/>
      <c r="C301" s="19"/>
      <c r="D301" s="20"/>
      <c r="E301" s="20"/>
      <c r="F301" s="240"/>
      <c r="G301" s="240"/>
      <c r="H301" s="21"/>
      <c r="I301" s="96"/>
    </row>
    <row r="302" spans="1:9" ht="20.149999999999999" customHeight="1" x14ac:dyDescent="0.35">
      <c r="A302" s="44">
        <v>296</v>
      </c>
      <c r="B302" s="19"/>
      <c r="C302" s="19"/>
      <c r="D302" s="20"/>
      <c r="E302" s="20"/>
      <c r="F302" s="240"/>
      <c r="G302" s="240"/>
      <c r="H302" s="21"/>
      <c r="I302" s="96"/>
    </row>
    <row r="303" spans="1:9" ht="20.149999999999999" customHeight="1" x14ac:dyDescent="0.35">
      <c r="A303" s="44">
        <v>297</v>
      </c>
      <c r="B303" s="19"/>
      <c r="C303" s="19"/>
      <c r="D303" s="20"/>
      <c r="E303" s="20"/>
      <c r="F303" s="240"/>
      <c r="G303" s="240"/>
      <c r="H303" s="21"/>
      <c r="I303" s="96"/>
    </row>
    <row r="304" spans="1:9" ht="20.149999999999999" customHeight="1" x14ac:dyDescent="0.35">
      <c r="A304" s="44">
        <v>298</v>
      </c>
      <c r="B304" s="19"/>
      <c r="C304" s="19"/>
      <c r="D304" s="20"/>
      <c r="E304" s="20"/>
      <c r="F304" s="240"/>
      <c r="G304" s="240"/>
      <c r="H304" s="21"/>
      <c r="I304" s="96"/>
    </row>
    <row r="305" spans="1:9" ht="20.149999999999999" customHeight="1" x14ac:dyDescent="0.35">
      <c r="A305" s="44">
        <v>299</v>
      </c>
      <c r="B305" s="19"/>
      <c r="C305" s="19"/>
      <c r="D305" s="20"/>
      <c r="E305" s="20"/>
      <c r="F305" s="240"/>
      <c r="G305" s="240"/>
      <c r="H305" s="21"/>
      <c r="I305" s="96"/>
    </row>
    <row r="306" spans="1:9" ht="20.149999999999999" customHeight="1" x14ac:dyDescent="0.35">
      <c r="A306" s="44">
        <v>300</v>
      </c>
      <c r="B306" s="19"/>
      <c r="C306" s="19"/>
      <c r="D306" s="20"/>
      <c r="E306" s="20"/>
      <c r="F306" s="240"/>
      <c r="G306" s="240"/>
      <c r="H306" s="21"/>
      <c r="I306" s="96"/>
    </row>
    <row r="307" spans="1:9" ht="20.149999999999999" customHeight="1" x14ac:dyDescent="0.35">
      <c r="A307" s="44">
        <v>301</v>
      </c>
      <c r="B307" s="19"/>
      <c r="C307" s="19"/>
      <c r="D307" s="20"/>
      <c r="E307" s="20"/>
      <c r="F307" s="240"/>
      <c r="G307" s="240"/>
      <c r="H307" s="21"/>
      <c r="I307" s="96"/>
    </row>
    <row r="308" spans="1:9" ht="20.149999999999999" customHeight="1" x14ac:dyDescent="0.35">
      <c r="A308" s="44">
        <v>302</v>
      </c>
      <c r="B308" s="19"/>
      <c r="C308" s="19"/>
      <c r="D308" s="20"/>
      <c r="E308" s="20"/>
      <c r="F308" s="240"/>
      <c r="G308" s="240"/>
      <c r="H308" s="21"/>
      <c r="I308" s="96"/>
    </row>
    <row r="309" spans="1:9" ht="20.149999999999999" customHeight="1" x14ac:dyDescent="0.35">
      <c r="A309" s="44">
        <v>303</v>
      </c>
      <c r="B309" s="19"/>
      <c r="C309" s="19"/>
      <c r="D309" s="20"/>
      <c r="E309" s="20"/>
      <c r="F309" s="240"/>
      <c r="G309" s="240"/>
      <c r="H309" s="21"/>
      <c r="I309" s="96"/>
    </row>
    <row r="310" spans="1:9" ht="20.149999999999999" customHeight="1" x14ac:dyDescent="0.35">
      <c r="A310" s="44">
        <v>304</v>
      </c>
      <c r="B310" s="19"/>
      <c r="C310" s="19"/>
      <c r="D310" s="20"/>
      <c r="E310" s="20"/>
      <c r="F310" s="240"/>
      <c r="G310" s="240"/>
      <c r="H310" s="21"/>
      <c r="I310" s="96"/>
    </row>
    <row r="311" spans="1:9" ht="20.149999999999999" customHeight="1" x14ac:dyDescent="0.35">
      <c r="A311" s="44">
        <v>305</v>
      </c>
      <c r="B311" s="19"/>
      <c r="C311" s="19"/>
      <c r="D311" s="20"/>
      <c r="E311" s="20"/>
      <c r="F311" s="240"/>
      <c r="G311" s="240"/>
      <c r="H311" s="21"/>
      <c r="I311" s="96"/>
    </row>
    <row r="312" spans="1:9" ht="20.149999999999999" customHeight="1" x14ac:dyDescent="0.35">
      <c r="A312" s="44">
        <v>306</v>
      </c>
      <c r="B312" s="19"/>
      <c r="C312" s="19"/>
      <c r="D312" s="20"/>
      <c r="E312" s="20"/>
      <c r="F312" s="240"/>
      <c r="G312" s="240"/>
      <c r="H312" s="21"/>
      <c r="I312" s="96"/>
    </row>
    <row r="313" spans="1:9" ht="20.149999999999999" customHeight="1" x14ac:dyDescent="0.35">
      <c r="A313" s="44">
        <v>307</v>
      </c>
      <c r="B313" s="19"/>
      <c r="C313" s="19"/>
      <c r="D313" s="20"/>
      <c r="E313" s="20"/>
      <c r="F313" s="240"/>
      <c r="G313" s="240"/>
      <c r="H313" s="21"/>
      <c r="I313" s="96"/>
    </row>
    <row r="314" spans="1:9" ht="20.149999999999999" customHeight="1" x14ac:dyDescent="0.35">
      <c r="A314" s="44">
        <v>308</v>
      </c>
      <c r="B314" s="19"/>
      <c r="C314" s="19"/>
      <c r="D314" s="20"/>
      <c r="E314" s="20"/>
      <c r="F314" s="240"/>
      <c r="G314" s="240"/>
      <c r="H314" s="21"/>
      <c r="I314" s="96"/>
    </row>
    <row r="315" spans="1:9" ht="20.149999999999999" customHeight="1" x14ac:dyDescent="0.35">
      <c r="A315" s="44">
        <v>309</v>
      </c>
      <c r="B315" s="19"/>
      <c r="C315" s="19"/>
      <c r="D315" s="20"/>
      <c r="E315" s="20"/>
      <c r="F315" s="240"/>
      <c r="G315" s="240"/>
      <c r="H315" s="21"/>
      <c r="I315" s="96"/>
    </row>
    <row r="316" spans="1:9" ht="20.149999999999999" customHeight="1" x14ac:dyDescent="0.35">
      <c r="A316" s="44">
        <v>310</v>
      </c>
      <c r="B316" s="19"/>
      <c r="C316" s="19"/>
      <c r="D316" s="20"/>
      <c r="E316" s="20"/>
      <c r="F316" s="240"/>
      <c r="G316" s="240"/>
      <c r="H316" s="21"/>
      <c r="I316" s="96"/>
    </row>
    <row r="317" spans="1:9" ht="20.149999999999999" customHeight="1" x14ac:dyDescent="0.35">
      <c r="A317" s="44">
        <v>311</v>
      </c>
      <c r="B317" s="19"/>
      <c r="C317" s="19"/>
      <c r="D317" s="20"/>
      <c r="E317" s="20"/>
      <c r="F317" s="240"/>
      <c r="G317" s="240"/>
      <c r="H317" s="21"/>
      <c r="I317" s="96"/>
    </row>
    <row r="318" spans="1:9" ht="20.149999999999999" customHeight="1" x14ac:dyDescent="0.35">
      <c r="A318" s="44">
        <v>312</v>
      </c>
      <c r="B318" s="19"/>
      <c r="C318" s="19"/>
      <c r="D318" s="20"/>
      <c r="E318" s="20"/>
      <c r="F318" s="240"/>
      <c r="G318" s="240"/>
      <c r="H318" s="21"/>
      <c r="I318" s="96"/>
    </row>
    <row r="319" spans="1:9" ht="20.149999999999999" customHeight="1" x14ac:dyDescent="0.35">
      <c r="A319" s="44">
        <v>313</v>
      </c>
      <c r="B319" s="19"/>
      <c r="C319" s="19"/>
      <c r="D319" s="20"/>
      <c r="E319" s="20"/>
      <c r="F319" s="240"/>
      <c r="G319" s="240"/>
      <c r="H319" s="21"/>
      <c r="I319" s="96"/>
    </row>
    <row r="320" spans="1:9" ht="20.149999999999999" customHeight="1" x14ac:dyDescent="0.35">
      <c r="A320" s="44">
        <v>314</v>
      </c>
      <c r="B320" s="19"/>
      <c r="C320" s="19"/>
      <c r="D320" s="20"/>
      <c r="E320" s="20"/>
      <c r="F320" s="240"/>
      <c r="G320" s="240"/>
      <c r="H320" s="21"/>
      <c r="I320" s="96"/>
    </row>
    <row r="321" spans="1:9" ht="20.149999999999999" customHeight="1" x14ac:dyDescent="0.35">
      <c r="A321" s="44">
        <v>315</v>
      </c>
      <c r="B321" s="19"/>
      <c r="C321" s="19"/>
      <c r="D321" s="20"/>
      <c r="E321" s="20"/>
      <c r="F321" s="240"/>
      <c r="G321" s="240"/>
      <c r="H321" s="21"/>
      <c r="I321" s="96"/>
    </row>
    <row r="322" spans="1:9" ht="20.149999999999999" customHeight="1" x14ac:dyDescent="0.35">
      <c r="A322" s="44">
        <v>316</v>
      </c>
      <c r="B322" s="19"/>
      <c r="C322" s="19"/>
      <c r="D322" s="20"/>
      <c r="E322" s="20"/>
      <c r="F322" s="240"/>
      <c r="G322" s="240"/>
      <c r="H322" s="21"/>
      <c r="I322" s="96"/>
    </row>
    <row r="323" spans="1:9" ht="20.149999999999999" customHeight="1" x14ac:dyDescent="0.35">
      <c r="A323" s="44">
        <v>317</v>
      </c>
      <c r="B323" s="19"/>
      <c r="C323" s="19"/>
      <c r="D323" s="20"/>
      <c r="E323" s="20"/>
      <c r="F323" s="240"/>
      <c r="G323" s="240"/>
      <c r="H323" s="21"/>
      <c r="I323" s="96"/>
    </row>
    <row r="324" spans="1:9" ht="20.149999999999999" customHeight="1" x14ac:dyDescent="0.35">
      <c r="A324" s="44">
        <v>318</v>
      </c>
      <c r="B324" s="19"/>
      <c r="C324" s="19"/>
      <c r="D324" s="20"/>
      <c r="E324" s="20"/>
      <c r="F324" s="240"/>
      <c r="G324" s="240"/>
      <c r="H324" s="21"/>
      <c r="I324" s="96"/>
    </row>
    <row r="325" spans="1:9" ht="20.149999999999999" customHeight="1" x14ac:dyDescent="0.35">
      <c r="A325" s="44">
        <v>319</v>
      </c>
      <c r="B325" s="19"/>
      <c r="C325" s="19"/>
      <c r="D325" s="20"/>
      <c r="E325" s="20"/>
      <c r="F325" s="240"/>
      <c r="G325" s="240"/>
      <c r="H325" s="21"/>
      <c r="I325" s="96"/>
    </row>
    <row r="326" spans="1:9" ht="20.149999999999999" customHeight="1" x14ac:dyDescent="0.35">
      <c r="A326" s="44">
        <v>320</v>
      </c>
      <c r="B326" s="19"/>
      <c r="C326" s="19"/>
      <c r="D326" s="20"/>
      <c r="E326" s="20"/>
      <c r="F326" s="240"/>
      <c r="G326" s="240"/>
      <c r="H326" s="21"/>
      <c r="I326" s="96"/>
    </row>
    <row r="327" spans="1:9" ht="20.149999999999999" customHeight="1" x14ac:dyDescent="0.35">
      <c r="A327" s="44">
        <v>321</v>
      </c>
      <c r="B327" s="19"/>
      <c r="C327" s="19"/>
      <c r="D327" s="20"/>
      <c r="E327" s="20"/>
      <c r="F327" s="240"/>
      <c r="G327" s="240"/>
      <c r="H327" s="21"/>
      <c r="I327" s="96"/>
    </row>
    <row r="328" spans="1:9" ht="20.149999999999999" customHeight="1" x14ac:dyDescent="0.35">
      <c r="A328" s="44">
        <v>322</v>
      </c>
      <c r="B328" s="19"/>
      <c r="C328" s="19"/>
      <c r="D328" s="20"/>
      <c r="E328" s="20"/>
      <c r="F328" s="240"/>
      <c r="G328" s="240"/>
      <c r="H328" s="21"/>
      <c r="I328" s="96"/>
    </row>
    <row r="329" spans="1:9" ht="20.149999999999999" customHeight="1" x14ac:dyDescent="0.35">
      <c r="A329" s="44">
        <v>323</v>
      </c>
      <c r="B329" s="19"/>
      <c r="C329" s="19"/>
      <c r="D329" s="20"/>
      <c r="E329" s="20"/>
      <c r="F329" s="240"/>
      <c r="G329" s="240"/>
      <c r="H329" s="21"/>
      <c r="I329" s="96"/>
    </row>
    <row r="330" spans="1:9" ht="20.149999999999999" customHeight="1" x14ac:dyDescent="0.35">
      <c r="A330" s="44">
        <v>324</v>
      </c>
      <c r="B330" s="19"/>
      <c r="C330" s="19"/>
      <c r="D330" s="20"/>
      <c r="E330" s="20"/>
      <c r="F330" s="240"/>
      <c r="G330" s="240"/>
      <c r="H330" s="21"/>
      <c r="I330" s="96"/>
    </row>
    <row r="331" spans="1:9" ht="20.149999999999999" customHeight="1" x14ac:dyDescent="0.35">
      <c r="A331" s="44">
        <v>325</v>
      </c>
      <c r="B331" s="19"/>
      <c r="C331" s="19"/>
      <c r="D331" s="20"/>
      <c r="E331" s="20"/>
      <c r="F331" s="240"/>
      <c r="G331" s="240"/>
      <c r="H331" s="21"/>
      <c r="I331" s="96"/>
    </row>
    <row r="332" spans="1:9" ht="20.149999999999999" customHeight="1" x14ac:dyDescent="0.35">
      <c r="A332" s="44">
        <v>326</v>
      </c>
      <c r="B332" s="19"/>
      <c r="C332" s="19"/>
      <c r="D332" s="20"/>
      <c r="E332" s="20"/>
      <c r="F332" s="240"/>
      <c r="G332" s="240"/>
      <c r="H332" s="21"/>
      <c r="I332" s="96"/>
    </row>
    <row r="333" spans="1:9" ht="20.149999999999999" customHeight="1" x14ac:dyDescent="0.35">
      <c r="A333" s="44">
        <v>327</v>
      </c>
      <c r="B333" s="19"/>
      <c r="C333" s="19"/>
      <c r="D333" s="20"/>
      <c r="E333" s="20"/>
      <c r="F333" s="240"/>
      <c r="G333" s="240"/>
      <c r="H333" s="21"/>
      <c r="I333" s="96"/>
    </row>
    <row r="334" spans="1:9" ht="20.149999999999999" customHeight="1" x14ac:dyDescent="0.35">
      <c r="A334" s="44">
        <v>328</v>
      </c>
      <c r="B334" s="19"/>
      <c r="C334" s="19"/>
      <c r="D334" s="20"/>
      <c r="E334" s="20"/>
      <c r="F334" s="240"/>
      <c r="G334" s="240"/>
      <c r="H334" s="21"/>
      <c r="I334" s="96"/>
    </row>
    <row r="335" spans="1:9" ht="20.149999999999999" customHeight="1" x14ac:dyDescent="0.35">
      <c r="A335" s="44">
        <v>329</v>
      </c>
      <c r="B335" s="19"/>
      <c r="C335" s="19"/>
      <c r="D335" s="20"/>
      <c r="E335" s="20"/>
      <c r="F335" s="240"/>
      <c r="G335" s="240"/>
      <c r="H335" s="21"/>
      <c r="I335" s="96"/>
    </row>
    <row r="336" spans="1:9" ht="20.149999999999999" customHeight="1" x14ac:dyDescent="0.35">
      <c r="A336" s="44">
        <v>330</v>
      </c>
      <c r="B336" s="19"/>
      <c r="C336" s="19"/>
      <c r="D336" s="20"/>
      <c r="E336" s="20"/>
      <c r="F336" s="240"/>
      <c r="G336" s="240"/>
      <c r="H336" s="21"/>
      <c r="I336" s="96"/>
    </row>
    <row r="337" spans="1:9" ht="20.149999999999999" customHeight="1" x14ac:dyDescent="0.35">
      <c r="A337" s="44">
        <v>331</v>
      </c>
      <c r="B337" s="19"/>
      <c r="C337" s="19"/>
      <c r="D337" s="20"/>
      <c r="E337" s="20"/>
      <c r="F337" s="240"/>
      <c r="G337" s="240"/>
      <c r="H337" s="21"/>
      <c r="I337" s="96"/>
    </row>
    <row r="338" spans="1:9" ht="20.149999999999999" customHeight="1" x14ac:dyDescent="0.35">
      <c r="A338" s="44">
        <v>332</v>
      </c>
      <c r="B338" s="19"/>
      <c r="C338" s="19"/>
      <c r="D338" s="20"/>
      <c r="E338" s="20"/>
      <c r="F338" s="240"/>
      <c r="G338" s="240"/>
      <c r="H338" s="21"/>
      <c r="I338" s="96"/>
    </row>
    <row r="339" spans="1:9" ht="20.149999999999999" customHeight="1" x14ac:dyDescent="0.35">
      <c r="A339" s="44">
        <v>333</v>
      </c>
      <c r="B339" s="19"/>
      <c r="C339" s="19"/>
      <c r="D339" s="20"/>
      <c r="E339" s="20"/>
      <c r="F339" s="240"/>
      <c r="G339" s="240"/>
      <c r="H339" s="21"/>
      <c r="I339" s="96"/>
    </row>
    <row r="340" spans="1:9" ht="20.149999999999999" customHeight="1" x14ac:dyDescent="0.35">
      <c r="A340" s="44">
        <v>334</v>
      </c>
      <c r="B340" s="19"/>
      <c r="C340" s="19"/>
      <c r="D340" s="20"/>
      <c r="E340" s="20"/>
      <c r="F340" s="240"/>
      <c r="G340" s="240"/>
      <c r="H340" s="21"/>
      <c r="I340" s="96"/>
    </row>
    <row r="341" spans="1:9" ht="20.149999999999999" customHeight="1" x14ac:dyDescent="0.35">
      <c r="A341" s="44">
        <v>335</v>
      </c>
      <c r="B341" s="19"/>
      <c r="C341" s="19"/>
      <c r="D341" s="20"/>
      <c r="E341" s="20"/>
      <c r="F341" s="240"/>
      <c r="G341" s="240"/>
      <c r="H341" s="21"/>
      <c r="I341" s="96"/>
    </row>
    <row r="342" spans="1:9" ht="20.149999999999999" customHeight="1" x14ac:dyDescent="0.35">
      <c r="A342" s="44">
        <v>336</v>
      </c>
      <c r="B342" s="19"/>
      <c r="C342" s="19"/>
      <c r="D342" s="20"/>
      <c r="E342" s="20"/>
      <c r="F342" s="240"/>
      <c r="G342" s="240"/>
      <c r="H342" s="21"/>
      <c r="I342" s="96"/>
    </row>
    <row r="343" spans="1:9" ht="20.149999999999999" customHeight="1" x14ac:dyDescent="0.35">
      <c r="A343" s="44">
        <v>337</v>
      </c>
      <c r="B343" s="19"/>
      <c r="C343" s="19"/>
      <c r="D343" s="20"/>
      <c r="E343" s="20"/>
      <c r="F343" s="240"/>
      <c r="G343" s="240"/>
      <c r="H343" s="21"/>
      <c r="I343" s="96"/>
    </row>
    <row r="344" spans="1:9" ht="20.149999999999999" customHeight="1" x14ac:dyDescent="0.35">
      <c r="A344" s="44">
        <v>338</v>
      </c>
      <c r="B344" s="19"/>
      <c r="C344" s="19"/>
      <c r="D344" s="20"/>
      <c r="E344" s="20"/>
      <c r="F344" s="240"/>
      <c r="G344" s="240"/>
      <c r="H344" s="21"/>
      <c r="I344" s="96"/>
    </row>
    <row r="345" spans="1:9" ht="20.149999999999999" customHeight="1" x14ac:dyDescent="0.35">
      <c r="A345" s="44">
        <v>339</v>
      </c>
      <c r="B345" s="19"/>
      <c r="C345" s="19"/>
      <c r="D345" s="20"/>
      <c r="E345" s="20"/>
      <c r="F345" s="240"/>
      <c r="G345" s="240"/>
      <c r="H345" s="21"/>
      <c r="I345" s="96"/>
    </row>
    <row r="346" spans="1:9" ht="20.149999999999999" customHeight="1" x14ac:dyDescent="0.35">
      <c r="A346" s="44">
        <v>340</v>
      </c>
      <c r="B346" s="19"/>
      <c r="C346" s="19"/>
      <c r="D346" s="20"/>
      <c r="E346" s="20"/>
      <c r="F346" s="240"/>
      <c r="G346" s="240"/>
      <c r="H346" s="21"/>
      <c r="I346" s="96"/>
    </row>
    <row r="347" spans="1:9" ht="20.149999999999999" customHeight="1" x14ac:dyDescent="0.35">
      <c r="A347" s="44">
        <v>341</v>
      </c>
      <c r="B347" s="19"/>
      <c r="C347" s="19"/>
      <c r="D347" s="20"/>
      <c r="E347" s="20"/>
      <c r="F347" s="240"/>
      <c r="G347" s="240"/>
      <c r="H347" s="21"/>
      <c r="I347" s="96"/>
    </row>
    <row r="348" spans="1:9" ht="20.149999999999999" customHeight="1" x14ac:dyDescent="0.35">
      <c r="A348" s="44">
        <v>342</v>
      </c>
      <c r="B348" s="19"/>
      <c r="C348" s="19"/>
      <c r="D348" s="20"/>
      <c r="E348" s="20"/>
      <c r="F348" s="240"/>
      <c r="G348" s="240"/>
      <c r="H348" s="21"/>
      <c r="I348" s="96"/>
    </row>
    <row r="349" spans="1:9" ht="20.149999999999999" customHeight="1" x14ac:dyDescent="0.35">
      <c r="A349" s="44">
        <v>343</v>
      </c>
      <c r="B349" s="19"/>
      <c r="C349" s="19"/>
      <c r="D349" s="20"/>
      <c r="E349" s="20"/>
      <c r="F349" s="240"/>
      <c r="G349" s="240"/>
      <c r="H349" s="21"/>
      <c r="I349" s="96"/>
    </row>
    <row r="350" spans="1:9" ht="20.149999999999999" customHeight="1" x14ac:dyDescent="0.35">
      <c r="A350" s="44">
        <v>344</v>
      </c>
      <c r="B350" s="19"/>
      <c r="C350" s="19"/>
      <c r="D350" s="20"/>
      <c r="E350" s="20"/>
      <c r="F350" s="240"/>
      <c r="G350" s="240"/>
      <c r="H350" s="21"/>
      <c r="I350" s="96"/>
    </row>
    <row r="351" spans="1:9" ht="20.149999999999999" customHeight="1" x14ac:dyDescent="0.35">
      <c r="A351" s="44">
        <v>345</v>
      </c>
      <c r="B351" s="19"/>
      <c r="C351" s="19"/>
      <c r="D351" s="20"/>
      <c r="E351" s="20"/>
      <c r="F351" s="240"/>
      <c r="G351" s="240"/>
      <c r="H351" s="21"/>
      <c r="I351" s="96"/>
    </row>
    <row r="352" spans="1:9" ht="20.149999999999999" customHeight="1" x14ac:dyDescent="0.35">
      <c r="A352" s="44">
        <v>346</v>
      </c>
      <c r="B352" s="19"/>
      <c r="C352" s="19"/>
      <c r="D352" s="20"/>
      <c r="E352" s="20"/>
      <c r="F352" s="240"/>
      <c r="G352" s="240"/>
      <c r="H352" s="21"/>
      <c r="I352" s="96"/>
    </row>
    <row r="353" spans="1:9" ht="20.149999999999999" customHeight="1" x14ac:dyDescent="0.35">
      <c r="A353" s="44">
        <v>347</v>
      </c>
      <c r="B353" s="19"/>
      <c r="C353" s="19"/>
      <c r="D353" s="20"/>
      <c r="E353" s="20"/>
      <c r="F353" s="240"/>
      <c r="G353" s="240"/>
      <c r="H353" s="21"/>
      <c r="I353" s="96"/>
    </row>
    <row r="354" spans="1:9" ht="20.149999999999999" customHeight="1" x14ac:dyDescent="0.35">
      <c r="A354" s="44">
        <v>348</v>
      </c>
      <c r="B354" s="19"/>
      <c r="C354" s="19"/>
      <c r="D354" s="20"/>
      <c r="E354" s="20"/>
      <c r="F354" s="240"/>
      <c r="G354" s="240"/>
      <c r="H354" s="21"/>
      <c r="I354" s="96"/>
    </row>
    <row r="355" spans="1:9" ht="20.149999999999999" customHeight="1" x14ac:dyDescent="0.35">
      <c r="A355" s="44">
        <v>349</v>
      </c>
      <c r="B355" s="19"/>
      <c r="C355" s="19"/>
      <c r="D355" s="20"/>
      <c r="E355" s="20"/>
      <c r="F355" s="240"/>
      <c r="G355" s="240"/>
      <c r="H355" s="21"/>
      <c r="I355" s="96"/>
    </row>
    <row r="356" spans="1:9" ht="20.149999999999999" customHeight="1" x14ac:dyDescent="0.35">
      <c r="A356" s="44">
        <v>350</v>
      </c>
      <c r="B356" s="19"/>
      <c r="C356" s="19"/>
      <c r="D356" s="20"/>
      <c r="E356" s="20"/>
      <c r="F356" s="240"/>
      <c r="G356" s="240"/>
      <c r="H356" s="21"/>
      <c r="I356" s="96"/>
    </row>
    <row r="357" spans="1:9" ht="20.149999999999999" customHeight="1" x14ac:dyDescent="0.35">
      <c r="A357" s="44">
        <v>351</v>
      </c>
      <c r="B357" s="19"/>
      <c r="C357" s="19"/>
      <c r="D357" s="20"/>
      <c r="E357" s="20"/>
      <c r="F357" s="240"/>
      <c r="G357" s="240"/>
      <c r="H357" s="21"/>
      <c r="I357" s="96"/>
    </row>
    <row r="358" spans="1:9" ht="20.149999999999999" customHeight="1" x14ac:dyDescent="0.35">
      <c r="A358" s="44">
        <v>352</v>
      </c>
      <c r="B358" s="19"/>
      <c r="C358" s="19"/>
      <c r="D358" s="20"/>
      <c r="E358" s="20"/>
      <c r="F358" s="240"/>
      <c r="G358" s="240"/>
      <c r="H358" s="21"/>
      <c r="I358" s="96"/>
    </row>
    <row r="359" spans="1:9" ht="20.149999999999999" customHeight="1" x14ac:dyDescent="0.35">
      <c r="A359" s="44">
        <v>353</v>
      </c>
      <c r="B359" s="19"/>
      <c r="C359" s="19"/>
      <c r="D359" s="20"/>
      <c r="E359" s="20"/>
      <c r="F359" s="240"/>
      <c r="G359" s="240"/>
      <c r="H359" s="21"/>
      <c r="I359" s="96"/>
    </row>
    <row r="360" spans="1:9" ht="20.149999999999999" customHeight="1" x14ac:dyDescent="0.35">
      <c r="A360" s="44">
        <v>354</v>
      </c>
      <c r="B360" s="19"/>
      <c r="C360" s="19"/>
      <c r="D360" s="20"/>
      <c r="E360" s="20"/>
      <c r="F360" s="240"/>
      <c r="G360" s="240"/>
      <c r="H360" s="21"/>
      <c r="I360" s="96"/>
    </row>
    <row r="361" spans="1:9" ht="20.149999999999999" customHeight="1" x14ac:dyDescent="0.35">
      <c r="A361" s="44">
        <v>355</v>
      </c>
      <c r="B361" s="19"/>
      <c r="C361" s="19"/>
      <c r="D361" s="20"/>
      <c r="E361" s="20"/>
      <c r="F361" s="240"/>
      <c r="G361" s="240"/>
      <c r="H361" s="21"/>
      <c r="I361" s="96"/>
    </row>
    <row r="362" spans="1:9" ht="20.149999999999999" customHeight="1" x14ac:dyDescent="0.35">
      <c r="A362" s="44">
        <v>356</v>
      </c>
      <c r="B362" s="19"/>
      <c r="C362" s="19"/>
      <c r="D362" s="20"/>
      <c r="E362" s="20"/>
      <c r="F362" s="240"/>
      <c r="G362" s="240"/>
      <c r="H362" s="21"/>
      <c r="I362" s="96"/>
    </row>
    <row r="363" spans="1:9" ht="20.149999999999999" customHeight="1" x14ac:dyDescent="0.35">
      <c r="A363" s="44">
        <v>357</v>
      </c>
      <c r="B363" s="19"/>
      <c r="C363" s="19"/>
      <c r="D363" s="20"/>
      <c r="E363" s="20"/>
      <c r="F363" s="240"/>
      <c r="G363" s="240"/>
      <c r="H363" s="21"/>
      <c r="I363" s="96"/>
    </row>
    <row r="364" spans="1:9" ht="20.149999999999999" customHeight="1" x14ac:dyDescent="0.35">
      <c r="A364" s="44">
        <v>358</v>
      </c>
      <c r="B364" s="19"/>
      <c r="C364" s="19"/>
      <c r="D364" s="20"/>
      <c r="E364" s="20"/>
      <c r="F364" s="240"/>
      <c r="G364" s="240"/>
      <c r="H364" s="21"/>
      <c r="I364" s="96"/>
    </row>
    <row r="365" spans="1:9" ht="20.149999999999999" customHeight="1" x14ac:dyDescent="0.35">
      <c r="A365" s="44">
        <v>359</v>
      </c>
      <c r="B365" s="19"/>
      <c r="C365" s="19"/>
      <c r="D365" s="20"/>
      <c r="E365" s="20"/>
      <c r="F365" s="240"/>
      <c r="G365" s="240"/>
      <c r="H365" s="21"/>
      <c r="I365" s="96"/>
    </row>
    <row r="366" spans="1:9" ht="20.149999999999999" customHeight="1" x14ac:dyDescent="0.35">
      <c r="A366" s="44">
        <v>360</v>
      </c>
      <c r="B366" s="19"/>
      <c r="C366" s="19"/>
      <c r="D366" s="20"/>
      <c r="E366" s="20"/>
      <c r="F366" s="240"/>
      <c r="G366" s="240"/>
      <c r="H366" s="21"/>
      <c r="I366" s="96"/>
    </row>
    <row r="367" spans="1:9" ht="20.149999999999999" customHeight="1" x14ac:dyDescent="0.35">
      <c r="A367" s="44">
        <v>361</v>
      </c>
      <c r="B367" s="19"/>
      <c r="C367" s="19"/>
      <c r="D367" s="20"/>
      <c r="E367" s="20"/>
      <c r="F367" s="240"/>
      <c r="G367" s="240"/>
      <c r="H367" s="21"/>
      <c r="I367" s="96"/>
    </row>
    <row r="368" spans="1:9" ht="20.149999999999999" customHeight="1" x14ac:dyDescent="0.35">
      <c r="A368" s="44">
        <v>362</v>
      </c>
      <c r="B368" s="19"/>
      <c r="C368" s="19"/>
      <c r="D368" s="20"/>
      <c r="E368" s="20"/>
      <c r="F368" s="240"/>
      <c r="G368" s="240"/>
      <c r="H368" s="21"/>
      <c r="I368" s="96"/>
    </row>
    <row r="369" spans="1:9" ht="20.149999999999999" customHeight="1" x14ac:dyDescent="0.35">
      <c r="A369" s="44">
        <v>363</v>
      </c>
      <c r="B369" s="19"/>
      <c r="C369" s="19"/>
      <c r="D369" s="20"/>
      <c r="E369" s="20"/>
      <c r="F369" s="240"/>
      <c r="G369" s="240"/>
      <c r="H369" s="21"/>
      <c r="I369" s="96"/>
    </row>
    <row r="370" spans="1:9" ht="20.149999999999999" customHeight="1" x14ac:dyDescent="0.35">
      <c r="A370" s="44">
        <v>364</v>
      </c>
      <c r="B370" s="19"/>
      <c r="C370" s="19"/>
      <c r="D370" s="20"/>
      <c r="E370" s="20"/>
      <c r="F370" s="240"/>
      <c r="G370" s="240"/>
      <c r="H370" s="21"/>
      <c r="I370" s="96"/>
    </row>
    <row r="371" spans="1:9" ht="20.149999999999999" customHeight="1" x14ac:dyDescent="0.35">
      <c r="A371" s="44">
        <v>365</v>
      </c>
      <c r="B371" s="19"/>
      <c r="C371" s="19"/>
      <c r="D371" s="20"/>
      <c r="E371" s="20"/>
      <c r="F371" s="240"/>
      <c r="G371" s="240"/>
      <c r="H371" s="21"/>
      <c r="I371" s="96"/>
    </row>
    <row r="372" spans="1:9" ht="20.149999999999999" customHeight="1" x14ac:dyDescent="0.35">
      <c r="A372" s="44">
        <v>366</v>
      </c>
      <c r="B372" s="19"/>
      <c r="C372" s="19"/>
      <c r="D372" s="20"/>
      <c r="E372" s="20"/>
      <c r="F372" s="240"/>
      <c r="G372" s="240"/>
      <c r="H372" s="21"/>
      <c r="I372" s="96"/>
    </row>
    <row r="373" spans="1:9" ht="20.149999999999999" customHeight="1" x14ac:dyDescent="0.35">
      <c r="A373" s="44">
        <v>367</v>
      </c>
      <c r="B373" s="19"/>
      <c r="C373" s="19"/>
      <c r="D373" s="20"/>
      <c r="E373" s="20"/>
      <c r="F373" s="240"/>
      <c r="G373" s="240"/>
      <c r="H373" s="21"/>
      <c r="I373" s="96"/>
    </row>
    <row r="374" spans="1:9" ht="20.149999999999999" customHeight="1" x14ac:dyDescent="0.35">
      <c r="A374" s="44">
        <v>368</v>
      </c>
      <c r="B374" s="19"/>
      <c r="C374" s="19"/>
      <c r="D374" s="20"/>
      <c r="E374" s="20"/>
      <c r="F374" s="240"/>
      <c r="G374" s="240"/>
      <c r="H374" s="21"/>
      <c r="I374" s="96"/>
    </row>
    <row r="375" spans="1:9" ht="20.149999999999999" customHeight="1" x14ac:dyDescent="0.35">
      <c r="A375" s="44">
        <v>369</v>
      </c>
      <c r="B375" s="19"/>
      <c r="C375" s="19"/>
      <c r="D375" s="20"/>
      <c r="E375" s="20"/>
      <c r="F375" s="240"/>
      <c r="G375" s="240"/>
      <c r="H375" s="21"/>
      <c r="I375" s="96"/>
    </row>
    <row r="376" spans="1:9" ht="20.149999999999999" customHeight="1" x14ac:dyDescent="0.35">
      <c r="A376" s="44">
        <v>370</v>
      </c>
      <c r="B376" s="19"/>
      <c r="C376" s="19"/>
      <c r="D376" s="20"/>
      <c r="E376" s="20"/>
      <c r="F376" s="240"/>
      <c r="G376" s="240"/>
      <c r="H376" s="21"/>
      <c r="I376" s="96"/>
    </row>
    <row r="377" spans="1:9" ht="20.149999999999999" customHeight="1" x14ac:dyDescent="0.35">
      <c r="A377" s="44">
        <v>371</v>
      </c>
      <c r="B377" s="19"/>
      <c r="C377" s="19"/>
      <c r="D377" s="20"/>
      <c r="E377" s="20"/>
      <c r="F377" s="240"/>
      <c r="G377" s="240"/>
      <c r="H377" s="21"/>
      <c r="I377" s="96"/>
    </row>
    <row r="378" spans="1:9" ht="20.149999999999999" customHeight="1" x14ac:dyDescent="0.35">
      <c r="A378" s="44">
        <v>372</v>
      </c>
      <c r="B378" s="19"/>
      <c r="C378" s="19"/>
      <c r="D378" s="20"/>
      <c r="E378" s="20"/>
      <c r="F378" s="240"/>
      <c r="G378" s="240"/>
      <c r="H378" s="21"/>
      <c r="I378" s="96"/>
    </row>
    <row r="379" spans="1:9" ht="20.149999999999999" customHeight="1" x14ac:dyDescent="0.35">
      <c r="A379" s="44">
        <v>373</v>
      </c>
      <c r="B379" s="19"/>
      <c r="C379" s="19"/>
      <c r="D379" s="20"/>
      <c r="E379" s="20"/>
      <c r="F379" s="240"/>
      <c r="G379" s="240"/>
      <c r="H379" s="21"/>
      <c r="I379" s="96"/>
    </row>
    <row r="380" spans="1:9" ht="20.149999999999999" customHeight="1" x14ac:dyDescent="0.35">
      <c r="A380" s="44">
        <v>374</v>
      </c>
      <c r="B380" s="19"/>
      <c r="C380" s="19"/>
      <c r="D380" s="20"/>
      <c r="E380" s="20"/>
      <c r="F380" s="240"/>
      <c r="G380" s="240"/>
      <c r="H380" s="21"/>
      <c r="I380" s="96"/>
    </row>
    <row r="381" spans="1:9" ht="20.149999999999999" customHeight="1" x14ac:dyDescent="0.35">
      <c r="A381" s="44">
        <v>375</v>
      </c>
      <c r="B381" s="19"/>
      <c r="C381" s="19"/>
      <c r="D381" s="20"/>
      <c r="E381" s="20"/>
      <c r="F381" s="240"/>
      <c r="G381" s="240"/>
      <c r="H381" s="21"/>
      <c r="I381" s="96"/>
    </row>
    <row r="382" spans="1:9" ht="20.149999999999999" customHeight="1" x14ac:dyDescent="0.35">
      <c r="A382" s="44">
        <v>376</v>
      </c>
      <c r="B382" s="19"/>
      <c r="C382" s="19"/>
      <c r="D382" s="20"/>
      <c r="E382" s="20"/>
      <c r="F382" s="240"/>
      <c r="G382" s="240"/>
      <c r="H382" s="21"/>
      <c r="I382" s="96"/>
    </row>
    <row r="383" spans="1:9" ht="20.149999999999999" customHeight="1" x14ac:dyDescent="0.35">
      <c r="A383" s="44">
        <v>377</v>
      </c>
      <c r="B383" s="19"/>
      <c r="C383" s="19"/>
      <c r="D383" s="20"/>
      <c r="E383" s="20"/>
      <c r="F383" s="240"/>
      <c r="G383" s="240"/>
      <c r="H383" s="21"/>
      <c r="I383" s="96"/>
    </row>
    <row r="384" spans="1:9" ht="20.149999999999999" customHeight="1" x14ac:dyDescent="0.35">
      <c r="A384" s="44">
        <v>378</v>
      </c>
      <c r="B384" s="19"/>
      <c r="C384" s="19"/>
      <c r="D384" s="20"/>
      <c r="E384" s="20"/>
      <c r="F384" s="240"/>
      <c r="G384" s="240"/>
      <c r="H384" s="21"/>
      <c r="I384" s="96"/>
    </row>
    <row r="385" spans="1:9" ht="20.149999999999999" customHeight="1" x14ac:dyDescent="0.35">
      <c r="A385" s="44">
        <v>379</v>
      </c>
      <c r="B385" s="19"/>
      <c r="C385" s="19"/>
      <c r="D385" s="20"/>
      <c r="E385" s="20"/>
      <c r="F385" s="240"/>
      <c r="G385" s="240"/>
      <c r="H385" s="21"/>
      <c r="I385" s="96"/>
    </row>
    <row r="386" spans="1:9" ht="20.149999999999999" customHeight="1" x14ac:dyDescent="0.35">
      <c r="A386" s="44">
        <v>380</v>
      </c>
      <c r="B386" s="19"/>
      <c r="C386" s="19"/>
      <c r="D386" s="20"/>
      <c r="E386" s="20"/>
      <c r="F386" s="240"/>
      <c r="G386" s="240"/>
      <c r="H386" s="21"/>
      <c r="I386" s="96"/>
    </row>
    <row r="387" spans="1:9" ht="20.149999999999999" customHeight="1" x14ac:dyDescent="0.35">
      <c r="A387" s="44">
        <v>381</v>
      </c>
      <c r="B387" s="19"/>
      <c r="C387" s="19"/>
      <c r="D387" s="20"/>
      <c r="E387" s="20"/>
      <c r="F387" s="240"/>
      <c r="G387" s="240"/>
      <c r="H387" s="21"/>
      <c r="I387" s="96"/>
    </row>
    <row r="388" spans="1:9" ht="20.149999999999999" customHeight="1" x14ac:dyDescent="0.35">
      <c r="A388" s="44">
        <v>382</v>
      </c>
      <c r="B388" s="19"/>
      <c r="C388" s="19"/>
      <c r="D388" s="20"/>
      <c r="E388" s="20"/>
      <c r="F388" s="240"/>
      <c r="G388" s="240"/>
      <c r="H388" s="21"/>
      <c r="I388" s="96"/>
    </row>
    <row r="389" spans="1:9" ht="20.149999999999999" customHeight="1" x14ac:dyDescent="0.35">
      <c r="A389" s="44">
        <v>383</v>
      </c>
      <c r="B389" s="19"/>
      <c r="C389" s="19"/>
      <c r="D389" s="20"/>
      <c r="E389" s="20"/>
      <c r="F389" s="240"/>
      <c r="G389" s="240"/>
      <c r="H389" s="21"/>
      <c r="I389" s="96"/>
    </row>
    <row r="390" spans="1:9" ht="20.149999999999999" customHeight="1" x14ac:dyDescent="0.35">
      <c r="A390" s="44">
        <v>384</v>
      </c>
      <c r="B390" s="19"/>
      <c r="C390" s="19"/>
      <c r="D390" s="20"/>
      <c r="E390" s="20"/>
      <c r="F390" s="240"/>
      <c r="G390" s="240"/>
      <c r="H390" s="21"/>
      <c r="I390" s="96"/>
    </row>
    <row r="391" spans="1:9" ht="20.149999999999999" customHeight="1" x14ac:dyDescent="0.35">
      <c r="A391" s="44">
        <v>385</v>
      </c>
      <c r="B391" s="19"/>
      <c r="C391" s="19"/>
      <c r="D391" s="20"/>
      <c r="E391" s="20"/>
      <c r="F391" s="240"/>
      <c r="G391" s="240"/>
      <c r="H391" s="21"/>
      <c r="I391" s="96"/>
    </row>
    <row r="392" spans="1:9" ht="20.149999999999999" customHeight="1" x14ac:dyDescent="0.35">
      <c r="A392" s="44">
        <v>386</v>
      </c>
      <c r="B392" s="19"/>
      <c r="C392" s="19"/>
      <c r="D392" s="20"/>
      <c r="E392" s="20"/>
      <c r="F392" s="240"/>
      <c r="G392" s="240"/>
      <c r="H392" s="21"/>
      <c r="I392" s="96"/>
    </row>
    <row r="393" spans="1:9" ht="20.149999999999999" customHeight="1" x14ac:dyDescent="0.35">
      <c r="A393" s="44">
        <v>387</v>
      </c>
      <c r="B393" s="19"/>
      <c r="C393" s="19"/>
      <c r="D393" s="20"/>
      <c r="E393" s="20"/>
      <c r="F393" s="240"/>
      <c r="G393" s="240"/>
      <c r="H393" s="21"/>
      <c r="I393" s="96"/>
    </row>
    <row r="394" spans="1:9" ht="20.149999999999999" customHeight="1" x14ac:dyDescent="0.35">
      <c r="A394" s="44">
        <v>388</v>
      </c>
      <c r="B394" s="19"/>
      <c r="C394" s="19"/>
      <c r="D394" s="20"/>
      <c r="E394" s="20"/>
      <c r="F394" s="240"/>
      <c r="G394" s="240"/>
      <c r="H394" s="21"/>
      <c r="I394" s="96"/>
    </row>
    <row r="395" spans="1:9" ht="20.149999999999999" customHeight="1" x14ac:dyDescent="0.35">
      <c r="A395" s="44">
        <v>389</v>
      </c>
      <c r="B395" s="19"/>
      <c r="C395" s="19"/>
      <c r="D395" s="20"/>
      <c r="E395" s="20"/>
      <c r="F395" s="240"/>
      <c r="G395" s="240"/>
      <c r="H395" s="21"/>
      <c r="I395" s="96"/>
    </row>
    <row r="396" spans="1:9" ht="20.149999999999999" customHeight="1" x14ac:dyDescent="0.35">
      <c r="A396" s="44">
        <v>390</v>
      </c>
      <c r="B396" s="19"/>
      <c r="C396" s="19"/>
      <c r="D396" s="20"/>
      <c r="E396" s="20"/>
      <c r="F396" s="240"/>
      <c r="G396" s="240"/>
      <c r="H396" s="21"/>
      <c r="I396" s="96"/>
    </row>
    <row r="397" spans="1:9" ht="20.149999999999999" customHeight="1" x14ac:dyDescent="0.35">
      <c r="A397" s="44">
        <v>391</v>
      </c>
      <c r="B397" s="19"/>
      <c r="C397" s="19"/>
      <c r="D397" s="20"/>
      <c r="E397" s="20"/>
      <c r="F397" s="240"/>
      <c r="G397" s="240"/>
      <c r="H397" s="21"/>
      <c r="I397" s="96"/>
    </row>
    <row r="398" spans="1:9" ht="20.149999999999999" customHeight="1" x14ac:dyDescent="0.35">
      <c r="A398" s="44">
        <v>392</v>
      </c>
      <c r="B398" s="19"/>
      <c r="C398" s="19"/>
      <c r="D398" s="20"/>
      <c r="E398" s="20"/>
      <c r="F398" s="240"/>
      <c r="G398" s="240"/>
      <c r="H398" s="21"/>
      <c r="I398" s="96"/>
    </row>
    <row r="399" spans="1:9" ht="20.149999999999999" customHeight="1" x14ac:dyDescent="0.35">
      <c r="A399" s="44">
        <v>393</v>
      </c>
      <c r="B399" s="19"/>
      <c r="C399" s="19"/>
      <c r="D399" s="20"/>
      <c r="E399" s="20"/>
      <c r="F399" s="240"/>
      <c r="G399" s="240"/>
      <c r="H399" s="21"/>
      <c r="I399" s="96"/>
    </row>
    <row r="400" spans="1:9" ht="20.149999999999999" customHeight="1" x14ac:dyDescent="0.35">
      <c r="A400" s="44">
        <v>394</v>
      </c>
      <c r="B400" s="19"/>
      <c r="C400" s="19"/>
      <c r="D400" s="20"/>
      <c r="E400" s="20"/>
      <c r="F400" s="240"/>
      <c r="G400" s="240"/>
      <c r="H400" s="21"/>
      <c r="I400" s="96"/>
    </row>
    <row r="401" spans="1:9" ht="20.149999999999999" customHeight="1" x14ac:dyDescent="0.35">
      <c r="A401" s="44">
        <v>395</v>
      </c>
      <c r="B401" s="19"/>
      <c r="C401" s="19"/>
      <c r="D401" s="20"/>
      <c r="E401" s="20"/>
      <c r="F401" s="240"/>
      <c r="G401" s="240"/>
      <c r="H401" s="21"/>
      <c r="I401" s="96"/>
    </row>
    <row r="402" spans="1:9" ht="20.149999999999999" customHeight="1" x14ac:dyDescent="0.35">
      <c r="A402" s="44">
        <v>396</v>
      </c>
      <c r="B402" s="19"/>
      <c r="C402" s="19"/>
      <c r="D402" s="20"/>
      <c r="E402" s="20"/>
      <c r="F402" s="240"/>
      <c r="G402" s="240"/>
      <c r="H402" s="21"/>
      <c r="I402" s="96"/>
    </row>
    <row r="403" spans="1:9" ht="20.149999999999999" customHeight="1" x14ac:dyDescent="0.35">
      <c r="A403" s="44">
        <v>397</v>
      </c>
      <c r="B403" s="19"/>
      <c r="C403" s="19"/>
      <c r="D403" s="20"/>
      <c r="E403" s="20"/>
      <c r="F403" s="240"/>
      <c r="G403" s="240"/>
      <c r="H403" s="21"/>
      <c r="I403" s="96"/>
    </row>
    <row r="404" spans="1:9" ht="20.149999999999999" customHeight="1" x14ac:dyDescent="0.35">
      <c r="A404" s="44">
        <v>398</v>
      </c>
      <c r="B404" s="19"/>
      <c r="C404" s="19"/>
      <c r="D404" s="20"/>
      <c r="E404" s="20"/>
      <c r="F404" s="240"/>
      <c r="G404" s="240"/>
      <c r="H404" s="21"/>
      <c r="I404" s="96"/>
    </row>
    <row r="405" spans="1:9" ht="20.149999999999999" customHeight="1" x14ac:dyDescent="0.35">
      <c r="A405" s="44">
        <v>399</v>
      </c>
      <c r="B405" s="19"/>
      <c r="C405" s="19"/>
      <c r="D405" s="20"/>
      <c r="E405" s="20"/>
      <c r="F405" s="240"/>
      <c r="G405" s="240"/>
      <c r="H405" s="21"/>
      <c r="I405" s="96"/>
    </row>
    <row r="406" spans="1:9" ht="20.149999999999999" customHeight="1" x14ac:dyDescent="0.35">
      <c r="A406" s="44">
        <v>400</v>
      </c>
      <c r="B406" s="19"/>
      <c r="C406" s="19"/>
      <c r="D406" s="20"/>
      <c r="E406" s="20"/>
      <c r="F406" s="240"/>
      <c r="G406" s="240"/>
      <c r="H406" s="21"/>
      <c r="I406" s="96"/>
    </row>
    <row r="407" spans="1:9" ht="20.149999999999999" customHeight="1" x14ac:dyDescent="0.35">
      <c r="A407" s="44">
        <v>401</v>
      </c>
      <c r="B407" s="19"/>
      <c r="C407" s="19"/>
      <c r="D407" s="20"/>
      <c r="E407" s="20"/>
      <c r="F407" s="240"/>
      <c r="G407" s="240"/>
      <c r="H407" s="21"/>
      <c r="I407" s="96"/>
    </row>
    <row r="408" spans="1:9" ht="20.149999999999999" customHeight="1" x14ac:dyDescent="0.35">
      <c r="A408" s="44">
        <v>402</v>
      </c>
      <c r="B408" s="19"/>
      <c r="C408" s="19"/>
      <c r="D408" s="20"/>
      <c r="E408" s="20"/>
      <c r="F408" s="240"/>
      <c r="G408" s="240"/>
      <c r="H408" s="21"/>
      <c r="I408" s="96"/>
    </row>
    <row r="409" spans="1:9" ht="20.149999999999999" customHeight="1" x14ac:dyDescent="0.35">
      <c r="A409" s="44">
        <v>403</v>
      </c>
      <c r="B409" s="19"/>
      <c r="C409" s="19"/>
      <c r="D409" s="20"/>
      <c r="E409" s="20"/>
      <c r="F409" s="240"/>
      <c r="G409" s="240"/>
      <c r="H409" s="21"/>
      <c r="I409" s="96"/>
    </row>
    <row r="410" spans="1:9" ht="20.149999999999999" customHeight="1" x14ac:dyDescent="0.35">
      <c r="A410" s="44">
        <v>404</v>
      </c>
      <c r="B410" s="19"/>
      <c r="C410" s="19"/>
      <c r="D410" s="20"/>
      <c r="E410" s="20"/>
      <c r="F410" s="240"/>
      <c r="G410" s="240"/>
      <c r="H410" s="21"/>
      <c r="I410" s="96"/>
    </row>
    <row r="411" spans="1:9" ht="20.149999999999999" customHeight="1" x14ac:dyDescent="0.35">
      <c r="A411" s="44">
        <v>405</v>
      </c>
      <c r="B411" s="19"/>
      <c r="C411" s="19"/>
      <c r="D411" s="20"/>
      <c r="E411" s="20"/>
      <c r="F411" s="240"/>
      <c r="G411" s="240"/>
      <c r="H411" s="21"/>
      <c r="I411" s="96"/>
    </row>
    <row r="412" spans="1:9" ht="20.149999999999999" customHeight="1" x14ac:dyDescent="0.35">
      <c r="A412" s="44">
        <v>406</v>
      </c>
      <c r="B412" s="19"/>
      <c r="C412" s="19"/>
      <c r="D412" s="20"/>
      <c r="E412" s="20"/>
      <c r="F412" s="240"/>
      <c r="G412" s="240"/>
      <c r="H412" s="21"/>
      <c r="I412" s="96"/>
    </row>
    <row r="413" spans="1:9" ht="20.149999999999999" customHeight="1" x14ac:dyDescent="0.35">
      <c r="A413" s="44">
        <v>407</v>
      </c>
      <c r="B413" s="19"/>
      <c r="C413" s="19"/>
      <c r="D413" s="20"/>
      <c r="E413" s="20"/>
      <c r="F413" s="240"/>
      <c r="G413" s="240"/>
      <c r="H413" s="21"/>
      <c r="I413" s="96"/>
    </row>
    <row r="414" spans="1:9" ht="20.149999999999999" customHeight="1" x14ac:dyDescent="0.35">
      <c r="A414" s="44">
        <v>408</v>
      </c>
      <c r="B414" s="19"/>
      <c r="C414" s="19"/>
      <c r="D414" s="20"/>
      <c r="E414" s="20"/>
      <c r="F414" s="240"/>
      <c r="G414" s="240"/>
      <c r="H414" s="21"/>
      <c r="I414" s="96"/>
    </row>
    <row r="415" spans="1:9" ht="20.149999999999999" customHeight="1" x14ac:dyDescent="0.35">
      <c r="A415" s="44">
        <v>409</v>
      </c>
      <c r="B415" s="19"/>
      <c r="C415" s="19"/>
      <c r="D415" s="20"/>
      <c r="E415" s="20"/>
      <c r="F415" s="240"/>
      <c r="G415" s="240"/>
      <c r="H415" s="21"/>
      <c r="I415" s="96"/>
    </row>
    <row r="416" spans="1:9" ht="20.149999999999999" customHeight="1" x14ac:dyDescent="0.35">
      <c r="A416" s="44">
        <v>410</v>
      </c>
      <c r="B416" s="19"/>
      <c r="C416" s="19"/>
      <c r="D416" s="20"/>
      <c r="E416" s="20"/>
      <c r="F416" s="240"/>
      <c r="G416" s="240"/>
      <c r="H416" s="21"/>
      <c r="I416" s="96"/>
    </row>
    <row r="417" spans="1:9" ht="20.149999999999999" customHeight="1" x14ac:dyDescent="0.35">
      <c r="A417" s="44">
        <v>411</v>
      </c>
      <c r="B417" s="19"/>
      <c r="C417" s="19"/>
      <c r="D417" s="20"/>
      <c r="E417" s="20"/>
      <c r="F417" s="240"/>
      <c r="G417" s="240"/>
      <c r="H417" s="21"/>
      <c r="I417" s="96"/>
    </row>
    <row r="418" spans="1:9" ht="20.149999999999999" customHeight="1" x14ac:dyDescent="0.35">
      <c r="A418" s="44">
        <v>412</v>
      </c>
      <c r="B418" s="19"/>
      <c r="C418" s="19"/>
      <c r="D418" s="20"/>
      <c r="E418" s="20"/>
      <c r="F418" s="240"/>
      <c r="G418" s="240"/>
      <c r="H418" s="21"/>
      <c r="I418" s="96"/>
    </row>
    <row r="419" spans="1:9" ht="20.149999999999999" customHeight="1" x14ac:dyDescent="0.35">
      <c r="A419" s="44">
        <v>413</v>
      </c>
      <c r="B419" s="19"/>
      <c r="C419" s="19"/>
      <c r="D419" s="20"/>
      <c r="E419" s="20"/>
      <c r="F419" s="240"/>
      <c r="G419" s="240"/>
      <c r="H419" s="21"/>
      <c r="I419" s="96"/>
    </row>
    <row r="420" spans="1:9" ht="20.149999999999999" customHeight="1" x14ac:dyDescent="0.35">
      <c r="A420" s="44">
        <v>414</v>
      </c>
      <c r="B420" s="19"/>
      <c r="C420" s="19"/>
      <c r="D420" s="20"/>
      <c r="E420" s="20"/>
      <c r="F420" s="240"/>
      <c r="G420" s="240"/>
      <c r="H420" s="21"/>
      <c r="I420" s="96"/>
    </row>
    <row r="421" spans="1:9" ht="20.149999999999999" customHeight="1" x14ac:dyDescent="0.35">
      <c r="A421" s="44">
        <v>415</v>
      </c>
      <c r="B421" s="19"/>
      <c r="C421" s="19"/>
      <c r="D421" s="20"/>
      <c r="E421" s="20"/>
      <c r="F421" s="240"/>
      <c r="G421" s="240"/>
      <c r="H421" s="21"/>
      <c r="I421" s="96"/>
    </row>
    <row r="422" spans="1:9" ht="20.149999999999999" customHeight="1" x14ac:dyDescent="0.35">
      <c r="A422" s="44">
        <v>416</v>
      </c>
      <c r="B422" s="19"/>
      <c r="C422" s="19"/>
      <c r="D422" s="20"/>
      <c r="E422" s="20"/>
      <c r="F422" s="240"/>
      <c r="G422" s="240"/>
      <c r="H422" s="21"/>
      <c r="I422" s="96"/>
    </row>
    <row r="423" spans="1:9" ht="20.149999999999999" customHeight="1" x14ac:dyDescent="0.35">
      <c r="A423" s="44">
        <v>417</v>
      </c>
      <c r="B423" s="19"/>
      <c r="C423" s="19"/>
      <c r="D423" s="20"/>
      <c r="E423" s="20"/>
      <c r="F423" s="240"/>
      <c r="G423" s="240"/>
      <c r="H423" s="21"/>
      <c r="I423" s="96"/>
    </row>
    <row r="424" spans="1:9" ht="20.149999999999999" customHeight="1" x14ac:dyDescent="0.35">
      <c r="A424" s="44">
        <v>418</v>
      </c>
      <c r="B424" s="19"/>
      <c r="C424" s="19"/>
      <c r="D424" s="20"/>
      <c r="E424" s="20"/>
      <c r="F424" s="240"/>
      <c r="G424" s="240"/>
      <c r="H424" s="21"/>
      <c r="I424" s="96"/>
    </row>
    <row r="425" spans="1:9" ht="20.149999999999999" customHeight="1" x14ac:dyDescent="0.35">
      <c r="A425" s="44">
        <v>419</v>
      </c>
      <c r="B425" s="19"/>
      <c r="C425" s="19"/>
      <c r="D425" s="20"/>
      <c r="E425" s="20"/>
      <c r="F425" s="240"/>
      <c r="G425" s="240"/>
      <c r="H425" s="21"/>
      <c r="I425" s="96"/>
    </row>
    <row r="426" spans="1:9" ht="20.149999999999999" customHeight="1" x14ac:dyDescent="0.35">
      <c r="A426" s="44">
        <v>420</v>
      </c>
      <c r="B426" s="19"/>
      <c r="C426" s="19"/>
      <c r="D426" s="20"/>
      <c r="E426" s="20"/>
      <c r="F426" s="240"/>
      <c r="G426" s="240"/>
      <c r="H426" s="21"/>
      <c r="I426" s="96"/>
    </row>
    <row r="427" spans="1:9" ht="20.149999999999999" customHeight="1" x14ac:dyDescent="0.35">
      <c r="A427" s="44">
        <v>421</v>
      </c>
      <c r="B427" s="19"/>
      <c r="C427" s="19"/>
      <c r="D427" s="20"/>
      <c r="E427" s="20"/>
      <c r="F427" s="240"/>
      <c r="G427" s="240"/>
      <c r="H427" s="21"/>
      <c r="I427" s="96"/>
    </row>
    <row r="428" spans="1:9" ht="20.149999999999999" customHeight="1" x14ac:dyDescent="0.35">
      <c r="A428" s="44">
        <v>422</v>
      </c>
      <c r="B428" s="19"/>
      <c r="C428" s="19"/>
      <c r="D428" s="20"/>
      <c r="E428" s="20"/>
      <c r="F428" s="240"/>
      <c r="G428" s="240"/>
      <c r="H428" s="21"/>
      <c r="I428" s="96"/>
    </row>
    <row r="429" spans="1:9" ht="20.149999999999999" customHeight="1" x14ac:dyDescent="0.35">
      <c r="A429" s="44">
        <v>423</v>
      </c>
      <c r="B429" s="19"/>
      <c r="C429" s="19"/>
      <c r="D429" s="20"/>
      <c r="E429" s="20"/>
      <c r="F429" s="240"/>
      <c r="G429" s="240"/>
      <c r="H429" s="21"/>
      <c r="I429" s="96"/>
    </row>
    <row r="430" spans="1:9" ht="20.149999999999999" customHeight="1" x14ac:dyDescent="0.35">
      <c r="A430" s="44">
        <v>424</v>
      </c>
      <c r="B430" s="19"/>
      <c r="C430" s="19"/>
      <c r="D430" s="20"/>
      <c r="E430" s="20"/>
      <c r="F430" s="240"/>
      <c r="G430" s="240"/>
      <c r="H430" s="21"/>
      <c r="I430" s="96"/>
    </row>
    <row r="431" spans="1:9" ht="20.149999999999999" customHeight="1" x14ac:dyDescent="0.35">
      <c r="A431" s="44">
        <v>425</v>
      </c>
      <c r="B431" s="19"/>
      <c r="C431" s="19"/>
      <c r="D431" s="20"/>
      <c r="E431" s="20"/>
      <c r="F431" s="240"/>
      <c r="G431" s="240"/>
      <c r="H431" s="21"/>
      <c r="I431" s="96"/>
    </row>
    <row r="432" spans="1:9" ht="20.149999999999999" customHeight="1" x14ac:dyDescent="0.35">
      <c r="A432" s="44">
        <v>426</v>
      </c>
      <c r="B432" s="19"/>
      <c r="C432" s="19"/>
      <c r="D432" s="20"/>
      <c r="E432" s="20"/>
      <c r="F432" s="240"/>
      <c r="G432" s="240"/>
      <c r="H432" s="21"/>
      <c r="I432" s="96"/>
    </row>
    <row r="433" spans="1:9" ht="20.149999999999999" customHeight="1" x14ac:dyDescent="0.35">
      <c r="A433" s="44">
        <v>427</v>
      </c>
      <c r="B433" s="19"/>
      <c r="C433" s="19"/>
      <c r="D433" s="20"/>
      <c r="E433" s="20"/>
      <c r="F433" s="240"/>
      <c r="G433" s="240"/>
      <c r="H433" s="21"/>
      <c r="I433" s="96"/>
    </row>
    <row r="434" spans="1:9" ht="20.149999999999999" customHeight="1" x14ac:dyDescent="0.35">
      <c r="A434" s="44">
        <v>428</v>
      </c>
      <c r="B434" s="19"/>
      <c r="C434" s="19"/>
      <c r="D434" s="20"/>
      <c r="E434" s="20"/>
      <c r="F434" s="240"/>
      <c r="G434" s="240"/>
      <c r="H434" s="21"/>
      <c r="I434" s="96"/>
    </row>
    <row r="435" spans="1:9" ht="20.149999999999999" customHeight="1" x14ac:dyDescent="0.35">
      <c r="A435" s="44">
        <v>429</v>
      </c>
      <c r="B435" s="19"/>
      <c r="C435" s="19"/>
      <c r="D435" s="20"/>
      <c r="E435" s="20"/>
      <c r="F435" s="240"/>
      <c r="G435" s="240"/>
      <c r="H435" s="21"/>
      <c r="I435" s="96"/>
    </row>
    <row r="436" spans="1:9" ht="20.149999999999999" customHeight="1" x14ac:dyDescent="0.35">
      <c r="A436" s="44">
        <v>430</v>
      </c>
      <c r="B436" s="19"/>
      <c r="C436" s="19"/>
      <c r="D436" s="20"/>
      <c r="E436" s="20"/>
      <c r="F436" s="240"/>
      <c r="G436" s="240"/>
      <c r="H436" s="21"/>
      <c r="I436" s="96"/>
    </row>
    <row r="437" spans="1:9" ht="20.149999999999999" customHeight="1" x14ac:dyDescent="0.35">
      <c r="A437" s="44">
        <v>431</v>
      </c>
      <c r="B437" s="19"/>
      <c r="C437" s="19"/>
      <c r="D437" s="20"/>
      <c r="E437" s="20"/>
      <c r="F437" s="240"/>
      <c r="G437" s="240"/>
      <c r="H437" s="21"/>
      <c r="I437" s="96"/>
    </row>
    <row r="438" spans="1:9" ht="20.149999999999999" customHeight="1" x14ac:dyDescent="0.35">
      <c r="A438" s="44">
        <v>432</v>
      </c>
      <c r="B438" s="19"/>
      <c r="C438" s="19"/>
      <c r="D438" s="20"/>
      <c r="E438" s="20"/>
      <c r="F438" s="240"/>
      <c r="G438" s="240"/>
      <c r="H438" s="21"/>
      <c r="I438" s="96"/>
    </row>
    <row r="439" spans="1:9" ht="20.149999999999999" customHeight="1" x14ac:dyDescent="0.35">
      <c r="A439" s="44">
        <v>433</v>
      </c>
      <c r="B439" s="19"/>
      <c r="C439" s="19"/>
      <c r="D439" s="20"/>
      <c r="E439" s="20"/>
      <c r="F439" s="240"/>
      <c r="G439" s="240"/>
      <c r="H439" s="21"/>
      <c r="I439" s="96"/>
    </row>
    <row r="440" spans="1:9" ht="20.149999999999999" customHeight="1" x14ac:dyDescent="0.35">
      <c r="A440" s="44">
        <v>434</v>
      </c>
      <c r="B440" s="19"/>
      <c r="C440" s="19"/>
      <c r="D440" s="20"/>
      <c r="E440" s="20"/>
      <c r="F440" s="240"/>
      <c r="G440" s="240"/>
      <c r="H440" s="21"/>
      <c r="I440" s="96"/>
    </row>
    <row r="441" spans="1:9" ht="20.149999999999999" customHeight="1" x14ac:dyDescent="0.35">
      <c r="A441" s="44">
        <v>435</v>
      </c>
      <c r="B441" s="19"/>
      <c r="C441" s="19"/>
      <c r="D441" s="20"/>
      <c r="E441" s="20"/>
      <c r="F441" s="240"/>
      <c r="G441" s="240"/>
      <c r="H441" s="21"/>
      <c r="I441" s="96"/>
    </row>
    <row r="442" spans="1:9" ht="20.149999999999999" customHeight="1" x14ac:dyDescent="0.35">
      <c r="A442" s="44">
        <v>436</v>
      </c>
      <c r="B442" s="19"/>
      <c r="C442" s="19"/>
      <c r="D442" s="20"/>
      <c r="E442" s="20"/>
      <c r="F442" s="240"/>
      <c r="G442" s="240"/>
      <c r="H442" s="21"/>
      <c r="I442" s="96"/>
    </row>
    <row r="443" spans="1:9" ht="20.149999999999999" customHeight="1" x14ac:dyDescent="0.35">
      <c r="A443" s="44">
        <v>437</v>
      </c>
      <c r="B443" s="19"/>
      <c r="C443" s="19"/>
      <c r="D443" s="20"/>
      <c r="E443" s="20"/>
      <c r="F443" s="240"/>
      <c r="G443" s="240"/>
      <c r="H443" s="21"/>
      <c r="I443" s="96"/>
    </row>
    <row r="444" spans="1:9" ht="20.149999999999999" customHeight="1" x14ac:dyDescent="0.35">
      <c r="A444" s="44">
        <v>438</v>
      </c>
      <c r="B444" s="19"/>
      <c r="C444" s="19"/>
      <c r="D444" s="20"/>
      <c r="E444" s="20"/>
      <c r="F444" s="240"/>
      <c r="G444" s="240"/>
      <c r="H444" s="21"/>
      <c r="I444" s="96"/>
    </row>
    <row r="445" spans="1:9" ht="20.149999999999999" customHeight="1" x14ac:dyDescent="0.35">
      <c r="A445" s="44">
        <v>439</v>
      </c>
      <c r="B445" s="19"/>
      <c r="C445" s="19"/>
      <c r="D445" s="20"/>
      <c r="E445" s="20"/>
      <c r="F445" s="240"/>
      <c r="G445" s="240"/>
      <c r="H445" s="21"/>
      <c r="I445" s="96"/>
    </row>
    <row r="446" spans="1:9" ht="20.149999999999999" customHeight="1" x14ac:dyDescent="0.35">
      <c r="A446" s="44">
        <v>440</v>
      </c>
      <c r="B446" s="19"/>
      <c r="C446" s="19"/>
      <c r="D446" s="20"/>
      <c r="E446" s="20"/>
      <c r="F446" s="240"/>
      <c r="G446" s="240"/>
      <c r="H446" s="21"/>
      <c r="I446" s="96"/>
    </row>
    <row r="447" spans="1:9" ht="20.149999999999999" customHeight="1" x14ac:dyDescent="0.35">
      <c r="A447" s="44">
        <v>441</v>
      </c>
      <c r="B447" s="19"/>
      <c r="C447" s="19"/>
      <c r="D447" s="20"/>
      <c r="E447" s="20"/>
      <c r="F447" s="240"/>
      <c r="G447" s="240"/>
      <c r="H447" s="21"/>
      <c r="I447" s="96"/>
    </row>
    <row r="448" spans="1:9" ht="20.149999999999999" customHeight="1" x14ac:dyDescent="0.35">
      <c r="A448" s="44">
        <v>442</v>
      </c>
      <c r="B448" s="19"/>
      <c r="C448" s="19"/>
      <c r="D448" s="20"/>
      <c r="E448" s="20"/>
      <c r="F448" s="240"/>
      <c r="G448" s="240"/>
      <c r="H448" s="21"/>
      <c r="I448" s="96"/>
    </row>
    <row r="449" spans="1:9" ht="20.149999999999999" customHeight="1" x14ac:dyDescent="0.35">
      <c r="A449" s="44">
        <v>443</v>
      </c>
      <c r="B449" s="19"/>
      <c r="C449" s="19"/>
      <c r="D449" s="20"/>
      <c r="E449" s="20"/>
      <c r="F449" s="240"/>
      <c r="G449" s="240"/>
      <c r="H449" s="21"/>
      <c r="I449" s="96"/>
    </row>
    <row r="450" spans="1:9" ht="20.149999999999999" customHeight="1" x14ac:dyDescent="0.35">
      <c r="A450" s="44">
        <v>444</v>
      </c>
      <c r="B450" s="19"/>
      <c r="C450" s="19"/>
      <c r="D450" s="20"/>
      <c r="E450" s="20"/>
      <c r="F450" s="240"/>
      <c r="G450" s="240"/>
      <c r="H450" s="21"/>
      <c r="I450" s="96"/>
    </row>
    <row r="451" spans="1:9" ht="20.149999999999999" customHeight="1" x14ac:dyDescent="0.35">
      <c r="A451" s="44">
        <v>445</v>
      </c>
      <c r="B451" s="19"/>
      <c r="C451" s="19"/>
      <c r="D451" s="20"/>
      <c r="E451" s="20"/>
      <c r="F451" s="240"/>
      <c r="G451" s="240"/>
      <c r="H451" s="21"/>
      <c r="I451" s="96"/>
    </row>
    <row r="452" spans="1:9" ht="20.149999999999999" customHeight="1" x14ac:dyDescent="0.35">
      <c r="A452" s="44">
        <v>446</v>
      </c>
      <c r="B452" s="19"/>
      <c r="C452" s="19"/>
      <c r="D452" s="20"/>
      <c r="E452" s="20"/>
      <c r="F452" s="240"/>
      <c r="G452" s="240"/>
      <c r="H452" s="21"/>
      <c r="I452" s="96"/>
    </row>
    <row r="453" spans="1:9" ht="20.149999999999999" customHeight="1" x14ac:dyDescent="0.35">
      <c r="A453" s="44">
        <v>447</v>
      </c>
      <c r="B453" s="19"/>
      <c r="C453" s="19"/>
      <c r="D453" s="20"/>
      <c r="E453" s="20"/>
      <c r="F453" s="240"/>
      <c r="G453" s="240"/>
      <c r="H453" s="21"/>
      <c r="I453" s="96"/>
    </row>
    <row r="454" spans="1:9" ht="20.149999999999999" customHeight="1" x14ac:dyDescent="0.35">
      <c r="A454" s="44">
        <v>448</v>
      </c>
      <c r="B454" s="19"/>
      <c r="C454" s="19"/>
      <c r="D454" s="20"/>
      <c r="E454" s="20"/>
      <c r="F454" s="240"/>
      <c r="G454" s="240"/>
      <c r="H454" s="21"/>
      <c r="I454" s="96"/>
    </row>
    <row r="455" spans="1:9" ht="20.149999999999999" customHeight="1" x14ac:dyDescent="0.35">
      <c r="A455" s="44">
        <v>449</v>
      </c>
      <c r="B455" s="19"/>
      <c r="C455" s="19"/>
      <c r="D455" s="20"/>
      <c r="E455" s="20"/>
      <c r="F455" s="240"/>
      <c r="G455" s="240"/>
      <c r="H455" s="21"/>
      <c r="I455" s="96"/>
    </row>
    <row r="456" spans="1:9" ht="20.149999999999999" customHeight="1" x14ac:dyDescent="0.35">
      <c r="A456" s="44">
        <v>450</v>
      </c>
      <c r="B456" s="19"/>
      <c r="C456" s="19"/>
      <c r="D456" s="20"/>
      <c r="E456" s="20"/>
      <c r="F456" s="240"/>
      <c r="G456" s="240"/>
      <c r="H456" s="21"/>
      <c r="I456" s="96"/>
    </row>
    <row r="457" spans="1:9" ht="20.149999999999999" customHeight="1" x14ac:dyDescent="0.35">
      <c r="A457" s="44">
        <v>451</v>
      </c>
      <c r="B457" s="19"/>
      <c r="C457" s="19"/>
      <c r="D457" s="20"/>
      <c r="E457" s="20"/>
      <c r="F457" s="240"/>
      <c r="G457" s="240"/>
      <c r="H457" s="21"/>
      <c r="I457" s="96"/>
    </row>
    <row r="458" spans="1:9" ht="20.149999999999999" customHeight="1" x14ac:dyDescent="0.35">
      <c r="A458" s="44">
        <v>452</v>
      </c>
      <c r="B458" s="19"/>
      <c r="C458" s="19"/>
      <c r="D458" s="20"/>
      <c r="E458" s="20"/>
      <c r="F458" s="240"/>
      <c r="G458" s="240"/>
      <c r="H458" s="21"/>
      <c r="I458" s="96"/>
    </row>
    <row r="459" spans="1:9" ht="20.149999999999999" customHeight="1" x14ac:dyDescent="0.35">
      <c r="A459" s="44">
        <v>453</v>
      </c>
      <c r="B459" s="19"/>
      <c r="C459" s="19"/>
      <c r="D459" s="20"/>
      <c r="E459" s="20"/>
      <c r="F459" s="240"/>
      <c r="G459" s="240"/>
      <c r="H459" s="21"/>
      <c r="I459" s="96"/>
    </row>
    <row r="460" spans="1:9" ht="20.149999999999999" customHeight="1" x14ac:dyDescent="0.35">
      <c r="A460" s="44">
        <v>454</v>
      </c>
      <c r="B460" s="19"/>
      <c r="C460" s="19"/>
      <c r="D460" s="20"/>
      <c r="E460" s="20"/>
      <c r="F460" s="240"/>
      <c r="G460" s="240"/>
      <c r="H460" s="21"/>
      <c r="I460" s="96"/>
    </row>
    <row r="461" spans="1:9" ht="20.149999999999999" customHeight="1" x14ac:dyDescent="0.35">
      <c r="A461" s="44">
        <v>455</v>
      </c>
      <c r="B461" s="19"/>
      <c r="C461" s="19"/>
      <c r="D461" s="20"/>
      <c r="E461" s="20"/>
      <c r="F461" s="240"/>
      <c r="G461" s="240"/>
      <c r="H461" s="21"/>
      <c r="I461" s="96"/>
    </row>
    <row r="462" spans="1:9" ht="20.149999999999999" customHeight="1" x14ac:dyDescent="0.35">
      <c r="A462" s="44">
        <v>456</v>
      </c>
      <c r="B462" s="19"/>
      <c r="C462" s="19"/>
      <c r="D462" s="20"/>
      <c r="E462" s="20"/>
      <c r="F462" s="240"/>
      <c r="G462" s="240"/>
      <c r="H462" s="21"/>
      <c r="I462" s="96"/>
    </row>
    <row r="463" spans="1:9" ht="20.149999999999999" customHeight="1" x14ac:dyDescent="0.35">
      <c r="A463" s="44">
        <v>457</v>
      </c>
      <c r="B463" s="19"/>
      <c r="C463" s="19"/>
      <c r="D463" s="20"/>
      <c r="E463" s="20"/>
      <c r="F463" s="240"/>
      <c r="G463" s="240"/>
      <c r="H463" s="21"/>
      <c r="I463" s="96"/>
    </row>
    <row r="464" spans="1:9" ht="20.149999999999999" customHeight="1" x14ac:dyDescent="0.35">
      <c r="A464" s="44">
        <v>458</v>
      </c>
      <c r="B464" s="19"/>
      <c r="C464" s="19"/>
      <c r="D464" s="20"/>
      <c r="E464" s="20"/>
      <c r="F464" s="240"/>
      <c r="G464" s="240"/>
      <c r="H464" s="21"/>
      <c r="I464" s="96"/>
    </row>
    <row r="465" spans="1:9" ht="20.149999999999999" customHeight="1" x14ac:dyDescent="0.35">
      <c r="A465" s="44">
        <v>459</v>
      </c>
      <c r="B465" s="19"/>
      <c r="C465" s="19"/>
      <c r="D465" s="20"/>
      <c r="E465" s="20"/>
      <c r="F465" s="240"/>
      <c r="G465" s="240"/>
      <c r="H465" s="21"/>
      <c r="I465" s="96"/>
    </row>
    <row r="466" spans="1:9" ht="20.149999999999999" customHeight="1" x14ac:dyDescent="0.35">
      <c r="A466" s="44">
        <v>460</v>
      </c>
      <c r="B466" s="19"/>
      <c r="C466" s="19"/>
      <c r="D466" s="20"/>
      <c r="E466" s="20"/>
      <c r="F466" s="240"/>
      <c r="G466" s="240"/>
      <c r="H466" s="21"/>
      <c r="I466" s="96"/>
    </row>
    <row r="467" spans="1:9" ht="20.149999999999999" customHeight="1" x14ac:dyDescent="0.35">
      <c r="A467" s="44">
        <v>461</v>
      </c>
      <c r="B467" s="19"/>
      <c r="C467" s="19"/>
      <c r="D467" s="20"/>
      <c r="E467" s="20"/>
      <c r="F467" s="240"/>
      <c r="G467" s="240"/>
      <c r="H467" s="21"/>
      <c r="I467" s="96"/>
    </row>
    <row r="468" spans="1:9" ht="20.149999999999999" customHeight="1" x14ac:dyDescent="0.35">
      <c r="A468" s="44">
        <v>462</v>
      </c>
      <c r="B468" s="19"/>
      <c r="C468" s="19"/>
      <c r="D468" s="20"/>
      <c r="E468" s="20"/>
      <c r="F468" s="240"/>
      <c r="G468" s="240"/>
      <c r="H468" s="21"/>
      <c r="I468" s="96"/>
    </row>
    <row r="469" spans="1:9" ht="20.149999999999999" customHeight="1" x14ac:dyDescent="0.35">
      <c r="A469" s="44">
        <v>463</v>
      </c>
      <c r="B469" s="19"/>
      <c r="C469" s="19"/>
      <c r="D469" s="20"/>
      <c r="E469" s="20"/>
      <c r="F469" s="240"/>
      <c r="G469" s="240"/>
      <c r="H469" s="21"/>
      <c r="I469" s="96"/>
    </row>
    <row r="470" spans="1:9" ht="20.149999999999999" customHeight="1" x14ac:dyDescent="0.35">
      <c r="A470" s="44">
        <v>464</v>
      </c>
      <c r="B470" s="19"/>
      <c r="C470" s="19"/>
      <c r="D470" s="20"/>
      <c r="E470" s="20"/>
      <c r="F470" s="240"/>
      <c r="G470" s="240"/>
      <c r="H470" s="21"/>
      <c r="I470" s="96"/>
    </row>
    <row r="471" spans="1:9" ht="20.149999999999999" customHeight="1" x14ac:dyDescent="0.35">
      <c r="A471" s="44">
        <v>465</v>
      </c>
      <c r="B471" s="19"/>
      <c r="C471" s="19"/>
      <c r="D471" s="20"/>
      <c r="E471" s="20"/>
      <c r="F471" s="240"/>
      <c r="G471" s="240"/>
      <c r="H471" s="21"/>
      <c r="I471" s="96"/>
    </row>
    <row r="472" spans="1:9" ht="20.149999999999999" customHeight="1" x14ac:dyDescent="0.35">
      <c r="A472" s="44">
        <v>466</v>
      </c>
      <c r="B472" s="19"/>
      <c r="C472" s="19"/>
      <c r="D472" s="20"/>
      <c r="E472" s="20"/>
      <c r="F472" s="240"/>
      <c r="G472" s="240"/>
      <c r="H472" s="21"/>
      <c r="I472" s="96"/>
    </row>
    <row r="473" spans="1:9" ht="20.149999999999999" customHeight="1" x14ac:dyDescent="0.35">
      <c r="A473" s="44">
        <v>467</v>
      </c>
      <c r="B473" s="19"/>
      <c r="C473" s="19"/>
      <c r="D473" s="20"/>
      <c r="E473" s="20"/>
      <c r="F473" s="240"/>
      <c r="G473" s="240"/>
      <c r="H473" s="21"/>
      <c r="I473" s="96"/>
    </row>
    <row r="474" spans="1:9" ht="20.149999999999999" customHeight="1" x14ac:dyDescent="0.35">
      <c r="A474" s="44">
        <v>468</v>
      </c>
      <c r="B474" s="19"/>
      <c r="C474" s="19"/>
      <c r="D474" s="20"/>
      <c r="E474" s="20"/>
      <c r="F474" s="240"/>
      <c r="G474" s="240"/>
      <c r="H474" s="21"/>
      <c r="I474" s="96"/>
    </row>
    <row r="475" spans="1:9" ht="20.149999999999999" customHeight="1" x14ac:dyDescent="0.35">
      <c r="A475" s="44">
        <v>469</v>
      </c>
      <c r="B475" s="19"/>
      <c r="C475" s="19"/>
      <c r="D475" s="20"/>
      <c r="E475" s="20"/>
      <c r="F475" s="240"/>
      <c r="G475" s="240"/>
      <c r="H475" s="21"/>
      <c r="I475" s="96"/>
    </row>
    <row r="476" spans="1:9" ht="20.149999999999999" customHeight="1" x14ac:dyDescent="0.35">
      <c r="A476" s="44">
        <v>470</v>
      </c>
      <c r="B476" s="19"/>
      <c r="C476" s="19"/>
      <c r="D476" s="20"/>
      <c r="E476" s="20"/>
      <c r="F476" s="240"/>
      <c r="G476" s="240"/>
      <c r="H476" s="21"/>
      <c r="I476" s="96"/>
    </row>
    <row r="477" spans="1:9" ht="20.149999999999999" customHeight="1" x14ac:dyDescent="0.35">
      <c r="A477" s="44">
        <v>471</v>
      </c>
      <c r="B477" s="19"/>
      <c r="C477" s="19"/>
      <c r="D477" s="20"/>
      <c r="E477" s="20"/>
      <c r="F477" s="240"/>
      <c r="G477" s="240"/>
      <c r="H477" s="21"/>
      <c r="I477" s="96"/>
    </row>
    <row r="478" spans="1:9" ht="20.149999999999999" customHeight="1" x14ac:dyDescent="0.35">
      <c r="A478" s="44">
        <v>472</v>
      </c>
      <c r="B478" s="19"/>
      <c r="C478" s="19"/>
      <c r="D478" s="20"/>
      <c r="E478" s="20"/>
      <c r="F478" s="240"/>
      <c r="G478" s="240"/>
      <c r="H478" s="21"/>
      <c r="I478" s="96"/>
    </row>
    <row r="479" spans="1:9" ht="20.149999999999999" customHeight="1" x14ac:dyDescent="0.35">
      <c r="A479" s="44">
        <v>473</v>
      </c>
      <c r="B479" s="19"/>
      <c r="C479" s="19"/>
      <c r="D479" s="20"/>
      <c r="E479" s="20"/>
      <c r="F479" s="240"/>
      <c r="G479" s="240"/>
      <c r="H479" s="21"/>
      <c r="I479" s="96"/>
    </row>
    <row r="480" spans="1:9" ht="20.149999999999999" customHeight="1" x14ac:dyDescent="0.35">
      <c r="A480" s="44">
        <v>474</v>
      </c>
      <c r="B480" s="19"/>
      <c r="C480" s="19"/>
      <c r="D480" s="20"/>
      <c r="E480" s="20"/>
      <c r="F480" s="240"/>
      <c r="G480" s="240"/>
      <c r="H480" s="21"/>
      <c r="I480" s="96"/>
    </row>
    <row r="481" spans="1:9" ht="20.149999999999999" customHeight="1" x14ac:dyDescent="0.35">
      <c r="A481" s="44">
        <v>475</v>
      </c>
      <c r="B481" s="19"/>
      <c r="C481" s="19"/>
      <c r="D481" s="20"/>
      <c r="E481" s="20"/>
      <c r="F481" s="240"/>
      <c r="G481" s="240"/>
      <c r="H481" s="21"/>
      <c r="I481" s="96"/>
    </row>
    <row r="482" spans="1:9" ht="20.149999999999999" customHeight="1" x14ac:dyDescent="0.35">
      <c r="A482" s="44">
        <v>476</v>
      </c>
      <c r="B482" s="19"/>
      <c r="C482" s="19"/>
      <c r="D482" s="20"/>
      <c r="E482" s="20"/>
      <c r="F482" s="240"/>
      <c r="G482" s="240"/>
      <c r="H482" s="21"/>
      <c r="I482" s="96"/>
    </row>
    <row r="483" spans="1:9" ht="20.149999999999999" customHeight="1" x14ac:dyDescent="0.35">
      <c r="A483" s="44">
        <v>477</v>
      </c>
      <c r="B483" s="19"/>
      <c r="C483" s="19"/>
      <c r="D483" s="20"/>
      <c r="E483" s="20"/>
      <c r="F483" s="240"/>
      <c r="G483" s="240"/>
      <c r="H483" s="21"/>
      <c r="I483" s="96"/>
    </row>
    <row r="484" spans="1:9" ht="20.149999999999999" customHeight="1" x14ac:dyDescent="0.35">
      <c r="A484" s="44">
        <v>478</v>
      </c>
      <c r="B484" s="19"/>
      <c r="C484" s="19"/>
      <c r="D484" s="20"/>
      <c r="E484" s="20"/>
      <c r="F484" s="240"/>
      <c r="G484" s="240"/>
      <c r="H484" s="21"/>
      <c r="I484" s="96"/>
    </row>
    <row r="485" spans="1:9" ht="20.149999999999999" customHeight="1" x14ac:dyDescent="0.35">
      <c r="A485" s="44">
        <v>479</v>
      </c>
      <c r="B485" s="19"/>
      <c r="C485" s="19"/>
      <c r="D485" s="20"/>
      <c r="E485" s="20"/>
      <c r="F485" s="240"/>
      <c r="G485" s="240"/>
      <c r="H485" s="21"/>
      <c r="I485" s="96"/>
    </row>
    <row r="486" spans="1:9" ht="20.149999999999999" customHeight="1" x14ac:dyDescent="0.35">
      <c r="A486" s="44">
        <v>480</v>
      </c>
      <c r="B486" s="19"/>
      <c r="C486" s="19"/>
      <c r="D486" s="20"/>
      <c r="E486" s="20"/>
      <c r="F486" s="240"/>
      <c r="G486" s="240"/>
      <c r="H486" s="21"/>
      <c r="I486" s="96"/>
    </row>
    <row r="487" spans="1:9" ht="20.149999999999999" customHeight="1" x14ac:dyDescent="0.35">
      <c r="A487" s="44">
        <v>481</v>
      </c>
      <c r="B487" s="19"/>
      <c r="C487" s="19"/>
      <c r="D487" s="20"/>
      <c r="E487" s="20"/>
      <c r="F487" s="240"/>
      <c r="G487" s="240"/>
      <c r="H487" s="21"/>
      <c r="I487" s="96"/>
    </row>
    <row r="488" spans="1:9" ht="20.149999999999999" customHeight="1" x14ac:dyDescent="0.35">
      <c r="A488" s="44">
        <v>482</v>
      </c>
      <c r="B488" s="19"/>
      <c r="C488" s="19"/>
      <c r="D488" s="20"/>
      <c r="E488" s="20"/>
      <c r="F488" s="240"/>
      <c r="G488" s="240"/>
      <c r="H488" s="21"/>
      <c r="I488" s="96"/>
    </row>
    <row r="489" spans="1:9" ht="20.149999999999999" customHeight="1" x14ac:dyDescent="0.35">
      <c r="A489" s="44">
        <v>483</v>
      </c>
      <c r="B489" s="19"/>
      <c r="C489" s="19"/>
      <c r="D489" s="20"/>
      <c r="E489" s="20"/>
      <c r="F489" s="240"/>
      <c r="G489" s="240"/>
      <c r="H489" s="21"/>
      <c r="I489" s="96"/>
    </row>
    <row r="490" spans="1:9" ht="20.149999999999999" customHeight="1" x14ac:dyDescent="0.35">
      <c r="A490" s="44">
        <v>484</v>
      </c>
      <c r="B490" s="19"/>
      <c r="C490" s="19"/>
      <c r="D490" s="20"/>
      <c r="E490" s="20"/>
      <c r="F490" s="240"/>
      <c r="G490" s="240"/>
      <c r="H490" s="21"/>
      <c r="I490" s="96"/>
    </row>
    <row r="491" spans="1:9" ht="20.149999999999999" customHeight="1" x14ac:dyDescent="0.35">
      <c r="A491" s="44">
        <v>485</v>
      </c>
      <c r="B491" s="19"/>
      <c r="C491" s="19"/>
      <c r="D491" s="20"/>
      <c r="E491" s="20"/>
      <c r="F491" s="240"/>
      <c r="G491" s="240"/>
      <c r="H491" s="21"/>
      <c r="I491" s="96"/>
    </row>
    <row r="492" spans="1:9" ht="20.149999999999999" customHeight="1" x14ac:dyDescent="0.35">
      <c r="A492" s="44">
        <v>486</v>
      </c>
      <c r="B492" s="19"/>
      <c r="C492" s="19"/>
      <c r="D492" s="20"/>
      <c r="E492" s="20"/>
      <c r="F492" s="240"/>
      <c r="G492" s="240"/>
      <c r="H492" s="21"/>
      <c r="I492" s="96"/>
    </row>
    <row r="493" spans="1:9" ht="20.149999999999999" customHeight="1" x14ac:dyDescent="0.35">
      <c r="A493" s="44">
        <v>487</v>
      </c>
      <c r="B493" s="19"/>
      <c r="C493" s="19"/>
      <c r="D493" s="20"/>
      <c r="E493" s="20"/>
      <c r="F493" s="240"/>
      <c r="G493" s="240"/>
      <c r="H493" s="21"/>
      <c r="I493" s="96"/>
    </row>
    <row r="494" spans="1:9" ht="20.149999999999999" customHeight="1" x14ac:dyDescent="0.35">
      <c r="A494" s="44">
        <v>488</v>
      </c>
      <c r="B494" s="19"/>
      <c r="C494" s="19"/>
      <c r="D494" s="20"/>
      <c r="E494" s="20"/>
      <c r="F494" s="240"/>
      <c r="G494" s="240"/>
      <c r="H494" s="21"/>
      <c r="I494" s="96"/>
    </row>
    <row r="495" spans="1:9" ht="20.149999999999999" customHeight="1" x14ac:dyDescent="0.35">
      <c r="A495" s="44">
        <v>489</v>
      </c>
      <c r="B495" s="19"/>
      <c r="C495" s="19"/>
      <c r="D495" s="20"/>
      <c r="E495" s="20"/>
      <c r="F495" s="240"/>
      <c r="G495" s="240"/>
      <c r="H495" s="21"/>
      <c r="I495" s="96"/>
    </row>
    <row r="496" spans="1:9" ht="20.149999999999999" customHeight="1" x14ac:dyDescent="0.35">
      <c r="A496" s="44">
        <v>490</v>
      </c>
      <c r="B496" s="19"/>
      <c r="C496" s="19"/>
      <c r="D496" s="20"/>
      <c r="E496" s="20"/>
      <c r="F496" s="240"/>
      <c r="G496" s="240"/>
      <c r="H496" s="21"/>
      <c r="I496" s="96"/>
    </row>
    <row r="497" spans="1:9" ht="20.149999999999999" customHeight="1" x14ac:dyDescent="0.35">
      <c r="A497" s="44">
        <v>491</v>
      </c>
      <c r="B497" s="19"/>
      <c r="C497" s="19"/>
      <c r="D497" s="20"/>
      <c r="E497" s="20"/>
      <c r="F497" s="240"/>
      <c r="G497" s="240"/>
      <c r="H497" s="21"/>
      <c r="I497" s="96"/>
    </row>
    <row r="498" spans="1:9" ht="20.149999999999999" customHeight="1" x14ac:dyDescent="0.35">
      <c r="A498" s="44">
        <v>492</v>
      </c>
      <c r="B498" s="19"/>
      <c r="C498" s="19"/>
      <c r="D498" s="20"/>
      <c r="E498" s="20"/>
      <c r="F498" s="240"/>
      <c r="G498" s="240"/>
      <c r="H498" s="21"/>
      <c r="I498" s="96"/>
    </row>
    <row r="499" spans="1:9" ht="20.149999999999999" customHeight="1" x14ac:dyDescent="0.35">
      <c r="A499" s="44">
        <v>493</v>
      </c>
      <c r="B499" s="19"/>
      <c r="C499" s="19"/>
      <c r="D499" s="20"/>
      <c r="E499" s="20"/>
      <c r="F499" s="240"/>
      <c r="G499" s="240"/>
      <c r="H499" s="21"/>
      <c r="I499" s="96"/>
    </row>
    <row r="500" spans="1:9" ht="20.149999999999999" customHeight="1" x14ac:dyDescent="0.35">
      <c r="A500" s="44">
        <v>494</v>
      </c>
      <c r="B500" s="19"/>
      <c r="C500" s="19"/>
      <c r="D500" s="20"/>
      <c r="E500" s="20"/>
      <c r="F500" s="240"/>
      <c r="G500" s="240"/>
      <c r="H500" s="21"/>
      <c r="I500" s="96"/>
    </row>
    <row r="501" spans="1:9" ht="20.149999999999999" customHeight="1" x14ac:dyDescent="0.35">
      <c r="A501" s="44">
        <v>495</v>
      </c>
      <c r="B501" s="19"/>
      <c r="C501" s="19"/>
      <c r="D501" s="20"/>
      <c r="E501" s="20"/>
      <c r="F501" s="240"/>
      <c r="G501" s="240"/>
      <c r="H501" s="21"/>
      <c r="I501" s="96"/>
    </row>
    <row r="502" spans="1:9" ht="20.149999999999999" customHeight="1" x14ac:dyDescent="0.35">
      <c r="A502" s="44">
        <v>496</v>
      </c>
      <c r="B502" s="19"/>
      <c r="C502" s="19"/>
      <c r="D502" s="20"/>
      <c r="E502" s="20"/>
      <c r="F502" s="240"/>
      <c r="G502" s="240"/>
      <c r="H502" s="21"/>
      <c r="I502" s="96"/>
    </row>
    <row r="503" spans="1:9" ht="20.149999999999999" customHeight="1" x14ac:dyDescent="0.35">
      <c r="A503" s="44">
        <v>497</v>
      </c>
      <c r="B503" s="19"/>
      <c r="C503" s="19"/>
      <c r="D503" s="20"/>
      <c r="E503" s="20"/>
      <c r="F503" s="240"/>
      <c r="G503" s="240"/>
      <c r="H503" s="21"/>
      <c r="I503" s="96"/>
    </row>
    <row r="504" spans="1:9" ht="20.149999999999999" customHeight="1" x14ac:dyDescent="0.35">
      <c r="A504" s="44">
        <v>498</v>
      </c>
      <c r="B504" s="19"/>
      <c r="C504" s="19"/>
      <c r="D504" s="20"/>
      <c r="E504" s="20"/>
      <c r="F504" s="240"/>
      <c r="G504" s="240"/>
      <c r="H504" s="21"/>
      <c r="I504" s="96"/>
    </row>
    <row r="505" spans="1:9" ht="20.149999999999999" customHeight="1" x14ac:dyDescent="0.35">
      <c r="A505" s="44">
        <v>499</v>
      </c>
      <c r="B505" s="19"/>
      <c r="C505" s="19"/>
      <c r="D505" s="20"/>
      <c r="E505" s="20"/>
      <c r="F505" s="240"/>
      <c r="G505" s="240"/>
      <c r="H505" s="21"/>
      <c r="I505" s="96"/>
    </row>
    <row r="506" spans="1:9" ht="20.149999999999999" customHeight="1" thickBot="1" x14ac:dyDescent="0.4">
      <c r="A506" s="45">
        <v>500</v>
      </c>
      <c r="B506" s="23"/>
      <c r="C506" s="23"/>
      <c r="D506" s="24"/>
      <c r="E506" s="20"/>
      <c r="F506" s="240"/>
      <c r="G506" s="241"/>
      <c r="H506" s="25"/>
      <c r="I506" s="97"/>
    </row>
    <row r="507" spans="1:9" s="46" customFormat="1" ht="20.149999999999999" customHeight="1" thickBot="1" x14ac:dyDescent="0.5">
      <c r="E507" s="217" t="s">
        <v>35</v>
      </c>
      <c r="F507" s="242"/>
      <c r="G507" s="242"/>
      <c r="H507" s="47">
        <f>SUM(H7:H506)</f>
        <v>0</v>
      </c>
      <c r="I507" s="31"/>
    </row>
  </sheetData>
  <mergeCells count="3">
    <mergeCell ref="A1:I1"/>
    <mergeCell ref="A2:I2"/>
    <mergeCell ref="A3:A4"/>
  </mergeCells>
  <conditionalFormatting sqref="B7:B506">
    <cfRule type="cellIs" dxfId="62" priority="2" operator="notEqual">
      <formula>$B7</formula>
    </cfRule>
  </conditionalFormatting>
  <conditionalFormatting sqref="D7:D506">
    <cfRule type="cellIs" dxfId="61" priority="1" operator="notEqual">
      <formula>$D7</formula>
    </cfRule>
  </conditionalFormatting>
  <dataValidations count="2">
    <dataValidation showInputMessage="1" showErrorMessage="1" sqref="G7:G506"/>
    <dataValidation type="decimal" operator="greaterThan" allowBlank="1" showInputMessage="1" showErrorMessage="1" sqref="H7:H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Listes!$A$3:$A$8</xm:f>
          </x14:formula1>
          <xm:sqref>E7:E506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08"/>
  <sheetViews>
    <sheetView topLeftCell="C1" zoomScale="85" zoomScaleNormal="85" workbookViewId="0">
      <pane ySplit="4" topLeftCell="A5" activePane="bottomLeft" state="frozen"/>
      <selection activeCell="H12" sqref="H12"/>
      <selection pane="bottomLeft" activeCell="H16" sqref="H16"/>
    </sheetView>
  </sheetViews>
  <sheetFormatPr baseColWidth="10" defaultColWidth="11.453125" defaultRowHeight="14.5" x14ac:dyDescent="0.35"/>
  <cols>
    <col min="1" max="1" width="10.7265625" style="31" customWidth="1"/>
    <col min="2" max="2" width="50.1796875" style="31" customWidth="1"/>
    <col min="3" max="3" width="30.7265625" style="31" customWidth="1"/>
    <col min="4" max="4" width="20.7265625" style="31" customWidth="1"/>
    <col min="5" max="5" width="32.7265625" style="31" bestFit="1" customWidth="1"/>
    <col min="6" max="6" width="34.1796875" style="31" bestFit="1" customWidth="1"/>
    <col min="7" max="7" width="25.453125" style="31" customWidth="1"/>
    <col min="8" max="8" width="23.54296875" style="31" bestFit="1" customWidth="1"/>
    <col min="9" max="12" width="17.7265625" style="31" customWidth="1"/>
    <col min="13" max="13" width="51.54296875" style="31" customWidth="1"/>
    <col min="14" max="16384" width="11.453125" style="31"/>
  </cols>
  <sheetData>
    <row r="1" spans="1:13" ht="29" thickBot="1" x14ac:dyDescent="0.4">
      <c r="A1" s="549" t="s">
        <v>4</v>
      </c>
      <c r="B1" s="550"/>
      <c r="C1" s="550"/>
      <c r="D1" s="550"/>
      <c r="E1" s="550"/>
      <c r="F1" s="550"/>
      <c r="G1" s="550"/>
      <c r="H1" s="550"/>
      <c r="I1" s="550"/>
      <c r="J1" s="550"/>
      <c r="K1" s="550"/>
      <c r="L1" s="550"/>
      <c r="M1" s="551"/>
    </row>
    <row r="2" spans="1:13" ht="45" customHeight="1" thickBot="1" x14ac:dyDescent="0.4">
      <c r="A2" s="557" t="s">
        <v>230</v>
      </c>
      <c r="B2" s="558"/>
      <c r="C2" s="558"/>
      <c r="D2" s="558"/>
      <c r="E2" s="558"/>
      <c r="F2" s="558"/>
      <c r="G2" s="558"/>
      <c r="H2" s="558"/>
      <c r="I2" s="558"/>
      <c r="J2" s="558"/>
      <c r="K2" s="558"/>
      <c r="L2" s="558"/>
      <c r="M2" s="558"/>
    </row>
    <row r="3" spans="1:13" ht="29" x14ac:dyDescent="0.35">
      <c r="A3" s="555" t="s">
        <v>0</v>
      </c>
      <c r="B3" s="227" t="s">
        <v>76</v>
      </c>
      <c r="C3" s="227" t="s">
        <v>77</v>
      </c>
      <c r="D3" s="227" t="s">
        <v>78</v>
      </c>
      <c r="E3" s="227" t="s">
        <v>34</v>
      </c>
      <c r="F3" s="227" t="s">
        <v>40</v>
      </c>
      <c r="G3" s="227" t="s">
        <v>231</v>
      </c>
      <c r="H3" s="227" t="s">
        <v>232</v>
      </c>
      <c r="I3" s="227" t="s">
        <v>79</v>
      </c>
      <c r="J3" s="227" t="s">
        <v>80</v>
      </c>
      <c r="K3" s="227" t="s">
        <v>81</v>
      </c>
      <c r="L3" s="243" t="s">
        <v>82</v>
      </c>
      <c r="M3" s="228" t="s">
        <v>27</v>
      </c>
    </row>
    <row r="4" spans="1:13" ht="26" x14ac:dyDescent="0.35">
      <c r="A4" s="556"/>
      <c r="B4" s="229" t="s">
        <v>147</v>
      </c>
      <c r="C4" s="229" t="s">
        <v>148</v>
      </c>
      <c r="D4" s="229" t="s">
        <v>153</v>
      </c>
      <c r="E4" s="229" t="s">
        <v>83</v>
      </c>
      <c r="F4" s="229" t="s">
        <v>233</v>
      </c>
      <c r="G4" s="229" t="s">
        <v>234</v>
      </c>
      <c r="H4" s="229" t="s">
        <v>235</v>
      </c>
      <c r="I4" s="559" t="s">
        <v>146</v>
      </c>
      <c r="J4" s="560"/>
      <c r="K4" s="561"/>
      <c r="L4" s="244"/>
      <c r="M4" s="230" t="s">
        <v>28</v>
      </c>
    </row>
    <row r="5" spans="1:13" ht="20.149999999999999" customHeight="1" thickBot="1" x14ac:dyDescent="0.4">
      <c r="A5" s="37" t="s">
        <v>29</v>
      </c>
      <c r="B5" s="38" t="s">
        <v>145</v>
      </c>
      <c r="C5" s="38" t="s">
        <v>144</v>
      </c>
      <c r="D5" s="38" t="s">
        <v>87</v>
      </c>
      <c r="E5" s="38" t="s">
        <v>151</v>
      </c>
      <c r="F5" s="38"/>
      <c r="G5" s="245">
        <v>45292</v>
      </c>
      <c r="H5" s="245">
        <v>45474</v>
      </c>
      <c r="I5" s="40">
        <v>34000</v>
      </c>
      <c r="J5" s="98">
        <v>212</v>
      </c>
      <c r="K5" s="98">
        <v>204</v>
      </c>
      <c r="L5" s="54">
        <f t="shared" ref="L5:L69" si="0">IF($E5="","",IF(OR(($I5=0),($J5=0)),0,$I5/$J5*$K5))</f>
        <v>32716.981132075471</v>
      </c>
      <c r="M5" s="42"/>
    </row>
    <row r="6" spans="1:13" ht="20.149999999999999" customHeight="1" thickBot="1" x14ac:dyDescent="0.4">
      <c r="A6" s="43"/>
      <c r="B6" s="246"/>
      <c r="C6" s="246"/>
      <c r="D6" s="246"/>
      <c r="E6" s="247"/>
      <c r="F6" s="247"/>
      <c r="G6" s="248"/>
      <c r="H6" s="248"/>
      <c r="I6" s="249"/>
      <c r="J6" s="250"/>
      <c r="K6" s="235" t="s">
        <v>35</v>
      </c>
      <c r="L6" s="236">
        <f>SUM(L7:L506)</f>
        <v>0</v>
      </c>
      <c r="M6" s="251"/>
    </row>
    <row r="7" spans="1:13" ht="20.149999999999999" customHeight="1" x14ac:dyDescent="0.35">
      <c r="A7" s="43">
        <v>1</v>
      </c>
      <c r="B7" s="252"/>
      <c r="C7" s="252"/>
      <c r="D7" s="252"/>
      <c r="E7" s="253"/>
      <c r="F7" s="253"/>
      <c r="G7" s="254"/>
      <c r="H7" s="254"/>
      <c r="I7" s="253"/>
      <c r="J7" s="216"/>
      <c r="K7" s="255"/>
      <c r="L7" s="101" t="str">
        <f t="shared" si="0"/>
        <v/>
      </c>
      <c r="M7" s="95"/>
    </row>
    <row r="8" spans="1:13" ht="20.149999999999999" customHeight="1" x14ac:dyDescent="0.35">
      <c r="A8" s="44">
        <v>2</v>
      </c>
      <c r="B8" s="256"/>
      <c r="C8" s="256"/>
      <c r="D8" s="256"/>
      <c r="E8" s="253"/>
      <c r="F8" s="253"/>
      <c r="G8" s="254"/>
      <c r="H8" s="254"/>
      <c r="I8" s="253"/>
      <c r="J8" s="216"/>
      <c r="K8" s="255"/>
      <c r="L8" s="101" t="str">
        <f t="shared" si="0"/>
        <v/>
      </c>
      <c r="M8" s="96"/>
    </row>
    <row r="9" spans="1:13" ht="20.149999999999999" customHeight="1" x14ac:dyDescent="0.35">
      <c r="A9" s="44">
        <v>3</v>
      </c>
      <c r="B9" s="256"/>
      <c r="C9" s="256"/>
      <c r="D9" s="256"/>
      <c r="E9" s="253"/>
      <c r="F9" s="253"/>
      <c r="G9" s="254"/>
      <c r="H9" s="254"/>
      <c r="I9" s="253"/>
      <c r="J9" s="216"/>
      <c r="K9" s="255"/>
      <c r="L9" s="101" t="str">
        <f t="shared" si="0"/>
        <v/>
      </c>
      <c r="M9" s="96"/>
    </row>
    <row r="10" spans="1:13" ht="20.149999999999999" customHeight="1" x14ac:dyDescent="0.35">
      <c r="A10" s="44">
        <v>4</v>
      </c>
      <c r="B10" s="256"/>
      <c r="C10" s="256"/>
      <c r="D10" s="256"/>
      <c r="E10" s="253"/>
      <c r="F10" s="253"/>
      <c r="G10" s="254"/>
      <c r="H10" s="254"/>
      <c r="I10" s="253"/>
      <c r="J10" s="216"/>
      <c r="K10" s="255"/>
      <c r="L10" s="101" t="str">
        <f t="shared" si="0"/>
        <v/>
      </c>
      <c r="M10" s="96"/>
    </row>
    <row r="11" spans="1:13" ht="20.149999999999999" customHeight="1" x14ac:dyDescent="0.35">
      <c r="A11" s="44">
        <v>5</v>
      </c>
      <c r="B11" s="256"/>
      <c r="C11" s="256"/>
      <c r="D11" s="256"/>
      <c r="E11" s="253"/>
      <c r="F11" s="253"/>
      <c r="G11" s="254"/>
      <c r="H11" s="254"/>
      <c r="I11" s="253"/>
      <c r="J11" s="216"/>
      <c r="K11" s="255"/>
      <c r="L11" s="101" t="str">
        <f t="shared" si="0"/>
        <v/>
      </c>
      <c r="M11" s="96"/>
    </row>
    <row r="12" spans="1:13" ht="20.149999999999999" customHeight="1" x14ac:dyDescent="0.35">
      <c r="A12" s="44">
        <v>6</v>
      </c>
      <c r="B12" s="256"/>
      <c r="C12" s="256"/>
      <c r="D12" s="256"/>
      <c r="E12" s="253"/>
      <c r="F12" s="253"/>
      <c r="G12" s="257"/>
      <c r="H12" s="257"/>
      <c r="I12" s="253"/>
      <c r="J12" s="216"/>
      <c r="K12" s="255"/>
      <c r="L12" s="101" t="str">
        <f t="shared" si="0"/>
        <v/>
      </c>
      <c r="M12" s="96"/>
    </row>
    <row r="13" spans="1:13" ht="20.149999999999999" customHeight="1" x14ac:dyDescent="0.35">
      <c r="A13" s="44">
        <v>7</v>
      </c>
      <c r="B13" s="20"/>
      <c r="C13" s="20"/>
      <c r="D13" s="20"/>
      <c r="E13" s="20"/>
      <c r="F13" s="20"/>
      <c r="G13" s="240"/>
      <c r="H13" s="240"/>
      <c r="I13" s="21"/>
      <c r="J13" s="216"/>
      <c r="K13" s="216"/>
      <c r="L13" s="101" t="str">
        <f t="shared" si="0"/>
        <v/>
      </c>
      <c r="M13" s="96"/>
    </row>
    <row r="14" spans="1:13" ht="20.149999999999999" customHeight="1" x14ac:dyDescent="0.35">
      <c r="A14" s="44">
        <v>8</v>
      </c>
      <c r="B14" s="19"/>
      <c r="C14" s="19"/>
      <c r="D14" s="20"/>
      <c r="E14" s="20"/>
      <c r="F14" s="20"/>
      <c r="G14" s="240"/>
      <c r="H14" s="240"/>
      <c r="I14" s="21"/>
      <c r="J14" s="216"/>
      <c r="K14" s="216"/>
      <c r="L14" s="101" t="str">
        <f t="shared" si="0"/>
        <v/>
      </c>
      <c r="M14" s="96"/>
    </row>
    <row r="15" spans="1:13" ht="20.149999999999999" customHeight="1" x14ac:dyDescent="0.35">
      <c r="A15" s="44">
        <v>9</v>
      </c>
      <c r="B15" s="19"/>
      <c r="C15" s="19"/>
      <c r="D15" s="20"/>
      <c r="E15" s="20"/>
      <c r="F15" s="20"/>
      <c r="G15" s="240"/>
      <c r="H15" s="240"/>
      <c r="I15" s="21"/>
      <c r="J15" s="216"/>
      <c r="K15" s="216"/>
      <c r="L15" s="101" t="str">
        <f t="shared" si="0"/>
        <v/>
      </c>
      <c r="M15" s="96"/>
    </row>
    <row r="16" spans="1:13" ht="20.149999999999999" customHeight="1" x14ac:dyDescent="0.35">
      <c r="A16" s="44">
        <v>10</v>
      </c>
      <c r="B16" s="19"/>
      <c r="C16" s="19"/>
      <c r="D16" s="20"/>
      <c r="E16" s="20"/>
      <c r="F16" s="20"/>
      <c r="G16" s="240"/>
      <c r="H16" s="240"/>
      <c r="I16" s="21"/>
      <c r="J16" s="216"/>
      <c r="K16" s="216"/>
      <c r="L16" s="101" t="str">
        <f t="shared" si="0"/>
        <v/>
      </c>
      <c r="M16" s="96"/>
    </row>
    <row r="17" spans="1:13" ht="20.149999999999999" customHeight="1" x14ac:dyDescent="0.35">
      <c r="A17" s="44">
        <v>11</v>
      </c>
      <c r="B17" s="19"/>
      <c r="C17" s="19"/>
      <c r="D17" s="20"/>
      <c r="E17" s="20"/>
      <c r="F17" s="20"/>
      <c r="G17" s="240"/>
      <c r="H17" s="240"/>
      <c r="I17" s="21"/>
      <c r="J17" s="216"/>
      <c r="K17" s="216"/>
      <c r="L17" s="101" t="str">
        <f t="shared" si="0"/>
        <v/>
      </c>
      <c r="M17" s="96"/>
    </row>
    <row r="18" spans="1:13" ht="20.149999999999999" customHeight="1" x14ac:dyDescent="0.35">
      <c r="A18" s="44">
        <v>12</v>
      </c>
      <c r="B18" s="19"/>
      <c r="C18" s="19"/>
      <c r="D18" s="20"/>
      <c r="E18" s="20"/>
      <c r="F18" s="20"/>
      <c r="G18" s="240"/>
      <c r="H18" s="240"/>
      <c r="I18" s="21"/>
      <c r="J18" s="216"/>
      <c r="K18" s="216"/>
      <c r="L18" s="101" t="str">
        <f t="shared" si="0"/>
        <v/>
      </c>
      <c r="M18" s="96"/>
    </row>
    <row r="19" spans="1:13" ht="20.149999999999999" customHeight="1" x14ac:dyDescent="0.35">
      <c r="A19" s="44">
        <v>13</v>
      </c>
      <c r="B19" s="19"/>
      <c r="C19" s="19"/>
      <c r="D19" s="20"/>
      <c r="E19" s="20"/>
      <c r="F19" s="20"/>
      <c r="G19" s="240"/>
      <c r="H19" s="240"/>
      <c r="I19" s="21"/>
      <c r="J19" s="216"/>
      <c r="K19" s="216"/>
      <c r="L19" s="101" t="str">
        <f t="shared" si="0"/>
        <v/>
      </c>
      <c r="M19" s="96"/>
    </row>
    <row r="20" spans="1:13" ht="20.149999999999999" customHeight="1" x14ac:dyDescent="0.35">
      <c r="A20" s="44">
        <v>14</v>
      </c>
      <c r="B20" s="19"/>
      <c r="C20" s="19"/>
      <c r="D20" s="20"/>
      <c r="E20" s="20"/>
      <c r="F20" s="20"/>
      <c r="G20" s="240"/>
      <c r="H20" s="240"/>
      <c r="I20" s="21"/>
      <c r="J20" s="216"/>
      <c r="K20" s="216"/>
      <c r="L20" s="101" t="str">
        <f t="shared" si="0"/>
        <v/>
      </c>
      <c r="M20" s="96"/>
    </row>
    <row r="21" spans="1:13" ht="20.149999999999999" customHeight="1" x14ac:dyDescent="0.35">
      <c r="A21" s="44">
        <v>15</v>
      </c>
      <c r="B21" s="19"/>
      <c r="C21" s="19"/>
      <c r="D21" s="20"/>
      <c r="E21" s="20"/>
      <c r="F21" s="20"/>
      <c r="G21" s="240"/>
      <c r="H21" s="240"/>
      <c r="I21" s="21"/>
      <c r="J21" s="216"/>
      <c r="K21" s="216"/>
      <c r="L21" s="101" t="str">
        <f t="shared" si="0"/>
        <v/>
      </c>
      <c r="M21" s="96"/>
    </row>
    <row r="22" spans="1:13" ht="20.149999999999999" customHeight="1" x14ac:dyDescent="0.35">
      <c r="A22" s="44">
        <v>16</v>
      </c>
      <c r="B22" s="19"/>
      <c r="C22" s="19"/>
      <c r="D22" s="20"/>
      <c r="E22" s="20"/>
      <c r="F22" s="20"/>
      <c r="G22" s="240"/>
      <c r="H22" s="240"/>
      <c r="I22" s="21"/>
      <c r="J22" s="216"/>
      <c r="K22" s="216"/>
      <c r="L22" s="101" t="str">
        <f t="shared" si="0"/>
        <v/>
      </c>
      <c r="M22" s="96"/>
    </row>
    <row r="23" spans="1:13" ht="20.149999999999999" customHeight="1" x14ac:dyDescent="0.35">
      <c r="A23" s="44">
        <v>17</v>
      </c>
      <c r="B23" s="19"/>
      <c r="C23" s="19"/>
      <c r="D23" s="20"/>
      <c r="E23" s="20"/>
      <c r="F23" s="20"/>
      <c r="G23" s="240"/>
      <c r="H23" s="240"/>
      <c r="I23" s="21"/>
      <c r="J23" s="216"/>
      <c r="K23" s="216"/>
      <c r="L23" s="101" t="str">
        <f t="shared" si="0"/>
        <v/>
      </c>
      <c r="M23" s="96"/>
    </row>
    <row r="24" spans="1:13" ht="20.149999999999999" customHeight="1" x14ac:dyDescent="0.35">
      <c r="A24" s="44">
        <v>18</v>
      </c>
      <c r="B24" s="19"/>
      <c r="C24" s="19"/>
      <c r="D24" s="20"/>
      <c r="E24" s="20"/>
      <c r="F24" s="20"/>
      <c r="G24" s="240"/>
      <c r="H24" s="240"/>
      <c r="I24" s="21"/>
      <c r="J24" s="216"/>
      <c r="K24" s="216"/>
      <c r="L24" s="101" t="str">
        <f t="shared" si="0"/>
        <v/>
      </c>
      <c r="M24" s="96"/>
    </row>
    <row r="25" spans="1:13" ht="20.149999999999999" customHeight="1" x14ac:dyDescent="0.35">
      <c r="A25" s="44">
        <v>19</v>
      </c>
      <c r="B25" s="19"/>
      <c r="C25" s="19"/>
      <c r="D25" s="20"/>
      <c r="E25" s="20"/>
      <c r="F25" s="20"/>
      <c r="G25" s="240"/>
      <c r="H25" s="240"/>
      <c r="I25" s="21"/>
      <c r="J25" s="216"/>
      <c r="K25" s="216"/>
      <c r="L25" s="101" t="str">
        <f t="shared" si="0"/>
        <v/>
      </c>
      <c r="M25" s="96"/>
    </row>
    <row r="26" spans="1:13" ht="20.149999999999999" customHeight="1" x14ac:dyDescent="0.35">
      <c r="A26" s="44">
        <v>20</v>
      </c>
      <c r="B26" s="19"/>
      <c r="C26" s="19"/>
      <c r="D26" s="20"/>
      <c r="E26" s="20"/>
      <c r="F26" s="20"/>
      <c r="G26" s="240"/>
      <c r="H26" s="240"/>
      <c r="I26" s="21"/>
      <c r="J26" s="216"/>
      <c r="K26" s="216"/>
      <c r="L26" s="101" t="str">
        <f t="shared" si="0"/>
        <v/>
      </c>
      <c r="M26" s="96"/>
    </row>
    <row r="27" spans="1:13" ht="20.149999999999999" customHeight="1" x14ac:dyDescent="0.35">
      <c r="A27" s="44">
        <v>21</v>
      </c>
      <c r="B27" s="19"/>
      <c r="C27" s="19"/>
      <c r="D27" s="20"/>
      <c r="E27" s="20"/>
      <c r="F27" s="20"/>
      <c r="G27" s="240"/>
      <c r="H27" s="240"/>
      <c r="I27" s="21"/>
      <c r="J27" s="216"/>
      <c r="K27" s="216"/>
      <c r="L27" s="101" t="str">
        <f t="shared" si="0"/>
        <v/>
      </c>
      <c r="M27" s="96"/>
    </row>
    <row r="28" spans="1:13" ht="20.149999999999999" customHeight="1" x14ac:dyDescent="0.35">
      <c r="A28" s="44">
        <v>22</v>
      </c>
      <c r="B28" s="19"/>
      <c r="C28" s="19"/>
      <c r="D28" s="20"/>
      <c r="E28" s="20"/>
      <c r="F28" s="20"/>
      <c r="G28" s="240"/>
      <c r="H28" s="240"/>
      <c r="I28" s="21"/>
      <c r="J28" s="216"/>
      <c r="K28" s="216"/>
      <c r="L28" s="101" t="str">
        <f t="shared" si="0"/>
        <v/>
      </c>
      <c r="M28" s="96"/>
    </row>
    <row r="29" spans="1:13" ht="20.149999999999999" customHeight="1" x14ac:dyDescent="0.35">
      <c r="A29" s="44">
        <v>23</v>
      </c>
      <c r="B29" s="19"/>
      <c r="C29" s="19"/>
      <c r="D29" s="20"/>
      <c r="E29" s="20"/>
      <c r="F29" s="20"/>
      <c r="G29" s="240"/>
      <c r="H29" s="240"/>
      <c r="I29" s="21"/>
      <c r="J29" s="216"/>
      <c r="K29" s="216"/>
      <c r="L29" s="101" t="str">
        <f t="shared" si="0"/>
        <v/>
      </c>
      <c r="M29" s="96"/>
    </row>
    <row r="30" spans="1:13" ht="20.149999999999999" customHeight="1" x14ac:dyDescent="0.35">
      <c r="A30" s="44">
        <v>24</v>
      </c>
      <c r="B30" s="19"/>
      <c r="C30" s="19"/>
      <c r="D30" s="20"/>
      <c r="E30" s="20"/>
      <c r="F30" s="20"/>
      <c r="G30" s="240"/>
      <c r="H30" s="240"/>
      <c r="I30" s="21"/>
      <c r="J30" s="216"/>
      <c r="K30" s="216"/>
      <c r="L30" s="101" t="str">
        <f t="shared" si="0"/>
        <v/>
      </c>
      <c r="M30" s="96"/>
    </row>
    <row r="31" spans="1:13" ht="20.149999999999999" customHeight="1" x14ac:dyDescent="0.35">
      <c r="A31" s="44">
        <v>25</v>
      </c>
      <c r="B31" s="19"/>
      <c r="C31" s="19"/>
      <c r="D31" s="20"/>
      <c r="E31" s="20"/>
      <c r="F31" s="20"/>
      <c r="G31" s="240"/>
      <c r="H31" s="240"/>
      <c r="I31" s="21"/>
      <c r="J31" s="216"/>
      <c r="K31" s="216"/>
      <c r="L31" s="101" t="str">
        <f t="shared" si="0"/>
        <v/>
      </c>
      <c r="M31" s="96"/>
    </row>
    <row r="32" spans="1:13" ht="20.149999999999999" customHeight="1" x14ac:dyDescent="0.35">
      <c r="A32" s="44">
        <v>26</v>
      </c>
      <c r="B32" s="19"/>
      <c r="C32" s="19"/>
      <c r="D32" s="20"/>
      <c r="E32" s="20"/>
      <c r="F32" s="20"/>
      <c r="G32" s="240"/>
      <c r="H32" s="240"/>
      <c r="I32" s="21"/>
      <c r="J32" s="216"/>
      <c r="K32" s="216"/>
      <c r="L32" s="101" t="str">
        <f t="shared" si="0"/>
        <v/>
      </c>
      <c r="M32" s="96"/>
    </row>
    <row r="33" spans="1:13" ht="20.149999999999999" customHeight="1" x14ac:dyDescent="0.35">
      <c r="A33" s="44">
        <v>27</v>
      </c>
      <c r="B33" s="19"/>
      <c r="C33" s="19"/>
      <c r="D33" s="20"/>
      <c r="E33" s="20"/>
      <c r="F33" s="20"/>
      <c r="G33" s="240"/>
      <c r="H33" s="240"/>
      <c r="I33" s="21"/>
      <c r="J33" s="216"/>
      <c r="K33" s="216"/>
      <c r="L33" s="101" t="str">
        <f t="shared" si="0"/>
        <v/>
      </c>
      <c r="M33" s="96"/>
    </row>
    <row r="34" spans="1:13" ht="20.149999999999999" customHeight="1" x14ac:dyDescent="0.35">
      <c r="A34" s="44">
        <v>28</v>
      </c>
      <c r="B34" s="19"/>
      <c r="C34" s="19"/>
      <c r="D34" s="20"/>
      <c r="E34" s="20"/>
      <c r="F34" s="20"/>
      <c r="G34" s="240"/>
      <c r="H34" s="240"/>
      <c r="I34" s="21"/>
      <c r="J34" s="216"/>
      <c r="K34" s="216"/>
      <c r="L34" s="101" t="str">
        <f t="shared" si="0"/>
        <v/>
      </c>
      <c r="M34" s="96"/>
    </row>
    <row r="35" spans="1:13" ht="20.149999999999999" customHeight="1" x14ac:dyDescent="0.35">
      <c r="A35" s="44">
        <v>29</v>
      </c>
      <c r="B35" s="19"/>
      <c r="C35" s="19"/>
      <c r="D35" s="20"/>
      <c r="E35" s="20"/>
      <c r="F35" s="20"/>
      <c r="G35" s="240"/>
      <c r="H35" s="240"/>
      <c r="I35" s="21"/>
      <c r="J35" s="216"/>
      <c r="K35" s="216"/>
      <c r="L35" s="101" t="str">
        <f t="shared" si="0"/>
        <v/>
      </c>
      <c r="M35" s="96"/>
    </row>
    <row r="36" spans="1:13" ht="20.149999999999999" customHeight="1" x14ac:dyDescent="0.35">
      <c r="A36" s="44">
        <v>30</v>
      </c>
      <c r="B36" s="19"/>
      <c r="C36" s="19"/>
      <c r="D36" s="20"/>
      <c r="E36" s="20"/>
      <c r="F36" s="20"/>
      <c r="G36" s="240"/>
      <c r="H36" s="240"/>
      <c r="I36" s="21"/>
      <c r="J36" s="216"/>
      <c r="K36" s="216"/>
      <c r="L36" s="101" t="str">
        <f t="shared" si="0"/>
        <v/>
      </c>
      <c r="M36" s="96"/>
    </row>
    <row r="37" spans="1:13" ht="20.149999999999999" customHeight="1" x14ac:dyDescent="0.35">
      <c r="A37" s="44">
        <v>31</v>
      </c>
      <c r="B37" s="19"/>
      <c r="C37" s="19"/>
      <c r="D37" s="20"/>
      <c r="E37" s="20"/>
      <c r="F37" s="20"/>
      <c r="G37" s="240"/>
      <c r="H37" s="240"/>
      <c r="I37" s="21"/>
      <c r="J37" s="216"/>
      <c r="K37" s="216"/>
      <c r="L37" s="101" t="str">
        <f t="shared" si="0"/>
        <v/>
      </c>
      <c r="M37" s="96"/>
    </row>
    <row r="38" spans="1:13" ht="20.149999999999999" customHeight="1" x14ac:dyDescent="0.35">
      <c r="A38" s="44">
        <v>32</v>
      </c>
      <c r="B38" s="19"/>
      <c r="C38" s="19"/>
      <c r="D38" s="20"/>
      <c r="E38" s="20"/>
      <c r="F38" s="20"/>
      <c r="G38" s="240"/>
      <c r="H38" s="240"/>
      <c r="I38" s="21"/>
      <c r="J38" s="216"/>
      <c r="K38" s="216"/>
      <c r="L38" s="101" t="str">
        <f t="shared" si="0"/>
        <v/>
      </c>
      <c r="M38" s="96"/>
    </row>
    <row r="39" spans="1:13" ht="20.149999999999999" customHeight="1" x14ac:dyDescent="0.35">
      <c r="A39" s="44">
        <v>33</v>
      </c>
      <c r="B39" s="19"/>
      <c r="C39" s="19"/>
      <c r="D39" s="20"/>
      <c r="E39" s="20"/>
      <c r="F39" s="20"/>
      <c r="G39" s="240"/>
      <c r="H39" s="240"/>
      <c r="I39" s="21"/>
      <c r="J39" s="216"/>
      <c r="K39" s="216"/>
      <c r="L39" s="101" t="str">
        <f t="shared" si="0"/>
        <v/>
      </c>
      <c r="M39" s="96"/>
    </row>
    <row r="40" spans="1:13" ht="20.149999999999999" customHeight="1" x14ac:dyDescent="0.35">
      <c r="A40" s="44">
        <v>34</v>
      </c>
      <c r="B40" s="19"/>
      <c r="C40" s="19"/>
      <c r="D40" s="20"/>
      <c r="E40" s="20"/>
      <c r="F40" s="20"/>
      <c r="G40" s="240"/>
      <c r="H40" s="240"/>
      <c r="I40" s="21"/>
      <c r="J40" s="216"/>
      <c r="K40" s="216"/>
      <c r="L40" s="101" t="str">
        <f t="shared" si="0"/>
        <v/>
      </c>
      <c r="M40" s="96"/>
    </row>
    <row r="41" spans="1:13" ht="20.149999999999999" customHeight="1" x14ac:dyDescent="0.35">
      <c r="A41" s="44">
        <v>35</v>
      </c>
      <c r="B41" s="19"/>
      <c r="C41" s="19"/>
      <c r="D41" s="20"/>
      <c r="E41" s="20"/>
      <c r="F41" s="20"/>
      <c r="G41" s="240"/>
      <c r="H41" s="240"/>
      <c r="I41" s="21"/>
      <c r="J41" s="216"/>
      <c r="K41" s="216"/>
      <c r="L41" s="101" t="str">
        <f t="shared" si="0"/>
        <v/>
      </c>
      <c r="M41" s="96"/>
    </row>
    <row r="42" spans="1:13" ht="20.149999999999999" customHeight="1" x14ac:dyDescent="0.35">
      <c r="A42" s="44">
        <v>36</v>
      </c>
      <c r="B42" s="19"/>
      <c r="C42" s="19"/>
      <c r="D42" s="20"/>
      <c r="E42" s="20"/>
      <c r="F42" s="20"/>
      <c r="G42" s="240"/>
      <c r="H42" s="240"/>
      <c r="I42" s="21"/>
      <c r="J42" s="216"/>
      <c r="K42" s="216"/>
      <c r="L42" s="101" t="str">
        <f t="shared" si="0"/>
        <v/>
      </c>
      <c r="M42" s="96"/>
    </row>
    <row r="43" spans="1:13" ht="20.149999999999999" customHeight="1" x14ac:dyDescent="0.35">
      <c r="A43" s="44">
        <v>37</v>
      </c>
      <c r="B43" s="19"/>
      <c r="C43" s="19"/>
      <c r="D43" s="20"/>
      <c r="E43" s="20"/>
      <c r="F43" s="20"/>
      <c r="G43" s="240"/>
      <c r="H43" s="240"/>
      <c r="I43" s="21"/>
      <c r="J43" s="216"/>
      <c r="K43" s="216"/>
      <c r="L43" s="101" t="str">
        <f t="shared" si="0"/>
        <v/>
      </c>
      <c r="M43" s="96"/>
    </row>
    <row r="44" spans="1:13" ht="20.149999999999999" customHeight="1" x14ac:dyDescent="0.35">
      <c r="A44" s="44">
        <v>38</v>
      </c>
      <c r="B44" s="19"/>
      <c r="C44" s="19"/>
      <c r="D44" s="20"/>
      <c r="E44" s="20"/>
      <c r="F44" s="20"/>
      <c r="G44" s="240"/>
      <c r="H44" s="240"/>
      <c r="I44" s="21"/>
      <c r="J44" s="216"/>
      <c r="K44" s="216"/>
      <c r="L44" s="101" t="str">
        <f t="shared" si="0"/>
        <v/>
      </c>
      <c r="M44" s="96"/>
    </row>
    <row r="45" spans="1:13" ht="20.149999999999999" customHeight="1" x14ac:dyDescent="0.35">
      <c r="A45" s="44">
        <v>39</v>
      </c>
      <c r="B45" s="19"/>
      <c r="C45" s="19"/>
      <c r="D45" s="20"/>
      <c r="E45" s="20"/>
      <c r="F45" s="20"/>
      <c r="G45" s="240"/>
      <c r="H45" s="240"/>
      <c r="I45" s="21"/>
      <c r="J45" s="216"/>
      <c r="K45" s="216"/>
      <c r="L45" s="101" t="str">
        <f t="shared" si="0"/>
        <v/>
      </c>
      <c r="M45" s="96"/>
    </row>
    <row r="46" spans="1:13" ht="20.149999999999999" customHeight="1" x14ac:dyDescent="0.35">
      <c r="A46" s="44">
        <v>40</v>
      </c>
      <c r="B46" s="19"/>
      <c r="C46" s="19"/>
      <c r="D46" s="20"/>
      <c r="E46" s="20"/>
      <c r="F46" s="20"/>
      <c r="G46" s="240"/>
      <c r="H46" s="240"/>
      <c r="I46" s="21"/>
      <c r="J46" s="216"/>
      <c r="K46" s="216"/>
      <c r="L46" s="101" t="str">
        <f t="shared" si="0"/>
        <v/>
      </c>
      <c r="M46" s="96"/>
    </row>
    <row r="47" spans="1:13" ht="20.149999999999999" customHeight="1" x14ac:dyDescent="0.35">
      <c r="A47" s="44">
        <v>41</v>
      </c>
      <c r="B47" s="19"/>
      <c r="C47" s="19"/>
      <c r="D47" s="20"/>
      <c r="E47" s="20"/>
      <c r="F47" s="20"/>
      <c r="G47" s="240"/>
      <c r="H47" s="240"/>
      <c r="I47" s="21"/>
      <c r="J47" s="216"/>
      <c r="K47" s="216"/>
      <c r="L47" s="101" t="str">
        <f t="shared" si="0"/>
        <v/>
      </c>
      <c r="M47" s="96"/>
    </row>
    <row r="48" spans="1:13" ht="20.149999999999999" customHeight="1" x14ac:dyDescent="0.35">
      <c r="A48" s="44">
        <v>42</v>
      </c>
      <c r="B48" s="19"/>
      <c r="C48" s="19"/>
      <c r="D48" s="20"/>
      <c r="E48" s="20"/>
      <c r="F48" s="20"/>
      <c r="G48" s="240"/>
      <c r="H48" s="240"/>
      <c r="I48" s="21"/>
      <c r="J48" s="216"/>
      <c r="K48" s="216"/>
      <c r="L48" s="101" t="str">
        <f t="shared" si="0"/>
        <v/>
      </c>
      <c r="M48" s="96"/>
    </row>
    <row r="49" spans="1:13" ht="20.149999999999999" customHeight="1" x14ac:dyDescent="0.35">
      <c r="A49" s="44">
        <v>43</v>
      </c>
      <c r="B49" s="19"/>
      <c r="C49" s="19"/>
      <c r="D49" s="20"/>
      <c r="E49" s="20"/>
      <c r="F49" s="20"/>
      <c r="G49" s="240"/>
      <c r="H49" s="240"/>
      <c r="I49" s="21"/>
      <c r="J49" s="216"/>
      <c r="K49" s="216"/>
      <c r="L49" s="101" t="str">
        <f t="shared" si="0"/>
        <v/>
      </c>
      <c r="M49" s="96"/>
    </row>
    <row r="50" spans="1:13" ht="20.149999999999999" customHeight="1" x14ac:dyDescent="0.35">
      <c r="A50" s="44">
        <v>44</v>
      </c>
      <c r="B50" s="19"/>
      <c r="C50" s="19"/>
      <c r="D50" s="20"/>
      <c r="E50" s="20"/>
      <c r="F50" s="20"/>
      <c r="G50" s="240"/>
      <c r="H50" s="240"/>
      <c r="I50" s="21"/>
      <c r="J50" s="216"/>
      <c r="K50" s="216"/>
      <c r="L50" s="101" t="str">
        <f t="shared" si="0"/>
        <v/>
      </c>
      <c r="M50" s="96"/>
    </row>
    <row r="51" spans="1:13" ht="20.149999999999999" customHeight="1" x14ac:dyDescent="0.35">
      <c r="A51" s="44">
        <v>45</v>
      </c>
      <c r="B51" s="19"/>
      <c r="C51" s="19"/>
      <c r="D51" s="20"/>
      <c r="E51" s="20"/>
      <c r="F51" s="20"/>
      <c r="G51" s="240"/>
      <c r="H51" s="240"/>
      <c r="I51" s="21"/>
      <c r="J51" s="216"/>
      <c r="K51" s="216"/>
      <c r="L51" s="101" t="str">
        <f t="shared" si="0"/>
        <v/>
      </c>
      <c r="M51" s="96"/>
    </row>
    <row r="52" spans="1:13" ht="20.149999999999999" customHeight="1" x14ac:dyDescent="0.35">
      <c r="A52" s="44">
        <v>46</v>
      </c>
      <c r="B52" s="19"/>
      <c r="C52" s="19"/>
      <c r="D52" s="20"/>
      <c r="E52" s="20"/>
      <c r="F52" s="20"/>
      <c r="G52" s="240"/>
      <c r="H52" s="240"/>
      <c r="I52" s="21"/>
      <c r="J52" s="216"/>
      <c r="K52" s="216"/>
      <c r="L52" s="101" t="str">
        <f t="shared" si="0"/>
        <v/>
      </c>
      <c r="M52" s="96"/>
    </row>
    <row r="53" spans="1:13" ht="20.149999999999999" customHeight="1" x14ac:dyDescent="0.35">
      <c r="A53" s="44">
        <v>47</v>
      </c>
      <c r="B53" s="19"/>
      <c r="C53" s="19"/>
      <c r="D53" s="20"/>
      <c r="E53" s="20"/>
      <c r="F53" s="20"/>
      <c r="G53" s="240"/>
      <c r="H53" s="240"/>
      <c r="I53" s="21"/>
      <c r="J53" s="216"/>
      <c r="K53" s="216"/>
      <c r="L53" s="101" t="str">
        <f t="shared" si="0"/>
        <v/>
      </c>
      <c r="M53" s="96"/>
    </row>
    <row r="54" spans="1:13" ht="20.149999999999999" customHeight="1" x14ac:dyDescent="0.35">
      <c r="A54" s="44">
        <v>48</v>
      </c>
      <c r="B54" s="19"/>
      <c r="C54" s="19"/>
      <c r="D54" s="20"/>
      <c r="E54" s="20"/>
      <c r="F54" s="20"/>
      <c r="G54" s="240"/>
      <c r="H54" s="240"/>
      <c r="I54" s="21"/>
      <c r="J54" s="216"/>
      <c r="K54" s="216"/>
      <c r="L54" s="101" t="str">
        <f t="shared" si="0"/>
        <v/>
      </c>
      <c r="M54" s="96"/>
    </row>
    <row r="55" spans="1:13" ht="20.149999999999999" customHeight="1" x14ac:dyDescent="0.35">
      <c r="A55" s="44">
        <v>49</v>
      </c>
      <c r="B55" s="19"/>
      <c r="C55" s="19"/>
      <c r="D55" s="20"/>
      <c r="E55" s="20"/>
      <c r="F55" s="20"/>
      <c r="G55" s="240"/>
      <c r="H55" s="240"/>
      <c r="I55" s="21"/>
      <c r="J55" s="216"/>
      <c r="K55" s="216"/>
      <c r="L55" s="101" t="str">
        <f t="shared" si="0"/>
        <v/>
      </c>
      <c r="M55" s="96"/>
    </row>
    <row r="56" spans="1:13" ht="20.149999999999999" customHeight="1" x14ac:dyDescent="0.35">
      <c r="A56" s="44">
        <v>50</v>
      </c>
      <c r="B56" s="19"/>
      <c r="C56" s="19"/>
      <c r="D56" s="20"/>
      <c r="E56" s="20"/>
      <c r="F56" s="20"/>
      <c r="G56" s="240"/>
      <c r="H56" s="240"/>
      <c r="I56" s="21"/>
      <c r="J56" s="216"/>
      <c r="K56" s="216"/>
      <c r="L56" s="101" t="str">
        <f t="shared" si="0"/>
        <v/>
      </c>
      <c r="M56" s="96"/>
    </row>
    <row r="57" spans="1:13" ht="20.149999999999999" customHeight="1" x14ac:dyDescent="0.35">
      <c r="A57" s="44">
        <v>51</v>
      </c>
      <c r="B57" s="19"/>
      <c r="C57" s="19"/>
      <c r="D57" s="20"/>
      <c r="E57" s="20"/>
      <c r="F57" s="20"/>
      <c r="G57" s="240"/>
      <c r="H57" s="240"/>
      <c r="I57" s="21"/>
      <c r="J57" s="216"/>
      <c r="K57" s="216"/>
      <c r="L57" s="101" t="str">
        <f t="shared" si="0"/>
        <v/>
      </c>
      <c r="M57" s="96"/>
    </row>
    <row r="58" spans="1:13" ht="20.149999999999999" customHeight="1" x14ac:dyDescent="0.35">
      <c r="A58" s="44">
        <v>52</v>
      </c>
      <c r="B58" s="19"/>
      <c r="C58" s="19"/>
      <c r="D58" s="20"/>
      <c r="E58" s="20"/>
      <c r="F58" s="20"/>
      <c r="G58" s="240"/>
      <c r="H58" s="240"/>
      <c r="I58" s="21"/>
      <c r="J58" s="216"/>
      <c r="K58" s="216"/>
      <c r="L58" s="101" t="str">
        <f t="shared" si="0"/>
        <v/>
      </c>
      <c r="M58" s="96"/>
    </row>
    <row r="59" spans="1:13" ht="20.149999999999999" customHeight="1" x14ac:dyDescent="0.35">
      <c r="A59" s="44">
        <v>53</v>
      </c>
      <c r="B59" s="19"/>
      <c r="C59" s="19"/>
      <c r="D59" s="20"/>
      <c r="E59" s="20"/>
      <c r="F59" s="20"/>
      <c r="G59" s="240"/>
      <c r="H59" s="240"/>
      <c r="I59" s="21"/>
      <c r="J59" s="216"/>
      <c r="K59" s="216"/>
      <c r="L59" s="101" t="str">
        <f t="shared" si="0"/>
        <v/>
      </c>
      <c r="M59" s="96"/>
    </row>
    <row r="60" spans="1:13" ht="20.149999999999999" customHeight="1" x14ac:dyDescent="0.35">
      <c r="A60" s="44">
        <v>54</v>
      </c>
      <c r="B60" s="19"/>
      <c r="C60" s="19"/>
      <c r="D60" s="20"/>
      <c r="E60" s="20"/>
      <c r="F60" s="20"/>
      <c r="G60" s="240"/>
      <c r="H60" s="240"/>
      <c r="I60" s="21"/>
      <c r="J60" s="216"/>
      <c r="K60" s="216"/>
      <c r="L60" s="101" t="str">
        <f t="shared" si="0"/>
        <v/>
      </c>
      <c r="M60" s="96"/>
    </row>
    <row r="61" spans="1:13" ht="20.149999999999999" customHeight="1" x14ac:dyDescent="0.35">
      <c r="A61" s="44">
        <v>55</v>
      </c>
      <c r="B61" s="19"/>
      <c r="C61" s="19"/>
      <c r="D61" s="20"/>
      <c r="E61" s="20"/>
      <c r="F61" s="20"/>
      <c r="G61" s="240"/>
      <c r="H61" s="240"/>
      <c r="I61" s="21"/>
      <c r="J61" s="216"/>
      <c r="K61" s="216"/>
      <c r="L61" s="101" t="str">
        <f t="shared" si="0"/>
        <v/>
      </c>
      <c r="M61" s="96"/>
    </row>
    <row r="62" spans="1:13" ht="20.149999999999999" customHeight="1" x14ac:dyDescent="0.35">
      <c r="A62" s="44">
        <v>56</v>
      </c>
      <c r="B62" s="19"/>
      <c r="C62" s="19"/>
      <c r="D62" s="20"/>
      <c r="E62" s="20"/>
      <c r="F62" s="20"/>
      <c r="G62" s="240"/>
      <c r="H62" s="240"/>
      <c r="I62" s="21"/>
      <c r="J62" s="216"/>
      <c r="K62" s="216"/>
      <c r="L62" s="101" t="str">
        <f t="shared" si="0"/>
        <v/>
      </c>
      <c r="M62" s="96"/>
    </row>
    <row r="63" spans="1:13" ht="20.149999999999999" customHeight="1" x14ac:dyDescent="0.35">
      <c r="A63" s="44">
        <v>57</v>
      </c>
      <c r="B63" s="19"/>
      <c r="C63" s="19"/>
      <c r="D63" s="20"/>
      <c r="E63" s="20"/>
      <c r="F63" s="20"/>
      <c r="G63" s="240"/>
      <c r="H63" s="240"/>
      <c r="I63" s="21"/>
      <c r="J63" s="216"/>
      <c r="K63" s="216"/>
      <c r="L63" s="101" t="str">
        <f t="shared" si="0"/>
        <v/>
      </c>
      <c r="M63" s="96"/>
    </row>
    <row r="64" spans="1:13" ht="20.149999999999999" customHeight="1" x14ac:dyDescent="0.35">
      <c r="A64" s="44">
        <v>58</v>
      </c>
      <c r="B64" s="19"/>
      <c r="C64" s="19"/>
      <c r="D64" s="20"/>
      <c r="E64" s="20"/>
      <c r="F64" s="20"/>
      <c r="G64" s="240"/>
      <c r="H64" s="240"/>
      <c r="I64" s="21"/>
      <c r="J64" s="216"/>
      <c r="K64" s="216"/>
      <c r="L64" s="101" t="str">
        <f t="shared" si="0"/>
        <v/>
      </c>
      <c r="M64" s="96"/>
    </row>
    <row r="65" spans="1:13" ht="20.149999999999999" customHeight="1" x14ac:dyDescent="0.35">
      <c r="A65" s="44">
        <v>59</v>
      </c>
      <c r="B65" s="19"/>
      <c r="C65" s="19"/>
      <c r="D65" s="20"/>
      <c r="E65" s="20"/>
      <c r="F65" s="20"/>
      <c r="G65" s="240"/>
      <c r="H65" s="240"/>
      <c r="I65" s="21"/>
      <c r="J65" s="216"/>
      <c r="K65" s="216"/>
      <c r="L65" s="101" t="str">
        <f t="shared" si="0"/>
        <v/>
      </c>
      <c r="M65" s="96"/>
    </row>
    <row r="66" spans="1:13" ht="20.149999999999999" customHeight="1" x14ac:dyDescent="0.35">
      <c r="A66" s="44">
        <v>60</v>
      </c>
      <c r="B66" s="19"/>
      <c r="C66" s="19"/>
      <c r="D66" s="20"/>
      <c r="E66" s="20"/>
      <c r="F66" s="20"/>
      <c r="G66" s="240"/>
      <c r="H66" s="240"/>
      <c r="I66" s="21"/>
      <c r="J66" s="216"/>
      <c r="K66" s="216"/>
      <c r="L66" s="101" t="str">
        <f t="shared" si="0"/>
        <v/>
      </c>
      <c r="M66" s="96"/>
    </row>
    <row r="67" spans="1:13" ht="20.149999999999999" customHeight="1" x14ac:dyDescent="0.35">
      <c r="A67" s="44">
        <v>61</v>
      </c>
      <c r="B67" s="19"/>
      <c r="C67" s="19"/>
      <c r="D67" s="20"/>
      <c r="E67" s="20"/>
      <c r="F67" s="20"/>
      <c r="G67" s="240"/>
      <c r="H67" s="240"/>
      <c r="I67" s="21"/>
      <c r="J67" s="216"/>
      <c r="K67" s="216"/>
      <c r="L67" s="101" t="str">
        <f t="shared" si="0"/>
        <v/>
      </c>
      <c r="M67" s="96"/>
    </row>
    <row r="68" spans="1:13" ht="20.149999999999999" customHeight="1" x14ac:dyDescent="0.35">
      <c r="A68" s="44">
        <v>62</v>
      </c>
      <c r="B68" s="19"/>
      <c r="C68" s="19"/>
      <c r="D68" s="20"/>
      <c r="E68" s="20"/>
      <c r="F68" s="20"/>
      <c r="G68" s="240"/>
      <c r="H68" s="240"/>
      <c r="I68" s="21"/>
      <c r="J68" s="216"/>
      <c r="K68" s="216"/>
      <c r="L68" s="101" t="str">
        <f t="shared" si="0"/>
        <v/>
      </c>
      <c r="M68" s="96"/>
    </row>
    <row r="69" spans="1:13" ht="20.149999999999999" customHeight="1" x14ac:dyDescent="0.35">
      <c r="A69" s="44">
        <v>63</v>
      </c>
      <c r="B69" s="19"/>
      <c r="C69" s="19"/>
      <c r="D69" s="20"/>
      <c r="E69" s="20"/>
      <c r="F69" s="20"/>
      <c r="G69" s="240"/>
      <c r="H69" s="240"/>
      <c r="I69" s="21"/>
      <c r="J69" s="216"/>
      <c r="K69" s="216"/>
      <c r="L69" s="101" t="str">
        <f t="shared" si="0"/>
        <v/>
      </c>
      <c r="M69" s="96"/>
    </row>
    <row r="70" spans="1:13" ht="20.149999999999999" customHeight="1" x14ac:dyDescent="0.35">
      <c r="A70" s="44">
        <v>64</v>
      </c>
      <c r="B70" s="19"/>
      <c r="C70" s="19"/>
      <c r="D70" s="20"/>
      <c r="E70" s="20"/>
      <c r="F70" s="20"/>
      <c r="G70" s="240"/>
      <c r="H70" s="240"/>
      <c r="I70" s="21"/>
      <c r="J70" s="216"/>
      <c r="K70" s="216"/>
      <c r="L70" s="101" t="str">
        <f t="shared" ref="L70:L133" si="1">IF($E70="","",IF(OR(($I70=0),($J70=0)),0,$I70/$J70*$K70))</f>
        <v/>
      </c>
      <c r="M70" s="96"/>
    </row>
    <row r="71" spans="1:13" ht="20.149999999999999" customHeight="1" x14ac:dyDescent="0.35">
      <c r="A71" s="44">
        <v>65</v>
      </c>
      <c r="B71" s="19"/>
      <c r="C71" s="19"/>
      <c r="D71" s="20"/>
      <c r="E71" s="20"/>
      <c r="F71" s="20"/>
      <c r="G71" s="240"/>
      <c r="H71" s="240"/>
      <c r="I71" s="21"/>
      <c r="J71" s="216"/>
      <c r="K71" s="216"/>
      <c r="L71" s="101" t="str">
        <f t="shared" si="1"/>
        <v/>
      </c>
      <c r="M71" s="96"/>
    </row>
    <row r="72" spans="1:13" ht="20.149999999999999" customHeight="1" x14ac:dyDescent="0.35">
      <c r="A72" s="44">
        <v>66</v>
      </c>
      <c r="B72" s="19"/>
      <c r="C72" s="19"/>
      <c r="D72" s="20"/>
      <c r="E72" s="20"/>
      <c r="F72" s="20"/>
      <c r="G72" s="240"/>
      <c r="H72" s="240"/>
      <c r="I72" s="21"/>
      <c r="J72" s="216"/>
      <c r="K72" s="216"/>
      <c r="L72" s="101" t="str">
        <f t="shared" si="1"/>
        <v/>
      </c>
      <c r="M72" s="96"/>
    </row>
    <row r="73" spans="1:13" ht="20.149999999999999" customHeight="1" x14ac:dyDescent="0.35">
      <c r="A73" s="44">
        <v>67</v>
      </c>
      <c r="B73" s="19"/>
      <c r="C73" s="19"/>
      <c r="D73" s="20"/>
      <c r="E73" s="20"/>
      <c r="F73" s="20"/>
      <c r="G73" s="240"/>
      <c r="H73" s="240"/>
      <c r="I73" s="21"/>
      <c r="J73" s="216"/>
      <c r="K73" s="216"/>
      <c r="L73" s="101" t="str">
        <f t="shared" si="1"/>
        <v/>
      </c>
      <c r="M73" s="96"/>
    </row>
    <row r="74" spans="1:13" ht="20.149999999999999" customHeight="1" x14ac:dyDescent="0.35">
      <c r="A74" s="44">
        <v>68</v>
      </c>
      <c r="B74" s="19"/>
      <c r="C74" s="19"/>
      <c r="D74" s="20"/>
      <c r="E74" s="20"/>
      <c r="F74" s="20"/>
      <c r="G74" s="240"/>
      <c r="H74" s="240"/>
      <c r="I74" s="21"/>
      <c r="J74" s="216"/>
      <c r="K74" s="216"/>
      <c r="L74" s="101" t="str">
        <f t="shared" si="1"/>
        <v/>
      </c>
      <c r="M74" s="96"/>
    </row>
    <row r="75" spans="1:13" ht="20.149999999999999" customHeight="1" x14ac:dyDescent="0.35">
      <c r="A75" s="44">
        <v>69</v>
      </c>
      <c r="B75" s="19"/>
      <c r="C75" s="19"/>
      <c r="D75" s="20"/>
      <c r="E75" s="20"/>
      <c r="F75" s="20"/>
      <c r="G75" s="240"/>
      <c r="H75" s="240"/>
      <c r="I75" s="21"/>
      <c r="J75" s="216"/>
      <c r="K75" s="216"/>
      <c r="L75" s="101" t="str">
        <f t="shared" si="1"/>
        <v/>
      </c>
      <c r="M75" s="96"/>
    </row>
    <row r="76" spans="1:13" ht="20.149999999999999" customHeight="1" x14ac:dyDescent="0.35">
      <c r="A76" s="44">
        <v>70</v>
      </c>
      <c r="B76" s="19"/>
      <c r="C76" s="19"/>
      <c r="D76" s="20"/>
      <c r="E76" s="20"/>
      <c r="F76" s="20"/>
      <c r="G76" s="240"/>
      <c r="H76" s="240"/>
      <c r="I76" s="21"/>
      <c r="J76" s="216"/>
      <c r="K76" s="216"/>
      <c r="L76" s="101" t="str">
        <f t="shared" si="1"/>
        <v/>
      </c>
      <c r="M76" s="96"/>
    </row>
    <row r="77" spans="1:13" ht="20.149999999999999" customHeight="1" x14ac:dyDescent="0.35">
      <c r="A77" s="44">
        <v>71</v>
      </c>
      <c r="B77" s="19"/>
      <c r="C77" s="19"/>
      <c r="D77" s="20"/>
      <c r="E77" s="20"/>
      <c r="F77" s="20"/>
      <c r="G77" s="240"/>
      <c r="H77" s="240"/>
      <c r="I77" s="21"/>
      <c r="J77" s="216"/>
      <c r="K77" s="216"/>
      <c r="L77" s="101" t="str">
        <f t="shared" si="1"/>
        <v/>
      </c>
      <c r="M77" s="96"/>
    </row>
    <row r="78" spans="1:13" ht="20.149999999999999" customHeight="1" x14ac:dyDescent="0.35">
      <c r="A78" s="44">
        <v>72</v>
      </c>
      <c r="B78" s="19"/>
      <c r="C78" s="19"/>
      <c r="D78" s="20"/>
      <c r="E78" s="20"/>
      <c r="F78" s="20"/>
      <c r="G78" s="240"/>
      <c r="H78" s="240"/>
      <c r="I78" s="21"/>
      <c r="J78" s="216"/>
      <c r="K78" s="216"/>
      <c r="L78" s="101" t="str">
        <f t="shared" si="1"/>
        <v/>
      </c>
      <c r="M78" s="96"/>
    </row>
    <row r="79" spans="1:13" ht="20.149999999999999" customHeight="1" x14ac:dyDescent="0.35">
      <c r="A79" s="44">
        <v>73</v>
      </c>
      <c r="B79" s="19"/>
      <c r="C79" s="19"/>
      <c r="D79" s="20"/>
      <c r="E79" s="20"/>
      <c r="F79" s="20"/>
      <c r="G79" s="240"/>
      <c r="H79" s="240"/>
      <c r="I79" s="21"/>
      <c r="J79" s="216"/>
      <c r="K79" s="216"/>
      <c r="L79" s="101" t="str">
        <f t="shared" si="1"/>
        <v/>
      </c>
      <c r="M79" s="96"/>
    </row>
    <row r="80" spans="1:13" ht="20.149999999999999" customHeight="1" x14ac:dyDescent="0.35">
      <c r="A80" s="44">
        <v>74</v>
      </c>
      <c r="B80" s="19"/>
      <c r="C80" s="19"/>
      <c r="D80" s="20"/>
      <c r="E80" s="20"/>
      <c r="F80" s="20"/>
      <c r="G80" s="240"/>
      <c r="H80" s="240"/>
      <c r="I80" s="21"/>
      <c r="J80" s="216"/>
      <c r="K80" s="216"/>
      <c r="L80" s="101" t="str">
        <f t="shared" si="1"/>
        <v/>
      </c>
      <c r="M80" s="96"/>
    </row>
    <row r="81" spans="1:13" ht="20.149999999999999" customHeight="1" x14ac:dyDescent="0.35">
      <c r="A81" s="44">
        <v>75</v>
      </c>
      <c r="B81" s="19"/>
      <c r="C81" s="19"/>
      <c r="D81" s="20"/>
      <c r="E81" s="20"/>
      <c r="F81" s="20"/>
      <c r="G81" s="240"/>
      <c r="H81" s="240"/>
      <c r="I81" s="21"/>
      <c r="J81" s="216"/>
      <c r="K81" s="216"/>
      <c r="L81" s="101" t="str">
        <f t="shared" si="1"/>
        <v/>
      </c>
      <c r="M81" s="96"/>
    </row>
    <row r="82" spans="1:13" ht="20.149999999999999" customHeight="1" x14ac:dyDescent="0.35">
      <c r="A82" s="44">
        <v>76</v>
      </c>
      <c r="B82" s="19"/>
      <c r="C82" s="19"/>
      <c r="D82" s="20"/>
      <c r="E82" s="20"/>
      <c r="F82" s="20"/>
      <c r="G82" s="240"/>
      <c r="H82" s="240"/>
      <c r="I82" s="21"/>
      <c r="J82" s="216"/>
      <c r="K82" s="216"/>
      <c r="L82" s="101" t="str">
        <f t="shared" si="1"/>
        <v/>
      </c>
      <c r="M82" s="96"/>
    </row>
    <row r="83" spans="1:13" ht="20.149999999999999" customHeight="1" x14ac:dyDescent="0.35">
      <c r="A83" s="44">
        <v>77</v>
      </c>
      <c r="B83" s="19"/>
      <c r="C83" s="19"/>
      <c r="D83" s="20"/>
      <c r="E83" s="20"/>
      <c r="F83" s="20"/>
      <c r="G83" s="240"/>
      <c r="H83" s="240"/>
      <c r="I83" s="21"/>
      <c r="J83" s="216"/>
      <c r="K83" s="216"/>
      <c r="L83" s="101" t="str">
        <f t="shared" si="1"/>
        <v/>
      </c>
      <c r="M83" s="96"/>
    </row>
    <row r="84" spans="1:13" ht="20.149999999999999" customHeight="1" x14ac:dyDescent="0.35">
      <c r="A84" s="44">
        <v>78</v>
      </c>
      <c r="B84" s="19"/>
      <c r="C84" s="19"/>
      <c r="D84" s="20"/>
      <c r="E84" s="20"/>
      <c r="F84" s="20"/>
      <c r="G84" s="240"/>
      <c r="H84" s="240"/>
      <c r="I84" s="21"/>
      <c r="J84" s="216"/>
      <c r="K84" s="216"/>
      <c r="L84" s="101" t="str">
        <f t="shared" si="1"/>
        <v/>
      </c>
      <c r="M84" s="96"/>
    </row>
    <row r="85" spans="1:13" ht="20.149999999999999" customHeight="1" x14ac:dyDescent="0.35">
      <c r="A85" s="44">
        <v>79</v>
      </c>
      <c r="B85" s="19"/>
      <c r="C85" s="19"/>
      <c r="D85" s="20"/>
      <c r="E85" s="20"/>
      <c r="F85" s="20"/>
      <c r="G85" s="240"/>
      <c r="H85" s="240"/>
      <c r="I85" s="21"/>
      <c r="J85" s="216"/>
      <c r="K85" s="216"/>
      <c r="L85" s="101" t="str">
        <f t="shared" si="1"/>
        <v/>
      </c>
      <c r="M85" s="96"/>
    </row>
    <row r="86" spans="1:13" ht="20.149999999999999" customHeight="1" x14ac:dyDescent="0.35">
      <c r="A86" s="44">
        <v>80</v>
      </c>
      <c r="B86" s="19"/>
      <c r="C86" s="19"/>
      <c r="D86" s="20"/>
      <c r="E86" s="20"/>
      <c r="F86" s="20"/>
      <c r="G86" s="240"/>
      <c r="H86" s="240"/>
      <c r="I86" s="21"/>
      <c r="J86" s="216"/>
      <c r="K86" s="216"/>
      <c r="L86" s="101" t="str">
        <f t="shared" si="1"/>
        <v/>
      </c>
      <c r="M86" s="96"/>
    </row>
    <row r="87" spans="1:13" ht="20.149999999999999" customHeight="1" x14ac:dyDescent="0.35">
      <c r="A87" s="44">
        <v>81</v>
      </c>
      <c r="B87" s="19"/>
      <c r="C87" s="19"/>
      <c r="D87" s="20"/>
      <c r="E87" s="20"/>
      <c r="F87" s="20"/>
      <c r="G87" s="240"/>
      <c r="H87" s="240"/>
      <c r="I87" s="21"/>
      <c r="J87" s="216"/>
      <c r="K87" s="216"/>
      <c r="L87" s="101" t="str">
        <f t="shared" si="1"/>
        <v/>
      </c>
      <c r="M87" s="96"/>
    </row>
    <row r="88" spans="1:13" ht="20.149999999999999" customHeight="1" x14ac:dyDescent="0.35">
      <c r="A88" s="44">
        <v>82</v>
      </c>
      <c r="B88" s="19"/>
      <c r="C88" s="19"/>
      <c r="D88" s="20"/>
      <c r="E88" s="20"/>
      <c r="F88" s="20"/>
      <c r="G88" s="240"/>
      <c r="H88" s="240"/>
      <c r="I88" s="21"/>
      <c r="J88" s="216"/>
      <c r="K88" s="216"/>
      <c r="L88" s="101" t="str">
        <f t="shared" si="1"/>
        <v/>
      </c>
      <c r="M88" s="96"/>
    </row>
    <row r="89" spans="1:13" ht="20.149999999999999" customHeight="1" x14ac:dyDescent="0.35">
      <c r="A89" s="44">
        <v>83</v>
      </c>
      <c r="B89" s="19"/>
      <c r="C89" s="19"/>
      <c r="D89" s="20"/>
      <c r="E89" s="20"/>
      <c r="F89" s="20"/>
      <c r="G89" s="240"/>
      <c r="H89" s="240"/>
      <c r="I89" s="21"/>
      <c r="J89" s="216"/>
      <c r="K89" s="216"/>
      <c r="L89" s="101" t="str">
        <f t="shared" si="1"/>
        <v/>
      </c>
      <c r="M89" s="96"/>
    </row>
    <row r="90" spans="1:13" ht="20.149999999999999" customHeight="1" x14ac:dyDescent="0.35">
      <c r="A90" s="44">
        <v>84</v>
      </c>
      <c r="B90" s="19"/>
      <c r="C90" s="19"/>
      <c r="D90" s="20"/>
      <c r="E90" s="20"/>
      <c r="F90" s="20"/>
      <c r="G90" s="240"/>
      <c r="H90" s="240"/>
      <c r="I90" s="21"/>
      <c r="J90" s="216"/>
      <c r="K90" s="216"/>
      <c r="L90" s="101" t="str">
        <f t="shared" si="1"/>
        <v/>
      </c>
      <c r="M90" s="96"/>
    </row>
    <row r="91" spans="1:13" ht="20.149999999999999" customHeight="1" x14ac:dyDescent="0.35">
      <c r="A91" s="44">
        <v>85</v>
      </c>
      <c r="B91" s="19"/>
      <c r="C91" s="19"/>
      <c r="D91" s="20"/>
      <c r="E91" s="20"/>
      <c r="F91" s="20"/>
      <c r="G91" s="240"/>
      <c r="H91" s="240"/>
      <c r="I91" s="21"/>
      <c r="J91" s="216"/>
      <c r="K91" s="216"/>
      <c r="L91" s="101" t="str">
        <f t="shared" si="1"/>
        <v/>
      </c>
      <c r="M91" s="96"/>
    </row>
    <row r="92" spans="1:13" ht="20.149999999999999" customHeight="1" x14ac:dyDescent="0.35">
      <c r="A92" s="44">
        <v>86</v>
      </c>
      <c r="B92" s="19"/>
      <c r="C92" s="19"/>
      <c r="D92" s="20"/>
      <c r="E92" s="20"/>
      <c r="F92" s="20"/>
      <c r="G92" s="240"/>
      <c r="H92" s="240"/>
      <c r="I92" s="21"/>
      <c r="J92" s="216"/>
      <c r="K92" s="216"/>
      <c r="L92" s="101" t="str">
        <f t="shared" si="1"/>
        <v/>
      </c>
      <c r="M92" s="96"/>
    </row>
    <row r="93" spans="1:13" ht="20.149999999999999" customHeight="1" x14ac:dyDescent="0.35">
      <c r="A93" s="44">
        <v>87</v>
      </c>
      <c r="B93" s="19"/>
      <c r="C93" s="19"/>
      <c r="D93" s="20"/>
      <c r="E93" s="20"/>
      <c r="F93" s="20"/>
      <c r="G93" s="240"/>
      <c r="H93" s="240"/>
      <c r="I93" s="21"/>
      <c r="J93" s="216"/>
      <c r="K93" s="216"/>
      <c r="L93" s="101" t="str">
        <f t="shared" si="1"/>
        <v/>
      </c>
      <c r="M93" s="96"/>
    </row>
    <row r="94" spans="1:13" ht="20.149999999999999" customHeight="1" x14ac:dyDescent="0.35">
      <c r="A94" s="44">
        <v>88</v>
      </c>
      <c r="B94" s="19"/>
      <c r="C94" s="19"/>
      <c r="D94" s="20"/>
      <c r="E94" s="20"/>
      <c r="F94" s="20"/>
      <c r="G94" s="240"/>
      <c r="H94" s="240"/>
      <c r="I94" s="21"/>
      <c r="J94" s="216"/>
      <c r="K94" s="216"/>
      <c r="L94" s="101" t="str">
        <f t="shared" si="1"/>
        <v/>
      </c>
      <c r="M94" s="96"/>
    </row>
    <row r="95" spans="1:13" ht="20.149999999999999" customHeight="1" x14ac:dyDescent="0.35">
      <c r="A95" s="44">
        <v>89</v>
      </c>
      <c r="B95" s="19"/>
      <c r="C95" s="19"/>
      <c r="D95" s="20"/>
      <c r="E95" s="20"/>
      <c r="F95" s="20"/>
      <c r="G95" s="240"/>
      <c r="H95" s="240"/>
      <c r="I95" s="21"/>
      <c r="J95" s="216"/>
      <c r="K95" s="216"/>
      <c r="L95" s="101" t="str">
        <f t="shared" si="1"/>
        <v/>
      </c>
      <c r="M95" s="96"/>
    </row>
    <row r="96" spans="1:13" ht="20.149999999999999" customHeight="1" x14ac:dyDescent="0.35">
      <c r="A96" s="44">
        <v>90</v>
      </c>
      <c r="B96" s="19"/>
      <c r="C96" s="19"/>
      <c r="D96" s="20"/>
      <c r="E96" s="20"/>
      <c r="F96" s="20"/>
      <c r="G96" s="240"/>
      <c r="H96" s="240"/>
      <c r="I96" s="21"/>
      <c r="J96" s="216"/>
      <c r="K96" s="216"/>
      <c r="L96" s="101" t="str">
        <f t="shared" si="1"/>
        <v/>
      </c>
      <c r="M96" s="96"/>
    </row>
    <row r="97" spans="1:13" ht="20.149999999999999" customHeight="1" x14ac:dyDescent="0.35">
      <c r="A97" s="44">
        <v>91</v>
      </c>
      <c r="B97" s="19"/>
      <c r="C97" s="19"/>
      <c r="D97" s="20"/>
      <c r="E97" s="20"/>
      <c r="F97" s="20"/>
      <c r="G97" s="240"/>
      <c r="H97" s="240"/>
      <c r="I97" s="21"/>
      <c r="J97" s="216"/>
      <c r="K97" s="216"/>
      <c r="L97" s="101" t="str">
        <f t="shared" si="1"/>
        <v/>
      </c>
      <c r="M97" s="96"/>
    </row>
    <row r="98" spans="1:13" ht="20.149999999999999" customHeight="1" x14ac:dyDescent="0.35">
      <c r="A98" s="44">
        <v>92</v>
      </c>
      <c r="B98" s="19"/>
      <c r="C98" s="19"/>
      <c r="D98" s="20"/>
      <c r="E98" s="20"/>
      <c r="F98" s="20"/>
      <c r="G98" s="240"/>
      <c r="H98" s="240"/>
      <c r="I98" s="21"/>
      <c r="J98" s="216"/>
      <c r="K98" s="216"/>
      <c r="L98" s="101" t="str">
        <f t="shared" si="1"/>
        <v/>
      </c>
      <c r="M98" s="96"/>
    </row>
    <row r="99" spans="1:13" ht="20.149999999999999" customHeight="1" x14ac:dyDescent="0.35">
      <c r="A99" s="44">
        <v>93</v>
      </c>
      <c r="B99" s="19"/>
      <c r="C99" s="19"/>
      <c r="D99" s="20"/>
      <c r="E99" s="20"/>
      <c r="F99" s="20"/>
      <c r="G99" s="240"/>
      <c r="H99" s="240"/>
      <c r="I99" s="21"/>
      <c r="J99" s="216"/>
      <c r="K99" s="216"/>
      <c r="L99" s="101" t="str">
        <f t="shared" si="1"/>
        <v/>
      </c>
      <c r="M99" s="96"/>
    </row>
    <row r="100" spans="1:13" ht="20.149999999999999" customHeight="1" x14ac:dyDescent="0.35">
      <c r="A100" s="44">
        <v>94</v>
      </c>
      <c r="B100" s="19"/>
      <c r="C100" s="19"/>
      <c r="D100" s="20"/>
      <c r="E100" s="20"/>
      <c r="F100" s="20"/>
      <c r="G100" s="240"/>
      <c r="H100" s="240"/>
      <c r="I100" s="21"/>
      <c r="J100" s="216"/>
      <c r="K100" s="216"/>
      <c r="L100" s="101" t="str">
        <f t="shared" si="1"/>
        <v/>
      </c>
      <c r="M100" s="96"/>
    </row>
    <row r="101" spans="1:13" ht="20.149999999999999" customHeight="1" x14ac:dyDescent="0.35">
      <c r="A101" s="44">
        <v>95</v>
      </c>
      <c r="B101" s="19"/>
      <c r="C101" s="19"/>
      <c r="D101" s="20"/>
      <c r="E101" s="20"/>
      <c r="F101" s="20"/>
      <c r="G101" s="240"/>
      <c r="H101" s="240"/>
      <c r="I101" s="21"/>
      <c r="J101" s="216"/>
      <c r="K101" s="216"/>
      <c r="L101" s="101" t="str">
        <f t="shared" si="1"/>
        <v/>
      </c>
      <c r="M101" s="96"/>
    </row>
    <row r="102" spans="1:13" ht="20.149999999999999" customHeight="1" x14ac:dyDescent="0.35">
      <c r="A102" s="44">
        <v>96</v>
      </c>
      <c r="B102" s="19"/>
      <c r="C102" s="19"/>
      <c r="D102" s="20"/>
      <c r="E102" s="20"/>
      <c r="F102" s="20"/>
      <c r="G102" s="240"/>
      <c r="H102" s="240"/>
      <c r="I102" s="21"/>
      <c r="J102" s="216"/>
      <c r="K102" s="216"/>
      <c r="L102" s="101" t="str">
        <f t="shared" si="1"/>
        <v/>
      </c>
      <c r="M102" s="96"/>
    </row>
    <row r="103" spans="1:13" ht="20.149999999999999" customHeight="1" x14ac:dyDescent="0.35">
      <c r="A103" s="44">
        <v>97</v>
      </c>
      <c r="B103" s="19"/>
      <c r="C103" s="19"/>
      <c r="D103" s="20"/>
      <c r="E103" s="20"/>
      <c r="F103" s="20"/>
      <c r="G103" s="240"/>
      <c r="H103" s="240"/>
      <c r="I103" s="21"/>
      <c r="J103" s="216"/>
      <c r="K103" s="216"/>
      <c r="L103" s="101" t="str">
        <f t="shared" si="1"/>
        <v/>
      </c>
      <c r="M103" s="96"/>
    </row>
    <row r="104" spans="1:13" ht="20.149999999999999" customHeight="1" x14ac:dyDescent="0.35">
      <c r="A104" s="44">
        <v>98</v>
      </c>
      <c r="B104" s="19"/>
      <c r="C104" s="19"/>
      <c r="D104" s="20"/>
      <c r="E104" s="20"/>
      <c r="F104" s="20"/>
      <c r="G104" s="240"/>
      <c r="H104" s="240"/>
      <c r="I104" s="21"/>
      <c r="J104" s="216"/>
      <c r="K104" s="216"/>
      <c r="L104" s="101" t="str">
        <f t="shared" si="1"/>
        <v/>
      </c>
      <c r="M104" s="96"/>
    </row>
    <row r="105" spans="1:13" ht="20.149999999999999" customHeight="1" x14ac:dyDescent="0.35">
      <c r="A105" s="44">
        <v>99</v>
      </c>
      <c r="B105" s="19"/>
      <c r="C105" s="19"/>
      <c r="D105" s="20"/>
      <c r="E105" s="20"/>
      <c r="F105" s="20"/>
      <c r="G105" s="240"/>
      <c r="H105" s="240"/>
      <c r="I105" s="21"/>
      <c r="J105" s="216"/>
      <c r="K105" s="216"/>
      <c r="L105" s="101" t="str">
        <f t="shared" si="1"/>
        <v/>
      </c>
      <c r="M105" s="96"/>
    </row>
    <row r="106" spans="1:13" ht="20.149999999999999" customHeight="1" x14ac:dyDescent="0.35">
      <c r="A106" s="44">
        <v>100</v>
      </c>
      <c r="B106" s="19"/>
      <c r="C106" s="19"/>
      <c r="D106" s="20"/>
      <c r="E106" s="20"/>
      <c r="F106" s="20"/>
      <c r="G106" s="240"/>
      <c r="H106" s="240"/>
      <c r="I106" s="21"/>
      <c r="J106" s="216"/>
      <c r="K106" s="216"/>
      <c r="L106" s="101" t="str">
        <f t="shared" si="1"/>
        <v/>
      </c>
      <c r="M106" s="96"/>
    </row>
    <row r="107" spans="1:13" ht="20.149999999999999" customHeight="1" x14ac:dyDescent="0.35">
      <c r="A107" s="44">
        <v>101</v>
      </c>
      <c r="B107" s="19"/>
      <c r="C107" s="19"/>
      <c r="D107" s="20"/>
      <c r="E107" s="20"/>
      <c r="F107" s="20"/>
      <c r="G107" s="240"/>
      <c r="H107" s="240"/>
      <c r="I107" s="21"/>
      <c r="J107" s="216"/>
      <c r="K107" s="216"/>
      <c r="L107" s="101" t="str">
        <f t="shared" si="1"/>
        <v/>
      </c>
      <c r="M107" s="96"/>
    </row>
    <row r="108" spans="1:13" ht="20.149999999999999" customHeight="1" x14ac:dyDescent="0.35">
      <c r="A108" s="44">
        <v>102</v>
      </c>
      <c r="B108" s="19"/>
      <c r="C108" s="19"/>
      <c r="D108" s="20"/>
      <c r="E108" s="20"/>
      <c r="F108" s="20"/>
      <c r="G108" s="240"/>
      <c r="H108" s="240"/>
      <c r="I108" s="21"/>
      <c r="J108" s="216"/>
      <c r="K108" s="216"/>
      <c r="L108" s="101" t="str">
        <f t="shared" si="1"/>
        <v/>
      </c>
      <c r="M108" s="96"/>
    </row>
    <row r="109" spans="1:13" ht="20.149999999999999" customHeight="1" x14ac:dyDescent="0.35">
      <c r="A109" s="44">
        <v>103</v>
      </c>
      <c r="B109" s="19"/>
      <c r="C109" s="19"/>
      <c r="D109" s="20"/>
      <c r="E109" s="20"/>
      <c r="F109" s="20"/>
      <c r="G109" s="240"/>
      <c r="H109" s="240"/>
      <c r="I109" s="21"/>
      <c r="J109" s="216"/>
      <c r="K109" s="216"/>
      <c r="L109" s="101" t="str">
        <f t="shared" si="1"/>
        <v/>
      </c>
      <c r="M109" s="96"/>
    </row>
    <row r="110" spans="1:13" ht="20.149999999999999" customHeight="1" x14ac:dyDescent="0.35">
      <c r="A110" s="44">
        <v>104</v>
      </c>
      <c r="B110" s="19"/>
      <c r="C110" s="19"/>
      <c r="D110" s="20"/>
      <c r="E110" s="20"/>
      <c r="F110" s="20"/>
      <c r="G110" s="240"/>
      <c r="H110" s="240"/>
      <c r="I110" s="21"/>
      <c r="J110" s="216"/>
      <c r="K110" s="216"/>
      <c r="L110" s="101" t="str">
        <f t="shared" si="1"/>
        <v/>
      </c>
      <c r="M110" s="96"/>
    </row>
    <row r="111" spans="1:13" ht="20.149999999999999" customHeight="1" x14ac:dyDescent="0.35">
      <c r="A111" s="44">
        <v>105</v>
      </c>
      <c r="B111" s="19"/>
      <c r="C111" s="19"/>
      <c r="D111" s="20"/>
      <c r="E111" s="20"/>
      <c r="F111" s="20"/>
      <c r="G111" s="240"/>
      <c r="H111" s="240"/>
      <c r="I111" s="21"/>
      <c r="J111" s="216"/>
      <c r="K111" s="216"/>
      <c r="L111" s="101" t="str">
        <f t="shared" si="1"/>
        <v/>
      </c>
      <c r="M111" s="96"/>
    </row>
    <row r="112" spans="1:13" ht="20.149999999999999" customHeight="1" x14ac:dyDescent="0.35">
      <c r="A112" s="44">
        <v>106</v>
      </c>
      <c r="B112" s="19"/>
      <c r="C112" s="19"/>
      <c r="D112" s="20"/>
      <c r="E112" s="20"/>
      <c r="F112" s="20"/>
      <c r="G112" s="240"/>
      <c r="H112" s="240"/>
      <c r="I112" s="21"/>
      <c r="J112" s="216"/>
      <c r="K112" s="216"/>
      <c r="L112" s="101" t="str">
        <f t="shared" si="1"/>
        <v/>
      </c>
      <c r="M112" s="96"/>
    </row>
    <row r="113" spans="1:13" ht="20.149999999999999" customHeight="1" x14ac:dyDescent="0.35">
      <c r="A113" s="44">
        <v>107</v>
      </c>
      <c r="B113" s="19"/>
      <c r="C113" s="19"/>
      <c r="D113" s="20"/>
      <c r="E113" s="20"/>
      <c r="F113" s="20"/>
      <c r="G113" s="240"/>
      <c r="H113" s="240"/>
      <c r="I113" s="21"/>
      <c r="J113" s="216"/>
      <c r="K113" s="216"/>
      <c r="L113" s="101" t="str">
        <f t="shared" si="1"/>
        <v/>
      </c>
      <c r="M113" s="96"/>
    </row>
    <row r="114" spans="1:13" ht="20.149999999999999" customHeight="1" x14ac:dyDescent="0.35">
      <c r="A114" s="44">
        <v>108</v>
      </c>
      <c r="B114" s="19"/>
      <c r="C114" s="19"/>
      <c r="D114" s="20"/>
      <c r="E114" s="20"/>
      <c r="F114" s="20"/>
      <c r="G114" s="240"/>
      <c r="H114" s="240"/>
      <c r="I114" s="21"/>
      <c r="J114" s="216"/>
      <c r="K114" s="216"/>
      <c r="L114" s="101" t="str">
        <f t="shared" si="1"/>
        <v/>
      </c>
      <c r="M114" s="96"/>
    </row>
    <row r="115" spans="1:13" ht="20.149999999999999" customHeight="1" x14ac:dyDescent="0.35">
      <c r="A115" s="44">
        <v>109</v>
      </c>
      <c r="B115" s="19"/>
      <c r="C115" s="19"/>
      <c r="D115" s="20"/>
      <c r="E115" s="20"/>
      <c r="F115" s="20"/>
      <c r="G115" s="240"/>
      <c r="H115" s="240"/>
      <c r="I115" s="21"/>
      <c r="J115" s="216"/>
      <c r="K115" s="216"/>
      <c r="L115" s="101" t="str">
        <f t="shared" si="1"/>
        <v/>
      </c>
      <c r="M115" s="96"/>
    </row>
    <row r="116" spans="1:13" ht="20.149999999999999" customHeight="1" x14ac:dyDescent="0.35">
      <c r="A116" s="44">
        <v>110</v>
      </c>
      <c r="B116" s="19"/>
      <c r="C116" s="19"/>
      <c r="D116" s="20"/>
      <c r="E116" s="20"/>
      <c r="F116" s="20"/>
      <c r="G116" s="240"/>
      <c r="H116" s="240"/>
      <c r="I116" s="21"/>
      <c r="J116" s="216"/>
      <c r="K116" s="216"/>
      <c r="L116" s="101" t="str">
        <f t="shared" si="1"/>
        <v/>
      </c>
      <c r="M116" s="96"/>
    </row>
    <row r="117" spans="1:13" ht="20.149999999999999" customHeight="1" x14ac:dyDescent="0.35">
      <c r="A117" s="44">
        <v>111</v>
      </c>
      <c r="B117" s="19"/>
      <c r="C117" s="19"/>
      <c r="D117" s="20"/>
      <c r="E117" s="20"/>
      <c r="F117" s="20"/>
      <c r="G117" s="240"/>
      <c r="H117" s="240"/>
      <c r="I117" s="21"/>
      <c r="J117" s="216"/>
      <c r="K117" s="216"/>
      <c r="L117" s="101" t="str">
        <f t="shared" si="1"/>
        <v/>
      </c>
      <c r="M117" s="96"/>
    </row>
    <row r="118" spans="1:13" ht="20.149999999999999" customHeight="1" x14ac:dyDescent="0.35">
      <c r="A118" s="44">
        <v>112</v>
      </c>
      <c r="B118" s="19"/>
      <c r="C118" s="19"/>
      <c r="D118" s="20"/>
      <c r="E118" s="20"/>
      <c r="F118" s="20"/>
      <c r="G118" s="240"/>
      <c r="H118" s="240"/>
      <c r="I118" s="21"/>
      <c r="J118" s="216"/>
      <c r="K118" s="216"/>
      <c r="L118" s="101" t="str">
        <f t="shared" si="1"/>
        <v/>
      </c>
      <c r="M118" s="96"/>
    </row>
    <row r="119" spans="1:13" ht="20.149999999999999" customHeight="1" x14ac:dyDescent="0.35">
      <c r="A119" s="44">
        <v>113</v>
      </c>
      <c r="B119" s="19"/>
      <c r="C119" s="19"/>
      <c r="D119" s="20"/>
      <c r="E119" s="20"/>
      <c r="F119" s="20"/>
      <c r="G119" s="240"/>
      <c r="H119" s="240"/>
      <c r="I119" s="21"/>
      <c r="J119" s="216"/>
      <c r="K119" s="216"/>
      <c r="L119" s="101" t="str">
        <f t="shared" si="1"/>
        <v/>
      </c>
      <c r="M119" s="96"/>
    </row>
    <row r="120" spans="1:13" ht="20.149999999999999" customHeight="1" x14ac:dyDescent="0.35">
      <c r="A120" s="44">
        <v>114</v>
      </c>
      <c r="B120" s="19"/>
      <c r="C120" s="19"/>
      <c r="D120" s="20"/>
      <c r="E120" s="20"/>
      <c r="F120" s="20"/>
      <c r="G120" s="240"/>
      <c r="H120" s="240"/>
      <c r="I120" s="21"/>
      <c r="J120" s="216"/>
      <c r="K120" s="216"/>
      <c r="L120" s="101" t="str">
        <f t="shared" si="1"/>
        <v/>
      </c>
      <c r="M120" s="96"/>
    </row>
    <row r="121" spans="1:13" ht="20.149999999999999" customHeight="1" x14ac:dyDescent="0.35">
      <c r="A121" s="44">
        <v>115</v>
      </c>
      <c r="B121" s="19"/>
      <c r="C121" s="19"/>
      <c r="D121" s="20"/>
      <c r="E121" s="20"/>
      <c r="F121" s="20"/>
      <c r="G121" s="240"/>
      <c r="H121" s="240"/>
      <c r="I121" s="21"/>
      <c r="J121" s="216"/>
      <c r="K121" s="216"/>
      <c r="L121" s="101" t="str">
        <f t="shared" si="1"/>
        <v/>
      </c>
      <c r="M121" s="96"/>
    </row>
    <row r="122" spans="1:13" ht="20.149999999999999" customHeight="1" x14ac:dyDescent="0.35">
      <c r="A122" s="44">
        <v>116</v>
      </c>
      <c r="B122" s="19"/>
      <c r="C122" s="19"/>
      <c r="D122" s="20"/>
      <c r="E122" s="20"/>
      <c r="F122" s="20"/>
      <c r="G122" s="240"/>
      <c r="H122" s="240"/>
      <c r="I122" s="21"/>
      <c r="J122" s="216"/>
      <c r="K122" s="216"/>
      <c r="L122" s="101" t="str">
        <f t="shared" si="1"/>
        <v/>
      </c>
      <c r="M122" s="96"/>
    </row>
    <row r="123" spans="1:13" ht="20.149999999999999" customHeight="1" x14ac:dyDescent="0.35">
      <c r="A123" s="44">
        <v>117</v>
      </c>
      <c r="B123" s="19"/>
      <c r="C123" s="19"/>
      <c r="D123" s="20"/>
      <c r="E123" s="20"/>
      <c r="F123" s="20"/>
      <c r="G123" s="240"/>
      <c r="H123" s="240"/>
      <c r="I123" s="21"/>
      <c r="J123" s="216"/>
      <c r="K123" s="216"/>
      <c r="L123" s="101" t="str">
        <f t="shared" si="1"/>
        <v/>
      </c>
      <c r="M123" s="96"/>
    </row>
    <row r="124" spans="1:13" ht="20.149999999999999" customHeight="1" x14ac:dyDescent="0.35">
      <c r="A124" s="44">
        <v>118</v>
      </c>
      <c r="B124" s="19"/>
      <c r="C124" s="19"/>
      <c r="D124" s="20"/>
      <c r="E124" s="20"/>
      <c r="F124" s="20"/>
      <c r="G124" s="240"/>
      <c r="H124" s="240"/>
      <c r="I124" s="21"/>
      <c r="J124" s="216"/>
      <c r="K124" s="216"/>
      <c r="L124" s="101" t="str">
        <f t="shared" si="1"/>
        <v/>
      </c>
      <c r="M124" s="96"/>
    </row>
    <row r="125" spans="1:13" ht="20.149999999999999" customHeight="1" x14ac:dyDescent="0.35">
      <c r="A125" s="44">
        <v>119</v>
      </c>
      <c r="B125" s="19"/>
      <c r="C125" s="19"/>
      <c r="D125" s="20"/>
      <c r="E125" s="20"/>
      <c r="F125" s="20"/>
      <c r="G125" s="240"/>
      <c r="H125" s="240"/>
      <c r="I125" s="21"/>
      <c r="J125" s="216"/>
      <c r="K125" s="216"/>
      <c r="L125" s="101" t="str">
        <f t="shared" si="1"/>
        <v/>
      </c>
      <c r="M125" s="96"/>
    </row>
    <row r="126" spans="1:13" ht="20.149999999999999" customHeight="1" x14ac:dyDescent="0.35">
      <c r="A126" s="44">
        <v>120</v>
      </c>
      <c r="B126" s="19"/>
      <c r="C126" s="19"/>
      <c r="D126" s="20"/>
      <c r="E126" s="20"/>
      <c r="F126" s="20"/>
      <c r="G126" s="240"/>
      <c r="H126" s="240"/>
      <c r="I126" s="21"/>
      <c r="J126" s="216"/>
      <c r="K126" s="216"/>
      <c r="L126" s="101" t="str">
        <f t="shared" si="1"/>
        <v/>
      </c>
      <c r="M126" s="96"/>
    </row>
    <row r="127" spans="1:13" ht="20.149999999999999" customHeight="1" x14ac:dyDescent="0.35">
      <c r="A127" s="44">
        <v>121</v>
      </c>
      <c r="B127" s="19"/>
      <c r="C127" s="19"/>
      <c r="D127" s="20"/>
      <c r="E127" s="20"/>
      <c r="F127" s="20"/>
      <c r="G127" s="240"/>
      <c r="H127" s="240"/>
      <c r="I127" s="21"/>
      <c r="J127" s="216"/>
      <c r="K127" s="216"/>
      <c r="L127" s="101" t="str">
        <f t="shared" si="1"/>
        <v/>
      </c>
      <c r="M127" s="96"/>
    </row>
    <row r="128" spans="1:13" ht="20.149999999999999" customHeight="1" x14ac:dyDescent="0.35">
      <c r="A128" s="44">
        <v>122</v>
      </c>
      <c r="B128" s="19"/>
      <c r="C128" s="19"/>
      <c r="D128" s="20"/>
      <c r="E128" s="20"/>
      <c r="F128" s="20"/>
      <c r="G128" s="240"/>
      <c r="H128" s="240"/>
      <c r="I128" s="21"/>
      <c r="J128" s="216"/>
      <c r="K128" s="216"/>
      <c r="L128" s="101" t="str">
        <f t="shared" si="1"/>
        <v/>
      </c>
      <c r="M128" s="96"/>
    </row>
    <row r="129" spans="1:13" ht="20.149999999999999" customHeight="1" x14ac:dyDescent="0.35">
      <c r="A129" s="44">
        <v>123</v>
      </c>
      <c r="B129" s="19"/>
      <c r="C129" s="19"/>
      <c r="D129" s="20"/>
      <c r="E129" s="20"/>
      <c r="F129" s="20"/>
      <c r="G129" s="240"/>
      <c r="H129" s="240"/>
      <c r="I129" s="21"/>
      <c r="J129" s="216"/>
      <c r="K129" s="216"/>
      <c r="L129" s="101" t="str">
        <f t="shared" si="1"/>
        <v/>
      </c>
      <c r="M129" s="96"/>
    </row>
    <row r="130" spans="1:13" ht="20.149999999999999" customHeight="1" x14ac:dyDescent="0.35">
      <c r="A130" s="44">
        <v>124</v>
      </c>
      <c r="B130" s="19"/>
      <c r="C130" s="19"/>
      <c r="D130" s="20"/>
      <c r="E130" s="20"/>
      <c r="F130" s="20"/>
      <c r="G130" s="240"/>
      <c r="H130" s="240"/>
      <c r="I130" s="21"/>
      <c r="J130" s="216"/>
      <c r="K130" s="216"/>
      <c r="L130" s="101" t="str">
        <f t="shared" si="1"/>
        <v/>
      </c>
      <c r="M130" s="96"/>
    </row>
    <row r="131" spans="1:13" ht="20.149999999999999" customHeight="1" x14ac:dyDescent="0.35">
      <c r="A131" s="44">
        <v>125</v>
      </c>
      <c r="B131" s="19"/>
      <c r="C131" s="19"/>
      <c r="D131" s="20"/>
      <c r="E131" s="20"/>
      <c r="F131" s="20"/>
      <c r="G131" s="240"/>
      <c r="H131" s="240"/>
      <c r="I131" s="21"/>
      <c r="J131" s="216"/>
      <c r="K131" s="216"/>
      <c r="L131" s="101" t="str">
        <f t="shared" si="1"/>
        <v/>
      </c>
      <c r="M131" s="96"/>
    </row>
    <row r="132" spans="1:13" ht="20.149999999999999" customHeight="1" x14ac:dyDescent="0.35">
      <c r="A132" s="44">
        <v>126</v>
      </c>
      <c r="B132" s="19"/>
      <c r="C132" s="19"/>
      <c r="D132" s="20"/>
      <c r="E132" s="20"/>
      <c r="F132" s="20"/>
      <c r="G132" s="240"/>
      <c r="H132" s="240"/>
      <c r="I132" s="21"/>
      <c r="J132" s="216"/>
      <c r="K132" s="216"/>
      <c r="L132" s="101" t="str">
        <f t="shared" si="1"/>
        <v/>
      </c>
      <c r="M132" s="96"/>
    </row>
    <row r="133" spans="1:13" ht="20.149999999999999" customHeight="1" x14ac:dyDescent="0.35">
      <c r="A133" s="44">
        <v>127</v>
      </c>
      <c r="B133" s="19"/>
      <c r="C133" s="19"/>
      <c r="D133" s="20"/>
      <c r="E133" s="20"/>
      <c r="F133" s="20"/>
      <c r="G133" s="240"/>
      <c r="H133" s="240"/>
      <c r="I133" s="21"/>
      <c r="J133" s="216"/>
      <c r="K133" s="216"/>
      <c r="L133" s="101" t="str">
        <f t="shared" si="1"/>
        <v/>
      </c>
      <c r="M133" s="96"/>
    </row>
    <row r="134" spans="1:13" ht="20.149999999999999" customHeight="1" x14ac:dyDescent="0.35">
      <c r="A134" s="44">
        <v>128</v>
      </c>
      <c r="B134" s="19"/>
      <c r="C134" s="19"/>
      <c r="D134" s="20"/>
      <c r="E134" s="20"/>
      <c r="F134" s="20"/>
      <c r="G134" s="240"/>
      <c r="H134" s="240"/>
      <c r="I134" s="21"/>
      <c r="J134" s="216"/>
      <c r="K134" s="216"/>
      <c r="L134" s="101" t="str">
        <f t="shared" ref="L134:L197" si="2">IF($E134="","",IF(OR(($I134=0),($J134=0)),0,$I134/$J134*$K134))</f>
        <v/>
      </c>
      <c r="M134" s="96"/>
    </row>
    <row r="135" spans="1:13" ht="20.149999999999999" customHeight="1" x14ac:dyDescent="0.35">
      <c r="A135" s="44">
        <v>129</v>
      </c>
      <c r="B135" s="19"/>
      <c r="C135" s="19"/>
      <c r="D135" s="20"/>
      <c r="E135" s="20"/>
      <c r="F135" s="20"/>
      <c r="G135" s="240"/>
      <c r="H135" s="240"/>
      <c r="I135" s="21"/>
      <c r="J135" s="216"/>
      <c r="K135" s="216"/>
      <c r="L135" s="101" t="str">
        <f t="shared" si="2"/>
        <v/>
      </c>
      <c r="M135" s="96"/>
    </row>
    <row r="136" spans="1:13" ht="20.149999999999999" customHeight="1" x14ac:dyDescent="0.35">
      <c r="A136" s="44">
        <v>130</v>
      </c>
      <c r="B136" s="19"/>
      <c r="C136" s="19"/>
      <c r="D136" s="20"/>
      <c r="E136" s="20"/>
      <c r="F136" s="20"/>
      <c r="G136" s="240"/>
      <c r="H136" s="240"/>
      <c r="I136" s="21"/>
      <c r="J136" s="216"/>
      <c r="K136" s="216"/>
      <c r="L136" s="101" t="str">
        <f t="shared" si="2"/>
        <v/>
      </c>
      <c r="M136" s="96"/>
    </row>
    <row r="137" spans="1:13" ht="20.149999999999999" customHeight="1" x14ac:dyDescent="0.35">
      <c r="A137" s="44">
        <v>131</v>
      </c>
      <c r="B137" s="19"/>
      <c r="C137" s="19"/>
      <c r="D137" s="20"/>
      <c r="E137" s="20"/>
      <c r="F137" s="20"/>
      <c r="G137" s="240"/>
      <c r="H137" s="240"/>
      <c r="I137" s="21"/>
      <c r="J137" s="216"/>
      <c r="K137" s="216"/>
      <c r="L137" s="101" t="str">
        <f t="shared" si="2"/>
        <v/>
      </c>
      <c r="M137" s="96"/>
    </row>
    <row r="138" spans="1:13" ht="20.149999999999999" customHeight="1" x14ac:dyDescent="0.35">
      <c r="A138" s="44">
        <v>132</v>
      </c>
      <c r="B138" s="19"/>
      <c r="C138" s="19"/>
      <c r="D138" s="20"/>
      <c r="E138" s="20"/>
      <c r="F138" s="20"/>
      <c r="G138" s="240"/>
      <c r="H138" s="240"/>
      <c r="I138" s="21"/>
      <c r="J138" s="216"/>
      <c r="K138" s="216"/>
      <c r="L138" s="101" t="str">
        <f t="shared" si="2"/>
        <v/>
      </c>
      <c r="M138" s="96"/>
    </row>
    <row r="139" spans="1:13" ht="20.149999999999999" customHeight="1" x14ac:dyDescent="0.35">
      <c r="A139" s="44">
        <v>133</v>
      </c>
      <c r="B139" s="19"/>
      <c r="C139" s="19"/>
      <c r="D139" s="20"/>
      <c r="E139" s="20"/>
      <c r="F139" s="20"/>
      <c r="G139" s="240"/>
      <c r="H139" s="240"/>
      <c r="I139" s="21"/>
      <c r="J139" s="216"/>
      <c r="K139" s="216"/>
      <c r="L139" s="101" t="str">
        <f t="shared" si="2"/>
        <v/>
      </c>
      <c r="M139" s="96"/>
    </row>
    <row r="140" spans="1:13" ht="20.149999999999999" customHeight="1" x14ac:dyDescent="0.35">
      <c r="A140" s="44">
        <v>134</v>
      </c>
      <c r="B140" s="19"/>
      <c r="C140" s="19"/>
      <c r="D140" s="20"/>
      <c r="E140" s="20"/>
      <c r="F140" s="20"/>
      <c r="G140" s="240"/>
      <c r="H140" s="240"/>
      <c r="I140" s="21"/>
      <c r="J140" s="216"/>
      <c r="K140" s="216"/>
      <c r="L140" s="101" t="str">
        <f t="shared" si="2"/>
        <v/>
      </c>
      <c r="M140" s="96"/>
    </row>
    <row r="141" spans="1:13" ht="20.149999999999999" customHeight="1" x14ac:dyDescent="0.35">
      <c r="A141" s="44">
        <v>135</v>
      </c>
      <c r="B141" s="19"/>
      <c r="C141" s="19"/>
      <c r="D141" s="20"/>
      <c r="E141" s="20"/>
      <c r="F141" s="20"/>
      <c r="G141" s="240"/>
      <c r="H141" s="240"/>
      <c r="I141" s="21"/>
      <c r="J141" s="216"/>
      <c r="K141" s="216"/>
      <c r="L141" s="101" t="str">
        <f t="shared" si="2"/>
        <v/>
      </c>
      <c r="M141" s="96"/>
    </row>
    <row r="142" spans="1:13" ht="20.149999999999999" customHeight="1" x14ac:dyDescent="0.35">
      <c r="A142" s="44">
        <v>136</v>
      </c>
      <c r="B142" s="19"/>
      <c r="C142" s="19"/>
      <c r="D142" s="20"/>
      <c r="E142" s="20"/>
      <c r="F142" s="20"/>
      <c r="G142" s="240"/>
      <c r="H142" s="240"/>
      <c r="I142" s="21"/>
      <c r="J142" s="216"/>
      <c r="K142" s="216"/>
      <c r="L142" s="101" t="str">
        <f t="shared" si="2"/>
        <v/>
      </c>
      <c r="M142" s="96"/>
    </row>
    <row r="143" spans="1:13" ht="20.149999999999999" customHeight="1" x14ac:dyDescent="0.35">
      <c r="A143" s="44">
        <v>137</v>
      </c>
      <c r="B143" s="19"/>
      <c r="C143" s="19"/>
      <c r="D143" s="20"/>
      <c r="E143" s="20"/>
      <c r="F143" s="20"/>
      <c r="G143" s="240"/>
      <c r="H143" s="240"/>
      <c r="I143" s="21"/>
      <c r="J143" s="216"/>
      <c r="K143" s="216"/>
      <c r="L143" s="101" t="str">
        <f t="shared" si="2"/>
        <v/>
      </c>
      <c r="M143" s="96"/>
    </row>
    <row r="144" spans="1:13" ht="20.149999999999999" customHeight="1" x14ac:dyDescent="0.35">
      <c r="A144" s="44">
        <v>138</v>
      </c>
      <c r="B144" s="19"/>
      <c r="C144" s="19"/>
      <c r="D144" s="20"/>
      <c r="E144" s="20"/>
      <c r="F144" s="20"/>
      <c r="G144" s="240"/>
      <c r="H144" s="240"/>
      <c r="I144" s="21"/>
      <c r="J144" s="216"/>
      <c r="K144" s="216"/>
      <c r="L144" s="101" t="str">
        <f t="shared" si="2"/>
        <v/>
      </c>
      <c r="M144" s="96"/>
    </row>
    <row r="145" spans="1:13" ht="20.149999999999999" customHeight="1" x14ac:dyDescent="0.35">
      <c r="A145" s="44">
        <v>139</v>
      </c>
      <c r="B145" s="19"/>
      <c r="C145" s="19"/>
      <c r="D145" s="20"/>
      <c r="E145" s="20"/>
      <c r="F145" s="20"/>
      <c r="G145" s="240"/>
      <c r="H145" s="240"/>
      <c r="I145" s="21"/>
      <c r="J145" s="216"/>
      <c r="K145" s="216"/>
      <c r="L145" s="101" t="str">
        <f t="shared" si="2"/>
        <v/>
      </c>
      <c r="M145" s="96"/>
    </row>
    <row r="146" spans="1:13" ht="20.149999999999999" customHeight="1" x14ac:dyDescent="0.35">
      <c r="A146" s="44">
        <v>140</v>
      </c>
      <c r="B146" s="19"/>
      <c r="C146" s="19"/>
      <c r="D146" s="20"/>
      <c r="E146" s="20"/>
      <c r="F146" s="20"/>
      <c r="G146" s="240"/>
      <c r="H146" s="240"/>
      <c r="I146" s="21"/>
      <c r="J146" s="216"/>
      <c r="K146" s="216"/>
      <c r="L146" s="101" t="str">
        <f t="shared" si="2"/>
        <v/>
      </c>
      <c r="M146" s="96"/>
    </row>
    <row r="147" spans="1:13" ht="20.149999999999999" customHeight="1" x14ac:dyDescent="0.35">
      <c r="A147" s="44">
        <v>141</v>
      </c>
      <c r="B147" s="19"/>
      <c r="C147" s="19"/>
      <c r="D147" s="20"/>
      <c r="E147" s="20"/>
      <c r="F147" s="20"/>
      <c r="G147" s="240"/>
      <c r="H147" s="240"/>
      <c r="I147" s="21"/>
      <c r="J147" s="216"/>
      <c r="K147" s="216"/>
      <c r="L147" s="101" t="str">
        <f t="shared" si="2"/>
        <v/>
      </c>
      <c r="M147" s="96"/>
    </row>
    <row r="148" spans="1:13" ht="20.149999999999999" customHeight="1" x14ac:dyDescent="0.35">
      <c r="A148" s="44">
        <v>142</v>
      </c>
      <c r="B148" s="19"/>
      <c r="C148" s="19"/>
      <c r="D148" s="20"/>
      <c r="E148" s="20"/>
      <c r="F148" s="20"/>
      <c r="G148" s="240"/>
      <c r="H148" s="240"/>
      <c r="I148" s="21"/>
      <c r="J148" s="216"/>
      <c r="K148" s="216"/>
      <c r="L148" s="101" t="str">
        <f t="shared" si="2"/>
        <v/>
      </c>
      <c r="M148" s="96"/>
    </row>
    <row r="149" spans="1:13" ht="20.149999999999999" customHeight="1" x14ac:dyDescent="0.35">
      <c r="A149" s="44">
        <v>143</v>
      </c>
      <c r="B149" s="19"/>
      <c r="C149" s="19"/>
      <c r="D149" s="20"/>
      <c r="E149" s="20"/>
      <c r="F149" s="20"/>
      <c r="G149" s="240"/>
      <c r="H149" s="240"/>
      <c r="I149" s="21"/>
      <c r="J149" s="216"/>
      <c r="K149" s="216"/>
      <c r="L149" s="101" t="str">
        <f t="shared" si="2"/>
        <v/>
      </c>
      <c r="M149" s="96"/>
    </row>
    <row r="150" spans="1:13" ht="20.149999999999999" customHeight="1" x14ac:dyDescent="0.35">
      <c r="A150" s="44">
        <v>144</v>
      </c>
      <c r="B150" s="19"/>
      <c r="C150" s="19"/>
      <c r="D150" s="20"/>
      <c r="E150" s="20"/>
      <c r="F150" s="20"/>
      <c r="G150" s="240"/>
      <c r="H150" s="240"/>
      <c r="I150" s="21"/>
      <c r="J150" s="216"/>
      <c r="K150" s="216"/>
      <c r="L150" s="101" t="str">
        <f t="shared" si="2"/>
        <v/>
      </c>
      <c r="M150" s="96"/>
    </row>
    <row r="151" spans="1:13" ht="20.149999999999999" customHeight="1" x14ac:dyDescent="0.35">
      <c r="A151" s="44">
        <v>145</v>
      </c>
      <c r="B151" s="19"/>
      <c r="C151" s="19"/>
      <c r="D151" s="20"/>
      <c r="E151" s="20"/>
      <c r="F151" s="20"/>
      <c r="G151" s="240"/>
      <c r="H151" s="240"/>
      <c r="I151" s="21"/>
      <c r="J151" s="216"/>
      <c r="K151" s="216"/>
      <c r="L151" s="101" t="str">
        <f t="shared" si="2"/>
        <v/>
      </c>
      <c r="M151" s="96"/>
    </row>
    <row r="152" spans="1:13" ht="20.149999999999999" customHeight="1" x14ac:dyDescent="0.35">
      <c r="A152" s="44">
        <v>146</v>
      </c>
      <c r="B152" s="19"/>
      <c r="C152" s="19"/>
      <c r="D152" s="20"/>
      <c r="E152" s="20"/>
      <c r="F152" s="20"/>
      <c r="G152" s="240"/>
      <c r="H152" s="240"/>
      <c r="I152" s="21"/>
      <c r="J152" s="216"/>
      <c r="K152" s="216"/>
      <c r="L152" s="101" t="str">
        <f t="shared" si="2"/>
        <v/>
      </c>
      <c r="M152" s="96"/>
    </row>
    <row r="153" spans="1:13" ht="20.149999999999999" customHeight="1" x14ac:dyDescent="0.35">
      <c r="A153" s="44">
        <v>147</v>
      </c>
      <c r="B153" s="19"/>
      <c r="C153" s="19"/>
      <c r="D153" s="20"/>
      <c r="E153" s="20"/>
      <c r="F153" s="20"/>
      <c r="G153" s="240"/>
      <c r="H153" s="240"/>
      <c r="I153" s="21"/>
      <c r="J153" s="216"/>
      <c r="K153" s="216"/>
      <c r="L153" s="101" t="str">
        <f t="shared" si="2"/>
        <v/>
      </c>
      <c r="M153" s="96"/>
    </row>
    <row r="154" spans="1:13" ht="20.149999999999999" customHeight="1" x14ac:dyDescent="0.35">
      <c r="A154" s="44">
        <v>148</v>
      </c>
      <c r="B154" s="19"/>
      <c r="C154" s="19"/>
      <c r="D154" s="20"/>
      <c r="E154" s="20"/>
      <c r="F154" s="20"/>
      <c r="G154" s="240"/>
      <c r="H154" s="240"/>
      <c r="I154" s="21"/>
      <c r="J154" s="216"/>
      <c r="K154" s="216"/>
      <c r="L154" s="101" t="str">
        <f t="shared" si="2"/>
        <v/>
      </c>
      <c r="M154" s="96"/>
    </row>
    <row r="155" spans="1:13" ht="20.149999999999999" customHeight="1" x14ac:dyDescent="0.35">
      <c r="A155" s="44">
        <v>149</v>
      </c>
      <c r="B155" s="19"/>
      <c r="C155" s="19"/>
      <c r="D155" s="20"/>
      <c r="E155" s="20"/>
      <c r="F155" s="20"/>
      <c r="G155" s="240"/>
      <c r="H155" s="240"/>
      <c r="I155" s="21"/>
      <c r="J155" s="216"/>
      <c r="K155" s="216"/>
      <c r="L155" s="101" t="str">
        <f t="shared" si="2"/>
        <v/>
      </c>
      <c r="M155" s="96"/>
    </row>
    <row r="156" spans="1:13" ht="20.149999999999999" customHeight="1" x14ac:dyDescent="0.35">
      <c r="A156" s="44">
        <v>150</v>
      </c>
      <c r="B156" s="19"/>
      <c r="C156" s="19"/>
      <c r="D156" s="20"/>
      <c r="E156" s="20"/>
      <c r="F156" s="20"/>
      <c r="G156" s="240"/>
      <c r="H156" s="240"/>
      <c r="I156" s="21"/>
      <c r="J156" s="216"/>
      <c r="K156" s="216"/>
      <c r="L156" s="101" t="str">
        <f t="shared" si="2"/>
        <v/>
      </c>
      <c r="M156" s="96"/>
    </row>
    <row r="157" spans="1:13" ht="20.149999999999999" customHeight="1" x14ac:dyDescent="0.35">
      <c r="A157" s="44">
        <v>151</v>
      </c>
      <c r="B157" s="19"/>
      <c r="C157" s="19"/>
      <c r="D157" s="20"/>
      <c r="E157" s="20"/>
      <c r="F157" s="20"/>
      <c r="G157" s="240"/>
      <c r="H157" s="240"/>
      <c r="I157" s="21"/>
      <c r="J157" s="216"/>
      <c r="K157" s="216"/>
      <c r="L157" s="101" t="str">
        <f t="shared" si="2"/>
        <v/>
      </c>
      <c r="M157" s="96"/>
    </row>
    <row r="158" spans="1:13" ht="20.149999999999999" customHeight="1" x14ac:dyDescent="0.35">
      <c r="A158" s="44">
        <v>152</v>
      </c>
      <c r="B158" s="19"/>
      <c r="C158" s="19"/>
      <c r="D158" s="20"/>
      <c r="E158" s="20"/>
      <c r="F158" s="20"/>
      <c r="G158" s="240"/>
      <c r="H158" s="240"/>
      <c r="I158" s="21"/>
      <c r="J158" s="216"/>
      <c r="K158" s="216"/>
      <c r="L158" s="101" t="str">
        <f t="shared" si="2"/>
        <v/>
      </c>
      <c r="M158" s="96"/>
    </row>
    <row r="159" spans="1:13" ht="20.149999999999999" customHeight="1" x14ac:dyDescent="0.35">
      <c r="A159" s="44">
        <v>153</v>
      </c>
      <c r="B159" s="19"/>
      <c r="C159" s="19"/>
      <c r="D159" s="20"/>
      <c r="E159" s="20"/>
      <c r="F159" s="20"/>
      <c r="G159" s="240"/>
      <c r="H159" s="240"/>
      <c r="I159" s="21"/>
      <c r="J159" s="216"/>
      <c r="K159" s="216"/>
      <c r="L159" s="101" t="str">
        <f t="shared" si="2"/>
        <v/>
      </c>
      <c r="M159" s="96"/>
    </row>
    <row r="160" spans="1:13" ht="20.149999999999999" customHeight="1" x14ac:dyDescent="0.35">
      <c r="A160" s="44">
        <v>154</v>
      </c>
      <c r="B160" s="19"/>
      <c r="C160" s="19"/>
      <c r="D160" s="20"/>
      <c r="E160" s="20"/>
      <c r="F160" s="20"/>
      <c r="G160" s="240"/>
      <c r="H160" s="240"/>
      <c r="I160" s="21"/>
      <c r="J160" s="216"/>
      <c r="K160" s="216"/>
      <c r="L160" s="101" t="str">
        <f t="shared" si="2"/>
        <v/>
      </c>
      <c r="M160" s="96"/>
    </row>
    <row r="161" spans="1:13" ht="20.149999999999999" customHeight="1" x14ac:dyDescent="0.35">
      <c r="A161" s="44">
        <v>155</v>
      </c>
      <c r="B161" s="19"/>
      <c r="C161" s="19"/>
      <c r="D161" s="20"/>
      <c r="E161" s="20"/>
      <c r="F161" s="20"/>
      <c r="G161" s="240"/>
      <c r="H161" s="240"/>
      <c r="I161" s="21"/>
      <c r="J161" s="216"/>
      <c r="K161" s="216"/>
      <c r="L161" s="101" t="str">
        <f t="shared" si="2"/>
        <v/>
      </c>
      <c r="M161" s="96"/>
    </row>
    <row r="162" spans="1:13" ht="20.149999999999999" customHeight="1" x14ac:dyDescent="0.35">
      <c r="A162" s="44">
        <v>156</v>
      </c>
      <c r="B162" s="19"/>
      <c r="C162" s="19"/>
      <c r="D162" s="20"/>
      <c r="E162" s="20"/>
      <c r="F162" s="20"/>
      <c r="G162" s="240"/>
      <c r="H162" s="240"/>
      <c r="I162" s="21"/>
      <c r="J162" s="216"/>
      <c r="K162" s="216"/>
      <c r="L162" s="101" t="str">
        <f t="shared" si="2"/>
        <v/>
      </c>
      <c r="M162" s="96"/>
    </row>
    <row r="163" spans="1:13" ht="20.149999999999999" customHeight="1" x14ac:dyDescent="0.35">
      <c r="A163" s="44">
        <v>157</v>
      </c>
      <c r="B163" s="19"/>
      <c r="C163" s="19"/>
      <c r="D163" s="20"/>
      <c r="E163" s="20"/>
      <c r="F163" s="20"/>
      <c r="G163" s="240"/>
      <c r="H163" s="240"/>
      <c r="I163" s="21"/>
      <c r="J163" s="216"/>
      <c r="K163" s="216"/>
      <c r="L163" s="101" t="str">
        <f t="shared" si="2"/>
        <v/>
      </c>
      <c r="M163" s="96"/>
    </row>
    <row r="164" spans="1:13" ht="20.149999999999999" customHeight="1" x14ac:dyDescent="0.35">
      <c r="A164" s="44">
        <v>158</v>
      </c>
      <c r="B164" s="19"/>
      <c r="C164" s="19"/>
      <c r="D164" s="20"/>
      <c r="E164" s="20"/>
      <c r="F164" s="20"/>
      <c r="G164" s="240"/>
      <c r="H164" s="240"/>
      <c r="I164" s="21"/>
      <c r="J164" s="216"/>
      <c r="K164" s="216"/>
      <c r="L164" s="101" t="str">
        <f t="shared" si="2"/>
        <v/>
      </c>
      <c r="M164" s="96"/>
    </row>
    <row r="165" spans="1:13" ht="20.149999999999999" customHeight="1" x14ac:dyDescent="0.35">
      <c r="A165" s="44">
        <v>159</v>
      </c>
      <c r="B165" s="19"/>
      <c r="C165" s="19"/>
      <c r="D165" s="20"/>
      <c r="E165" s="20"/>
      <c r="F165" s="20"/>
      <c r="G165" s="240"/>
      <c r="H165" s="240"/>
      <c r="I165" s="21"/>
      <c r="J165" s="216"/>
      <c r="K165" s="216"/>
      <c r="L165" s="101" t="str">
        <f t="shared" si="2"/>
        <v/>
      </c>
      <c r="M165" s="96"/>
    </row>
    <row r="166" spans="1:13" ht="20.149999999999999" customHeight="1" x14ac:dyDescent="0.35">
      <c r="A166" s="44">
        <v>160</v>
      </c>
      <c r="B166" s="19"/>
      <c r="C166" s="19"/>
      <c r="D166" s="20"/>
      <c r="E166" s="20"/>
      <c r="F166" s="20"/>
      <c r="G166" s="240"/>
      <c r="H166" s="240"/>
      <c r="I166" s="21"/>
      <c r="J166" s="216"/>
      <c r="K166" s="216"/>
      <c r="L166" s="101" t="str">
        <f t="shared" si="2"/>
        <v/>
      </c>
      <c r="M166" s="96"/>
    </row>
    <row r="167" spans="1:13" ht="20.149999999999999" customHeight="1" x14ac:dyDescent="0.35">
      <c r="A167" s="44">
        <v>161</v>
      </c>
      <c r="B167" s="19"/>
      <c r="C167" s="19"/>
      <c r="D167" s="20"/>
      <c r="E167" s="20"/>
      <c r="F167" s="20"/>
      <c r="G167" s="240"/>
      <c r="H167" s="240"/>
      <c r="I167" s="21"/>
      <c r="J167" s="216"/>
      <c r="K167" s="216"/>
      <c r="L167" s="101" t="str">
        <f t="shared" si="2"/>
        <v/>
      </c>
      <c r="M167" s="96"/>
    </row>
    <row r="168" spans="1:13" ht="20.149999999999999" customHeight="1" x14ac:dyDescent="0.35">
      <c r="A168" s="44">
        <v>162</v>
      </c>
      <c r="B168" s="19"/>
      <c r="C168" s="19"/>
      <c r="D168" s="20"/>
      <c r="E168" s="20"/>
      <c r="F168" s="20"/>
      <c r="G168" s="240"/>
      <c r="H168" s="240"/>
      <c r="I168" s="21"/>
      <c r="J168" s="216"/>
      <c r="K168" s="216"/>
      <c r="L168" s="101" t="str">
        <f t="shared" si="2"/>
        <v/>
      </c>
      <c r="M168" s="96"/>
    </row>
    <row r="169" spans="1:13" ht="20.149999999999999" customHeight="1" x14ac:dyDescent="0.35">
      <c r="A169" s="44">
        <v>163</v>
      </c>
      <c r="B169" s="19"/>
      <c r="C169" s="19"/>
      <c r="D169" s="20"/>
      <c r="E169" s="20"/>
      <c r="F169" s="20"/>
      <c r="G169" s="240"/>
      <c r="H169" s="240"/>
      <c r="I169" s="21"/>
      <c r="J169" s="216"/>
      <c r="K169" s="216"/>
      <c r="L169" s="101" t="str">
        <f t="shared" si="2"/>
        <v/>
      </c>
      <c r="M169" s="96"/>
    </row>
    <row r="170" spans="1:13" ht="20.149999999999999" customHeight="1" x14ac:dyDescent="0.35">
      <c r="A170" s="44">
        <v>164</v>
      </c>
      <c r="B170" s="19"/>
      <c r="C170" s="19"/>
      <c r="D170" s="20"/>
      <c r="E170" s="20"/>
      <c r="F170" s="20"/>
      <c r="G170" s="240"/>
      <c r="H170" s="240"/>
      <c r="I170" s="21"/>
      <c r="J170" s="216"/>
      <c r="K170" s="216"/>
      <c r="L170" s="101" t="str">
        <f t="shared" si="2"/>
        <v/>
      </c>
      <c r="M170" s="96"/>
    </row>
    <row r="171" spans="1:13" ht="20.149999999999999" customHeight="1" x14ac:dyDescent="0.35">
      <c r="A171" s="44">
        <v>165</v>
      </c>
      <c r="B171" s="19"/>
      <c r="C171" s="19"/>
      <c r="D171" s="20"/>
      <c r="E171" s="20"/>
      <c r="F171" s="20"/>
      <c r="G171" s="240"/>
      <c r="H171" s="240"/>
      <c r="I171" s="21"/>
      <c r="J171" s="216"/>
      <c r="K171" s="216"/>
      <c r="L171" s="101" t="str">
        <f t="shared" si="2"/>
        <v/>
      </c>
      <c r="M171" s="96"/>
    </row>
    <row r="172" spans="1:13" ht="20.149999999999999" customHeight="1" x14ac:dyDescent="0.35">
      <c r="A172" s="44">
        <v>166</v>
      </c>
      <c r="B172" s="19"/>
      <c r="C172" s="19"/>
      <c r="D172" s="20"/>
      <c r="E172" s="20"/>
      <c r="F172" s="20"/>
      <c r="G172" s="240"/>
      <c r="H172" s="240"/>
      <c r="I172" s="21"/>
      <c r="J172" s="216"/>
      <c r="K172" s="216"/>
      <c r="L172" s="101" t="str">
        <f t="shared" si="2"/>
        <v/>
      </c>
      <c r="M172" s="96"/>
    </row>
    <row r="173" spans="1:13" ht="20.149999999999999" customHeight="1" x14ac:dyDescent="0.35">
      <c r="A173" s="44">
        <v>167</v>
      </c>
      <c r="B173" s="19"/>
      <c r="C173" s="19"/>
      <c r="D173" s="20"/>
      <c r="E173" s="20"/>
      <c r="F173" s="20"/>
      <c r="G173" s="240"/>
      <c r="H173" s="240"/>
      <c r="I173" s="21"/>
      <c r="J173" s="216"/>
      <c r="K173" s="216"/>
      <c r="L173" s="101" t="str">
        <f t="shared" si="2"/>
        <v/>
      </c>
      <c r="M173" s="96"/>
    </row>
    <row r="174" spans="1:13" ht="20.149999999999999" customHeight="1" x14ac:dyDescent="0.35">
      <c r="A174" s="44">
        <v>168</v>
      </c>
      <c r="B174" s="19"/>
      <c r="C174" s="19"/>
      <c r="D174" s="20"/>
      <c r="E174" s="20"/>
      <c r="F174" s="20"/>
      <c r="G174" s="240"/>
      <c r="H174" s="240"/>
      <c r="I174" s="21"/>
      <c r="J174" s="216"/>
      <c r="K174" s="216"/>
      <c r="L174" s="101" t="str">
        <f t="shared" si="2"/>
        <v/>
      </c>
      <c r="M174" s="96"/>
    </row>
    <row r="175" spans="1:13" ht="20.149999999999999" customHeight="1" x14ac:dyDescent="0.35">
      <c r="A175" s="44">
        <v>169</v>
      </c>
      <c r="B175" s="19"/>
      <c r="C175" s="19"/>
      <c r="D175" s="20"/>
      <c r="E175" s="20"/>
      <c r="F175" s="20"/>
      <c r="G175" s="240"/>
      <c r="H175" s="240"/>
      <c r="I175" s="21"/>
      <c r="J175" s="216"/>
      <c r="K175" s="216"/>
      <c r="L175" s="101" t="str">
        <f t="shared" si="2"/>
        <v/>
      </c>
      <c r="M175" s="96"/>
    </row>
    <row r="176" spans="1:13" ht="20.149999999999999" customHeight="1" x14ac:dyDescent="0.35">
      <c r="A176" s="44">
        <v>170</v>
      </c>
      <c r="B176" s="19"/>
      <c r="C176" s="19"/>
      <c r="D176" s="20"/>
      <c r="E176" s="20"/>
      <c r="F176" s="20"/>
      <c r="G176" s="240"/>
      <c r="H176" s="240"/>
      <c r="I176" s="21"/>
      <c r="J176" s="216"/>
      <c r="K176" s="216"/>
      <c r="L176" s="101" t="str">
        <f t="shared" si="2"/>
        <v/>
      </c>
      <c r="M176" s="96"/>
    </row>
    <row r="177" spans="1:13" ht="20.149999999999999" customHeight="1" x14ac:dyDescent="0.35">
      <c r="A177" s="44">
        <v>171</v>
      </c>
      <c r="B177" s="19"/>
      <c r="C177" s="19"/>
      <c r="D177" s="20"/>
      <c r="E177" s="20"/>
      <c r="F177" s="20"/>
      <c r="G177" s="240"/>
      <c r="H177" s="240"/>
      <c r="I177" s="21"/>
      <c r="J177" s="216"/>
      <c r="K177" s="216"/>
      <c r="L177" s="101" t="str">
        <f t="shared" si="2"/>
        <v/>
      </c>
      <c r="M177" s="96"/>
    </row>
    <row r="178" spans="1:13" ht="20.149999999999999" customHeight="1" x14ac:dyDescent="0.35">
      <c r="A178" s="44">
        <v>172</v>
      </c>
      <c r="B178" s="19"/>
      <c r="C178" s="19"/>
      <c r="D178" s="20"/>
      <c r="E178" s="20"/>
      <c r="F178" s="20"/>
      <c r="G178" s="240"/>
      <c r="H178" s="240"/>
      <c r="I178" s="21"/>
      <c r="J178" s="216"/>
      <c r="K178" s="216"/>
      <c r="L178" s="101" t="str">
        <f t="shared" si="2"/>
        <v/>
      </c>
      <c r="M178" s="96"/>
    </row>
    <row r="179" spans="1:13" ht="20.149999999999999" customHeight="1" x14ac:dyDescent="0.35">
      <c r="A179" s="44">
        <v>173</v>
      </c>
      <c r="B179" s="19"/>
      <c r="C179" s="19"/>
      <c r="D179" s="20"/>
      <c r="E179" s="20"/>
      <c r="F179" s="20"/>
      <c r="G179" s="240"/>
      <c r="H179" s="240"/>
      <c r="I179" s="21"/>
      <c r="J179" s="216"/>
      <c r="K179" s="216"/>
      <c r="L179" s="101" t="str">
        <f t="shared" si="2"/>
        <v/>
      </c>
      <c r="M179" s="96"/>
    </row>
    <row r="180" spans="1:13" ht="20.149999999999999" customHeight="1" x14ac:dyDescent="0.35">
      <c r="A180" s="44">
        <v>174</v>
      </c>
      <c r="B180" s="19"/>
      <c r="C180" s="19"/>
      <c r="D180" s="20"/>
      <c r="E180" s="20"/>
      <c r="F180" s="20"/>
      <c r="G180" s="240"/>
      <c r="H180" s="240"/>
      <c r="I180" s="21"/>
      <c r="J180" s="216"/>
      <c r="K180" s="216"/>
      <c r="L180" s="101" t="str">
        <f t="shared" si="2"/>
        <v/>
      </c>
      <c r="M180" s="96"/>
    </row>
    <row r="181" spans="1:13" ht="20.149999999999999" customHeight="1" x14ac:dyDescent="0.35">
      <c r="A181" s="44">
        <v>175</v>
      </c>
      <c r="B181" s="19"/>
      <c r="C181" s="19"/>
      <c r="D181" s="20"/>
      <c r="E181" s="20"/>
      <c r="F181" s="20"/>
      <c r="G181" s="240"/>
      <c r="H181" s="240"/>
      <c r="I181" s="21"/>
      <c r="J181" s="216"/>
      <c r="K181" s="216"/>
      <c r="L181" s="101" t="str">
        <f t="shared" si="2"/>
        <v/>
      </c>
      <c r="M181" s="96"/>
    </row>
    <row r="182" spans="1:13" ht="20.149999999999999" customHeight="1" x14ac:dyDescent="0.35">
      <c r="A182" s="44">
        <v>176</v>
      </c>
      <c r="B182" s="19"/>
      <c r="C182" s="19"/>
      <c r="D182" s="20"/>
      <c r="E182" s="20"/>
      <c r="F182" s="20"/>
      <c r="G182" s="240"/>
      <c r="H182" s="240"/>
      <c r="I182" s="21"/>
      <c r="J182" s="216"/>
      <c r="K182" s="216"/>
      <c r="L182" s="101" t="str">
        <f t="shared" si="2"/>
        <v/>
      </c>
      <c r="M182" s="96"/>
    </row>
    <row r="183" spans="1:13" ht="20.149999999999999" customHeight="1" x14ac:dyDescent="0.35">
      <c r="A183" s="44">
        <v>177</v>
      </c>
      <c r="B183" s="19"/>
      <c r="C183" s="19"/>
      <c r="D183" s="20"/>
      <c r="E183" s="20"/>
      <c r="F183" s="20"/>
      <c r="G183" s="240"/>
      <c r="H183" s="240"/>
      <c r="I183" s="21"/>
      <c r="J183" s="216"/>
      <c r="K183" s="216"/>
      <c r="L183" s="101" t="str">
        <f t="shared" si="2"/>
        <v/>
      </c>
      <c r="M183" s="96"/>
    </row>
    <row r="184" spans="1:13" ht="20.149999999999999" customHeight="1" x14ac:dyDescent="0.35">
      <c r="A184" s="44">
        <v>178</v>
      </c>
      <c r="B184" s="19"/>
      <c r="C184" s="19"/>
      <c r="D184" s="20"/>
      <c r="E184" s="20"/>
      <c r="F184" s="20"/>
      <c r="G184" s="240"/>
      <c r="H184" s="240"/>
      <c r="I184" s="21"/>
      <c r="J184" s="216"/>
      <c r="K184" s="216"/>
      <c r="L184" s="101" t="str">
        <f t="shared" si="2"/>
        <v/>
      </c>
      <c r="M184" s="96"/>
    </row>
    <row r="185" spans="1:13" ht="20.149999999999999" customHeight="1" x14ac:dyDescent="0.35">
      <c r="A185" s="44">
        <v>179</v>
      </c>
      <c r="B185" s="19"/>
      <c r="C185" s="19"/>
      <c r="D185" s="20"/>
      <c r="E185" s="20"/>
      <c r="F185" s="20"/>
      <c r="G185" s="240"/>
      <c r="H185" s="240"/>
      <c r="I185" s="21"/>
      <c r="J185" s="216"/>
      <c r="K185" s="216"/>
      <c r="L185" s="101" t="str">
        <f t="shared" si="2"/>
        <v/>
      </c>
      <c r="M185" s="96"/>
    </row>
    <row r="186" spans="1:13" ht="20.149999999999999" customHeight="1" x14ac:dyDescent="0.35">
      <c r="A186" s="44">
        <v>180</v>
      </c>
      <c r="B186" s="19"/>
      <c r="C186" s="19"/>
      <c r="D186" s="20"/>
      <c r="E186" s="20"/>
      <c r="F186" s="20"/>
      <c r="G186" s="240"/>
      <c r="H186" s="240"/>
      <c r="I186" s="21"/>
      <c r="J186" s="216"/>
      <c r="K186" s="216"/>
      <c r="L186" s="101" t="str">
        <f t="shared" si="2"/>
        <v/>
      </c>
      <c r="M186" s="96"/>
    </row>
    <row r="187" spans="1:13" ht="20.149999999999999" customHeight="1" x14ac:dyDescent="0.35">
      <c r="A187" s="44">
        <v>181</v>
      </c>
      <c r="B187" s="19"/>
      <c r="C187" s="19"/>
      <c r="D187" s="20"/>
      <c r="E187" s="20"/>
      <c r="F187" s="20"/>
      <c r="G187" s="240"/>
      <c r="H187" s="240"/>
      <c r="I187" s="21"/>
      <c r="J187" s="216"/>
      <c r="K187" s="216"/>
      <c r="L187" s="101" t="str">
        <f t="shared" si="2"/>
        <v/>
      </c>
      <c r="M187" s="96"/>
    </row>
    <row r="188" spans="1:13" ht="20.149999999999999" customHeight="1" x14ac:dyDescent="0.35">
      <c r="A188" s="44">
        <v>182</v>
      </c>
      <c r="B188" s="19"/>
      <c r="C188" s="19"/>
      <c r="D188" s="20"/>
      <c r="E188" s="20"/>
      <c r="F188" s="20"/>
      <c r="G188" s="240"/>
      <c r="H188" s="240"/>
      <c r="I188" s="21"/>
      <c r="J188" s="216"/>
      <c r="K188" s="216"/>
      <c r="L188" s="101" t="str">
        <f t="shared" si="2"/>
        <v/>
      </c>
      <c r="M188" s="96"/>
    </row>
    <row r="189" spans="1:13" ht="20.149999999999999" customHeight="1" x14ac:dyDescent="0.35">
      <c r="A189" s="44">
        <v>183</v>
      </c>
      <c r="B189" s="19"/>
      <c r="C189" s="19"/>
      <c r="D189" s="20"/>
      <c r="E189" s="20"/>
      <c r="F189" s="20"/>
      <c r="G189" s="240"/>
      <c r="H189" s="240"/>
      <c r="I189" s="21"/>
      <c r="J189" s="216"/>
      <c r="K189" s="216"/>
      <c r="L189" s="101" t="str">
        <f t="shared" si="2"/>
        <v/>
      </c>
      <c r="M189" s="96"/>
    </row>
    <row r="190" spans="1:13" ht="20.149999999999999" customHeight="1" x14ac:dyDescent="0.35">
      <c r="A190" s="44">
        <v>184</v>
      </c>
      <c r="B190" s="19"/>
      <c r="C190" s="19"/>
      <c r="D190" s="20"/>
      <c r="E190" s="20"/>
      <c r="F190" s="20"/>
      <c r="G190" s="240"/>
      <c r="H190" s="240"/>
      <c r="I190" s="21"/>
      <c r="J190" s="216"/>
      <c r="K190" s="216"/>
      <c r="L190" s="101" t="str">
        <f t="shared" si="2"/>
        <v/>
      </c>
      <c r="M190" s="96"/>
    </row>
    <row r="191" spans="1:13" ht="20.149999999999999" customHeight="1" x14ac:dyDescent="0.35">
      <c r="A191" s="44">
        <v>185</v>
      </c>
      <c r="B191" s="19"/>
      <c r="C191" s="19"/>
      <c r="D191" s="20"/>
      <c r="E191" s="20"/>
      <c r="F191" s="20"/>
      <c r="G191" s="240"/>
      <c r="H191" s="240"/>
      <c r="I191" s="21"/>
      <c r="J191" s="216"/>
      <c r="K191" s="216"/>
      <c r="L191" s="101" t="str">
        <f t="shared" si="2"/>
        <v/>
      </c>
      <c r="M191" s="96"/>
    </row>
    <row r="192" spans="1:13" ht="20.149999999999999" customHeight="1" x14ac:dyDescent="0.35">
      <c r="A192" s="44">
        <v>186</v>
      </c>
      <c r="B192" s="19"/>
      <c r="C192" s="19"/>
      <c r="D192" s="20"/>
      <c r="E192" s="20"/>
      <c r="F192" s="20"/>
      <c r="G192" s="240"/>
      <c r="H192" s="240"/>
      <c r="I192" s="21"/>
      <c r="J192" s="216"/>
      <c r="K192" s="216"/>
      <c r="L192" s="101" t="str">
        <f t="shared" si="2"/>
        <v/>
      </c>
      <c r="M192" s="96"/>
    </row>
    <row r="193" spans="1:13" ht="20.149999999999999" customHeight="1" x14ac:dyDescent="0.35">
      <c r="A193" s="44">
        <v>187</v>
      </c>
      <c r="B193" s="19"/>
      <c r="C193" s="19"/>
      <c r="D193" s="20"/>
      <c r="E193" s="20"/>
      <c r="F193" s="20"/>
      <c r="G193" s="240"/>
      <c r="H193" s="240"/>
      <c r="I193" s="21"/>
      <c r="J193" s="216"/>
      <c r="K193" s="216"/>
      <c r="L193" s="101" t="str">
        <f t="shared" si="2"/>
        <v/>
      </c>
      <c r="M193" s="96"/>
    </row>
    <row r="194" spans="1:13" ht="20.149999999999999" customHeight="1" x14ac:dyDescent="0.35">
      <c r="A194" s="44">
        <v>188</v>
      </c>
      <c r="B194" s="19"/>
      <c r="C194" s="19"/>
      <c r="D194" s="20"/>
      <c r="E194" s="20"/>
      <c r="F194" s="20"/>
      <c r="G194" s="240"/>
      <c r="H194" s="240"/>
      <c r="I194" s="21"/>
      <c r="J194" s="216"/>
      <c r="K194" s="216"/>
      <c r="L194" s="101" t="str">
        <f t="shared" si="2"/>
        <v/>
      </c>
      <c r="M194" s="96"/>
    </row>
    <row r="195" spans="1:13" ht="20.149999999999999" customHeight="1" x14ac:dyDescent="0.35">
      <c r="A195" s="44">
        <v>189</v>
      </c>
      <c r="B195" s="19"/>
      <c r="C195" s="19"/>
      <c r="D195" s="20"/>
      <c r="E195" s="20"/>
      <c r="F195" s="20"/>
      <c r="G195" s="240"/>
      <c r="H195" s="240"/>
      <c r="I195" s="21"/>
      <c r="J195" s="216"/>
      <c r="K195" s="216"/>
      <c r="L195" s="101" t="str">
        <f t="shared" si="2"/>
        <v/>
      </c>
      <c r="M195" s="96"/>
    </row>
    <row r="196" spans="1:13" ht="20.149999999999999" customHeight="1" x14ac:dyDescent="0.35">
      <c r="A196" s="44">
        <v>190</v>
      </c>
      <c r="B196" s="19"/>
      <c r="C196" s="19"/>
      <c r="D196" s="20"/>
      <c r="E196" s="20"/>
      <c r="F196" s="20"/>
      <c r="G196" s="240"/>
      <c r="H196" s="240"/>
      <c r="I196" s="21"/>
      <c r="J196" s="216"/>
      <c r="K196" s="216"/>
      <c r="L196" s="101" t="str">
        <f t="shared" si="2"/>
        <v/>
      </c>
      <c r="M196" s="96"/>
    </row>
    <row r="197" spans="1:13" ht="20.149999999999999" customHeight="1" x14ac:dyDescent="0.35">
      <c r="A197" s="44">
        <v>191</v>
      </c>
      <c r="B197" s="19"/>
      <c r="C197" s="19"/>
      <c r="D197" s="20"/>
      <c r="E197" s="20"/>
      <c r="F197" s="20"/>
      <c r="G197" s="240"/>
      <c r="H197" s="240"/>
      <c r="I197" s="21"/>
      <c r="J197" s="216"/>
      <c r="K197" s="216"/>
      <c r="L197" s="101" t="str">
        <f t="shared" si="2"/>
        <v/>
      </c>
      <c r="M197" s="96"/>
    </row>
    <row r="198" spans="1:13" ht="20.149999999999999" customHeight="1" x14ac:dyDescent="0.35">
      <c r="A198" s="44">
        <v>192</v>
      </c>
      <c r="B198" s="19"/>
      <c r="C198" s="19"/>
      <c r="D198" s="20"/>
      <c r="E198" s="20"/>
      <c r="F198" s="20"/>
      <c r="G198" s="240"/>
      <c r="H198" s="240"/>
      <c r="I198" s="21"/>
      <c r="J198" s="216"/>
      <c r="K198" s="216"/>
      <c r="L198" s="101" t="str">
        <f t="shared" ref="L198:L261" si="3">IF($E198="","",IF(OR(($I198=0),($J198=0)),0,$I198/$J198*$K198))</f>
        <v/>
      </c>
      <c r="M198" s="96"/>
    </row>
    <row r="199" spans="1:13" ht="20.149999999999999" customHeight="1" x14ac:dyDescent="0.35">
      <c r="A199" s="44">
        <v>193</v>
      </c>
      <c r="B199" s="19"/>
      <c r="C199" s="19"/>
      <c r="D199" s="20"/>
      <c r="E199" s="20"/>
      <c r="F199" s="20"/>
      <c r="G199" s="240"/>
      <c r="H199" s="240"/>
      <c r="I199" s="21"/>
      <c r="J199" s="216"/>
      <c r="K199" s="216"/>
      <c r="L199" s="101" t="str">
        <f t="shared" si="3"/>
        <v/>
      </c>
      <c r="M199" s="96"/>
    </row>
    <row r="200" spans="1:13" ht="20.149999999999999" customHeight="1" x14ac:dyDescent="0.35">
      <c r="A200" s="44">
        <v>194</v>
      </c>
      <c r="B200" s="19"/>
      <c r="C200" s="19"/>
      <c r="D200" s="20"/>
      <c r="E200" s="20"/>
      <c r="F200" s="20"/>
      <c r="G200" s="240"/>
      <c r="H200" s="240"/>
      <c r="I200" s="21"/>
      <c r="J200" s="216"/>
      <c r="K200" s="216"/>
      <c r="L200" s="101" t="str">
        <f t="shared" si="3"/>
        <v/>
      </c>
      <c r="M200" s="96"/>
    </row>
    <row r="201" spans="1:13" ht="20.149999999999999" customHeight="1" x14ac:dyDescent="0.35">
      <c r="A201" s="44">
        <v>195</v>
      </c>
      <c r="B201" s="19"/>
      <c r="C201" s="19"/>
      <c r="D201" s="20"/>
      <c r="E201" s="20"/>
      <c r="F201" s="20"/>
      <c r="G201" s="240"/>
      <c r="H201" s="240"/>
      <c r="I201" s="21"/>
      <c r="J201" s="216"/>
      <c r="K201" s="216"/>
      <c r="L201" s="101" t="str">
        <f t="shared" si="3"/>
        <v/>
      </c>
      <c r="M201" s="96"/>
    </row>
    <row r="202" spans="1:13" ht="20.149999999999999" customHeight="1" x14ac:dyDescent="0.35">
      <c r="A202" s="44">
        <v>196</v>
      </c>
      <c r="B202" s="19"/>
      <c r="C202" s="19"/>
      <c r="D202" s="20"/>
      <c r="E202" s="20"/>
      <c r="F202" s="20"/>
      <c r="G202" s="240"/>
      <c r="H202" s="240"/>
      <c r="I202" s="21"/>
      <c r="J202" s="216"/>
      <c r="K202" s="216"/>
      <c r="L202" s="101" t="str">
        <f t="shared" si="3"/>
        <v/>
      </c>
      <c r="M202" s="96"/>
    </row>
    <row r="203" spans="1:13" ht="20.149999999999999" customHeight="1" x14ac:dyDescent="0.35">
      <c r="A203" s="44">
        <v>197</v>
      </c>
      <c r="B203" s="19"/>
      <c r="C203" s="19"/>
      <c r="D203" s="20"/>
      <c r="E203" s="20"/>
      <c r="F203" s="20"/>
      <c r="G203" s="240"/>
      <c r="H203" s="240"/>
      <c r="I203" s="21"/>
      <c r="J203" s="216"/>
      <c r="K203" s="216"/>
      <c r="L203" s="101" t="str">
        <f t="shared" si="3"/>
        <v/>
      </c>
      <c r="M203" s="96"/>
    </row>
    <row r="204" spans="1:13" ht="20.149999999999999" customHeight="1" x14ac:dyDescent="0.35">
      <c r="A204" s="44">
        <v>198</v>
      </c>
      <c r="B204" s="19"/>
      <c r="C204" s="19"/>
      <c r="D204" s="20"/>
      <c r="E204" s="20"/>
      <c r="F204" s="20"/>
      <c r="G204" s="240"/>
      <c r="H204" s="240"/>
      <c r="I204" s="21"/>
      <c r="J204" s="216"/>
      <c r="K204" s="216"/>
      <c r="L204" s="101" t="str">
        <f t="shared" si="3"/>
        <v/>
      </c>
      <c r="M204" s="96"/>
    </row>
    <row r="205" spans="1:13" ht="20.149999999999999" customHeight="1" x14ac:dyDescent="0.35">
      <c r="A205" s="44">
        <v>199</v>
      </c>
      <c r="B205" s="19"/>
      <c r="C205" s="19"/>
      <c r="D205" s="20"/>
      <c r="E205" s="20"/>
      <c r="F205" s="20"/>
      <c r="G205" s="240"/>
      <c r="H205" s="240"/>
      <c r="I205" s="21"/>
      <c r="J205" s="216"/>
      <c r="K205" s="216"/>
      <c r="L205" s="101" t="str">
        <f t="shared" si="3"/>
        <v/>
      </c>
      <c r="M205" s="96"/>
    </row>
    <row r="206" spans="1:13" ht="20.149999999999999" customHeight="1" x14ac:dyDescent="0.35">
      <c r="A206" s="44">
        <v>200</v>
      </c>
      <c r="B206" s="19"/>
      <c r="C206" s="19"/>
      <c r="D206" s="20"/>
      <c r="E206" s="20"/>
      <c r="F206" s="20"/>
      <c r="G206" s="240"/>
      <c r="H206" s="240"/>
      <c r="I206" s="21"/>
      <c r="J206" s="216"/>
      <c r="K206" s="216"/>
      <c r="L206" s="101" t="str">
        <f t="shared" si="3"/>
        <v/>
      </c>
      <c r="M206" s="96"/>
    </row>
    <row r="207" spans="1:13" ht="20.149999999999999" customHeight="1" x14ac:dyDescent="0.35">
      <c r="A207" s="44">
        <v>201</v>
      </c>
      <c r="B207" s="19"/>
      <c r="C207" s="19"/>
      <c r="D207" s="20"/>
      <c r="E207" s="20"/>
      <c r="F207" s="20"/>
      <c r="G207" s="240"/>
      <c r="H207" s="240"/>
      <c r="I207" s="21"/>
      <c r="J207" s="216"/>
      <c r="K207" s="216"/>
      <c r="L207" s="101" t="str">
        <f t="shared" si="3"/>
        <v/>
      </c>
      <c r="M207" s="96"/>
    </row>
    <row r="208" spans="1:13" ht="20.149999999999999" customHeight="1" x14ac:dyDescent="0.35">
      <c r="A208" s="44">
        <v>202</v>
      </c>
      <c r="B208" s="19"/>
      <c r="C208" s="19"/>
      <c r="D208" s="20"/>
      <c r="E208" s="20"/>
      <c r="F208" s="20"/>
      <c r="G208" s="240"/>
      <c r="H208" s="240"/>
      <c r="I208" s="21"/>
      <c r="J208" s="216"/>
      <c r="K208" s="216"/>
      <c r="L208" s="101" t="str">
        <f t="shared" si="3"/>
        <v/>
      </c>
      <c r="M208" s="96"/>
    </row>
    <row r="209" spans="1:13" ht="20.149999999999999" customHeight="1" x14ac:dyDescent="0.35">
      <c r="A209" s="44">
        <v>203</v>
      </c>
      <c r="B209" s="19"/>
      <c r="C209" s="19"/>
      <c r="D209" s="20"/>
      <c r="E209" s="20"/>
      <c r="F209" s="20"/>
      <c r="G209" s="240"/>
      <c r="H209" s="240"/>
      <c r="I209" s="21"/>
      <c r="J209" s="216"/>
      <c r="K209" s="216"/>
      <c r="L209" s="101" t="str">
        <f t="shared" si="3"/>
        <v/>
      </c>
      <c r="M209" s="96"/>
    </row>
    <row r="210" spans="1:13" ht="20.149999999999999" customHeight="1" x14ac:dyDescent="0.35">
      <c r="A210" s="44">
        <v>204</v>
      </c>
      <c r="B210" s="19"/>
      <c r="C210" s="19"/>
      <c r="D210" s="20"/>
      <c r="E210" s="20"/>
      <c r="F210" s="20"/>
      <c r="G210" s="240"/>
      <c r="H210" s="240"/>
      <c r="I210" s="21"/>
      <c r="J210" s="216"/>
      <c r="K210" s="216"/>
      <c r="L210" s="101" t="str">
        <f t="shared" si="3"/>
        <v/>
      </c>
      <c r="M210" s="96"/>
    </row>
    <row r="211" spans="1:13" ht="20.149999999999999" customHeight="1" x14ac:dyDescent="0.35">
      <c r="A211" s="44">
        <v>205</v>
      </c>
      <c r="B211" s="19"/>
      <c r="C211" s="19"/>
      <c r="D211" s="20"/>
      <c r="E211" s="20"/>
      <c r="F211" s="20"/>
      <c r="G211" s="240"/>
      <c r="H211" s="240"/>
      <c r="I211" s="21"/>
      <c r="J211" s="216"/>
      <c r="K211" s="216"/>
      <c r="L211" s="101" t="str">
        <f t="shared" si="3"/>
        <v/>
      </c>
      <c r="M211" s="96"/>
    </row>
    <row r="212" spans="1:13" ht="20.149999999999999" customHeight="1" x14ac:dyDescent="0.35">
      <c r="A212" s="44">
        <v>206</v>
      </c>
      <c r="B212" s="19"/>
      <c r="C212" s="19"/>
      <c r="D212" s="20"/>
      <c r="E212" s="20"/>
      <c r="F212" s="20"/>
      <c r="G212" s="240"/>
      <c r="H212" s="240"/>
      <c r="I212" s="21"/>
      <c r="J212" s="216"/>
      <c r="K212" s="216"/>
      <c r="L212" s="101" t="str">
        <f t="shared" si="3"/>
        <v/>
      </c>
      <c r="M212" s="96"/>
    </row>
    <row r="213" spans="1:13" ht="20.149999999999999" customHeight="1" x14ac:dyDescent="0.35">
      <c r="A213" s="44">
        <v>207</v>
      </c>
      <c r="B213" s="19"/>
      <c r="C213" s="19"/>
      <c r="D213" s="20"/>
      <c r="E213" s="20"/>
      <c r="F213" s="20"/>
      <c r="G213" s="240"/>
      <c r="H213" s="240"/>
      <c r="I213" s="21"/>
      <c r="J213" s="216"/>
      <c r="K213" s="216"/>
      <c r="L213" s="101" t="str">
        <f t="shared" si="3"/>
        <v/>
      </c>
      <c r="M213" s="96"/>
    </row>
    <row r="214" spans="1:13" ht="20.149999999999999" customHeight="1" x14ac:dyDescent="0.35">
      <c r="A214" s="44">
        <v>208</v>
      </c>
      <c r="B214" s="19"/>
      <c r="C214" s="19"/>
      <c r="D214" s="20"/>
      <c r="E214" s="20"/>
      <c r="F214" s="20"/>
      <c r="G214" s="240"/>
      <c r="H214" s="240"/>
      <c r="I214" s="21"/>
      <c r="J214" s="216"/>
      <c r="K214" s="216"/>
      <c r="L214" s="101" t="str">
        <f t="shared" si="3"/>
        <v/>
      </c>
      <c r="M214" s="96"/>
    </row>
    <row r="215" spans="1:13" ht="20.149999999999999" customHeight="1" x14ac:dyDescent="0.35">
      <c r="A215" s="44">
        <v>209</v>
      </c>
      <c r="B215" s="19"/>
      <c r="C215" s="19"/>
      <c r="D215" s="20"/>
      <c r="E215" s="20"/>
      <c r="F215" s="20"/>
      <c r="G215" s="240"/>
      <c r="H215" s="240"/>
      <c r="I215" s="21"/>
      <c r="J215" s="216"/>
      <c r="K215" s="216"/>
      <c r="L215" s="101" t="str">
        <f t="shared" si="3"/>
        <v/>
      </c>
      <c r="M215" s="96"/>
    </row>
    <row r="216" spans="1:13" ht="20.149999999999999" customHeight="1" x14ac:dyDescent="0.35">
      <c r="A216" s="44">
        <v>210</v>
      </c>
      <c r="B216" s="19"/>
      <c r="C216" s="19"/>
      <c r="D216" s="20"/>
      <c r="E216" s="20"/>
      <c r="F216" s="20"/>
      <c r="G216" s="240"/>
      <c r="H216" s="240"/>
      <c r="I216" s="21"/>
      <c r="J216" s="216"/>
      <c r="K216" s="216"/>
      <c r="L216" s="101" t="str">
        <f t="shared" si="3"/>
        <v/>
      </c>
      <c r="M216" s="96"/>
    </row>
    <row r="217" spans="1:13" ht="20.149999999999999" customHeight="1" x14ac:dyDescent="0.35">
      <c r="A217" s="44">
        <v>211</v>
      </c>
      <c r="B217" s="19"/>
      <c r="C217" s="19"/>
      <c r="D217" s="20"/>
      <c r="E217" s="20"/>
      <c r="F217" s="20"/>
      <c r="G217" s="240"/>
      <c r="H217" s="240"/>
      <c r="I217" s="21"/>
      <c r="J217" s="216"/>
      <c r="K217" s="216"/>
      <c r="L217" s="101" t="str">
        <f t="shared" si="3"/>
        <v/>
      </c>
      <c r="M217" s="96"/>
    </row>
    <row r="218" spans="1:13" ht="20.149999999999999" customHeight="1" x14ac:dyDescent="0.35">
      <c r="A218" s="44">
        <v>212</v>
      </c>
      <c r="B218" s="19"/>
      <c r="C218" s="19"/>
      <c r="D218" s="20"/>
      <c r="E218" s="20"/>
      <c r="F218" s="20"/>
      <c r="G218" s="240"/>
      <c r="H218" s="240"/>
      <c r="I218" s="21"/>
      <c r="J218" s="216"/>
      <c r="K218" s="216"/>
      <c r="L218" s="101" t="str">
        <f t="shared" si="3"/>
        <v/>
      </c>
      <c r="M218" s="96"/>
    </row>
    <row r="219" spans="1:13" ht="20.149999999999999" customHeight="1" x14ac:dyDescent="0.35">
      <c r="A219" s="44">
        <v>213</v>
      </c>
      <c r="B219" s="19"/>
      <c r="C219" s="19"/>
      <c r="D219" s="20"/>
      <c r="E219" s="20"/>
      <c r="F219" s="20"/>
      <c r="G219" s="240"/>
      <c r="H219" s="240"/>
      <c r="I219" s="21"/>
      <c r="J219" s="216"/>
      <c r="K219" s="216"/>
      <c r="L219" s="101" t="str">
        <f t="shared" si="3"/>
        <v/>
      </c>
      <c r="M219" s="96"/>
    </row>
    <row r="220" spans="1:13" ht="20.149999999999999" customHeight="1" x14ac:dyDescent="0.35">
      <c r="A220" s="44">
        <v>214</v>
      </c>
      <c r="B220" s="19"/>
      <c r="C220" s="19"/>
      <c r="D220" s="20"/>
      <c r="E220" s="20"/>
      <c r="F220" s="20"/>
      <c r="G220" s="240"/>
      <c r="H220" s="240"/>
      <c r="I220" s="21"/>
      <c r="J220" s="216"/>
      <c r="K220" s="216"/>
      <c r="L220" s="101" t="str">
        <f t="shared" si="3"/>
        <v/>
      </c>
      <c r="M220" s="96"/>
    </row>
    <row r="221" spans="1:13" ht="20.149999999999999" customHeight="1" x14ac:dyDescent="0.35">
      <c r="A221" s="44">
        <v>215</v>
      </c>
      <c r="B221" s="19"/>
      <c r="C221" s="19"/>
      <c r="D221" s="20"/>
      <c r="E221" s="20"/>
      <c r="F221" s="20"/>
      <c r="G221" s="240"/>
      <c r="H221" s="240"/>
      <c r="I221" s="21"/>
      <c r="J221" s="216"/>
      <c r="K221" s="216"/>
      <c r="L221" s="101" t="str">
        <f t="shared" si="3"/>
        <v/>
      </c>
      <c r="M221" s="96"/>
    </row>
    <row r="222" spans="1:13" ht="20.149999999999999" customHeight="1" x14ac:dyDescent="0.35">
      <c r="A222" s="44">
        <v>216</v>
      </c>
      <c r="B222" s="19"/>
      <c r="C222" s="19"/>
      <c r="D222" s="20"/>
      <c r="E222" s="20"/>
      <c r="F222" s="20"/>
      <c r="G222" s="240"/>
      <c r="H222" s="240"/>
      <c r="I222" s="21"/>
      <c r="J222" s="216"/>
      <c r="K222" s="216"/>
      <c r="L222" s="101" t="str">
        <f t="shared" si="3"/>
        <v/>
      </c>
      <c r="M222" s="96"/>
    </row>
    <row r="223" spans="1:13" ht="20.149999999999999" customHeight="1" x14ac:dyDescent="0.35">
      <c r="A223" s="44">
        <v>217</v>
      </c>
      <c r="B223" s="19"/>
      <c r="C223" s="19"/>
      <c r="D223" s="20"/>
      <c r="E223" s="20"/>
      <c r="F223" s="20"/>
      <c r="G223" s="240"/>
      <c r="H223" s="240"/>
      <c r="I223" s="21"/>
      <c r="J223" s="216"/>
      <c r="K223" s="216"/>
      <c r="L223" s="101" t="str">
        <f t="shared" si="3"/>
        <v/>
      </c>
      <c r="M223" s="96"/>
    </row>
    <row r="224" spans="1:13" ht="20.149999999999999" customHeight="1" x14ac:dyDescent="0.35">
      <c r="A224" s="44">
        <v>218</v>
      </c>
      <c r="B224" s="19"/>
      <c r="C224" s="19"/>
      <c r="D224" s="20"/>
      <c r="E224" s="20"/>
      <c r="F224" s="20"/>
      <c r="G224" s="240"/>
      <c r="H224" s="240"/>
      <c r="I224" s="21"/>
      <c r="J224" s="216"/>
      <c r="K224" s="216"/>
      <c r="L224" s="101" t="str">
        <f t="shared" si="3"/>
        <v/>
      </c>
      <c r="M224" s="96"/>
    </row>
    <row r="225" spans="1:13" ht="20.149999999999999" customHeight="1" x14ac:dyDescent="0.35">
      <c r="A225" s="44">
        <v>219</v>
      </c>
      <c r="B225" s="19"/>
      <c r="C225" s="19"/>
      <c r="D225" s="20"/>
      <c r="E225" s="20"/>
      <c r="F225" s="20"/>
      <c r="G225" s="240"/>
      <c r="H225" s="240"/>
      <c r="I225" s="21"/>
      <c r="J225" s="216"/>
      <c r="K225" s="216"/>
      <c r="L225" s="101" t="str">
        <f t="shared" si="3"/>
        <v/>
      </c>
      <c r="M225" s="96"/>
    </row>
    <row r="226" spans="1:13" ht="20.149999999999999" customHeight="1" x14ac:dyDescent="0.35">
      <c r="A226" s="44">
        <v>220</v>
      </c>
      <c r="B226" s="19"/>
      <c r="C226" s="19"/>
      <c r="D226" s="20"/>
      <c r="E226" s="20"/>
      <c r="F226" s="20"/>
      <c r="G226" s="240"/>
      <c r="H226" s="240"/>
      <c r="I226" s="21"/>
      <c r="J226" s="216"/>
      <c r="K226" s="216"/>
      <c r="L226" s="101" t="str">
        <f t="shared" si="3"/>
        <v/>
      </c>
      <c r="M226" s="96"/>
    </row>
    <row r="227" spans="1:13" ht="20.149999999999999" customHeight="1" x14ac:dyDescent="0.35">
      <c r="A227" s="44">
        <v>221</v>
      </c>
      <c r="B227" s="19"/>
      <c r="C227" s="19"/>
      <c r="D227" s="20"/>
      <c r="E227" s="20"/>
      <c r="F227" s="20"/>
      <c r="G227" s="240"/>
      <c r="H227" s="240"/>
      <c r="I227" s="21"/>
      <c r="J227" s="216"/>
      <c r="K227" s="216"/>
      <c r="L227" s="101" t="str">
        <f t="shared" si="3"/>
        <v/>
      </c>
      <c r="M227" s="96"/>
    </row>
    <row r="228" spans="1:13" ht="20.149999999999999" customHeight="1" x14ac:dyDescent="0.35">
      <c r="A228" s="44">
        <v>222</v>
      </c>
      <c r="B228" s="19"/>
      <c r="C228" s="19"/>
      <c r="D228" s="20"/>
      <c r="E228" s="20"/>
      <c r="F228" s="20"/>
      <c r="G228" s="240"/>
      <c r="H228" s="240"/>
      <c r="I228" s="21"/>
      <c r="J228" s="216"/>
      <c r="K228" s="216"/>
      <c r="L228" s="101" t="str">
        <f t="shared" si="3"/>
        <v/>
      </c>
      <c r="M228" s="96"/>
    </row>
    <row r="229" spans="1:13" ht="20.149999999999999" customHeight="1" x14ac:dyDescent="0.35">
      <c r="A229" s="44">
        <v>223</v>
      </c>
      <c r="B229" s="19"/>
      <c r="C229" s="19"/>
      <c r="D229" s="20"/>
      <c r="E229" s="20"/>
      <c r="F229" s="20"/>
      <c r="G229" s="240"/>
      <c r="H229" s="240"/>
      <c r="I229" s="21"/>
      <c r="J229" s="216"/>
      <c r="K229" s="216"/>
      <c r="L229" s="101" t="str">
        <f t="shared" si="3"/>
        <v/>
      </c>
      <c r="M229" s="96"/>
    </row>
    <row r="230" spans="1:13" ht="20.149999999999999" customHeight="1" x14ac:dyDescent="0.35">
      <c r="A230" s="44">
        <v>224</v>
      </c>
      <c r="B230" s="19"/>
      <c r="C230" s="19"/>
      <c r="D230" s="20"/>
      <c r="E230" s="20"/>
      <c r="F230" s="20"/>
      <c r="G230" s="240"/>
      <c r="H230" s="240"/>
      <c r="I230" s="21"/>
      <c r="J230" s="216"/>
      <c r="K230" s="216"/>
      <c r="L230" s="101" t="str">
        <f t="shared" si="3"/>
        <v/>
      </c>
      <c r="M230" s="96"/>
    </row>
    <row r="231" spans="1:13" ht="20.149999999999999" customHeight="1" x14ac:dyDescent="0.35">
      <c r="A231" s="44">
        <v>225</v>
      </c>
      <c r="B231" s="19"/>
      <c r="C231" s="19"/>
      <c r="D231" s="20"/>
      <c r="E231" s="20"/>
      <c r="F231" s="20"/>
      <c r="G231" s="240"/>
      <c r="H231" s="240"/>
      <c r="I231" s="21"/>
      <c r="J231" s="216"/>
      <c r="K231" s="216"/>
      <c r="L231" s="101" t="str">
        <f t="shared" si="3"/>
        <v/>
      </c>
      <c r="M231" s="96"/>
    </row>
    <row r="232" spans="1:13" ht="20.149999999999999" customHeight="1" x14ac:dyDescent="0.35">
      <c r="A232" s="44">
        <v>226</v>
      </c>
      <c r="B232" s="19"/>
      <c r="C232" s="19"/>
      <c r="D232" s="20"/>
      <c r="E232" s="20"/>
      <c r="F232" s="20"/>
      <c r="G232" s="240"/>
      <c r="H232" s="240"/>
      <c r="I232" s="21"/>
      <c r="J232" s="216"/>
      <c r="K232" s="216"/>
      <c r="L232" s="101" t="str">
        <f t="shared" si="3"/>
        <v/>
      </c>
      <c r="M232" s="96"/>
    </row>
    <row r="233" spans="1:13" ht="20.149999999999999" customHeight="1" x14ac:dyDescent="0.35">
      <c r="A233" s="44">
        <v>227</v>
      </c>
      <c r="B233" s="19"/>
      <c r="C233" s="19"/>
      <c r="D233" s="20"/>
      <c r="E233" s="20"/>
      <c r="F233" s="20"/>
      <c r="G233" s="240"/>
      <c r="H233" s="240"/>
      <c r="I233" s="21"/>
      <c r="J233" s="216"/>
      <c r="K233" s="216"/>
      <c r="L233" s="101" t="str">
        <f t="shared" si="3"/>
        <v/>
      </c>
      <c r="M233" s="96"/>
    </row>
    <row r="234" spans="1:13" ht="20.149999999999999" customHeight="1" x14ac:dyDescent="0.35">
      <c r="A234" s="44">
        <v>228</v>
      </c>
      <c r="B234" s="19"/>
      <c r="C234" s="19"/>
      <c r="D234" s="20"/>
      <c r="E234" s="20"/>
      <c r="F234" s="20"/>
      <c r="G234" s="240"/>
      <c r="H234" s="240"/>
      <c r="I234" s="21"/>
      <c r="J234" s="216"/>
      <c r="K234" s="216"/>
      <c r="L234" s="101" t="str">
        <f t="shared" si="3"/>
        <v/>
      </c>
      <c r="M234" s="96"/>
    </row>
    <row r="235" spans="1:13" ht="20.149999999999999" customHeight="1" x14ac:dyDescent="0.35">
      <c r="A235" s="44">
        <v>229</v>
      </c>
      <c r="B235" s="19"/>
      <c r="C235" s="19"/>
      <c r="D235" s="20"/>
      <c r="E235" s="20"/>
      <c r="F235" s="20"/>
      <c r="G235" s="240"/>
      <c r="H235" s="240"/>
      <c r="I235" s="21"/>
      <c r="J235" s="216"/>
      <c r="K235" s="216"/>
      <c r="L235" s="101" t="str">
        <f t="shared" si="3"/>
        <v/>
      </c>
      <c r="M235" s="96"/>
    </row>
    <row r="236" spans="1:13" ht="20.149999999999999" customHeight="1" x14ac:dyDescent="0.35">
      <c r="A236" s="44">
        <v>230</v>
      </c>
      <c r="B236" s="19"/>
      <c r="C236" s="19"/>
      <c r="D236" s="20"/>
      <c r="E236" s="20"/>
      <c r="F236" s="20"/>
      <c r="G236" s="240"/>
      <c r="H236" s="240"/>
      <c r="I236" s="21"/>
      <c r="J236" s="216"/>
      <c r="K236" s="216"/>
      <c r="L236" s="101" t="str">
        <f t="shared" si="3"/>
        <v/>
      </c>
      <c r="M236" s="96"/>
    </row>
    <row r="237" spans="1:13" ht="20.149999999999999" customHeight="1" x14ac:dyDescent="0.35">
      <c r="A237" s="44">
        <v>231</v>
      </c>
      <c r="B237" s="19"/>
      <c r="C237" s="19"/>
      <c r="D237" s="20"/>
      <c r="E237" s="20"/>
      <c r="F237" s="20"/>
      <c r="G237" s="240"/>
      <c r="H237" s="240"/>
      <c r="I237" s="21"/>
      <c r="J237" s="216"/>
      <c r="K237" s="216"/>
      <c r="L237" s="101" t="str">
        <f t="shared" si="3"/>
        <v/>
      </c>
      <c r="M237" s="96"/>
    </row>
    <row r="238" spans="1:13" ht="20.149999999999999" customHeight="1" x14ac:dyDescent="0.35">
      <c r="A238" s="44">
        <v>232</v>
      </c>
      <c r="B238" s="19"/>
      <c r="C238" s="19"/>
      <c r="D238" s="20"/>
      <c r="E238" s="20"/>
      <c r="F238" s="20"/>
      <c r="G238" s="240"/>
      <c r="H238" s="240"/>
      <c r="I238" s="21"/>
      <c r="J238" s="216"/>
      <c r="K238" s="216"/>
      <c r="L238" s="101" t="str">
        <f t="shared" si="3"/>
        <v/>
      </c>
      <c r="M238" s="96"/>
    </row>
    <row r="239" spans="1:13" ht="20.149999999999999" customHeight="1" x14ac:dyDescent="0.35">
      <c r="A239" s="44">
        <v>233</v>
      </c>
      <c r="B239" s="19"/>
      <c r="C239" s="19"/>
      <c r="D239" s="20"/>
      <c r="E239" s="20"/>
      <c r="F239" s="20"/>
      <c r="G239" s="240"/>
      <c r="H239" s="240"/>
      <c r="I239" s="21"/>
      <c r="J239" s="216"/>
      <c r="K239" s="216"/>
      <c r="L239" s="101" t="str">
        <f t="shared" si="3"/>
        <v/>
      </c>
      <c r="M239" s="96"/>
    </row>
    <row r="240" spans="1:13" ht="20.149999999999999" customHeight="1" x14ac:dyDescent="0.35">
      <c r="A240" s="44">
        <v>234</v>
      </c>
      <c r="B240" s="19"/>
      <c r="C240" s="19"/>
      <c r="D240" s="20"/>
      <c r="E240" s="20"/>
      <c r="F240" s="20"/>
      <c r="G240" s="240"/>
      <c r="H240" s="240"/>
      <c r="I240" s="21"/>
      <c r="J240" s="216"/>
      <c r="K240" s="216"/>
      <c r="L240" s="101" t="str">
        <f t="shared" si="3"/>
        <v/>
      </c>
      <c r="M240" s="96"/>
    </row>
    <row r="241" spans="1:13" ht="20.149999999999999" customHeight="1" x14ac:dyDescent="0.35">
      <c r="A241" s="44">
        <v>235</v>
      </c>
      <c r="B241" s="19"/>
      <c r="C241" s="19"/>
      <c r="D241" s="20"/>
      <c r="E241" s="20"/>
      <c r="F241" s="20"/>
      <c r="G241" s="240"/>
      <c r="H241" s="240"/>
      <c r="I241" s="21"/>
      <c r="J241" s="216"/>
      <c r="K241" s="216"/>
      <c r="L241" s="101" t="str">
        <f t="shared" si="3"/>
        <v/>
      </c>
      <c r="M241" s="96"/>
    </row>
    <row r="242" spans="1:13" ht="20.149999999999999" customHeight="1" x14ac:dyDescent="0.35">
      <c r="A242" s="44">
        <v>236</v>
      </c>
      <c r="B242" s="19"/>
      <c r="C242" s="19"/>
      <c r="D242" s="20"/>
      <c r="E242" s="20"/>
      <c r="F242" s="20"/>
      <c r="G242" s="240"/>
      <c r="H242" s="240"/>
      <c r="I242" s="21"/>
      <c r="J242" s="216"/>
      <c r="K242" s="216"/>
      <c r="L242" s="101" t="str">
        <f t="shared" si="3"/>
        <v/>
      </c>
      <c r="M242" s="96"/>
    </row>
    <row r="243" spans="1:13" ht="20.149999999999999" customHeight="1" x14ac:dyDescent="0.35">
      <c r="A243" s="44">
        <v>237</v>
      </c>
      <c r="B243" s="19"/>
      <c r="C243" s="19"/>
      <c r="D243" s="20"/>
      <c r="E243" s="20"/>
      <c r="F243" s="20"/>
      <c r="G243" s="240"/>
      <c r="H243" s="240"/>
      <c r="I243" s="21"/>
      <c r="J243" s="216"/>
      <c r="K243" s="216"/>
      <c r="L243" s="101" t="str">
        <f t="shared" si="3"/>
        <v/>
      </c>
      <c r="M243" s="96"/>
    </row>
    <row r="244" spans="1:13" ht="20.149999999999999" customHeight="1" x14ac:dyDescent="0.35">
      <c r="A244" s="44">
        <v>238</v>
      </c>
      <c r="B244" s="19"/>
      <c r="C244" s="19"/>
      <c r="D244" s="20"/>
      <c r="E244" s="20"/>
      <c r="F244" s="20"/>
      <c r="G244" s="240"/>
      <c r="H244" s="240"/>
      <c r="I244" s="21"/>
      <c r="J244" s="216"/>
      <c r="K244" s="216"/>
      <c r="L244" s="101" t="str">
        <f t="shared" si="3"/>
        <v/>
      </c>
      <c r="M244" s="96"/>
    </row>
    <row r="245" spans="1:13" ht="20.149999999999999" customHeight="1" x14ac:dyDescent="0.35">
      <c r="A245" s="44">
        <v>239</v>
      </c>
      <c r="B245" s="19"/>
      <c r="C245" s="19"/>
      <c r="D245" s="20"/>
      <c r="E245" s="20"/>
      <c r="F245" s="20"/>
      <c r="G245" s="240"/>
      <c r="H245" s="240"/>
      <c r="I245" s="21"/>
      <c r="J245" s="216"/>
      <c r="K245" s="216"/>
      <c r="L245" s="101" t="str">
        <f t="shared" si="3"/>
        <v/>
      </c>
      <c r="M245" s="96"/>
    </row>
    <row r="246" spans="1:13" ht="20.149999999999999" customHeight="1" x14ac:dyDescent="0.35">
      <c r="A246" s="44">
        <v>240</v>
      </c>
      <c r="B246" s="19"/>
      <c r="C246" s="19"/>
      <c r="D246" s="20"/>
      <c r="E246" s="20"/>
      <c r="F246" s="20"/>
      <c r="G246" s="240"/>
      <c r="H246" s="240"/>
      <c r="I246" s="21"/>
      <c r="J246" s="216"/>
      <c r="K246" s="216"/>
      <c r="L246" s="101" t="str">
        <f t="shared" si="3"/>
        <v/>
      </c>
      <c r="M246" s="96"/>
    </row>
    <row r="247" spans="1:13" ht="20.149999999999999" customHeight="1" x14ac:dyDescent="0.35">
      <c r="A247" s="44">
        <v>241</v>
      </c>
      <c r="B247" s="19"/>
      <c r="C247" s="19"/>
      <c r="D247" s="20"/>
      <c r="E247" s="20"/>
      <c r="F247" s="20"/>
      <c r="G247" s="240"/>
      <c r="H247" s="240"/>
      <c r="I247" s="21"/>
      <c r="J247" s="216"/>
      <c r="K247" s="216"/>
      <c r="L247" s="101" t="str">
        <f t="shared" si="3"/>
        <v/>
      </c>
      <c r="M247" s="96"/>
    </row>
    <row r="248" spans="1:13" ht="20.149999999999999" customHeight="1" x14ac:dyDescent="0.35">
      <c r="A248" s="44">
        <v>242</v>
      </c>
      <c r="B248" s="19"/>
      <c r="C248" s="19"/>
      <c r="D248" s="20"/>
      <c r="E248" s="20"/>
      <c r="F248" s="20"/>
      <c r="G248" s="240"/>
      <c r="H248" s="240"/>
      <c r="I248" s="21"/>
      <c r="J248" s="216"/>
      <c r="K248" s="216"/>
      <c r="L248" s="101" t="str">
        <f t="shared" si="3"/>
        <v/>
      </c>
      <c r="M248" s="96"/>
    </row>
    <row r="249" spans="1:13" ht="20.149999999999999" customHeight="1" x14ac:dyDescent="0.35">
      <c r="A249" s="44">
        <v>243</v>
      </c>
      <c r="B249" s="19"/>
      <c r="C249" s="19"/>
      <c r="D249" s="20"/>
      <c r="E249" s="20"/>
      <c r="F249" s="20"/>
      <c r="G249" s="240"/>
      <c r="H249" s="240"/>
      <c r="I249" s="21"/>
      <c r="J249" s="216"/>
      <c r="K249" s="216"/>
      <c r="L249" s="101" t="str">
        <f t="shared" si="3"/>
        <v/>
      </c>
      <c r="M249" s="96"/>
    </row>
    <row r="250" spans="1:13" ht="20.149999999999999" customHeight="1" x14ac:dyDescent="0.35">
      <c r="A250" s="44">
        <v>244</v>
      </c>
      <c r="B250" s="19"/>
      <c r="C250" s="19"/>
      <c r="D250" s="20"/>
      <c r="E250" s="20"/>
      <c r="F250" s="20"/>
      <c r="G250" s="240"/>
      <c r="H250" s="240"/>
      <c r="I250" s="21"/>
      <c r="J250" s="216"/>
      <c r="K250" s="216"/>
      <c r="L250" s="101" t="str">
        <f t="shared" si="3"/>
        <v/>
      </c>
      <c r="M250" s="96"/>
    </row>
    <row r="251" spans="1:13" ht="20.149999999999999" customHeight="1" x14ac:dyDescent="0.35">
      <c r="A251" s="44">
        <v>245</v>
      </c>
      <c r="B251" s="19"/>
      <c r="C251" s="19"/>
      <c r="D251" s="20"/>
      <c r="E251" s="20"/>
      <c r="F251" s="20"/>
      <c r="G251" s="240"/>
      <c r="H251" s="240"/>
      <c r="I251" s="21"/>
      <c r="J251" s="216"/>
      <c r="K251" s="216"/>
      <c r="L251" s="101" t="str">
        <f t="shared" si="3"/>
        <v/>
      </c>
      <c r="M251" s="96"/>
    </row>
    <row r="252" spans="1:13" ht="20.149999999999999" customHeight="1" x14ac:dyDescent="0.35">
      <c r="A252" s="44">
        <v>246</v>
      </c>
      <c r="B252" s="19"/>
      <c r="C252" s="19"/>
      <c r="D252" s="20"/>
      <c r="E252" s="20"/>
      <c r="F252" s="20"/>
      <c r="G252" s="240"/>
      <c r="H252" s="240"/>
      <c r="I252" s="21"/>
      <c r="J252" s="216"/>
      <c r="K252" s="216"/>
      <c r="L252" s="101" t="str">
        <f t="shared" si="3"/>
        <v/>
      </c>
      <c r="M252" s="96"/>
    </row>
    <row r="253" spans="1:13" ht="20.149999999999999" customHeight="1" x14ac:dyDescent="0.35">
      <c r="A253" s="44">
        <v>247</v>
      </c>
      <c r="B253" s="19"/>
      <c r="C253" s="19"/>
      <c r="D253" s="20"/>
      <c r="E253" s="20"/>
      <c r="F253" s="20"/>
      <c r="G253" s="240"/>
      <c r="H253" s="240"/>
      <c r="I253" s="21"/>
      <c r="J253" s="216"/>
      <c r="K253" s="216"/>
      <c r="L253" s="101" t="str">
        <f t="shared" si="3"/>
        <v/>
      </c>
      <c r="M253" s="96"/>
    </row>
    <row r="254" spans="1:13" ht="20.149999999999999" customHeight="1" x14ac:dyDescent="0.35">
      <c r="A254" s="44">
        <v>248</v>
      </c>
      <c r="B254" s="19"/>
      <c r="C254" s="19"/>
      <c r="D254" s="20"/>
      <c r="E254" s="20"/>
      <c r="F254" s="20"/>
      <c r="G254" s="240"/>
      <c r="H254" s="240"/>
      <c r="I254" s="21"/>
      <c r="J254" s="216"/>
      <c r="K254" s="216"/>
      <c r="L254" s="101" t="str">
        <f t="shared" si="3"/>
        <v/>
      </c>
      <c r="M254" s="96"/>
    </row>
    <row r="255" spans="1:13" ht="20.149999999999999" customHeight="1" x14ac:dyDescent="0.35">
      <c r="A255" s="44">
        <v>249</v>
      </c>
      <c r="B255" s="19"/>
      <c r="C255" s="19"/>
      <c r="D255" s="20"/>
      <c r="E255" s="20"/>
      <c r="F255" s="20"/>
      <c r="G255" s="240"/>
      <c r="H255" s="240"/>
      <c r="I255" s="21"/>
      <c r="J255" s="216"/>
      <c r="K255" s="216"/>
      <c r="L255" s="101" t="str">
        <f t="shared" si="3"/>
        <v/>
      </c>
      <c r="M255" s="96"/>
    </row>
    <row r="256" spans="1:13" ht="20.149999999999999" customHeight="1" x14ac:dyDescent="0.35">
      <c r="A256" s="44">
        <v>250</v>
      </c>
      <c r="B256" s="19"/>
      <c r="C256" s="19"/>
      <c r="D256" s="20"/>
      <c r="E256" s="20"/>
      <c r="F256" s="20"/>
      <c r="G256" s="240"/>
      <c r="H256" s="240"/>
      <c r="I256" s="21"/>
      <c r="J256" s="216"/>
      <c r="K256" s="216"/>
      <c r="L256" s="101" t="str">
        <f t="shared" si="3"/>
        <v/>
      </c>
      <c r="M256" s="96"/>
    </row>
    <row r="257" spans="1:13" ht="20.149999999999999" customHeight="1" x14ac:dyDescent="0.35">
      <c r="A257" s="44">
        <v>251</v>
      </c>
      <c r="B257" s="19"/>
      <c r="C257" s="19"/>
      <c r="D257" s="20"/>
      <c r="E257" s="20"/>
      <c r="F257" s="20"/>
      <c r="G257" s="240"/>
      <c r="H257" s="240"/>
      <c r="I257" s="21"/>
      <c r="J257" s="216"/>
      <c r="K257" s="216"/>
      <c r="L257" s="101" t="str">
        <f t="shared" si="3"/>
        <v/>
      </c>
      <c r="M257" s="96"/>
    </row>
    <row r="258" spans="1:13" ht="20.149999999999999" customHeight="1" x14ac:dyDescent="0.35">
      <c r="A258" s="44">
        <v>252</v>
      </c>
      <c r="B258" s="19"/>
      <c r="C258" s="19"/>
      <c r="D258" s="20"/>
      <c r="E258" s="20"/>
      <c r="F258" s="20"/>
      <c r="G258" s="240"/>
      <c r="H258" s="240"/>
      <c r="I258" s="21"/>
      <c r="J258" s="216"/>
      <c r="K258" s="216"/>
      <c r="L258" s="101" t="str">
        <f t="shared" si="3"/>
        <v/>
      </c>
      <c r="M258" s="96"/>
    </row>
    <row r="259" spans="1:13" ht="20.149999999999999" customHeight="1" x14ac:dyDescent="0.35">
      <c r="A259" s="44">
        <v>253</v>
      </c>
      <c r="B259" s="19"/>
      <c r="C259" s="19"/>
      <c r="D259" s="20"/>
      <c r="E259" s="20"/>
      <c r="F259" s="20"/>
      <c r="G259" s="240"/>
      <c r="H259" s="240"/>
      <c r="I259" s="21"/>
      <c r="J259" s="216"/>
      <c r="K259" s="216"/>
      <c r="L259" s="101" t="str">
        <f t="shared" si="3"/>
        <v/>
      </c>
      <c r="M259" s="96"/>
    </row>
    <row r="260" spans="1:13" ht="20.149999999999999" customHeight="1" x14ac:dyDescent="0.35">
      <c r="A260" s="44">
        <v>254</v>
      </c>
      <c r="B260" s="19"/>
      <c r="C260" s="19"/>
      <c r="D260" s="20"/>
      <c r="E260" s="20"/>
      <c r="F260" s="20"/>
      <c r="G260" s="240"/>
      <c r="H260" s="240"/>
      <c r="I260" s="21"/>
      <c r="J260" s="216"/>
      <c r="K260" s="216"/>
      <c r="L260" s="101" t="str">
        <f t="shared" si="3"/>
        <v/>
      </c>
      <c r="M260" s="96"/>
    </row>
    <row r="261" spans="1:13" ht="20.149999999999999" customHeight="1" x14ac:dyDescent="0.35">
      <c r="A261" s="44">
        <v>255</v>
      </c>
      <c r="B261" s="19"/>
      <c r="C261" s="19"/>
      <c r="D261" s="20"/>
      <c r="E261" s="20"/>
      <c r="F261" s="20"/>
      <c r="G261" s="240"/>
      <c r="H261" s="240"/>
      <c r="I261" s="21"/>
      <c r="J261" s="216"/>
      <c r="K261" s="216"/>
      <c r="L261" s="101" t="str">
        <f t="shared" si="3"/>
        <v/>
      </c>
      <c r="M261" s="96"/>
    </row>
    <row r="262" spans="1:13" ht="20.149999999999999" customHeight="1" x14ac:dyDescent="0.35">
      <c r="A262" s="44">
        <v>256</v>
      </c>
      <c r="B262" s="19"/>
      <c r="C262" s="19"/>
      <c r="D262" s="20"/>
      <c r="E262" s="20"/>
      <c r="F262" s="20"/>
      <c r="G262" s="240"/>
      <c r="H262" s="240"/>
      <c r="I262" s="21"/>
      <c r="J262" s="216"/>
      <c r="K262" s="216"/>
      <c r="L262" s="101" t="str">
        <f t="shared" ref="L262:L325" si="4">IF($E262="","",IF(OR(($I262=0),($J262=0)),0,$I262/$J262*$K262))</f>
        <v/>
      </c>
      <c r="M262" s="96"/>
    </row>
    <row r="263" spans="1:13" ht="20.149999999999999" customHeight="1" x14ac:dyDescent="0.35">
      <c r="A263" s="44">
        <v>257</v>
      </c>
      <c r="B263" s="19"/>
      <c r="C263" s="19"/>
      <c r="D263" s="20"/>
      <c r="E263" s="20"/>
      <c r="F263" s="20"/>
      <c r="G263" s="240"/>
      <c r="H263" s="240"/>
      <c r="I263" s="21"/>
      <c r="J263" s="216"/>
      <c r="K263" s="216"/>
      <c r="L263" s="101" t="str">
        <f t="shared" si="4"/>
        <v/>
      </c>
      <c r="M263" s="96"/>
    </row>
    <row r="264" spans="1:13" ht="20.149999999999999" customHeight="1" x14ac:dyDescent="0.35">
      <c r="A264" s="44">
        <v>258</v>
      </c>
      <c r="B264" s="19"/>
      <c r="C264" s="19"/>
      <c r="D264" s="20"/>
      <c r="E264" s="20"/>
      <c r="F264" s="20"/>
      <c r="G264" s="240"/>
      <c r="H264" s="240"/>
      <c r="I264" s="21"/>
      <c r="J264" s="216"/>
      <c r="K264" s="216"/>
      <c r="L264" s="101" t="str">
        <f t="shared" si="4"/>
        <v/>
      </c>
      <c r="M264" s="96"/>
    </row>
    <row r="265" spans="1:13" ht="20.149999999999999" customHeight="1" x14ac:dyDescent="0.35">
      <c r="A265" s="44">
        <v>259</v>
      </c>
      <c r="B265" s="19"/>
      <c r="C265" s="19"/>
      <c r="D265" s="20"/>
      <c r="E265" s="20"/>
      <c r="F265" s="20"/>
      <c r="G265" s="240"/>
      <c r="H265" s="240"/>
      <c r="I265" s="21"/>
      <c r="J265" s="216"/>
      <c r="K265" s="216"/>
      <c r="L265" s="101" t="str">
        <f t="shared" si="4"/>
        <v/>
      </c>
      <c r="M265" s="96"/>
    </row>
    <row r="266" spans="1:13" ht="20.149999999999999" customHeight="1" x14ac:dyDescent="0.35">
      <c r="A266" s="44">
        <v>260</v>
      </c>
      <c r="B266" s="19"/>
      <c r="C266" s="19"/>
      <c r="D266" s="20"/>
      <c r="E266" s="20"/>
      <c r="F266" s="20"/>
      <c r="G266" s="240"/>
      <c r="H266" s="240"/>
      <c r="I266" s="21"/>
      <c r="J266" s="216"/>
      <c r="K266" s="216"/>
      <c r="L266" s="101" t="str">
        <f t="shared" si="4"/>
        <v/>
      </c>
      <c r="M266" s="96"/>
    </row>
    <row r="267" spans="1:13" ht="20.149999999999999" customHeight="1" x14ac:dyDescent="0.35">
      <c r="A267" s="44">
        <v>261</v>
      </c>
      <c r="B267" s="19"/>
      <c r="C267" s="19"/>
      <c r="D267" s="20"/>
      <c r="E267" s="20"/>
      <c r="F267" s="20"/>
      <c r="G267" s="240"/>
      <c r="H267" s="240"/>
      <c r="I267" s="21"/>
      <c r="J267" s="216"/>
      <c r="K267" s="216"/>
      <c r="L267" s="101" t="str">
        <f t="shared" si="4"/>
        <v/>
      </c>
      <c r="M267" s="96"/>
    </row>
    <row r="268" spans="1:13" ht="20.149999999999999" customHeight="1" x14ac:dyDescent="0.35">
      <c r="A268" s="44">
        <v>262</v>
      </c>
      <c r="B268" s="19"/>
      <c r="C268" s="19"/>
      <c r="D268" s="20"/>
      <c r="E268" s="20"/>
      <c r="F268" s="20"/>
      <c r="G268" s="240"/>
      <c r="H268" s="240"/>
      <c r="I268" s="21"/>
      <c r="J268" s="216"/>
      <c r="K268" s="216"/>
      <c r="L268" s="101" t="str">
        <f t="shared" si="4"/>
        <v/>
      </c>
      <c r="M268" s="96"/>
    </row>
    <row r="269" spans="1:13" ht="20.149999999999999" customHeight="1" x14ac:dyDescent="0.35">
      <c r="A269" s="44">
        <v>263</v>
      </c>
      <c r="B269" s="19"/>
      <c r="C269" s="19"/>
      <c r="D269" s="20"/>
      <c r="E269" s="20"/>
      <c r="F269" s="20"/>
      <c r="G269" s="240"/>
      <c r="H269" s="240"/>
      <c r="I269" s="21"/>
      <c r="J269" s="216"/>
      <c r="K269" s="216"/>
      <c r="L269" s="101" t="str">
        <f t="shared" si="4"/>
        <v/>
      </c>
      <c r="M269" s="96"/>
    </row>
    <row r="270" spans="1:13" ht="20.149999999999999" customHeight="1" x14ac:dyDescent="0.35">
      <c r="A270" s="44">
        <v>264</v>
      </c>
      <c r="B270" s="19"/>
      <c r="C270" s="19"/>
      <c r="D270" s="20"/>
      <c r="E270" s="20"/>
      <c r="F270" s="20"/>
      <c r="G270" s="240"/>
      <c r="H270" s="240"/>
      <c r="I270" s="21"/>
      <c r="J270" s="216"/>
      <c r="K270" s="216"/>
      <c r="L270" s="101" t="str">
        <f t="shared" si="4"/>
        <v/>
      </c>
      <c r="M270" s="96"/>
    </row>
    <row r="271" spans="1:13" ht="20.149999999999999" customHeight="1" x14ac:dyDescent="0.35">
      <c r="A271" s="44">
        <v>265</v>
      </c>
      <c r="B271" s="19"/>
      <c r="C271" s="19"/>
      <c r="D271" s="20"/>
      <c r="E271" s="20"/>
      <c r="F271" s="20"/>
      <c r="G271" s="240"/>
      <c r="H271" s="240"/>
      <c r="I271" s="21"/>
      <c r="J271" s="216"/>
      <c r="K271" s="216"/>
      <c r="L271" s="101" t="str">
        <f t="shared" si="4"/>
        <v/>
      </c>
      <c r="M271" s="96"/>
    </row>
    <row r="272" spans="1:13" ht="20.149999999999999" customHeight="1" x14ac:dyDescent="0.35">
      <c r="A272" s="44">
        <v>266</v>
      </c>
      <c r="B272" s="19"/>
      <c r="C272" s="19"/>
      <c r="D272" s="20"/>
      <c r="E272" s="20"/>
      <c r="F272" s="20"/>
      <c r="G272" s="240"/>
      <c r="H272" s="240"/>
      <c r="I272" s="21"/>
      <c r="J272" s="216"/>
      <c r="K272" s="216"/>
      <c r="L272" s="101" t="str">
        <f t="shared" si="4"/>
        <v/>
      </c>
      <c r="M272" s="96"/>
    </row>
    <row r="273" spans="1:13" ht="20.149999999999999" customHeight="1" x14ac:dyDescent="0.35">
      <c r="A273" s="44">
        <v>267</v>
      </c>
      <c r="B273" s="19"/>
      <c r="C273" s="19"/>
      <c r="D273" s="20"/>
      <c r="E273" s="20"/>
      <c r="F273" s="20"/>
      <c r="G273" s="240"/>
      <c r="H273" s="240"/>
      <c r="I273" s="21"/>
      <c r="J273" s="216"/>
      <c r="K273" s="216"/>
      <c r="L273" s="101" t="str">
        <f t="shared" si="4"/>
        <v/>
      </c>
      <c r="M273" s="96"/>
    </row>
    <row r="274" spans="1:13" ht="20.149999999999999" customHeight="1" x14ac:dyDescent="0.35">
      <c r="A274" s="44">
        <v>268</v>
      </c>
      <c r="B274" s="19"/>
      <c r="C274" s="19"/>
      <c r="D274" s="20"/>
      <c r="E274" s="20"/>
      <c r="F274" s="20"/>
      <c r="G274" s="240"/>
      <c r="H274" s="240"/>
      <c r="I274" s="21"/>
      <c r="J274" s="216"/>
      <c r="K274" s="216"/>
      <c r="L274" s="101" t="str">
        <f t="shared" si="4"/>
        <v/>
      </c>
      <c r="M274" s="96"/>
    </row>
    <row r="275" spans="1:13" ht="20.149999999999999" customHeight="1" x14ac:dyDescent="0.35">
      <c r="A275" s="44">
        <v>269</v>
      </c>
      <c r="B275" s="19"/>
      <c r="C275" s="19"/>
      <c r="D275" s="20"/>
      <c r="E275" s="20"/>
      <c r="F275" s="20"/>
      <c r="G275" s="240"/>
      <c r="H275" s="240"/>
      <c r="I275" s="21"/>
      <c r="J275" s="216"/>
      <c r="K275" s="216"/>
      <c r="L275" s="101" t="str">
        <f t="shared" si="4"/>
        <v/>
      </c>
      <c r="M275" s="96"/>
    </row>
    <row r="276" spans="1:13" ht="20.149999999999999" customHeight="1" x14ac:dyDescent="0.35">
      <c r="A276" s="44">
        <v>270</v>
      </c>
      <c r="B276" s="19"/>
      <c r="C276" s="19"/>
      <c r="D276" s="20"/>
      <c r="E276" s="20"/>
      <c r="F276" s="20"/>
      <c r="G276" s="240"/>
      <c r="H276" s="240"/>
      <c r="I276" s="21"/>
      <c r="J276" s="216"/>
      <c r="K276" s="216"/>
      <c r="L276" s="101" t="str">
        <f t="shared" si="4"/>
        <v/>
      </c>
      <c r="M276" s="96"/>
    </row>
    <row r="277" spans="1:13" ht="20.149999999999999" customHeight="1" x14ac:dyDescent="0.35">
      <c r="A277" s="44">
        <v>271</v>
      </c>
      <c r="B277" s="19"/>
      <c r="C277" s="19"/>
      <c r="D277" s="20"/>
      <c r="E277" s="20"/>
      <c r="F277" s="20"/>
      <c r="G277" s="240"/>
      <c r="H277" s="240"/>
      <c r="I277" s="21"/>
      <c r="J277" s="216"/>
      <c r="K277" s="216"/>
      <c r="L277" s="101" t="str">
        <f t="shared" si="4"/>
        <v/>
      </c>
      <c r="M277" s="96"/>
    </row>
    <row r="278" spans="1:13" ht="20.149999999999999" customHeight="1" x14ac:dyDescent="0.35">
      <c r="A278" s="44">
        <v>272</v>
      </c>
      <c r="B278" s="19"/>
      <c r="C278" s="19"/>
      <c r="D278" s="20"/>
      <c r="E278" s="20"/>
      <c r="F278" s="20"/>
      <c r="G278" s="240"/>
      <c r="H278" s="240"/>
      <c r="I278" s="21"/>
      <c r="J278" s="216"/>
      <c r="K278" s="216"/>
      <c r="L278" s="101" t="str">
        <f t="shared" si="4"/>
        <v/>
      </c>
      <c r="M278" s="96"/>
    </row>
    <row r="279" spans="1:13" ht="20.149999999999999" customHeight="1" x14ac:dyDescent="0.35">
      <c r="A279" s="44">
        <v>273</v>
      </c>
      <c r="B279" s="19"/>
      <c r="C279" s="19"/>
      <c r="D279" s="20"/>
      <c r="E279" s="20"/>
      <c r="F279" s="20"/>
      <c r="G279" s="240"/>
      <c r="H279" s="240"/>
      <c r="I279" s="21"/>
      <c r="J279" s="216"/>
      <c r="K279" s="216"/>
      <c r="L279" s="101" t="str">
        <f t="shared" si="4"/>
        <v/>
      </c>
      <c r="M279" s="96"/>
    </row>
    <row r="280" spans="1:13" ht="20.149999999999999" customHeight="1" x14ac:dyDescent="0.35">
      <c r="A280" s="44">
        <v>274</v>
      </c>
      <c r="B280" s="19"/>
      <c r="C280" s="19"/>
      <c r="D280" s="20"/>
      <c r="E280" s="20"/>
      <c r="F280" s="20"/>
      <c r="G280" s="240"/>
      <c r="H280" s="240"/>
      <c r="I280" s="21"/>
      <c r="J280" s="216"/>
      <c r="K280" s="216"/>
      <c r="L280" s="101" t="str">
        <f t="shared" si="4"/>
        <v/>
      </c>
      <c r="M280" s="96"/>
    </row>
    <row r="281" spans="1:13" ht="20.149999999999999" customHeight="1" x14ac:dyDescent="0.35">
      <c r="A281" s="44">
        <v>275</v>
      </c>
      <c r="B281" s="19"/>
      <c r="C281" s="19"/>
      <c r="D281" s="20"/>
      <c r="E281" s="20"/>
      <c r="F281" s="20"/>
      <c r="G281" s="240"/>
      <c r="H281" s="240"/>
      <c r="I281" s="21"/>
      <c r="J281" s="216"/>
      <c r="K281" s="216"/>
      <c r="L281" s="101" t="str">
        <f t="shared" si="4"/>
        <v/>
      </c>
      <c r="M281" s="96"/>
    </row>
    <row r="282" spans="1:13" ht="20.149999999999999" customHeight="1" x14ac:dyDescent="0.35">
      <c r="A282" s="44">
        <v>276</v>
      </c>
      <c r="B282" s="19"/>
      <c r="C282" s="19"/>
      <c r="D282" s="20"/>
      <c r="E282" s="20"/>
      <c r="F282" s="20"/>
      <c r="G282" s="240"/>
      <c r="H282" s="240"/>
      <c r="I282" s="21"/>
      <c r="J282" s="216"/>
      <c r="K282" s="216"/>
      <c r="L282" s="101" t="str">
        <f t="shared" si="4"/>
        <v/>
      </c>
      <c r="M282" s="96"/>
    </row>
    <row r="283" spans="1:13" ht="20.149999999999999" customHeight="1" x14ac:dyDescent="0.35">
      <c r="A283" s="44">
        <v>277</v>
      </c>
      <c r="B283" s="19"/>
      <c r="C283" s="19"/>
      <c r="D283" s="20"/>
      <c r="E283" s="20"/>
      <c r="F283" s="20"/>
      <c r="G283" s="240"/>
      <c r="H283" s="240"/>
      <c r="I283" s="21"/>
      <c r="J283" s="216"/>
      <c r="K283" s="216"/>
      <c r="L283" s="101" t="str">
        <f t="shared" si="4"/>
        <v/>
      </c>
      <c r="M283" s="96"/>
    </row>
    <row r="284" spans="1:13" ht="20.149999999999999" customHeight="1" x14ac:dyDescent="0.35">
      <c r="A284" s="44">
        <v>278</v>
      </c>
      <c r="B284" s="19"/>
      <c r="C284" s="19"/>
      <c r="D284" s="20"/>
      <c r="E284" s="20"/>
      <c r="F284" s="20"/>
      <c r="G284" s="240"/>
      <c r="H284" s="240"/>
      <c r="I284" s="21"/>
      <c r="J284" s="216"/>
      <c r="K284" s="216"/>
      <c r="L284" s="101" t="str">
        <f t="shared" si="4"/>
        <v/>
      </c>
      <c r="M284" s="96"/>
    </row>
    <row r="285" spans="1:13" ht="20.149999999999999" customHeight="1" x14ac:dyDescent="0.35">
      <c r="A285" s="44">
        <v>279</v>
      </c>
      <c r="B285" s="19"/>
      <c r="C285" s="19"/>
      <c r="D285" s="20"/>
      <c r="E285" s="20"/>
      <c r="F285" s="20"/>
      <c r="G285" s="240"/>
      <c r="H285" s="240"/>
      <c r="I285" s="21"/>
      <c r="J285" s="216"/>
      <c r="K285" s="216"/>
      <c r="L285" s="101" t="str">
        <f t="shared" si="4"/>
        <v/>
      </c>
      <c r="M285" s="96"/>
    </row>
    <row r="286" spans="1:13" ht="20.149999999999999" customHeight="1" x14ac:dyDescent="0.35">
      <c r="A286" s="44">
        <v>280</v>
      </c>
      <c r="B286" s="19"/>
      <c r="C286" s="19"/>
      <c r="D286" s="20"/>
      <c r="E286" s="20"/>
      <c r="F286" s="20"/>
      <c r="G286" s="240"/>
      <c r="H286" s="240"/>
      <c r="I286" s="21"/>
      <c r="J286" s="216"/>
      <c r="K286" s="216"/>
      <c r="L286" s="101" t="str">
        <f t="shared" si="4"/>
        <v/>
      </c>
      <c r="M286" s="96"/>
    </row>
    <row r="287" spans="1:13" ht="20.149999999999999" customHeight="1" x14ac:dyDescent="0.35">
      <c r="A287" s="44">
        <v>281</v>
      </c>
      <c r="B287" s="19"/>
      <c r="C287" s="19"/>
      <c r="D287" s="20"/>
      <c r="E287" s="20"/>
      <c r="F287" s="20"/>
      <c r="G287" s="240"/>
      <c r="H287" s="240"/>
      <c r="I287" s="21"/>
      <c r="J287" s="216"/>
      <c r="K287" s="216"/>
      <c r="L287" s="101" t="str">
        <f t="shared" si="4"/>
        <v/>
      </c>
      <c r="M287" s="96"/>
    </row>
    <row r="288" spans="1:13" ht="20.149999999999999" customHeight="1" x14ac:dyDescent="0.35">
      <c r="A288" s="44">
        <v>282</v>
      </c>
      <c r="B288" s="19"/>
      <c r="C288" s="19"/>
      <c r="D288" s="20"/>
      <c r="E288" s="20"/>
      <c r="F288" s="20"/>
      <c r="G288" s="240"/>
      <c r="H288" s="240"/>
      <c r="I288" s="21"/>
      <c r="J288" s="216"/>
      <c r="K288" s="216"/>
      <c r="L288" s="101" t="str">
        <f t="shared" si="4"/>
        <v/>
      </c>
      <c r="M288" s="96"/>
    </row>
    <row r="289" spans="1:13" ht="20.149999999999999" customHeight="1" x14ac:dyDescent="0.35">
      <c r="A289" s="44">
        <v>283</v>
      </c>
      <c r="B289" s="19"/>
      <c r="C289" s="19"/>
      <c r="D289" s="20"/>
      <c r="E289" s="20"/>
      <c r="F289" s="20"/>
      <c r="G289" s="240"/>
      <c r="H289" s="240"/>
      <c r="I289" s="21"/>
      <c r="J289" s="216"/>
      <c r="K289" s="216"/>
      <c r="L289" s="101" t="str">
        <f t="shared" si="4"/>
        <v/>
      </c>
      <c r="M289" s="96"/>
    </row>
    <row r="290" spans="1:13" ht="20.149999999999999" customHeight="1" x14ac:dyDescent="0.35">
      <c r="A290" s="44">
        <v>284</v>
      </c>
      <c r="B290" s="19"/>
      <c r="C290" s="19"/>
      <c r="D290" s="20"/>
      <c r="E290" s="20"/>
      <c r="F290" s="20"/>
      <c r="G290" s="240"/>
      <c r="H290" s="240"/>
      <c r="I290" s="21"/>
      <c r="J290" s="216"/>
      <c r="K290" s="216"/>
      <c r="L290" s="101" t="str">
        <f t="shared" si="4"/>
        <v/>
      </c>
      <c r="M290" s="96"/>
    </row>
    <row r="291" spans="1:13" ht="20.149999999999999" customHeight="1" x14ac:dyDescent="0.35">
      <c r="A291" s="44">
        <v>285</v>
      </c>
      <c r="B291" s="19"/>
      <c r="C291" s="19"/>
      <c r="D291" s="20"/>
      <c r="E291" s="20"/>
      <c r="F291" s="20"/>
      <c r="G291" s="240"/>
      <c r="H291" s="240"/>
      <c r="I291" s="21"/>
      <c r="J291" s="216"/>
      <c r="K291" s="216"/>
      <c r="L291" s="101" t="str">
        <f t="shared" si="4"/>
        <v/>
      </c>
      <c r="M291" s="96"/>
    </row>
    <row r="292" spans="1:13" ht="20.149999999999999" customHeight="1" x14ac:dyDescent="0.35">
      <c r="A292" s="44">
        <v>286</v>
      </c>
      <c r="B292" s="19"/>
      <c r="C292" s="19"/>
      <c r="D292" s="20"/>
      <c r="E292" s="20"/>
      <c r="F292" s="20"/>
      <c r="G292" s="240"/>
      <c r="H292" s="240"/>
      <c r="I292" s="21"/>
      <c r="J292" s="216"/>
      <c r="K292" s="216"/>
      <c r="L292" s="101" t="str">
        <f t="shared" si="4"/>
        <v/>
      </c>
      <c r="M292" s="96"/>
    </row>
    <row r="293" spans="1:13" ht="20.149999999999999" customHeight="1" x14ac:dyDescent="0.35">
      <c r="A293" s="44">
        <v>287</v>
      </c>
      <c r="B293" s="19"/>
      <c r="C293" s="19"/>
      <c r="D293" s="20"/>
      <c r="E293" s="20"/>
      <c r="F293" s="20"/>
      <c r="G293" s="240"/>
      <c r="H293" s="240"/>
      <c r="I293" s="21"/>
      <c r="J293" s="216"/>
      <c r="K293" s="216"/>
      <c r="L293" s="101" t="str">
        <f t="shared" si="4"/>
        <v/>
      </c>
      <c r="M293" s="96"/>
    </row>
    <row r="294" spans="1:13" ht="20.149999999999999" customHeight="1" x14ac:dyDescent="0.35">
      <c r="A294" s="44">
        <v>288</v>
      </c>
      <c r="B294" s="19"/>
      <c r="C294" s="19"/>
      <c r="D294" s="20"/>
      <c r="E294" s="20"/>
      <c r="F294" s="20"/>
      <c r="G294" s="240"/>
      <c r="H294" s="240"/>
      <c r="I294" s="21"/>
      <c r="J294" s="216"/>
      <c r="K294" s="216"/>
      <c r="L294" s="101" t="str">
        <f t="shared" si="4"/>
        <v/>
      </c>
      <c r="M294" s="96"/>
    </row>
    <row r="295" spans="1:13" ht="20.149999999999999" customHeight="1" x14ac:dyDescent="0.35">
      <c r="A295" s="44">
        <v>289</v>
      </c>
      <c r="B295" s="19"/>
      <c r="C295" s="19"/>
      <c r="D295" s="20"/>
      <c r="E295" s="20"/>
      <c r="F295" s="20"/>
      <c r="G295" s="240"/>
      <c r="H295" s="240"/>
      <c r="I295" s="21"/>
      <c r="J295" s="216"/>
      <c r="K295" s="216"/>
      <c r="L295" s="101" t="str">
        <f t="shared" si="4"/>
        <v/>
      </c>
      <c r="M295" s="96"/>
    </row>
    <row r="296" spans="1:13" ht="20.149999999999999" customHeight="1" x14ac:dyDescent="0.35">
      <c r="A296" s="44">
        <v>290</v>
      </c>
      <c r="B296" s="19"/>
      <c r="C296" s="19"/>
      <c r="D296" s="20"/>
      <c r="E296" s="20"/>
      <c r="F296" s="20"/>
      <c r="G296" s="240"/>
      <c r="H296" s="240"/>
      <c r="I296" s="21"/>
      <c r="J296" s="216"/>
      <c r="K296" s="216"/>
      <c r="L296" s="101" t="str">
        <f t="shared" si="4"/>
        <v/>
      </c>
      <c r="M296" s="96"/>
    </row>
    <row r="297" spans="1:13" ht="20.149999999999999" customHeight="1" x14ac:dyDescent="0.35">
      <c r="A297" s="44">
        <v>291</v>
      </c>
      <c r="B297" s="19"/>
      <c r="C297" s="19"/>
      <c r="D297" s="20"/>
      <c r="E297" s="20"/>
      <c r="F297" s="20"/>
      <c r="G297" s="240"/>
      <c r="H297" s="240"/>
      <c r="I297" s="21"/>
      <c r="J297" s="216"/>
      <c r="K297" s="216"/>
      <c r="L297" s="101" t="str">
        <f t="shared" si="4"/>
        <v/>
      </c>
      <c r="M297" s="96"/>
    </row>
    <row r="298" spans="1:13" ht="20.149999999999999" customHeight="1" x14ac:dyDescent="0.35">
      <c r="A298" s="44">
        <v>292</v>
      </c>
      <c r="B298" s="19"/>
      <c r="C298" s="19"/>
      <c r="D298" s="20"/>
      <c r="E298" s="20"/>
      <c r="F298" s="20"/>
      <c r="G298" s="240"/>
      <c r="H298" s="240"/>
      <c r="I298" s="21"/>
      <c r="J298" s="216"/>
      <c r="K298" s="216"/>
      <c r="L298" s="101" t="str">
        <f t="shared" si="4"/>
        <v/>
      </c>
      <c r="M298" s="96"/>
    </row>
    <row r="299" spans="1:13" ht="20.149999999999999" customHeight="1" x14ac:dyDescent="0.35">
      <c r="A299" s="44">
        <v>293</v>
      </c>
      <c r="B299" s="19"/>
      <c r="C299" s="19"/>
      <c r="D299" s="20"/>
      <c r="E299" s="20"/>
      <c r="F299" s="20"/>
      <c r="G299" s="240"/>
      <c r="H299" s="240"/>
      <c r="I299" s="21"/>
      <c r="J299" s="216"/>
      <c r="K299" s="216"/>
      <c r="L299" s="101" t="str">
        <f t="shared" si="4"/>
        <v/>
      </c>
      <c r="M299" s="96"/>
    </row>
    <row r="300" spans="1:13" ht="20.149999999999999" customHeight="1" x14ac:dyDescent="0.35">
      <c r="A300" s="44">
        <v>294</v>
      </c>
      <c r="B300" s="19"/>
      <c r="C300" s="19"/>
      <c r="D300" s="20"/>
      <c r="E300" s="20"/>
      <c r="F300" s="20"/>
      <c r="G300" s="240"/>
      <c r="H300" s="240"/>
      <c r="I300" s="21"/>
      <c r="J300" s="216"/>
      <c r="K300" s="216"/>
      <c r="L300" s="101" t="str">
        <f t="shared" si="4"/>
        <v/>
      </c>
      <c r="M300" s="96"/>
    </row>
    <row r="301" spans="1:13" ht="20.149999999999999" customHeight="1" x14ac:dyDescent="0.35">
      <c r="A301" s="44">
        <v>295</v>
      </c>
      <c r="B301" s="19"/>
      <c r="C301" s="19"/>
      <c r="D301" s="20"/>
      <c r="E301" s="20"/>
      <c r="F301" s="20"/>
      <c r="G301" s="240"/>
      <c r="H301" s="240"/>
      <c r="I301" s="21"/>
      <c r="J301" s="216"/>
      <c r="K301" s="216"/>
      <c r="L301" s="101" t="str">
        <f t="shared" si="4"/>
        <v/>
      </c>
      <c r="M301" s="96"/>
    </row>
    <row r="302" spans="1:13" ht="20.149999999999999" customHeight="1" x14ac:dyDescent="0.35">
      <c r="A302" s="44">
        <v>296</v>
      </c>
      <c r="B302" s="19"/>
      <c r="C302" s="19"/>
      <c r="D302" s="20"/>
      <c r="E302" s="20"/>
      <c r="F302" s="20"/>
      <c r="G302" s="240"/>
      <c r="H302" s="240"/>
      <c r="I302" s="21"/>
      <c r="J302" s="216"/>
      <c r="K302" s="216"/>
      <c r="L302" s="101" t="str">
        <f t="shared" si="4"/>
        <v/>
      </c>
      <c r="M302" s="96"/>
    </row>
    <row r="303" spans="1:13" ht="20.149999999999999" customHeight="1" x14ac:dyDescent="0.35">
      <c r="A303" s="44">
        <v>297</v>
      </c>
      <c r="B303" s="19"/>
      <c r="C303" s="19"/>
      <c r="D303" s="20"/>
      <c r="E303" s="20"/>
      <c r="F303" s="20"/>
      <c r="G303" s="240"/>
      <c r="H303" s="240"/>
      <c r="I303" s="21"/>
      <c r="J303" s="216"/>
      <c r="K303" s="216"/>
      <c r="L303" s="101" t="str">
        <f t="shared" si="4"/>
        <v/>
      </c>
      <c r="M303" s="96"/>
    </row>
    <row r="304" spans="1:13" ht="20.149999999999999" customHeight="1" x14ac:dyDescent="0.35">
      <c r="A304" s="44">
        <v>298</v>
      </c>
      <c r="B304" s="19"/>
      <c r="C304" s="19"/>
      <c r="D304" s="20"/>
      <c r="E304" s="20"/>
      <c r="F304" s="20"/>
      <c r="G304" s="240"/>
      <c r="H304" s="240"/>
      <c r="I304" s="21"/>
      <c r="J304" s="216"/>
      <c r="K304" s="216"/>
      <c r="L304" s="101" t="str">
        <f t="shared" si="4"/>
        <v/>
      </c>
      <c r="M304" s="96"/>
    </row>
    <row r="305" spans="1:13" ht="20.149999999999999" customHeight="1" x14ac:dyDescent="0.35">
      <c r="A305" s="44">
        <v>299</v>
      </c>
      <c r="B305" s="19"/>
      <c r="C305" s="19"/>
      <c r="D305" s="20"/>
      <c r="E305" s="20"/>
      <c r="F305" s="20"/>
      <c r="G305" s="240"/>
      <c r="H305" s="240"/>
      <c r="I305" s="21"/>
      <c r="J305" s="216"/>
      <c r="K305" s="216"/>
      <c r="L305" s="101" t="str">
        <f t="shared" si="4"/>
        <v/>
      </c>
      <c r="M305" s="96"/>
    </row>
    <row r="306" spans="1:13" ht="20.149999999999999" customHeight="1" x14ac:dyDescent="0.35">
      <c r="A306" s="44">
        <v>300</v>
      </c>
      <c r="B306" s="19"/>
      <c r="C306" s="19"/>
      <c r="D306" s="20"/>
      <c r="E306" s="20"/>
      <c r="F306" s="20"/>
      <c r="G306" s="240"/>
      <c r="H306" s="240"/>
      <c r="I306" s="21"/>
      <c r="J306" s="216"/>
      <c r="K306" s="216"/>
      <c r="L306" s="101" t="str">
        <f t="shared" si="4"/>
        <v/>
      </c>
      <c r="M306" s="96"/>
    </row>
    <row r="307" spans="1:13" ht="20.149999999999999" customHeight="1" x14ac:dyDescent="0.35">
      <c r="A307" s="44">
        <v>301</v>
      </c>
      <c r="B307" s="19"/>
      <c r="C307" s="19"/>
      <c r="D307" s="20"/>
      <c r="E307" s="20"/>
      <c r="F307" s="20"/>
      <c r="G307" s="240"/>
      <c r="H307" s="240"/>
      <c r="I307" s="21"/>
      <c r="J307" s="216"/>
      <c r="K307" s="216"/>
      <c r="L307" s="101" t="str">
        <f t="shared" si="4"/>
        <v/>
      </c>
      <c r="M307" s="96"/>
    </row>
    <row r="308" spans="1:13" ht="20.149999999999999" customHeight="1" x14ac:dyDescent="0.35">
      <c r="A308" s="44">
        <v>302</v>
      </c>
      <c r="B308" s="19"/>
      <c r="C308" s="19"/>
      <c r="D308" s="20"/>
      <c r="E308" s="20"/>
      <c r="F308" s="20"/>
      <c r="G308" s="240"/>
      <c r="H308" s="240"/>
      <c r="I308" s="21"/>
      <c r="J308" s="216"/>
      <c r="K308" s="216"/>
      <c r="L308" s="101" t="str">
        <f t="shared" si="4"/>
        <v/>
      </c>
      <c r="M308" s="96"/>
    </row>
    <row r="309" spans="1:13" ht="20.149999999999999" customHeight="1" x14ac:dyDescent="0.35">
      <c r="A309" s="44">
        <v>303</v>
      </c>
      <c r="B309" s="19"/>
      <c r="C309" s="19"/>
      <c r="D309" s="20"/>
      <c r="E309" s="20"/>
      <c r="F309" s="20"/>
      <c r="G309" s="240"/>
      <c r="H309" s="240"/>
      <c r="I309" s="21"/>
      <c r="J309" s="216"/>
      <c r="K309" s="216"/>
      <c r="L309" s="101" t="str">
        <f t="shared" si="4"/>
        <v/>
      </c>
      <c r="M309" s="96"/>
    </row>
    <row r="310" spans="1:13" ht="20.149999999999999" customHeight="1" x14ac:dyDescent="0.35">
      <c r="A310" s="44">
        <v>304</v>
      </c>
      <c r="B310" s="19"/>
      <c r="C310" s="19"/>
      <c r="D310" s="20"/>
      <c r="E310" s="20"/>
      <c r="F310" s="20"/>
      <c r="G310" s="240"/>
      <c r="H310" s="240"/>
      <c r="I310" s="21"/>
      <c r="J310" s="216"/>
      <c r="K310" s="216"/>
      <c r="L310" s="101" t="str">
        <f t="shared" si="4"/>
        <v/>
      </c>
      <c r="M310" s="96"/>
    </row>
    <row r="311" spans="1:13" ht="20.149999999999999" customHeight="1" x14ac:dyDescent="0.35">
      <c r="A311" s="44">
        <v>305</v>
      </c>
      <c r="B311" s="19"/>
      <c r="C311" s="19"/>
      <c r="D311" s="20"/>
      <c r="E311" s="20"/>
      <c r="F311" s="20"/>
      <c r="G311" s="240"/>
      <c r="H311" s="240"/>
      <c r="I311" s="21"/>
      <c r="J311" s="216"/>
      <c r="K311" s="216"/>
      <c r="L311" s="101" t="str">
        <f t="shared" si="4"/>
        <v/>
      </c>
      <c r="M311" s="96"/>
    </row>
    <row r="312" spans="1:13" ht="20.149999999999999" customHeight="1" x14ac:dyDescent="0.35">
      <c r="A312" s="44">
        <v>306</v>
      </c>
      <c r="B312" s="19"/>
      <c r="C312" s="19"/>
      <c r="D312" s="20"/>
      <c r="E312" s="20"/>
      <c r="F312" s="20"/>
      <c r="G312" s="240"/>
      <c r="H312" s="240"/>
      <c r="I312" s="21"/>
      <c r="J312" s="216"/>
      <c r="K312" s="216"/>
      <c r="L312" s="101" t="str">
        <f t="shared" si="4"/>
        <v/>
      </c>
      <c r="M312" s="96"/>
    </row>
    <row r="313" spans="1:13" ht="20.149999999999999" customHeight="1" x14ac:dyDescent="0.35">
      <c r="A313" s="44">
        <v>307</v>
      </c>
      <c r="B313" s="19"/>
      <c r="C313" s="19"/>
      <c r="D313" s="20"/>
      <c r="E313" s="20"/>
      <c r="F313" s="20"/>
      <c r="G313" s="240"/>
      <c r="H313" s="240"/>
      <c r="I313" s="21"/>
      <c r="J313" s="216"/>
      <c r="K313" s="216"/>
      <c r="L313" s="101" t="str">
        <f t="shared" si="4"/>
        <v/>
      </c>
      <c r="M313" s="96"/>
    </row>
    <row r="314" spans="1:13" ht="20.149999999999999" customHeight="1" x14ac:dyDescent="0.35">
      <c r="A314" s="44">
        <v>308</v>
      </c>
      <c r="B314" s="19"/>
      <c r="C314" s="19"/>
      <c r="D314" s="20"/>
      <c r="E314" s="20"/>
      <c r="F314" s="20"/>
      <c r="G314" s="240"/>
      <c r="H314" s="240"/>
      <c r="I314" s="21"/>
      <c r="J314" s="216"/>
      <c r="K314" s="216"/>
      <c r="L314" s="101" t="str">
        <f t="shared" si="4"/>
        <v/>
      </c>
      <c r="M314" s="96"/>
    </row>
    <row r="315" spans="1:13" ht="20.149999999999999" customHeight="1" x14ac:dyDescent="0.35">
      <c r="A315" s="44">
        <v>309</v>
      </c>
      <c r="B315" s="19"/>
      <c r="C315" s="19"/>
      <c r="D315" s="20"/>
      <c r="E315" s="20"/>
      <c r="F315" s="20"/>
      <c r="G315" s="240"/>
      <c r="H315" s="240"/>
      <c r="I315" s="21"/>
      <c r="J315" s="216"/>
      <c r="K315" s="216"/>
      <c r="L315" s="101" t="str">
        <f t="shared" si="4"/>
        <v/>
      </c>
      <c r="M315" s="96"/>
    </row>
    <row r="316" spans="1:13" ht="20.149999999999999" customHeight="1" x14ac:dyDescent="0.35">
      <c r="A316" s="44">
        <v>310</v>
      </c>
      <c r="B316" s="19"/>
      <c r="C316" s="19"/>
      <c r="D316" s="20"/>
      <c r="E316" s="20"/>
      <c r="F316" s="20"/>
      <c r="G316" s="240"/>
      <c r="H316" s="240"/>
      <c r="I316" s="21"/>
      <c r="J316" s="216"/>
      <c r="K316" s="216"/>
      <c r="L316" s="101" t="str">
        <f t="shared" si="4"/>
        <v/>
      </c>
      <c r="M316" s="96"/>
    </row>
    <row r="317" spans="1:13" ht="20.149999999999999" customHeight="1" x14ac:dyDescent="0.35">
      <c r="A317" s="44">
        <v>311</v>
      </c>
      <c r="B317" s="19"/>
      <c r="C317" s="19"/>
      <c r="D317" s="20"/>
      <c r="E317" s="20"/>
      <c r="F317" s="20"/>
      <c r="G317" s="240"/>
      <c r="H317" s="240"/>
      <c r="I317" s="21"/>
      <c r="J317" s="216"/>
      <c r="K317" s="216"/>
      <c r="L317" s="101" t="str">
        <f t="shared" si="4"/>
        <v/>
      </c>
      <c r="M317" s="96"/>
    </row>
    <row r="318" spans="1:13" ht="20.149999999999999" customHeight="1" x14ac:dyDescent="0.35">
      <c r="A318" s="44">
        <v>312</v>
      </c>
      <c r="B318" s="19"/>
      <c r="C318" s="19"/>
      <c r="D318" s="20"/>
      <c r="E318" s="20"/>
      <c r="F318" s="20"/>
      <c r="G318" s="240"/>
      <c r="H318" s="240"/>
      <c r="I318" s="21"/>
      <c r="J318" s="216"/>
      <c r="K318" s="216"/>
      <c r="L318" s="101" t="str">
        <f t="shared" si="4"/>
        <v/>
      </c>
      <c r="M318" s="96"/>
    </row>
    <row r="319" spans="1:13" ht="20.149999999999999" customHeight="1" x14ac:dyDescent="0.35">
      <c r="A319" s="44">
        <v>313</v>
      </c>
      <c r="B319" s="19"/>
      <c r="C319" s="19"/>
      <c r="D319" s="20"/>
      <c r="E319" s="20"/>
      <c r="F319" s="20"/>
      <c r="G319" s="240"/>
      <c r="H319" s="240"/>
      <c r="I319" s="21"/>
      <c r="J319" s="216"/>
      <c r="K319" s="216"/>
      <c r="L319" s="101" t="str">
        <f t="shared" si="4"/>
        <v/>
      </c>
      <c r="M319" s="96"/>
    </row>
    <row r="320" spans="1:13" ht="20.149999999999999" customHeight="1" x14ac:dyDescent="0.35">
      <c r="A320" s="44">
        <v>314</v>
      </c>
      <c r="B320" s="19"/>
      <c r="C320" s="19"/>
      <c r="D320" s="20"/>
      <c r="E320" s="20"/>
      <c r="F320" s="20"/>
      <c r="G320" s="240"/>
      <c r="H320" s="240"/>
      <c r="I320" s="21"/>
      <c r="J320" s="216"/>
      <c r="K320" s="216"/>
      <c r="L320" s="101" t="str">
        <f t="shared" si="4"/>
        <v/>
      </c>
      <c r="M320" s="96"/>
    </row>
    <row r="321" spans="1:13" ht="20.149999999999999" customHeight="1" x14ac:dyDescent="0.35">
      <c r="A321" s="44">
        <v>315</v>
      </c>
      <c r="B321" s="19"/>
      <c r="C321" s="19"/>
      <c r="D321" s="20"/>
      <c r="E321" s="20"/>
      <c r="F321" s="20"/>
      <c r="G321" s="240"/>
      <c r="H321" s="240"/>
      <c r="I321" s="21"/>
      <c r="J321" s="216"/>
      <c r="K321" s="216"/>
      <c r="L321" s="101" t="str">
        <f t="shared" si="4"/>
        <v/>
      </c>
      <c r="M321" s="96"/>
    </row>
    <row r="322" spans="1:13" ht="20.149999999999999" customHeight="1" x14ac:dyDescent="0.35">
      <c r="A322" s="44">
        <v>316</v>
      </c>
      <c r="B322" s="19"/>
      <c r="C322" s="19"/>
      <c r="D322" s="20"/>
      <c r="E322" s="20"/>
      <c r="F322" s="20"/>
      <c r="G322" s="240"/>
      <c r="H322" s="240"/>
      <c r="I322" s="21"/>
      <c r="J322" s="216"/>
      <c r="K322" s="216"/>
      <c r="L322" s="101" t="str">
        <f t="shared" si="4"/>
        <v/>
      </c>
      <c r="M322" s="96"/>
    </row>
    <row r="323" spans="1:13" ht="20.149999999999999" customHeight="1" x14ac:dyDescent="0.35">
      <c r="A323" s="44">
        <v>317</v>
      </c>
      <c r="B323" s="19"/>
      <c r="C323" s="19"/>
      <c r="D323" s="20"/>
      <c r="E323" s="20"/>
      <c r="F323" s="20"/>
      <c r="G323" s="240"/>
      <c r="H323" s="240"/>
      <c r="I323" s="21"/>
      <c r="J323" s="216"/>
      <c r="K323" s="216"/>
      <c r="L323" s="101" t="str">
        <f t="shared" si="4"/>
        <v/>
      </c>
      <c r="M323" s="96"/>
    </row>
    <row r="324" spans="1:13" ht="20.149999999999999" customHeight="1" x14ac:dyDescent="0.35">
      <c r="A324" s="44">
        <v>318</v>
      </c>
      <c r="B324" s="19"/>
      <c r="C324" s="19"/>
      <c r="D324" s="20"/>
      <c r="E324" s="20"/>
      <c r="F324" s="20"/>
      <c r="G324" s="240"/>
      <c r="H324" s="240"/>
      <c r="I324" s="21"/>
      <c r="J324" s="216"/>
      <c r="K324" s="216"/>
      <c r="L324" s="101" t="str">
        <f t="shared" si="4"/>
        <v/>
      </c>
      <c r="M324" s="96"/>
    </row>
    <row r="325" spans="1:13" ht="20.149999999999999" customHeight="1" x14ac:dyDescent="0.35">
      <c r="A325" s="44">
        <v>319</v>
      </c>
      <c r="B325" s="19"/>
      <c r="C325" s="19"/>
      <c r="D325" s="20"/>
      <c r="E325" s="20"/>
      <c r="F325" s="20"/>
      <c r="G325" s="240"/>
      <c r="H325" s="240"/>
      <c r="I325" s="21"/>
      <c r="J325" s="216"/>
      <c r="K325" s="216"/>
      <c r="L325" s="101" t="str">
        <f t="shared" si="4"/>
        <v/>
      </c>
      <c r="M325" s="96"/>
    </row>
    <row r="326" spans="1:13" ht="20.149999999999999" customHeight="1" x14ac:dyDescent="0.35">
      <c r="A326" s="44">
        <v>320</v>
      </c>
      <c r="B326" s="19"/>
      <c r="C326" s="19"/>
      <c r="D326" s="20"/>
      <c r="E326" s="20"/>
      <c r="F326" s="20"/>
      <c r="G326" s="240"/>
      <c r="H326" s="240"/>
      <c r="I326" s="21"/>
      <c r="J326" s="216"/>
      <c r="K326" s="216"/>
      <c r="L326" s="101" t="str">
        <f t="shared" ref="L326:L389" si="5">IF($E326="","",IF(OR(($I326=0),($J326=0)),0,$I326/$J326*$K326))</f>
        <v/>
      </c>
      <c r="M326" s="96"/>
    </row>
    <row r="327" spans="1:13" ht="20.149999999999999" customHeight="1" x14ac:dyDescent="0.35">
      <c r="A327" s="44">
        <v>321</v>
      </c>
      <c r="B327" s="19"/>
      <c r="C327" s="19"/>
      <c r="D327" s="20"/>
      <c r="E327" s="20"/>
      <c r="F327" s="20"/>
      <c r="G327" s="240"/>
      <c r="H327" s="240"/>
      <c r="I327" s="21"/>
      <c r="J327" s="216"/>
      <c r="K327" s="216"/>
      <c r="L327" s="101" t="str">
        <f t="shared" si="5"/>
        <v/>
      </c>
      <c r="M327" s="96"/>
    </row>
    <row r="328" spans="1:13" ht="20.149999999999999" customHeight="1" x14ac:dyDescent="0.35">
      <c r="A328" s="44">
        <v>322</v>
      </c>
      <c r="B328" s="19"/>
      <c r="C328" s="19"/>
      <c r="D328" s="20"/>
      <c r="E328" s="20"/>
      <c r="F328" s="20"/>
      <c r="G328" s="240"/>
      <c r="H328" s="240"/>
      <c r="I328" s="21"/>
      <c r="J328" s="216"/>
      <c r="K328" s="216"/>
      <c r="L328" s="101" t="str">
        <f t="shared" si="5"/>
        <v/>
      </c>
      <c r="M328" s="96"/>
    </row>
    <row r="329" spans="1:13" ht="20.149999999999999" customHeight="1" x14ac:dyDescent="0.35">
      <c r="A329" s="44">
        <v>323</v>
      </c>
      <c r="B329" s="19"/>
      <c r="C329" s="19"/>
      <c r="D329" s="20"/>
      <c r="E329" s="20"/>
      <c r="F329" s="20"/>
      <c r="G329" s="240"/>
      <c r="H329" s="240"/>
      <c r="I329" s="21"/>
      <c r="J329" s="216"/>
      <c r="K329" s="216"/>
      <c r="L329" s="101" t="str">
        <f t="shared" si="5"/>
        <v/>
      </c>
      <c r="M329" s="96"/>
    </row>
    <row r="330" spans="1:13" ht="20.149999999999999" customHeight="1" x14ac:dyDescent="0.35">
      <c r="A330" s="44">
        <v>324</v>
      </c>
      <c r="B330" s="19"/>
      <c r="C330" s="19"/>
      <c r="D330" s="20"/>
      <c r="E330" s="20"/>
      <c r="F330" s="20"/>
      <c r="G330" s="240"/>
      <c r="H330" s="240"/>
      <c r="I330" s="21"/>
      <c r="J330" s="216"/>
      <c r="K330" s="216"/>
      <c r="L330" s="101" t="str">
        <f t="shared" si="5"/>
        <v/>
      </c>
      <c r="M330" s="96"/>
    </row>
    <row r="331" spans="1:13" ht="20.149999999999999" customHeight="1" x14ac:dyDescent="0.35">
      <c r="A331" s="44">
        <v>325</v>
      </c>
      <c r="B331" s="19"/>
      <c r="C331" s="19"/>
      <c r="D331" s="20"/>
      <c r="E331" s="20"/>
      <c r="F331" s="20"/>
      <c r="G331" s="240"/>
      <c r="H331" s="240"/>
      <c r="I331" s="21"/>
      <c r="J331" s="216"/>
      <c r="K331" s="216"/>
      <c r="L331" s="101" t="str">
        <f t="shared" si="5"/>
        <v/>
      </c>
      <c r="M331" s="96"/>
    </row>
    <row r="332" spans="1:13" ht="20.149999999999999" customHeight="1" x14ac:dyDescent="0.35">
      <c r="A332" s="44">
        <v>326</v>
      </c>
      <c r="B332" s="19"/>
      <c r="C332" s="19"/>
      <c r="D332" s="20"/>
      <c r="E332" s="20"/>
      <c r="F332" s="20"/>
      <c r="G332" s="240"/>
      <c r="H332" s="240"/>
      <c r="I332" s="21"/>
      <c r="J332" s="216"/>
      <c r="K332" s="216"/>
      <c r="L332" s="101" t="str">
        <f t="shared" si="5"/>
        <v/>
      </c>
      <c r="M332" s="96"/>
    </row>
    <row r="333" spans="1:13" ht="20.149999999999999" customHeight="1" x14ac:dyDescent="0.35">
      <c r="A333" s="44">
        <v>327</v>
      </c>
      <c r="B333" s="19"/>
      <c r="C333" s="19"/>
      <c r="D333" s="20"/>
      <c r="E333" s="20"/>
      <c r="F333" s="20"/>
      <c r="G333" s="240"/>
      <c r="H333" s="240"/>
      <c r="I333" s="21"/>
      <c r="J333" s="216"/>
      <c r="K333" s="216"/>
      <c r="L333" s="101" t="str">
        <f t="shared" si="5"/>
        <v/>
      </c>
      <c r="M333" s="96"/>
    </row>
    <row r="334" spans="1:13" ht="20.149999999999999" customHeight="1" x14ac:dyDescent="0.35">
      <c r="A334" s="44">
        <v>328</v>
      </c>
      <c r="B334" s="19"/>
      <c r="C334" s="19"/>
      <c r="D334" s="20"/>
      <c r="E334" s="20"/>
      <c r="F334" s="20"/>
      <c r="G334" s="240"/>
      <c r="H334" s="240"/>
      <c r="I334" s="21"/>
      <c r="J334" s="216"/>
      <c r="K334" s="216"/>
      <c r="L334" s="101" t="str">
        <f t="shared" si="5"/>
        <v/>
      </c>
      <c r="M334" s="96"/>
    </row>
    <row r="335" spans="1:13" ht="20.149999999999999" customHeight="1" x14ac:dyDescent="0.35">
      <c r="A335" s="44">
        <v>329</v>
      </c>
      <c r="B335" s="19"/>
      <c r="C335" s="19"/>
      <c r="D335" s="20"/>
      <c r="E335" s="20"/>
      <c r="F335" s="20"/>
      <c r="G335" s="240"/>
      <c r="H335" s="240"/>
      <c r="I335" s="21"/>
      <c r="J335" s="216"/>
      <c r="K335" s="216"/>
      <c r="L335" s="101" t="str">
        <f t="shared" si="5"/>
        <v/>
      </c>
      <c r="M335" s="96"/>
    </row>
    <row r="336" spans="1:13" ht="20.149999999999999" customHeight="1" x14ac:dyDescent="0.35">
      <c r="A336" s="44">
        <v>330</v>
      </c>
      <c r="B336" s="19"/>
      <c r="C336" s="19"/>
      <c r="D336" s="20"/>
      <c r="E336" s="20"/>
      <c r="F336" s="20"/>
      <c r="G336" s="240"/>
      <c r="H336" s="240"/>
      <c r="I336" s="21"/>
      <c r="J336" s="216"/>
      <c r="K336" s="216"/>
      <c r="L336" s="101" t="str">
        <f t="shared" si="5"/>
        <v/>
      </c>
      <c r="M336" s="96"/>
    </row>
    <row r="337" spans="1:13" ht="20.149999999999999" customHeight="1" x14ac:dyDescent="0.35">
      <c r="A337" s="44">
        <v>331</v>
      </c>
      <c r="B337" s="19"/>
      <c r="C337" s="19"/>
      <c r="D337" s="20"/>
      <c r="E337" s="20"/>
      <c r="F337" s="20"/>
      <c r="G337" s="240"/>
      <c r="H337" s="240"/>
      <c r="I337" s="21"/>
      <c r="J337" s="216"/>
      <c r="K337" s="216"/>
      <c r="L337" s="101" t="str">
        <f t="shared" si="5"/>
        <v/>
      </c>
      <c r="M337" s="96"/>
    </row>
    <row r="338" spans="1:13" ht="20.149999999999999" customHeight="1" x14ac:dyDescent="0.35">
      <c r="A338" s="44">
        <v>332</v>
      </c>
      <c r="B338" s="19"/>
      <c r="C338" s="19"/>
      <c r="D338" s="20"/>
      <c r="E338" s="20"/>
      <c r="F338" s="20"/>
      <c r="G338" s="240"/>
      <c r="H338" s="240"/>
      <c r="I338" s="21"/>
      <c r="J338" s="216"/>
      <c r="K338" s="216"/>
      <c r="L338" s="101" t="str">
        <f t="shared" si="5"/>
        <v/>
      </c>
      <c r="M338" s="96"/>
    </row>
    <row r="339" spans="1:13" ht="20.149999999999999" customHeight="1" x14ac:dyDescent="0.35">
      <c r="A339" s="44">
        <v>333</v>
      </c>
      <c r="B339" s="19"/>
      <c r="C339" s="19"/>
      <c r="D339" s="20"/>
      <c r="E339" s="20"/>
      <c r="F339" s="20"/>
      <c r="G339" s="240"/>
      <c r="H339" s="240"/>
      <c r="I339" s="21"/>
      <c r="J339" s="216"/>
      <c r="K339" s="216"/>
      <c r="L339" s="101" t="str">
        <f t="shared" si="5"/>
        <v/>
      </c>
      <c r="M339" s="96"/>
    </row>
    <row r="340" spans="1:13" ht="20.149999999999999" customHeight="1" x14ac:dyDescent="0.35">
      <c r="A340" s="44">
        <v>334</v>
      </c>
      <c r="B340" s="19"/>
      <c r="C340" s="19"/>
      <c r="D340" s="20"/>
      <c r="E340" s="20"/>
      <c r="F340" s="20"/>
      <c r="G340" s="240"/>
      <c r="H340" s="240"/>
      <c r="I340" s="21"/>
      <c r="J340" s="216"/>
      <c r="K340" s="216"/>
      <c r="L340" s="101" t="str">
        <f t="shared" si="5"/>
        <v/>
      </c>
      <c r="M340" s="96"/>
    </row>
    <row r="341" spans="1:13" ht="20.149999999999999" customHeight="1" x14ac:dyDescent="0.35">
      <c r="A341" s="44">
        <v>335</v>
      </c>
      <c r="B341" s="19"/>
      <c r="C341" s="19"/>
      <c r="D341" s="20"/>
      <c r="E341" s="20"/>
      <c r="F341" s="20"/>
      <c r="G341" s="240"/>
      <c r="H341" s="240"/>
      <c r="I341" s="21"/>
      <c r="J341" s="216"/>
      <c r="K341" s="216"/>
      <c r="L341" s="101" t="str">
        <f t="shared" si="5"/>
        <v/>
      </c>
      <c r="M341" s="96"/>
    </row>
    <row r="342" spans="1:13" ht="20.149999999999999" customHeight="1" x14ac:dyDescent="0.35">
      <c r="A342" s="44">
        <v>336</v>
      </c>
      <c r="B342" s="19"/>
      <c r="C342" s="19"/>
      <c r="D342" s="20"/>
      <c r="E342" s="20"/>
      <c r="F342" s="20"/>
      <c r="G342" s="240"/>
      <c r="H342" s="240"/>
      <c r="I342" s="21"/>
      <c r="J342" s="216"/>
      <c r="K342" s="216"/>
      <c r="L342" s="101" t="str">
        <f t="shared" si="5"/>
        <v/>
      </c>
      <c r="M342" s="96"/>
    </row>
    <row r="343" spans="1:13" ht="20.149999999999999" customHeight="1" x14ac:dyDescent="0.35">
      <c r="A343" s="44">
        <v>337</v>
      </c>
      <c r="B343" s="19"/>
      <c r="C343" s="19"/>
      <c r="D343" s="20"/>
      <c r="E343" s="20"/>
      <c r="F343" s="20"/>
      <c r="G343" s="240"/>
      <c r="H343" s="240"/>
      <c r="I343" s="21"/>
      <c r="J343" s="216"/>
      <c r="K343" s="216"/>
      <c r="L343" s="101" t="str">
        <f t="shared" si="5"/>
        <v/>
      </c>
      <c r="M343" s="96"/>
    </row>
    <row r="344" spans="1:13" ht="20.149999999999999" customHeight="1" x14ac:dyDescent="0.35">
      <c r="A344" s="44">
        <v>338</v>
      </c>
      <c r="B344" s="19"/>
      <c r="C344" s="19"/>
      <c r="D344" s="20"/>
      <c r="E344" s="20"/>
      <c r="F344" s="20"/>
      <c r="G344" s="240"/>
      <c r="H344" s="240"/>
      <c r="I344" s="21"/>
      <c r="J344" s="216"/>
      <c r="K344" s="216"/>
      <c r="L344" s="101" t="str">
        <f t="shared" si="5"/>
        <v/>
      </c>
      <c r="M344" s="96"/>
    </row>
    <row r="345" spans="1:13" ht="20.149999999999999" customHeight="1" x14ac:dyDescent="0.35">
      <c r="A345" s="44">
        <v>339</v>
      </c>
      <c r="B345" s="19"/>
      <c r="C345" s="19"/>
      <c r="D345" s="20"/>
      <c r="E345" s="20"/>
      <c r="F345" s="20"/>
      <c r="G345" s="240"/>
      <c r="H345" s="240"/>
      <c r="I345" s="21"/>
      <c r="J345" s="216"/>
      <c r="K345" s="216"/>
      <c r="L345" s="101" t="str">
        <f t="shared" si="5"/>
        <v/>
      </c>
      <c r="M345" s="96"/>
    </row>
    <row r="346" spans="1:13" ht="20.149999999999999" customHeight="1" x14ac:dyDescent="0.35">
      <c r="A346" s="44">
        <v>340</v>
      </c>
      <c r="B346" s="19"/>
      <c r="C346" s="19"/>
      <c r="D346" s="20"/>
      <c r="E346" s="20"/>
      <c r="F346" s="20"/>
      <c r="G346" s="240"/>
      <c r="H346" s="240"/>
      <c r="I346" s="21"/>
      <c r="J346" s="216"/>
      <c r="K346" s="216"/>
      <c r="L346" s="101" t="str">
        <f t="shared" si="5"/>
        <v/>
      </c>
      <c r="M346" s="96"/>
    </row>
    <row r="347" spans="1:13" ht="20.149999999999999" customHeight="1" x14ac:dyDescent="0.35">
      <c r="A347" s="44">
        <v>341</v>
      </c>
      <c r="B347" s="19"/>
      <c r="C347" s="19"/>
      <c r="D347" s="20"/>
      <c r="E347" s="20"/>
      <c r="F347" s="20"/>
      <c r="G347" s="240"/>
      <c r="H347" s="240"/>
      <c r="I347" s="21"/>
      <c r="J347" s="216"/>
      <c r="K347" s="216"/>
      <c r="L347" s="101" t="str">
        <f t="shared" si="5"/>
        <v/>
      </c>
      <c r="M347" s="96"/>
    </row>
    <row r="348" spans="1:13" ht="20.149999999999999" customHeight="1" x14ac:dyDescent="0.35">
      <c r="A348" s="44">
        <v>342</v>
      </c>
      <c r="B348" s="19"/>
      <c r="C348" s="19"/>
      <c r="D348" s="20"/>
      <c r="E348" s="20"/>
      <c r="F348" s="20"/>
      <c r="G348" s="240"/>
      <c r="H348" s="240"/>
      <c r="I348" s="21"/>
      <c r="J348" s="216"/>
      <c r="K348" s="216"/>
      <c r="L348" s="101" t="str">
        <f t="shared" si="5"/>
        <v/>
      </c>
      <c r="M348" s="96"/>
    </row>
    <row r="349" spans="1:13" ht="20.149999999999999" customHeight="1" x14ac:dyDescent="0.35">
      <c r="A349" s="44">
        <v>343</v>
      </c>
      <c r="B349" s="19"/>
      <c r="C349" s="19"/>
      <c r="D349" s="20"/>
      <c r="E349" s="20"/>
      <c r="F349" s="20"/>
      <c r="G349" s="240"/>
      <c r="H349" s="240"/>
      <c r="I349" s="21"/>
      <c r="J349" s="216"/>
      <c r="K349" s="216"/>
      <c r="L349" s="101" t="str">
        <f t="shared" si="5"/>
        <v/>
      </c>
      <c r="M349" s="96"/>
    </row>
    <row r="350" spans="1:13" ht="20.149999999999999" customHeight="1" x14ac:dyDescent="0.35">
      <c r="A350" s="44">
        <v>344</v>
      </c>
      <c r="B350" s="19"/>
      <c r="C350" s="19"/>
      <c r="D350" s="20"/>
      <c r="E350" s="20"/>
      <c r="F350" s="20"/>
      <c r="G350" s="240"/>
      <c r="H350" s="240"/>
      <c r="I350" s="21"/>
      <c r="J350" s="216"/>
      <c r="K350" s="216"/>
      <c r="L350" s="101" t="str">
        <f t="shared" si="5"/>
        <v/>
      </c>
      <c r="M350" s="96"/>
    </row>
    <row r="351" spans="1:13" ht="20.149999999999999" customHeight="1" x14ac:dyDescent="0.35">
      <c r="A351" s="44">
        <v>345</v>
      </c>
      <c r="B351" s="19"/>
      <c r="C351" s="19"/>
      <c r="D351" s="20"/>
      <c r="E351" s="20"/>
      <c r="F351" s="20"/>
      <c r="G351" s="240"/>
      <c r="H351" s="240"/>
      <c r="I351" s="21"/>
      <c r="J351" s="216"/>
      <c r="K351" s="216"/>
      <c r="L351" s="101" t="str">
        <f t="shared" si="5"/>
        <v/>
      </c>
      <c r="M351" s="96"/>
    </row>
    <row r="352" spans="1:13" ht="20.149999999999999" customHeight="1" x14ac:dyDescent="0.35">
      <c r="A352" s="44">
        <v>346</v>
      </c>
      <c r="B352" s="19"/>
      <c r="C352" s="19"/>
      <c r="D352" s="20"/>
      <c r="E352" s="20"/>
      <c r="F352" s="20"/>
      <c r="G352" s="240"/>
      <c r="H352" s="240"/>
      <c r="I352" s="21"/>
      <c r="J352" s="216"/>
      <c r="K352" s="216"/>
      <c r="L352" s="101" t="str">
        <f t="shared" si="5"/>
        <v/>
      </c>
      <c r="M352" s="96"/>
    </row>
    <row r="353" spans="1:13" ht="20.149999999999999" customHeight="1" x14ac:dyDescent="0.35">
      <c r="A353" s="44">
        <v>347</v>
      </c>
      <c r="B353" s="19"/>
      <c r="C353" s="19"/>
      <c r="D353" s="20"/>
      <c r="E353" s="20"/>
      <c r="F353" s="20"/>
      <c r="G353" s="240"/>
      <c r="H353" s="240"/>
      <c r="I353" s="21"/>
      <c r="J353" s="216"/>
      <c r="K353" s="216"/>
      <c r="L353" s="101" t="str">
        <f t="shared" si="5"/>
        <v/>
      </c>
      <c r="M353" s="96"/>
    </row>
    <row r="354" spans="1:13" ht="20.149999999999999" customHeight="1" x14ac:dyDescent="0.35">
      <c r="A354" s="44">
        <v>348</v>
      </c>
      <c r="B354" s="19"/>
      <c r="C354" s="19"/>
      <c r="D354" s="20"/>
      <c r="E354" s="20"/>
      <c r="F354" s="20"/>
      <c r="G354" s="240"/>
      <c r="H354" s="240"/>
      <c r="I354" s="21"/>
      <c r="J354" s="216"/>
      <c r="K354" s="216"/>
      <c r="L354" s="101" t="str">
        <f t="shared" si="5"/>
        <v/>
      </c>
      <c r="M354" s="96"/>
    </row>
    <row r="355" spans="1:13" ht="20.149999999999999" customHeight="1" x14ac:dyDescent="0.35">
      <c r="A355" s="44">
        <v>349</v>
      </c>
      <c r="B355" s="19"/>
      <c r="C355" s="19"/>
      <c r="D355" s="20"/>
      <c r="E355" s="20"/>
      <c r="F355" s="20"/>
      <c r="G355" s="240"/>
      <c r="H355" s="240"/>
      <c r="I355" s="21"/>
      <c r="J355" s="216"/>
      <c r="K355" s="216"/>
      <c r="L355" s="101" t="str">
        <f t="shared" si="5"/>
        <v/>
      </c>
      <c r="M355" s="96"/>
    </row>
    <row r="356" spans="1:13" ht="20.149999999999999" customHeight="1" x14ac:dyDescent="0.35">
      <c r="A356" s="44">
        <v>350</v>
      </c>
      <c r="B356" s="19"/>
      <c r="C356" s="19"/>
      <c r="D356" s="20"/>
      <c r="E356" s="20"/>
      <c r="F356" s="20"/>
      <c r="G356" s="240"/>
      <c r="H356" s="240"/>
      <c r="I356" s="21"/>
      <c r="J356" s="216"/>
      <c r="K356" s="216"/>
      <c r="L356" s="101" t="str">
        <f t="shared" si="5"/>
        <v/>
      </c>
      <c r="M356" s="96"/>
    </row>
    <row r="357" spans="1:13" ht="20.149999999999999" customHeight="1" x14ac:dyDescent="0.35">
      <c r="A357" s="44">
        <v>351</v>
      </c>
      <c r="B357" s="19"/>
      <c r="C357" s="19"/>
      <c r="D357" s="20"/>
      <c r="E357" s="20"/>
      <c r="F357" s="20"/>
      <c r="G357" s="240"/>
      <c r="H357" s="240"/>
      <c r="I357" s="21"/>
      <c r="J357" s="216"/>
      <c r="K357" s="216"/>
      <c r="L357" s="101" t="str">
        <f t="shared" si="5"/>
        <v/>
      </c>
      <c r="M357" s="96"/>
    </row>
    <row r="358" spans="1:13" ht="20.149999999999999" customHeight="1" x14ac:dyDescent="0.35">
      <c r="A358" s="44">
        <v>352</v>
      </c>
      <c r="B358" s="19"/>
      <c r="C358" s="19"/>
      <c r="D358" s="20"/>
      <c r="E358" s="20"/>
      <c r="F358" s="20"/>
      <c r="G358" s="240"/>
      <c r="H358" s="240"/>
      <c r="I358" s="21"/>
      <c r="J358" s="216"/>
      <c r="K358" s="216"/>
      <c r="L358" s="101" t="str">
        <f t="shared" si="5"/>
        <v/>
      </c>
      <c r="M358" s="96"/>
    </row>
    <row r="359" spans="1:13" ht="20.149999999999999" customHeight="1" x14ac:dyDescent="0.35">
      <c r="A359" s="44">
        <v>353</v>
      </c>
      <c r="B359" s="19"/>
      <c r="C359" s="19"/>
      <c r="D359" s="20"/>
      <c r="E359" s="20"/>
      <c r="F359" s="20"/>
      <c r="G359" s="240"/>
      <c r="H359" s="240"/>
      <c r="I359" s="21"/>
      <c r="J359" s="216"/>
      <c r="K359" s="216"/>
      <c r="L359" s="101" t="str">
        <f t="shared" si="5"/>
        <v/>
      </c>
      <c r="M359" s="96"/>
    </row>
    <row r="360" spans="1:13" ht="20.149999999999999" customHeight="1" x14ac:dyDescent="0.35">
      <c r="A360" s="44">
        <v>354</v>
      </c>
      <c r="B360" s="19"/>
      <c r="C360" s="19"/>
      <c r="D360" s="20"/>
      <c r="E360" s="20"/>
      <c r="F360" s="20"/>
      <c r="G360" s="240"/>
      <c r="H360" s="240"/>
      <c r="I360" s="21"/>
      <c r="J360" s="216"/>
      <c r="K360" s="216"/>
      <c r="L360" s="101" t="str">
        <f t="shared" si="5"/>
        <v/>
      </c>
      <c r="M360" s="96"/>
    </row>
    <row r="361" spans="1:13" ht="20.149999999999999" customHeight="1" x14ac:dyDescent="0.35">
      <c r="A361" s="44">
        <v>355</v>
      </c>
      <c r="B361" s="19"/>
      <c r="C361" s="19"/>
      <c r="D361" s="20"/>
      <c r="E361" s="20"/>
      <c r="F361" s="20"/>
      <c r="G361" s="240"/>
      <c r="H361" s="240"/>
      <c r="I361" s="21"/>
      <c r="J361" s="216"/>
      <c r="K361" s="216"/>
      <c r="L361" s="101" t="str">
        <f t="shared" si="5"/>
        <v/>
      </c>
      <c r="M361" s="96"/>
    </row>
    <row r="362" spans="1:13" ht="20.149999999999999" customHeight="1" x14ac:dyDescent="0.35">
      <c r="A362" s="44">
        <v>356</v>
      </c>
      <c r="B362" s="19"/>
      <c r="C362" s="19"/>
      <c r="D362" s="20"/>
      <c r="E362" s="20"/>
      <c r="F362" s="20"/>
      <c r="G362" s="240"/>
      <c r="H362" s="240"/>
      <c r="I362" s="21"/>
      <c r="J362" s="216"/>
      <c r="K362" s="216"/>
      <c r="L362" s="101" t="str">
        <f t="shared" si="5"/>
        <v/>
      </c>
      <c r="M362" s="96"/>
    </row>
    <row r="363" spans="1:13" ht="20.149999999999999" customHeight="1" x14ac:dyDescent="0.35">
      <c r="A363" s="44">
        <v>357</v>
      </c>
      <c r="B363" s="19"/>
      <c r="C363" s="19"/>
      <c r="D363" s="20"/>
      <c r="E363" s="20"/>
      <c r="F363" s="20"/>
      <c r="G363" s="240"/>
      <c r="H363" s="240"/>
      <c r="I363" s="21"/>
      <c r="J363" s="216"/>
      <c r="K363" s="216"/>
      <c r="L363" s="101" t="str">
        <f t="shared" si="5"/>
        <v/>
      </c>
      <c r="M363" s="96"/>
    </row>
    <row r="364" spans="1:13" ht="20.149999999999999" customHeight="1" x14ac:dyDescent="0.35">
      <c r="A364" s="44">
        <v>358</v>
      </c>
      <c r="B364" s="19"/>
      <c r="C364" s="19"/>
      <c r="D364" s="20"/>
      <c r="E364" s="20"/>
      <c r="F364" s="20"/>
      <c r="G364" s="240"/>
      <c r="H364" s="240"/>
      <c r="I364" s="21"/>
      <c r="J364" s="216"/>
      <c r="K364" s="216"/>
      <c r="L364" s="101" t="str">
        <f t="shared" si="5"/>
        <v/>
      </c>
      <c r="M364" s="96"/>
    </row>
    <row r="365" spans="1:13" ht="20.149999999999999" customHeight="1" x14ac:dyDescent="0.35">
      <c r="A365" s="44">
        <v>359</v>
      </c>
      <c r="B365" s="19"/>
      <c r="C365" s="19"/>
      <c r="D365" s="20"/>
      <c r="E365" s="20"/>
      <c r="F365" s="20"/>
      <c r="G365" s="240"/>
      <c r="H365" s="240"/>
      <c r="I365" s="21"/>
      <c r="J365" s="216"/>
      <c r="K365" s="216"/>
      <c r="L365" s="101" t="str">
        <f t="shared" si="5"/>
        <v/>
      </c>
      <c r="M365" s="96"/>
    </row>
    <row r="366" spans="1:13" ht="20.149999999999999" customHeight="1" x14ac:dyDescent="0.35">
      <c r="A366" s="44">
        <v>360</v>
      </c>
      <c r="B366" s="19"/>
      <c r="C366" s="19"/>
      <c r="D366" s="20"/>
      <c r="E366" s="20"/>
      <c r="F366" s="20"/>
      <c r="G366" s="240"/>
      <c r="H366" s="240"/>
      <c r="I366" s="21"/>
      <c r="J366" s="216"/>
      <c r="K366" s="216"/>
      <c r="L366" s="101" t="str">
        <f t="shared" si="5"/>
        <v/>
      </c>
      <c r="M366" s="96"/>
    </row>
    <row r="367" spans="1:13" ht="20.149999999999999" customHeight="1" x14ac:dyDescent="0.35">
      <c r="A367" s="44">
        <v>361</v>
      </c>
      <c r="B367" s="19"/>
      <c r="C367" s="19"/>
      <c r="D367" s="20"/>
      <c r="E367" s="20"/>
      <c r="F367" s="20"/>
      <c r="G367" s="240"/>
      <c r="H367" s="240"/>
      <c r="I367" s="21"/>
      <c r="J367" s="216"/>
      <c r="K367" s="216"/>
      <c r="L367" s="101" t="str">
        <f t="shared" si="5"/>
        <v/>
      </c>
      <c r="M367" s="96"/>
    </row>
    <row r="368" spans="1:13" ht="20.149999999999999" customHeight="1" x14ac:dyDescent="0.35">
      <c r="A368" s="44">
        <v>362</v>
      </c>
      <c r="B368" s="19"/>
      <c r="C368" s="19"/>
      <c r="D368" s="20"/>
      <c r="E368" s="20"/>
      <c r="F368" s="20"/>
      <c r="G368" s="240"/>
      <c r="H368" s="240"/>
      <c r="I368" s="21"/>
      <c r="J368" s="216"/>
      <c r="K368" s="216"/>
      <c r="L368" s="101" t="str">
        <f t="shared" si="5"/>
        <v/>
      </c>
      <c r="M368" s="96"/>
    </row>
    <row r="369" spans="1:13" ht="20.149999999999999" customHeight="1" x14ac:dyDescent="0.35">
      <c r="A369" s="44">
        <v>363</v>
      </c>
      <c r="B369" s="19"/>
      <c r="C369" s="19"/>
      <c r="D369" s="20"/>
      <c r="E369" s="20"/>
      <c r="F369" s="20"/>
      <c r="G369" s="240"/>
      <c r="H369" s="240"/>
      <c r="I369" s="21"/>
      <c r="J369" s="216"/>
      <c r="K369" s="216"/>
      <c r="L369" s="101" t="str">
        <f t="shared" si="5"/>
        <v/>
      </c>
      <c r="M369" s="96"/>
    </row>
    <row r="370" spans="1:13" ht="20.149999999999999" customHeight="1" x14ac:dyDescent="0.35">
      <c r="A370" s="44">
        <v>364</v>
      </c>
      <c r="B370" s="19"/>
      <c r="C370" s="19"/>
      <c r="D370" s="20"/>
      <c r="E370" s="20"/>
      <c r="F370" s="20"/>
      <c r="G370" s="240"/>
      <c r="H370" s="240"/>
      <c r="I370" s="21"/>
      <c r="J370" s="216"/>
      <c r="K370" s="216"/>
      <c r="L370" s="101" t="str">
        <f t="shared" si="5"/>
        <v/>
      </c>
      <c r="M370" s="96"/>
    </row>
    <row r="371" spans="1:13" ht="20.149999999999999" customHeight="1" x14ac:dyDescent="0.35">
      <c r="A371" s="44">
        <v>365</v>
      </c>
      <c r="B371" s="19"/>
      <c r="C371" s="19"/>
      <c r="D371" s="20"/>
      <c r="E371" s="20"/>
      <c r="F371" s="20"/>
      <c r="G371" s="240"/>
      <c r="H371" s="240"/>
      <c r="I371" s="21"/>
      <c r="J371" s="216"/>
      <c r="K371" s="216"/>
      <c r="L371" s="101" t="str">
        <f t="shared" si="5"/>
        <v/>
      </c>
      <c r="M371" s="96"/>
    </row>
    <row r="372" spans="1:13" ht="20.149999999999999" customHeight="1" x14ac:dyDescent="0.35">
      <c r="A372" s="44">
        <v>366</v>
      </c>
      <c r="B372" s="19"/>
      <c r="C372" s="19"/>
      <c r="D372" s="20"/>
      <c r="E372" s="20"/>
      <c r="F372" s="20"/>
      <c r="G372" s="240"/>
      <c r="H372" s="240"/>
      <c r="I372" s="21"/>
      <c r="J372" s="216"/>
      <c r="K372" s="216"/>
      <c r="L372" s="101" t="str">
        <f t="shared" si="5"/>
        <v/>
      </c>
      <c r="M372" s="96"/>
    </row>
    <row r="373" spans="1:13" ht="20.149999999999999" customHeight="1" x14ac:dyDescent="0.35">
      <c r="A373" s="44">
        <v>367</v>
      </c>
      <c r="B373" s="19"/>
      <c r="C373" s="19"/>
      <c r="D373" s="20"/>
      <c r="E373" s="20"/>
      <c r="F373" s="20"/>
      <c r="G373" s="240"/>
      <c r="H373" s="240"/>
      <c r="I373" s="21"/>
      <c r="J373" s="216"/>
      <c r="K373" s="216"/>
      <c r="L373" s="101" t="str">
        <f t="shared" si="5"/>
        <v/>
      </c>
      <c r="M373" s="96"/>
    </row>
    <row r="374" spans="1:13" ht="20.149999999999999" customHeight="1" x14ac:dyDescent="0.35">
      <c r="A374" s="44">
        <v>368</v>
      </c>
      <c r="B374" s="19"/>
      <c r="C374" s="19"/>
      <c r="D374" s="20"/>
      <c r="E374" s="20"/>
      <c r="F374" s="20"/>
      <c r="G374" s="240"/>
      <c r="H374" s="240"/>
      <c r="I374" s="21"/>
      <c r="J374" s="216"/>
      <c r="K374" s="216"/>
      <c r="L374" s="101" t="str">
        <f t="shared" si="5"/>
        <v/>
      </c>
      <c r="M374" s="96"/>
    </row>
    <row r="375" spans="1:13" ht="20.149999999999999" customHeight="1" x14ac:dyDescent="0.35">
      <c r="A375" s="44">
        <v>369</v>
      </c>
      <c r="B375" s="19"/>
      <c r="C375" s="19"/>
      <c r="D375" s="20"/>
      <c r="E375" s="20"/>
      <c r="F375" s="20"/>
      <c r="G375" s="240"/>
      <c r="H375" s="240"/>
      <c r="I375" s="21"/>
      <c r="J375" s="216"/>
      <c r="K375" s="216"/>
      <c r="L375" s="101" t="str">
        <f t="shared" si="5"/>
        <v/>
      </c>
      <c r="M375" s="96"/>
    </row>
    <row r="376" spans="1:13" ht="20.149999999999999" customHeight="1" x14ac:dyDescent="0.35">
      <c r="A376" s="44">
        <v>370</v>
      </c>
      <c r="B376" s="19"/>
      <c r="C376" s="19"/>
      <c r="D376" s="20"/>
      <c r="E376" s="20"/>
      <c r="F376" s="20"/>
      <c r="G376" s="240"/>
      <c r="H376" s="240"/>
      <c r="I376" s="21"/>
      <c r="J376" s="216"/>
      <c r="K376" s="216"/>
      <c r="L376" s="101" t="str">
        <f t="shared" si="5"/>
        <v/>
      </c>
      <c r="M376" s="96"/>
    </row>
    <row r="377" spans="1:13" ht="20.149999999999999" customHeight="1" x14ac:dyDescent="0.35">
      <c r="A377" s="44">
        <v>371</v>
      </c>
      <c r="B377" s="19"/>
      <c r="C377" s="19"/>
      <c r="D377" s="20"/>
      <c r="E377" s="20"/>
      <c r="F377" s="20"/>
      <c r="G377" s="240"/>
      <c r="H377" s="240"/>
      <c r="I377" s="21"/>
      <c r="J377" s="216"/>
      <c r="K377" s="216"/>
      <c r="L377" s="101" t="str">
        <f t="shared" si="5"/>
        <v/>
      </c>
      <c r="M377" s="96"/>
    </row>
    <row r="378" spans="1:13" ht="20.149999999999999" customHeight="1" x14ac:dyDescent="0.35">
      <c r="A378" s="44">
        <v>372</v>
      </c>
      <c r="B378" s="19"/>
      <c r="C378" s="19"/>
      <c r="D378" s="20"/>
      <c r="E378" s="20"/>
      <c r="F378" s="20"/>
      <c r="G378" s="240"/>
      <c r="H378" s="240"/>
      <c r="I378" s="21"/>
      <c r="J378" s="216"/>
      <c r="K378" s="216"/>
      <c r="L378" s="101" t="str">
        <f t="shared" si="5"/>
        <v/>
      </c>
      <c r="M378" s="96"/>
    </row>
    <row r="379" spans="1:13" ht="20.149999999999999" customHeight="1" x14ac:dyDescent="0.35">
      <c r="A379" s="44">
        <v>373</v>
      </c>
      <c r="B379" s="19"/>
      <c r="C379" s="19"/>
      <c r="D379" s="20"/>
      <c r="E379" s="20"/>
      <c r="F379" s="20"/>
      <c r="G379" s="240"/>
      <c r="H379" s="240"/>
      <c r="I379" s="21"/>
      <c r="J379" s="216"/>
      <c r="K379" s="216"/>
      <c r="L379" s="101" t="str">
        <f t="shared" si="5"/>
        <v/>
      </c>
      <c r="M379" s="96"/>
    </row>
    <row r="380" spans="1:13" ht="20.149999999999999" customHeight="1" x14ac:dyDescent="0.35">
      <c r="A380" s="44">
        <v>374</v>
      </c>
      <c r="B380" s="19"/>
      <c r="C380" s="19"/>
      <c r="D380" s="20"/>
      <c r="E380" s="20"/>
      <c r="F380" s="20"/>
      <c r="G380" s="240"/>
      <c r="H380" s="240"/>
      <c r="I380" s="21"/>
      <c r="J380" s="216"/>
      <c r="K380" s="216"/>
      <c r="L380" s="101" t="str">
        <f t="shared" si="5"/>
        <v/>
      </c>
      <c r="M380" s="96"/>
    </row>
    <row r="381" spans="1:13" ht="20.149999999999999" customHeight="1" x14ac:dyDescent="0.35">
      <c r="A381" s="44">
        <v>375</v>
      </c>
      <c r="B381" s="19"/>
      <c r="C381" s="19"/>
      <c r="D381" s="20"/>
      <c r="E381" s="20"/>
      <c r="F381" s="20"/>
      <c r="G381" s="240"/>
      <c r="H381" s="240"/>
      <c r="I381" s="21"/>
      <c r="J381" s="216"/>
      <c r="K381" s="216"/>
      <c r="L381" s="101" t="str">
        <f t="shared" si="5"/>
        <v/>
      </c>
      <c r="M381" s="96"/>
    </row>
    <row r="382" spans="1:13" ht="20.149999999999999" customHeight="1" x14ac:dyDescent="0.35">
      <c r="A382" s="44">
        <v>376</v>
      </c>
      <c r="B382" s="19"/>
      <c r="C382" s="19"/>
      <c r="D382" s="20"/>
      <c r="E382" s="20"/>
      <c r="F382" s="20"/>
      <c r="G382" s="240"/>
      <c r="H382" s="240"/>
      <c r="I382" s="21"/>
      <c r="J382" s="216"/>
      <c r="K382" s="216"/>
      <c r="L382" s="101" t="str">
        <f t="shared" si="5"/>
        <v/>
      </c>
      <c r="M382" s="96"/>
    </row>
    <row r="383" spans="1:13" ht="20.149999999999999" customHeight="1" x14ac:dyDescent="0.35">
      <c r="A383" s="44">
        <v>377</v>
      </c>
      <c r="B383" s="19"/>
      <c r="C383" s="19"/>
      <c r="D383" s="20"/>
      <c r="E383" s="20"/>
      <c r="F383" s="20"/>
      <c r="G383" s="240"/>
      <c r="H383" s="240"/>
      <c r="I383" s="21"/>
      <c r="J383" s="216"/>
      <c r="K383" s="216"/>
      <c r="L383" s="101" t="str">
        <f t="shared" si="5"/>
        <v/>
      </c>
      <c r="M383" s="96"/>
    </row>
    <row r="384" spans="1:13" ht="20.149999999999999" customHeight="1" x14ac:dyDescent="0.35">
      <c r="A384" s="44">
        <v>378</v>
      </c>
      <c r="B384" s="19"/>
      <c r="C384" s="19"/>
      <c r="D384" s="20"/>
      <c r="E384" s="20"/>
      <c r="F384" s="20"/>
      <c r="G384" s="240"/>
      <c r="H384" s="240"/>
      <c r="I384" s="21"/>
      <c r="J384" s="216"/>
      <c r="K384" s="216"/>
      <c r="L384" s="101" t="str">
        <f t="shared" si="5"/>
        <v/>
      </c>
      <c r="M384" s="96"/>
    </row>
    <row r="385" spans="1:13" ht="20.149999999999999" customHeight="1" x14ac:dyDescent="0.35">
      <c r="A385" s="44">
        <v>379</v>
      </c>
      <c r="B385" s="19"/>
      <c r="C385" s="19"/>
      <c r="D385" s="20"/>
      <c r="E385" s="20"/>
      <c r="F385" s="20"/>
      <c r="G385" s="240"/>
      <c r="H385" s="240"/>
      <c r="I385" s="21"/>
      <c r="J385" s="216"/>
      <c r="K385" s="216"/>
      <c r="L385" s="101" t="str">
        <f t="shared" si="5"/>
        <v/>
      </c>
      <c r="M385" s="96"/>
    </row>
    <row r="386" spans="1:13" ht="20.149999999999999" customHeight="1" x14ac:dyDescent="0.35">
      <c r="A386" s="44">
        <v>380</v>
      </c>
      <c r="B386" s="19"/>
      <c r="C386" s="19"/>
      <c r="D386" s="20"/>
      <c r="E386" s="20"/>
      <c r="F386" s="20"/>
      <c r="G386" s="240"/>
      <c r="H386" s="240"/>
      <c r="I386" s="21"/>
      <c r="J386" s="216"/>
      <c r="K386" s="216"/>
      <c r="L386" s="101" t="str">
        <f t="shared" si="5"/>
        <v/>
      </c>
      <c r="M386" s="96"/>
    </row>
    <row r="387" spans="1:13" ht="20.149999999999999" customHeight="1" x14ac:dyDescent="0.35">
      <c r="A387" s="44">
        <v>381</v>
      </c>
      <c r="B387" s="19"/>
      <c r="C387" s="19"/>
      <c r="D387" s="20"/>
      <c r="E387" s="20"/>
      <c r="F387" s="20"/>
      <c r="G387" s="240"/>
      <c r="H387" s="240"/>
      <c r="I387" s="21"/>
      <c r="J387" s="216"/>
      <c r="K387" s="216"/>
      <c r="L387" s="101" t="str">
        <f t="shared" si="5"/>
        <v/>
      </c>
      <c r="M387" s="96"/>
    </row>
    <row r="388" spans="1:13" ht="20.149999999999999" customHeight="1" x14ac:dyDescent="0.35">
      <c r="A388" s="44">
        <v>382</v>
      </c>
      <c r="B388" s="19"/>
      <c r="C388" s="19"/>
      <c r="D388" s="20"/>
      <c r="E388" s="20"/>
      <c r="F388" s="20"/>
      <c r="G388" s="240"/>
      <c r="H388" s="240"/>
      <c r="I388" s="21"/>
      <c r="J388" s="216"/>
      <c r="K388" s="216"/>
      <c r="L388" s="101" t="str">
        <f t="shared" si="5"/>
        <v/>
      </c>
      <c r="M388" s="96"/>
    </row>
    <row r="389" spans="1:13" ht="20.149999999999999" customHeight="1" x14ac:dyDescent="0.35">
      <c r="A389" s="44">
        <v>383</v>
      </c>
      <c r="B389" s="19"/>
      <c r="C389" s="19"/>
      <c r="D389" s="20"/>
      <c r="E389" s="20"/>
      <c r="F389" s="20"/>
      <c r="G389" s="240"/>
      <c r="H389" s="240"/>
      <c r="I389" s="21"/>
      <c r="J389" s="216"/>
      <c r="K389" s="216"/>
      <c r="L389" s="101" t="str">
        <f t="shared" si="5"/>
        <v/>
      </c>
      <c r="M389" s="96"/>
    </row>
    <row r="390" spans="1:13" ht="20.149999999999999" customHeight="1" x14ac:dyDescent="0.35">
      <c r="A390" s="44">
        <v>384</v>
      </c>
      <c r="B390" s="19"/>
      <c r="C390" s="19"/>
      <c r="D390" s="20"/>
      <c r="E390" s="20"/>
      <c r="F390" s="20"/>
      <c r="G390" s="240"/>
      <c r="H390" s="240"/>
      <c r="I390" s="21"/>
      <c r="J390" s="216"/>
      <c r="K390" s="216"/>
      <c r="L390" s="101" t="str">
        <f t="shared" ref="L390:L453" si="6">IF($E390="","",IF(OR(($I390=0),($J390=0)),0,$I390/$J390*$K390))</f>
        <v/>
      </c>
      <c r="M390" s="96"/>
    </row>
    <row r="391" spans="1:13" ht="20.149999999999999" customHeight="1" x14ac:dyDescent="0.35">
      <c r="A391" s="44">
        <v>385</v>
      </c>
      <c r="B391" s="19"/>
      <c r="C391" s="19"/>
      <c r="D391" s="20"/>
      <c r="E391" s="20"/>
      <c r="F391" s="20"/>
      <c r="G391" s="240"/>
      <c r="H391" s="240"/>
      <c r="I391" s="21"/>
      <c r="J391" s="216"/>
      <c r="K391" s="216"/>
      <c r="L391" s="101" t="str">
        <f t="shared" si="6"/>
        <v/>
      </c>
      <c r="M391" s="96"/>
    </row>
    <row r="392" spans="1:13" ht="20.149999999999999" customHeight="1" x14ac:dyDescent="0.35">
      <c r="A392" s="44">
        <v>386</v>
      </c>
      <c r="B392" s="19"/>
      <c r="C392" s="19"/>
      <c r="D392" s="20"/>
      <c r="E392" s="20"/>
      <c r="F392" s="20"/>
      <c r="G392" s="240"/>
      <c r="H392" s="240"/>
      <c r="I392" s="21"/>
      <c r="J392" s="216"/>
      <c r="K392" s="216"/>
      <c r="L392" s="101" t="str">
        <f t="shared" si="6"/>
        <v/>
      </c>
      <c r="M392" s="96"/>
    </row>
    <row r="393" spans="1:13" ht="20.149999999999999" customHeight="1" x14ac:dyDescent="0.35">
      <c r="A393" s="44">
        <v>387</v>
      </c>
      <c r="B393" s="19"/>
      <c r="C393" s="19"/>
      <c r="D393" s="20"/>
      <c r="E393" s="20"/>
      <c r="F393" s="20"/>
      <c r="G393" s="240"/>
      <c r="H393" s="240"/>
      <c r="I393" s="21"/>
      <c r="J393" s="216"/>
      <c r="K393" s="216"/>
      <c r="L393" s="101" t="str">
        <f t="shared" si="6"/>
        <v/>
      </c>
      <c r="M393" s="96"/>
    </row>
    <row r="394" spans="1:13" ht="20.149999999999999" customHeight="1" x14ac:dyDescent="0.35">
      <c r="A394" s="44">
        <v>388</v>
      </c>
      <c r="B394" s="19"/>
      <c r="C394" s="19"/>
      <c r="D394" s="20"/>
      <c r="E394" s="20"/>
      <c r="F394" s="20"/>
      <c r="G394" s="240"/>
      <c r="H394" s="240"/>
      <c r="I394" s="21"/>
      <c r="J394" s="216"/>
      <c r="K394" s="216"/>
      <c r="L394" s="101" t="str">
        <f t="shared" si="6"/>
        <v/>
      </c>
      <c r="M394" s="96"/>
    </row>
    <row r="395" spans="1:13" ht="20.149999999999999" customHeight="1" x14ac:dyDescent="0.35">
      <c r="A395" s="44">
        <v>389</v>
      </c>
      <c r="B395" s="19"/>
      <c r="C395" s="19"/>
      <c r="D395" s="20"/>
      <c r="E395" s="20"/>
      <c r="F395" s="20"/>
      <c r="G395" s="240"/>
      <c r="H395" s="240"/>
      <c r="I395" s="21"/>
      <c r="J395" s="216"/>
      <c r="K395" s="216"/>
      <c r="L395" s="101" t="str">
        <f t="shared" si="6"/>
        <v/>
      </c>
      <c r="M395" s="96"/>
    </row>
    <row r="396" spans="1:13" ht="20.149999999999999" customHeight="1" x14ac:dyDescent="0.35">
      <c r="A396" s="44">
        <v>390</v>
      </c>
      <c r="B396" s="19"/>
      <c r="C396" s="19"/>
      <c r="D396" s="20"/>
      <c r="E396" s="20"/>
      <c r="F396" s="20"/>
      <c r="G396" s="240"/>
      <c r="H396" s="240"/>
      <c r="I396" s="21"/>
      <c r="J396" s="216"/>
      <c r="K396" s="216"/>
      <c r="L396" s="101" t="str">
        <f t="shared" si="6"/>
        <v/>
      </c>
      <c r="M396" s="96"/>
    </row>
    <row r="397" spans="1:13" ht="20.149999999999999" customHeight="1" x14ac:dyDescent="0.35">
      <c r="A397" s="44">
        <v>391</v>
      </c>
      <c r="B397" s="19"/>
      <c r="C397" s="19"/>
      <c r="D397" s="20"/>
      <c r="E397" s="20"/>
      <c r="F397" s="20"/>
      <c r="G397" s="240"/>
      <c r="H397" s="240"/>
      <c r="I397" s="21"/>
      <c r="J397" s="216"/>
      <c r="K397" s="216"/>
      <c r="L397" s="101" t="str">
        <f t="shared" si="6"/>
        <v/>
      </c>
      <c r="M397" s="96"/>
    </row>
    <row r="398" spans="1:13" ht="20.149999999999999" customHeight="1" x14ac:dyDescent="0.35">
      <c r="A398" s="44">
        <v>392</v>
      </c>
      <c r="B398" s="19"/>
      <c r="C398" s="19"/>
      <c r="D398" s="20"/>
      <c r="E398" s="20"/>
      <c r="F398" s="20"/>
      <c r="G398" s="240"/>
      <c r="H398" s="240"/>
      <c r="I398" s="21"/>
      <c r="J398" s="216"/>
      <c r="K398" s="216"/>
      <c r="L398" s="101" t="str">
        <f t="shared" si="6"/>
        <v/>
      </c>
      <c r="M398" s="96"/>
    </row>
    <row r="399" spans="1:13" ht="20.149999999999999" customHeight="1" x14ac:dyDescent="0.35">
      <c r="A399" s="44">
        <v>393</v>
      </c>
      <c r="B399" s="19"/>
      <c r="C399" s="19"/>
      <c r="D399" s="20"/>
      <c r="E399" s="20"/>
      <c r="F399" s="20"/>
      <c r="G399" s="240"/>
      <c r="H399" s="240"/>
      <c r="I399" s="21"/>
      <c r="J399" s="216"/>
      <c r="K399" s="216"/>
      <c r="L399" s="101" t="str">
        <f t="shared" si="6"/>
        <v/>
      </c>
      <c r="M399" s="96"/>
    </row>
    <row r="400" spans="1:13" ht="20.149999999999999" customHeight="1" x14ac:dyDescent="0.35">
      <c r="A400" s="44">
        <v>394</v>
      </c>
      <c r="B400" s="19"/>
      <c r="C400" s="19"/>
      <c r="D400" s="20"/>
      <c r="E400" s="20"/>
      <c r="F400" s="20"/>
      <c r="G400" s="240"/>
      <c r="H400" s="240"/>
      <c r="I400" s="21"/>
      <c r="J400" s="216"/>
      <c r="K400" s="216"/>
      <c r="L400" s="101" t="str">
        <f t="shared" si="6"/>
        <v/>
      </c>
      <c r="M400" s="96"/>
    </row>
    <row r="401" spans="1:13" ht="20.149999999999999" customHeight="1" x14ac:dyDescent="0.35">
      <c r="A401" s="44">
        <v>395</v>
      </c>
      <c r="B401" s="19"/>
      <c r="C401" s="19"/>
      <c r="D401" s="20"/>
      <c r="E401" s="20"/>
      <c r="F401" s="20"/>
      <c r="G401" s="240"/>
      <c r="H401" s="240"/>
      <c r="I401" s="21"/>
      <c r="J401" s="216"/>
      <c r="K401" s="216"/>
      <c r="L401" s="101" t="str">
        <f t="shared" si="6"/>
        <v/>
      </c>
      <c r="M401" s="96"/>
    </row>
    <row r="402" spans="1:13" ht="20.149999999999999" customHeight="1" x14ac:dyDescent="0.35">
      <c r="A402" s="44">
        <v>396</v>
      </c>
      <c r="B402" s="19"/>
      <c r="C402" s="19"/>
      <c r="D402" s="20"/>
      <c r="E402" s="20"/>
      <c r="F402" s="20"/>
      <c r="G402" s="240"/>
      <c r="H402" s="240"/>
      <c r="I402" s="21"/>
      <c r="J402" s="216"/>
      <c r="K402" s="216"/>
      <c r="L402" s="101" t="str">
        <f t="shared" si="6"/>
        <v/>
      </c>
      <c r="M402" s="96"/>
    </row>
    <row r="403" spans="1:13" ht="20.149999999999999" customHeight="1" x14ac:dyDescent="0.35">
      <c r="A403" s="44">
        <v>397</v>
      </c>
      <c r="B403" s="19"/>
      <c r="C403" s="19"/>
      <c r="D403" s="20"/>
      <c r="E403" s="20"/>
      <c r="F403" s="20"/>
      <c r="G403" s="240"/>
      <c r="H403" s="240"/>
      <c r="I403" s="21"/>
      <c r="J403" s="216"/>
      <c r="K403" s="216"/>
      <c r="L403" s="101" t="str">
        <f t="shared" si="6"/>
        <v/>
      </c>
      <c r="M403" s="96"/>
    </row>
    <row r="404" spans="1:13" ht="20.149999999999999" customHeight="1" x14ac:dyDescent="0.35">
      <c r="A404" s="44">
        <v>398</v>
      </c>
      <c r="B404" s="19"/>
      <c r="C404" s="19"/>
      <c r="D404" s="20"/>
      <c r="E404" s="20"/>
      <c r="F404" s="20"/>
      <c r="G404" s="240"/>
      <c r="H404" s="240"/>
      <c r="I404" s="21"/>
      <c r="J404" s="216"/>
      <c r="K404" s="216"/>
      <c r="L404" s="101" t="str">
        <f t="shared" si="6"/>
        <v/>
      </c>
      <c r="M404" s="96"/>
    </row>
    <row r="405" spans="1:13" ht="20.149999999999999" customHeight="1" x14ac:dyDescent="0.35">
      <c r="A405" s="44">
        <v>399</v>
      </c>
      <c r="B405" s="19"/>
      <c r="C405" s="19"/>
      <c r="D405" s="20"/>
      <c r="E405" s="20"/>
      <c r="F405" s="20"/>
      <c r="G405" s="240"/>
      <c r="H405" s="240"/>
      <c r="I405" s="21"/>
      <c r="J405" s="216"/>
      <c r="K405" s="216"/>
      <c r="L405" s="101" t="str">
        <f t="shared" si="6"/>
        <v/>
      </c>
      <c r="M405" s="96"/>
    </row>
    <row r="406" spans="1:13" ht="20.149999999999999" customHeight="1" x14ac:dyDescent="0.35">
      <c r="A406" s="44">
        <v>400</v>
      </c>
      <c r="B406" s="19"/>
      <c r="C406" s="19"/>
      <c r="D406" s="20"/>
      <c r="E406" s="20"/>
      <c r="F406" s="20"/>
      <c r="G406" s="240"/>
      <c r="H406" s="240"/>
      <c r="I406" s="21"/>
      <c r="J406" s="216"/>
      <c r="K406" s="216"/>
      <c r="L406" s="101" t="str">
        <f t="shared" si="6"/>
        <v/>
      </c>
      <c r="M406" s="96"/>
    </row>
    <row r="407" spans="1:13" ht="20.149999999999999" customHeight="1" x14ac:dyDescent="0.35">
      <c r="A407" s="44">
        <v>401</v>
      </c>
      <c r="B407" s="19"/>
      <c r="C407" s="19"/>
      <c r="D407" s="20"/>
      <c r="E407" s="20"/>
      <c r="F407" s="20"/>
      <c r="G407" s="240"/>
      <c r="H407" s="240"/>
      <c r="I407" s="21"/>
      <c r="J407" s="216"/>
      <c r="K407" s="216"/>
      <c r="L407" s="101" t="str">
        <f t="shared" si="6"/>
        <v/>
      </c>
      <c r="M407" s="96"/>
    </row>
    <row r="408" spans="1:13" ht="20.149999999999999" customHeight="1" x14ac:dyDescent="0.35">
      <c r="A408" s="44">
        <v>402</v>
      </c>
      <c r="B408" s="19"/>
      <c r="C408" s="19"/>
      <c r="D408" s="20"/>
      <c r="E408" s="20"/>
      <c r="F408" s="20"/>
      <c r="G408" s="240"/>
      <c r="H408" s="240"/>
      <c r="I408" s="21"/>
      <c r="J408" s="216"/>
      <c r="K408" s="216"/>
      <c r="L408" s="101" t="str">
        <f t="shared" si="6"/>
        <v/>
      </c>
      <c r="M408" s="96"/>
    </row>
    <row r="409" spans="1:13" ht="20.149999999999999" customHeight="1" x14ac:dyDescent="0.35">
      <c r="A409" s="44">
        <v>403</v>
      </c>
      <c r="B409" s="19"/>
      <c r="C409" s="19"/>
      <c r="D409" s="20"/>
      <c r="E409" s="20"/>
      <c r="F409" s="20"/>
      <c r="G409" s="240"/>
      <c r="H409" s="240"/>
      <c r="I409" s="21"/>
      <c r="J409" s="216"/>
      <c r="K409" s="216"/>
      <c r="L409" s="101" t="str">
        <f t="shared" si="6"/>
        <v/>
      </c>
      <c r="M409" s="96"/>
    </row>
    <row r="410" spans="1:13" ht="20.149999999999999" customHeight="1" x14ac:dyDescent="0.35">
      <c r="A410" s="44">
        <v>404</v>
      </c>
      <c r="B410" s="19"/>
      <c r="C410" s="19"/>
      <c r="D410" s="20"/>
      <c r="E410" s="20"/>
      <c r="F410" s="20"/>
      <c r="G410" s="240"/>
      <c r="H410" s="240"/>
      <c r="I410" s="21"/>
      <c r="J410" s="216"/>
      <c r="K410" s="216"/>
      <c r="L410" s="101" t="str">
        <f t="shared" si="6"/>
        <v/>
      </c>
      <c r="M410" s="96"/>
    </row>
    <row r="411" spans="1:13" ht="20.149999999999999" customHeight="1" x14ac:dyDescent="0.35">
      <c r="A411" s="44">
        <v>405</v>
      </c>
      <c r="B411" s="19"/>
      <c r="C411" s="19"/>
      <c r="D411" s="20"/>
      <c r="E411" s="20"/>
      <c r="F411" s="20"/>
      <c r="G411" s="240"/>
      <c r="H411" s="240"/>
      <c r="I411" s="21"/>
      <c r="J411" s="216"/>
      <c r="K411" s="216"/>
      <c r="L411" s="101" t="str">
        <f t="shared" si="6"/>
        <v/>
      </c>
      <c r="M411" s="96"/>
    </row>
    <row r="412" spans="1:13" ht="20.149999999999999" customHeight="1" x14ac:dyDescent="0.35">
      <c r="A412" s="44">
        <v>406</v>
      </c>
      <c r="B412" s="19"/>
      <c r="C412" s="19"/>
      <c r="D412" s="20"/>
      <c r="E412" s="20"/>
      <c r="F412" s="20"/>
      <c r="G412" s="240"/>
      <c r="H412" s="240"/>
      <c r="I412" s="21"/>
      <c r="J412" s="216"/>
      <c r="K412" s="216"/>
      <c r="L412" s="101" t="str">
        <f t="shared" si="6"/>
        <v/>
      </c>
      <c r="M412" s="96"/>
    </row>
    <row r="413" spans="1:13" ht="20.149999999999999" customHeight="1" x14ac:dyDescent="0.35">
      <c r="A413" s="44">
        <v>407</v>
      </c>
      <c r="B413" s="19"/>
      <c r="C413" s="19"/>
      <c r="D413" s="20"/>
      <c r="E413" s="20"/>
      <c r="F413" s="20"/>
      <c r="G413" s="240"/>
      <c r="H413" s="240"/>
      <c r="I413" s="21"/>
      <c r="J413" s="216"/>
      <c r="K413" s="216"/>
      <c r="L413" s="101" t="str">
        <f t="shared" si="6"/>
        <v/>
      </c>
      <c r="M413" s="96"/>
    </row>
    <row r="414" spans="1:13" ht="20.149999999999999" customHeight="1" x14ac:dyDescent="0.35">
      <c r="A414" s="44">
        <v>408</v>
      </c>
      <c r="B414" s="19"/>
      <c r="C414" s="19"/>
      <c r="D414" s="20"/>
      <c r="E414" s="20"/>
      <c r="F414" s="20"/>
      <c r="G414" s="240"/>
      <c r="H414" s="240"/>
      <c r="I414" s="21"/>
      <c r="J414" s="216"/>
      <c r="K414" s="216"/>
      <c r="L414" s="101" t="str">
        <f t="shared" si="6"/>
        <v/>
      </c>
      <c r="M414" s="96"/>
    </row>
    <row r="415" spans="1:13" ht="20.149999999999999" customHeight="1" x14ac:dyDescent="0.35">
      <c r="A415" s="44">
        <v>409</v>
      </c>
      <c r="B415" s="19"/>
      <c r="C415" s="19"/>
      <c r="D415" s="20"/>
      <c r="E415" s="20"/>
      <c r="F415" s="20"/>
      <c r="G415" s="240"/>
      <c r="H415" s="240"/>
      <c r="I415" s="21"/>
      <c r="J415" s="216"/>
      <c r="K415" s="216"/>
      <c r="L415" s="101" t="str">
        <f t="shared" si="6"/>
        <v/>
      </c>
      <c r="M415" s="96"/>
    </row>
    <row r="416" spans="1:13" ht="20.149999999999999" customHeight="1" x14ac:dyDescent="0.35">
      <c r="A416" s="44">
        <v>410</v>
      </c>
      <c r="B416" s="19"/>
      <c r="C416" s="19"/>
      <c r="D416" s="20"/>
      <c r="E416" s="20"/>
      <c r="F416" s="20"/>
      <c r="G416" s="240"/>
      <c r="H416" s="240"/>
      <c r="I416" s="21"/>
      <c r="J416" s="216"/>
      <c r="K416" s="216"/>
      <c r="L416" s="101" t="str">
        <f t="shared" si="6"/>
        <v/>
      </c>
      <c r="M416" s="96"/>
    </row>
    <row r="417" spans="1:13" ht="20.149999999999999" customHeight="1" x14ac:dyDescent="0.35">
      <c r="A417" s="44">
        <v>411</v>
      </c>
      <c r="B417" s="19"/>
      <c r="C417" s="19"/>
      <c r="D417" s="20"/>
      <c r="E417" s="20"/>
      <c r="F417" s="20"/>
      <c r="G417" s="240"/>
      <c r="H417" s="240"/>
      <c r="I417" s="21"/>
      <c r="J417" s="216"/>
      <c r="K417" s="216"/>
      <c r="L417" s="101" t="str">
        <f t="shared" si="6"/>
        <v/>
      </c>
      <c r="M417" s="96"/>
    </row>
    <row r="418" spans="1:13" ht="20.149999999999999" customHeight="1" x14ac:dyDescent="0.35">
      <c r="A418" s="44">
        <v>412</v>
      </c>
      <c r="B418" s="19"/>
      <c r="C418" s="19"/>
      <c r="D418" s="20"/>
      <c r="E418" s="20"/>
      <c r="F418" s="20"/>
      <c r="G418" s="240"/>
      <c r="H418" s="240"/>
      <c r="I418" s="21"/>
      <c r="J418" s="216"/>
      <c r="K418" s="216"/>
      <c r="L418" s="101" t="str">
        <f t="shared" si="6"/>
        <v/>
      </c>
      <c r="M418" s="96"/>
    </row>
    <row r="419" spans="1:13" ht="20.149999999999999" customHeight="1" x14ac:dyDescent="0.35">
      <c r="A419" s="44">
        <v>413</v>
      </c>
      <c r="B419" s="19"/>
      <c r="C419" s="19"/>
      <c r="D419" s="20"/>
      <c r="E419" s="20"/>
      <c r="F419" s="20"/>
      <c r="G419" s="240"/>
      <c r="H419" s="240"/>
      <c r="I419" s="21"/>
      <c r="J419" s="216"/>
      <c r="K419" s="216"/>
      <c r="L419" s="101" t="str">
        <f t="shared" si="6"/>
        <v/>
      </c>
      <c r="M419" s="96"/>
    </row>
    <row r="420" spans="1:13" ht="20.149999999999999" customHeight="1" x14ac:dyDescent="0.35">
      <c r="A420" s="44">
        <v>414</v>
      </c>
      <c r="B420" s="19"/>
      <c r="C420" s="19"/>
      <c r="D420" s="20"/>
      <c r="E420" s="20"/>
      <c r="F420" s="20"/>
      <c r="G420" s="240"/>
      <c r="H420" s="240"/>
      <c r="I420" s="21"/>
      <c r="J420" s="216"/>
      <c r="K420" s="216"/>
      <c r="L420" s="101" t="str">
        <f t="shared" si="6"/>
        <v/>
      </c>
      <c r="M420" s="96"/>
    </row>
    <row r="421" spans="1:13" ht="20.149999999999999" customHeight="1" x14ac:dyDescent="0.35">
      <c r="A421" s="44">
        <v>415</v>
      </c>
      <c r="B421" s="19"/>
      <c r="C421" s="19"/>
      <c r="D421" s="20"/>
      <c r="E421" s="20"/>
      <c r="F421" s="20"/>
      <c r="G421" s="240"/>
      <c r="H421" s="240"/>
      <c r="I421" s="21"/>
      <c r="J421" s="216"/>
      <c r="K421" s="216"/>
      <c r="L421" s="101" t="str">
        <f t="shared" si="6"/>
        <v/>
      </c>
      <c r="M421" s="96"/>
    </row>
    <row r="422" spans="1:13" ht="20.149999999999999" customHeight="1" x14ac:dyDescent="0.35">
      <c r="A422" s="44">
        <v>416</v>
      </c>
      <c r="B422" s="19"/>
      <c r="C422" s="19"/>
      <c r="D422" s="20"/>
      <c r="E422" s="20"/>
      <c r="F422" s="20"/>
      <c r="G422" s="240"/>
      <c r="H422" s="240"/>
      <c r="I422" s="21"/>
      <c r="J422" s="216"/>
      <c r="K422" s="216"/>
      <c r="L422" s="101" t="str">
        <f t="shared" si="6"/>
        <v/>
      </c>
      <c r="M422" s="96"/>
    </row>
    <row r="423" spans="1:13" ht="20.149999999999999" customHeight="1" x14ac:dyDescent="0.35">
      <c r="A423" s="44">
        <v>417</v>
      </c>
      <c r="B423" s="19"/>
      <c r="C423" s="19"/>
      <c r="D423" s="20"/>
      <c r="E423" s="20"/>
      <c r="F423" s="20"/>
      <c r="G423" s="240"/>
      <c r="H423" s="240"/>
      <c r="I423" s="21"/>
      <c r="J423" s="216"/>
      <c r="K423" s="216"/>
      <c r="L423" s="101" t="str">
        <f t="shared" si="6"/>
        <v/>
      </c>
      <c r="M423" s="96"/>
    </row>
    <row r="424" spans="1:13" ht="20.149999999999999" customHeight="1" x14ac:dyDescent="0.35">
      <c r="A424" s="44">
        <v>418</v>
      </c>
      <c r="B424" s="19"/>
      <c r="C424" s="19"/>
      <c r="D424" s="20"/>
      <c r="E424" s="20"/>
      <c r="F424" s="20"/>
      <c r="G424" s="240"/>
      <c r="H424" s="240"/>
      <c r="I424" s="21"/>
      <c r="J424" s="216"/>
      <c r="K424" s="216"/>
      <c r="L424" s="101" t="str">
        <f t="shared" si="6"/>
        <v/>
      </c>
      <c r="M424" s="96"/>
    </row>
    <row r="425" spans="1:13" ht="20.149999999999999" customHeight="1" x14ac:dyDescent="0.35">
      <c r="A425" s="44">
        <v>419</v>
      </c>
      <c r="B425" s="19"/>
      <c r="C425" s="19"/>
      <c r="D425" s="20"/>
      <c r="E425" s="20"/>
      <c r="F425" s="20"/>
      <c r="G425" s="240"/>
      <c r="H425" s="240"/>
      <c r="I425" s="21"/>
      <c r="J425" s="216"/>
      <c r="K425" s="216"/>
      <c r="L425" s="101" t="str">
        <f t="shared" si="6"/>
        <v/>
      </c>
      <c r="M425" s="96"/>
    </row>
    <row r="426" spans="1:13" ht="20.149999999999999" customHeight="1" x14ac:dyDescent="0.35">
      <c r="A426" s="44">
        <v>420</v>
      </c>
      <c r="B426" s="19"/>
      <c r="C426" s="19"/>
      <c r="D426" s="20"/>
      <c r="E426" s="20"/>
      <c r="F426" s="20"/>
      <c r="G426" s="240"/>
      <c r="H426" s="240"/>
      <c r="I426" s="21"/>
      <c r="J426" s="216"/>
      <c r="K426" s="216"/>
      <c r="L426" s="101" t="str">
        <f t="shared" si="6"/>
        <v/>
      </c>
      <c r="M426" s="96"/>
    </row>
    <row r="427" spans="1:13" ht="20.149999999999999" customHeight="1" x14ac:dyDescent="0.35">
      <c r="A427" s="44">
        <v>421</v>
      </c>
      <c r="B427" s="19"/>
      <c r="C427" s="19"/>
      <c r="D427" s="20"/>
      <c r="E427" s="20"/>
      <c r="F427" s="20"/>
      <c r="G427" s="240"/>
      <c r="H427" s="240"/>
      <c r="I427" s="21"/>
      <c r="J427" s="216"/>
      <c r="K427" s="216"/>
      <c r="L427" s="101" t="str">
        <f t="shared" si="6"/>
        <v/>
      </c>
      <c r="M427" s="96"/>
    </row>
    <row r="428" spans="1:13" ht="20.149999999999999" customHeight="1" x14ac:dyDescent="0.35">
      <c r="A428" s="44">
        <v>422</v>
      </c>
      <c r="B428" s="19"/>
      <c r="C428" s="19"/>
      <c r="D428" s="20"/>
      <c r="E428" s="20"/>
      <c r="F428" s="20"/>
      <c r="G428" s="240"/>
      <c r="H428" s="240"/>
      <c r="I428" s="21"/>
      <c r="J428" s="216"/>
      <c r="K428" s="216"/>
      <c r="L428" s="101" t="str">
        <f t="shared" si="6"/>
        <v/>
      </c>
      <c r="M428" s="96"/>
    </row>
    <row r="429" spans="1:13" ht="20.149999999999999" customHeight="1" x14ac:dyDescent="0.35">
      <c r="A429" s="44">
        <v>423</v>
      </c>
      <c r="B429" s="19"/>
      <c r="C429" s="19"/>
      <c r="D429" s="20"/>
      <c r="E429" s="20"/>
      <c r="F429" s="20"/>
      <c r="G429" s="240"/>
      <c r="H429" s="240"/>
      <c r="I429" s="21"/>
      <c r="J429" s="216"/>
      <c r="K429" s="216"/>
      <c r="L429" s="101" t="str">
        <f t="shared" si="6"/>
        <v/>
      </c>
      <c r="M429" s="96"/>
    </row>
    <row r="430" spans="1:13" ht="20.149999999999999" customHeight="1" x14ac:dyDescent="0.35">
      <c r="A430" s="44">
        <v>424</v>
      </c>
      <c r="B430" s="19"/>
      <c r="C430" s="19"/>
      <c r="D430" s="20"/>
      <c r="E430" s="20"/>
      <c r="F430" s="20"/>
      <c r="G430" s="240"/>
      <c r="H430" s="240"/>
      <c r="I430" s="21"/>
      <c r="J430" s="216"/>
      <c r="K430" s="216"/>
      <c r="L430" s="101" t="str">
        <f t="shared" si="6"/>
        <v/>
      </c>
      <c r="M430" s="96"/>
    </row>
    <row r="431" spans="1:13" ht="20.149999999999999" customHeight="1" x14ac:dyDescent="0.35">
      <c r="A431" s="44">
        <v>425</v>
      </c>
      <c r="B431" s="19"/>
      <c r="C431" s="19"/>
      <c r="D431" s="20"/>
      <c r="E431" s="20"/>
      <c r="F431" s="20"/>
      <c r="G431" s="240"/>
      <c r="H431" s="240"/>
      <c r="I431" s="21"/>
      <c r="J431" s="216"/>
      <c r="K431" s="216"/>
      <c r="L431" s="101" t="str">
        <f t="shared" si="6"/>
        <v/>
      </c>
      <c r="M431" s="96"/>
    </row>
    <row r="432" spans="1:13" ht="20.149999999999999" customHeight="1" x14ac:dyDescent="0.35">
      <c r="A432" s="44">
        <v>426</v>
      </c>
      <c r="B432" s="19"/>
      <c r="C432" s="19"/>
      <c r="D432" s="20"/>
      <c r="E432" s="20"/>
      <c r="F432" s="20"/>
      <c r="G432" s="240"/>
      <c r="H432" s="240"/>
      <c r="I432" s="21"/>
      <c r="J432" s="216"/>
      <c r="K432" s="216"/>
      <c r="L432" s="101" t="str">
        <f t="shared" si="6"/>
        <v/>
      </c>
      <c r="M432" s="96"/>
    </row>
    <row r="433" spans="1:13" ht="20.149999999999999" customHeight="1" x14ac:dyDescent="0.35">
      <c r="A433" s="44">
        <v>427</v>
      </c>
      <c r="B433" s="19"/>
      <c r="C433" s="19"/>
      <c r="D433" s="20"/>
      <c r="E433" s="20"/>
      <c r="F433" s="20"/>
      <c r="G433" s="240"/>
      <c r="H433" s="240"/>
      <c r="I433" s="21"/>
      <c r="J433" s="216"/>
      <c r="K433" s="216"/>
      <c r="L433" s="101" t="str">
        <f t="shared" si="6"/>
        <v/>
      </c>
      <c r="M433" s="96"/>
    </row>
    <row r="434" spans="1:13" ht="20.149999999999999" customHeight="1" x14ac:dyDescent="0.35">
      <c r="A434" s="44">
        <v>428</v>
      </c>
      <c r="B434" s="19"/>
      <c r="C434" s="19"/>
      <c r="D434" s="20"/>
      <c r="E434" s="20"/>
      <c r="F434" s="20"/>
      <c r="G434" s="240"/>
      <c r="H434" s="240"/>
      <c r="I434" s="21"/>
      <c r="J434" s="216"/>
      <c r="K434" s="216"/>
      <c r="L434" s="101" t="str">
        <f t="shared" si="6"/>
        <v/>
      </c>
      <c r="M434" s="96"/>
    </row>
    <row r="435" spans="1:13" ht="20.149999999999999" customHeight="1" x14ac:dyDescent="0.35">
      <c r="A435" s="44">
        <v>429</v>
      </c>
      <c r="B435" s="19"/>
      <c r="C435" s="19"/>
      <c r="D435" s="20"/>
      <c r="E435" s="20"/>
      <c r="F435" s="20"/>
      <c r="G435" s="240"/>
      <c r="H435" s="240"/>
      <c r="I435" s="21"/>
      <c r="J435" s="216"/>
      <c r="K435" s="216"/>
      <c r="L435" s="101" t="str">
        <f t="shared" si="6"/>
        <v/>
      </c>
      <c r="M435" s="96"/>
    </row>
    <row r="436" spans="1:13" ht="20.149999999999999" customHeight="1" x14ac:dyDescent="0.35">
      <c r="A436" s="44">
        <v>430</v>
      </c>
      <c r="B436" s="19"/>
      <c r="C436" s="19"/>
      <c r="D436" s="20"/>
      <c r="E436" s="20"/>
      <c r="F436" s="20"/>
      <c r="G436" s="240"/>
      <c r="H436" s="240"/>
      <c r="I436" s="21"/>
      <c r="J436" s="216"/>
      <c r="K436" s="216"/>
      <c r="L436" s="101" t="str">
        <f t="shared" si="6"/>
        <v/>
      </c>
      <c r="M436" s="96"/>
    </row>
    <row r="437" spans="1:13" ht="20.149999999999999" customHeight="1" x14ac:dyDescent="0.35">
      <c r="A437" s="44">
        <v>431</v>
      </c>
      <c r="B437" s="19"/>
      <c r="C437" s="19"/>
      <c r="D437" s="20"/>
      <c r="E437" s="20"/>
      <c r="F437" s="20"/>
      <c r="G437" s="240"/>
      <c r="H437" s="240"/>
      <c r="I437" s="21"/>
      <c r="J437" s="216"/>
      <c r="K437" s="216"/>
      <c r="L437" s="101" t="str">
        <f t="shared" si="6"/>
        <v/>
      </c>
      <c r="M437" s="96"/>
    </row>
    <row r="438" spans="1:13" ht="20.149999999999999" customHeight="1" x14ac:dyDescent="0.35">
      <c r="A438" s="44">
        <v>432</v>
      </c>
      <c r="B438" s="19"/>
      <c r="C438" s="19"/>
      <c r="D438" s="20"/>
      <c r="E438" s="20"/>
      <c r="F438" s="20"/>
      <c r="G438" s="240"/>
      <c r="H438" s="240"/>
      <c r="I438" s="21"/>
      <c r="J438" s="216"/>
      <c r="K438" s="216"/>
      <c r="L438" s="101" t="str">
        <f t="shared" si="6"/>
        <v/>
      </c>
      <c r="M438" s="96"/>
    </row>
    <row r="439" spans="1:13" ht="20.149999999999999" customHeight="1" x14ac:dyDescent="0.35">
      <c r="A439" s="44">
        <v>433</v>
      </c>
      <c r="B439" s="19"/>
      <c r="C439" s="19"/>
      <c r="D439" s="20"/>
      <c r="E439" s="20"/>
      <c r="F439" s="20"/>
      <c r="G439" s="240"/>
      <c r="H439" s="240"/>
      <c r="I439" s="21"/>
      <c r="J439" s="216"/>
      <c r="K439" s="216"/>
      <c r="L439" s="101" t="str">
        <f t="shared" si="6"/>
        <v/>
      </c>
      <c r="M439" s="96"/>
    </row>
    <row r="440" spans="1:13" ht="20.149999999999999" customHeight="1" x14ac:dyDescent="0.35">
      <c r="A440" s="44">
        <v>434</v>
      </c>
      <c r="B440" s="19"/>
      <c r="C440" s="19"/>
      <c r="D440" s="20"/>
      <c r="E440" s="20"/>
      <c r="F440" s="20"/>
      <c r="G440" s="240"/>
      <c r="H440" s="240"/>
      <c r="I440" s="21"/>
      <c r="J440" s="216"/>
      <c r="K440" s="216"/>
      <c r="L440" s="101" t="str">
        <f t="shared" si="6"/>
        <v/>
      </c>
      <c r="M440" s="96"/>
    </row>
    <row r="441" spans="1:13" ht="20.149999999999999" customHeight="1" x14ac:dyDescent="0.35">
      <c r="A441" s="44">
        <v>435</v>
      </c>
      <c r="B441" s="19"/>
      <c r="C441" s="19"/>
      <c r="D441" s="20"/>
      <c r="E441" s="20"/>
      <c r="F441" s="20"/>
      <c r="G441" s="240"/>
      <c r="H441" s="240"/>
      <c r="I441" s="21"/>
      <c r="J441" s="216"/>
      <c r="K441" s="216"/>
      <c r="L441" s="101" t="str">
        <f t="shared" si="6"/>
        <v/>
      </c>
      <c r="M441" s="96"/>
    </row>
    <row r="442" spans="1:13" ht="20.149999999999999" customHeight="1" x14ac:dyDescent="0.35">
      <c r="A442" s="44">
        <v>436</v>
      </c>
      <c r="B442" s="19"/>
      <c r="C442" s="19"/>
      <c r="D442" s="20"/>
      <c r="E442" s="20"/>
      <c r="F442" s="20"/>
      <c r="G442" s="240"/>
      <c r="H442" s="240"/>
      <c r="I442" s="21"/>
      <c r="J442" s="216"/>
      <c r="K442" s="216"/>
      <c r="L442" s="101" t="str">
        <f t="shared" si="6"/>
        <v/>
      </c>
      <c r="M442" s="96"/>
    </row>
    <row r="443" spans="1:13" ht="20.149999999999999" customHeight="1" x14ac:dyDescent="0.35">
      <c r="A443" s="44">
        <v>437</v>
      </c>
      <c r="B443" s="19"/>
      <c r="C443" s="19"/>
      <c r="D443" s="20"/>
      <c r="E443" s="20"/>
      <c r="F443" s="20"/>
      <c r="G443" s="240"/>
      <c r="H443" s="240"/>
      <c r="I443" s="21"/>
      <c r="J443" s="216"/>
      <c r="K443" s="216"/>
      <c r="L443" s="101" t="str">
        <f t="shared" si="6"/>
        <v/>
      </c>
      <c r="M443" s="96"/>
    </row>
    <row r="444" spans="1:13" ht="20.149999999999999" customHeight="1" x14ac:dyDescent="0.35">
      <c r="A444" s="44">
        <v>438</v>
      </c>
      <c r="B444" s="19"/>
      <c r="C444" s="19"/>
      <c r="D444" s="20"/>
      <c r="E444" s="20"/>
      <c r="F444" s="20"/>
      <c r="G444" s="240"/>
      <c r="H444" s="240"/>
      <c r="I444" s="21"/>
      <c r="J444" s="216"/>
      <c r="K444" s="216"/>
      <c r="L444" s="101" t="str">
        <f t="shared" si="6"/>
        <v/>
      </c>
      <c r="M444" s="96"/>
    </row>
    <row r="445" spans="1:13" ht="20.149999999999999" customHeight="1" x14ac:dyDescent="0.35">
      <c r="A445" s="44">
        <v>439</v>
      </c>
      <c r="B445" s="19"/>
      <c r="C445" s="19"/>
      <c r="D445" s="20"/>
      <c r="E445" s="20"/>
      <c r="F445" s="20"/>
      <c r="G445" s="240"/>
      <c r="H445" s="240"/>
      <c r="I445" s="21"/>
      <c r="J445" s="216"/>
      <c r="K445" s="216"/>
      <c r="L445" s="101" t="str">
        <f t="shared" si="6"/>
        <v/>
      </c>
      <c r="M445" s="96"/>
    </row>
    <row r="446" spans="1:13" ht="20.149999999999999" customHeight="1" x14ac:dyDescent="0.35">
      <c r="A446" s="44">
        <v>440</v>
      </c>
      <c r="B446" s="19"/>
      <c r="C446" s="19"/>
      <c r="D446" s="20"/>
      <c r="E446" s="20"/>
      <c r="F446" s="20"/>
      <c r="G446" s="240"/>
      <c r="H446" s="240"/>
      <c r="I446" s="21"/>
      <c r="J446" s="216"/>
      <c r="K446" s="216"/>
      <c r="L446" s="101" t="str">
        <f t="shared" si="6"/>
        <v/>
      </c>
      <c r="M446" s="96"/>
    </row>
    <row r="447" spans="1:13" ht="20.149999999999999" customHeight="1" x14ac:dyDescent="0.35">
      <c r="A447" s="44">
        <v>441</v>
      </c>
      <c r="B447" s="19"/>
      <c r="C447" s="19"/>
      <c r="D447" s="20"/>
      <c r="E447" s="20"/>
      <c r="F447" s="20"/>
      <c r="G447" s="240"/>
      <c r="H447" s="240"/>
      <c r="I447" s="21"/>
      <c r="J447" s="216"/>
      <c r="K447" s="216"/>
      <c r="L447" s="101" t="str">
        <f t="shared" si="6"/>
        <v/>
      </c>
      <c r="M447" s="96"/>
    </row>
    <row r="448" spans="1:13" ht="20.149999999999999" customHeight="1" x14ac:dyDescent="0.35">
      <c r="A448" s="44">
        <v>442</v>
      </c>
      <c r="B448" s="19"/>
      <c r="C448" s="19"/>
      <c r="D448" s="20"/>
      <c r="E448" s="20"/>
      <c r="F448" s="20"/>
      <c r="G448" s="240"/>
      <c r="H448" s="240"/>
      <c r="I448" s="21"/>
      <c r="J448" s="216"/>
      <c r="K448" s="216"/>
      <c r="L448" s="101" t="str">
        <f t="shared" si="6"/>
        <v/>
      </c>
      <c r="M448" s="96"/>
    </row>
    <row r="449" spans="1:13" ht="20.149999999999999" customHeight="1" x14ac:dyDescent="0.35">
      <c r="A449" s="44">
        <v>443</v>
      </c>
      <c r="B449" s="19"/>
      <c r="C449" s="19"/>
      <c r="D449" s="20"/>
      <c r="E449" s="20"/>
      <c r="F449" s="20"/>
      <c r="G449" s="240"/>
      <c r="H449" s="240"/>
      <c r="I449" s="21"/>
      <c r="J449" s="216"/>
      <c r="K449" s="216"/>
      <c r="L449" s="101" t="str">
        <f t="shared" si="6"/>
        <v/>
      </c>
      <c r="M449" s="96"/>
    </row>
    <row r="450" spans="1:13" ht="20.149999999999999" customHeight="1" x14ac:dyDescent="0.35">
      <c r="A450" s="44">
        <v>444</v>
      </c>
      <c r="B450" s="19"/>
      <c r="C450" s="19"/>
      <c r="D450" s="20"/>
      <c r="E450" s="20"/>
      <c r="F450" s="20"/>
      <c r="G450" s="240"/>
      <c r="H450" s="240"/>
      <c r="I450" s="21"/>
      <c r="J450" s="216"/>
      <c r="K450" s="216"/>
      <c r="L450" s="101" t="str">
        <f t="shared" si="6"/>
        <v/>
      </c>
      <c r="M450" s="96"/>
    </row>
    <row r="451" spans="1:13" ht="20.149999999999999" customHeight="1" x14ac:dyDescent="0.35">
      <c r="A451" s="44">
        <v>445</v>
      </c>
      <c r="B451" s="19"/>
      <c r="C451" s="19"/>
      <c r="D451" s="20"/>
      <c r="E451" s="20"/>
      <c r="F451" s="20"/>
      <c r="G451" s="240"/>
      <c r="H451" s="240"/>
      <c r="I451" s="21"/>
      <c r="J451" s="216"/>
      <c r="K451" s="216"/>
      <c r="L451" s="101" t="str">
        <f t="shared" si="6"/>
        <v/>
      </c>
      <c r="M451" s="96"/>
    </row>
    <row r="452" spans="1:13" ht="20.149999999999999" customHeight="1" x14ac:dyDescent="0.35">
      <c r="A452" s="44">
        <v>446</v>
      </c>
      <c r="B452" s="19"/>
      <c r="C452" s="19"/>
      <c r="D452" s="20"/>
      <c r="E452" s="20"/>
      <c r="F452" s="20"/>
      <c r="G452" s="240"/>
      <c r="H452" s="240"/>
      <c r="I452" s="21"/>
      <c r="J452" s="216"/>
      <c r="K452" s="216"/>
      <c r="L452" s="101" t="str">
        <f t="shared" si="6"/>
        <v/>
      </c>
      <c r="M452" s="96"/>
    </row>
    <row r="453" spans="1:13" ht="20.149999999999999" customHeight="1" x14ac:dyDescent="0.35">
      <c r="A453" s="44">
        <v>447</v>
      </c>
      <c r="B453" s="19"/>
      <c r="C453" s="19"/>
      <c r="D453" s="20"/>
      <c r="E453" s="20"/>
      <c r="F453" s="20"/>
      <c r="G453" s="240"/>
      <c r="H453" s="240"/>
      <c r="I453" s="21"/>
      <c r="J453" s="216"/>
      <c r="K453" s="216"/>
      <c r="L453" s="101" t="str">
        <f t="shared" si="6"/>
        <v/>
      </c>
      <c r="M453" s="96"/>
    </row>
    <row r="454" spans="1:13" ht="20.149999999999999" customHeight="1" x14ac:dyDescent="0.35">
      <c r="A454" s="44">
        <v>448</v>
      </c>
      <c r="B454" s="19"/>
      <c r="C454" s="19"/>
      <c r="D454" s="20"/>
      <c r="E454" s="20"/>
      <c r="F454" s="20"/>
      <c r="G454" s="240"/>
      <c r="H454" s="240"/>
      <c r="I454" s="21"/>
      <c r="J454" s="216"/>
      <c r="K454" s="216"/>
      <c r="L454" s="101" t="str">
        <f t="shared" ref="L454:L506" si="7">IF($E454="","",IF(OR(($I454=0),($J454=0)),0,$I454/$J454*$K454))</f>
        <v/>
      </c>
      <c r="M454" s="96"/>
    </row>
    <row r="455" spans="1:13" ht="20.149999999999999" customHeight="1" x14ac:dyDescent="0.35">
      <c r="A455" s="44">
        <v>449</v>
      </c>
      <c r="B455" s="19"/>
      <c r="C455" s="19"/>
      <c r="D455" s="20"/>
      <c r="E455" s="20"/>
      <c r="F455" s="20"/>
      <c r="G455" s="240"/>
      <c r="H455" s="240"/>
      <c r="I455" s="21"/>
      <c r="J455" s="216"/>
      <c r="K455" s="216"/>
      <c r="L455" s="101" t="str">
        <f t="shared" si="7"/>
        <v/>
      </c>
      <c r="M455" s="96"/>
    </row>
    <row r="456" spans="1:13" ht="20.149999999999999" customHeight="1" x14ac:dyDescent="0.35">
      <c r="A456" s="44">
        <v>450</v>
      </c>
      <c r="B456" s="19"/>
      <c r="C456" s="19"/>
      <c r="D456" s="20"/>
      <c r="E456" s="20"/>
      <c r="F456" s="20"/>
      <c r="G456" s="240"/>
      <c r="H456" s="240"/>
      <c r="I456" s="21"/>
      <c r="J456" s="216"/>
      <c r="K456" s="216"/>
      <c r="L456" s="101" t="str">
        <f t="shared" si="7"/>
        <v/>
      </c>
      <c r="M456" s="96"/>
    </row>
    <row r="457" spans="1:13" ht="20.149999999999999" customHeight="1" x14ac:dyDescent="0.35">
      <c r="A457" s="44">
        <v>451</v>
      </c>
      <c r="B457" s="19"/>
      <c r="C457" s="19"/>
      <c r="D457" s="20"/>
      <c r="E457" s="20"/>
      <c r="F457" s="20"/>
      <c r="G457" s="240"/>
      <c r="H457" s="240"/>
      <c r="I457" s="21"/>
      <c r="J457" s="216"/>
      <c r="K457" s="216"/>
      <c r="L457" s="101" t="str">
        <f t="shared" si="7"/>
        <v/>
      </c>
      <c r="M457" s="96"/>
    </row>
    <row r="458" spans="1:13" ht="20.149999999999999" customHeight="1" x14ac:dyDescent="0.35">
      <c r="A458" s="44">
        <v>452</v>
      </c>
      <c r="B458" s="19"/>
      <c r="C458" s="19"/>
      <c r="D458" s="20"/>
      <c r="E458" s="20"/>
      <c r="F458" s="20"/>
      <c r="G458" s="240"/>
      <c r="H458" s="240"/>
      <c r="I458" s="21"/>
      <c r="J458" s="216"/>
      <c r="K458" s="216"/>
      <c r="L458" s="101" t="str">
        <f t="shared" si="7"/>
        <v/>
      </c>
      <c r="M458" s="96"/>
    </row>
    <row r="459" spans="1:13" ht="20.149999999999999" customHeight="1" x14ac:dyDescent="0.35">
      <c r="A459" s="44">
        <v>453</v>
      </c>
      <c r="B459" s="19"/>
      <c r="C459" s="19"/>
      <c r="D459" s="20"/>
      <c r="E459" s="20"/>
      <c r="F459" s="20"/>
      <c r="G459" s="240"/>
      <c r="H459" s="240"/>
      <c r="I459" s="21"/>
      <c r="J459" s="216"/>
      <c r="K459" s="216"/>
      <c r="L459" s="101" t="str">
        <f t="shared" si="7"/>
        <v/>
      </c>
      <c r="M459" s="96"/>
    </row>
    <row r="460" spans="1:13" ht="20.149999999999999" customHeight="1" x14ac:dyDescent="0.35">
      <c r="A460" s="44">
        <v>454</v>
      </c>
      <c r="B460" s="19"/>
      <c r="C460" s="19"/>
      <c r="D460" s="20"/>
      <c r="E460" s="20"/>
      <c r="F460" s="20"/>
      <c r="G460" s="240"/>
      <c r="H460" s="240"/>
      <c r="I460" s="21"/>
      <c r="J460" s="216"/>
      <c r="K460" s="216"/>
      <c r="L460" s="101" t="str">
        <f t="shared" si="7"/>
        <v/>
      </c>
      <c r="M460" s="96"/>
    </row>
    <row r="461" spans="1:13" ht="20.149999999999999" customHeight="1" x14ac:dyDescent="0.35">
      <c r="A461" s="44">
        <v>455</v>
      </c>
      <c r="B461" s="19"/>
      <c r="C461" s="19"/>
      <c r="D461" s="20"/>
      <c r="E461" s="20"/>
      <c r="F461" s="20"/>
      <c r="G461" s="240"/>
      <c r="H461" s="240"/>
      <c r="I461" s="21"/>
      <c r="J461" s="216"/>
      <c r="K461" s="216"/>
      <c r="L461" s="101" t="str">
        <f t="shared" si="7"/>
        <v/>
      </c>
      <c r="M461" s="96"/>
    </row>
    <row r="462" spans="1:13" ht="20.149999999999999" customHeight="1" x14ac:dyDescent="0.35">
      <c r="A462" s="44">
        <v>456</v>
      </c>
      <c r="B462" s="19"/>
      <c r="C462" s="19"/>
      <c r="D462" s="20"/>
      <c r="E462" s="20"/>
      <c r="F462" s="20"/>
      <c r="G462" s="240"/>
      <c r="H462" s="240"/>
      <c r="I462" s="21"/>
      <c r="J462" s="216"/>
      <c r="K462" s="216"/>
      <c r="L462" s="101" t="str">
        <f t="shared" si="7"/>
        <v/>
      </c>
      <c r="M462" s="96"/>
    </row>
    <row r="463" spans="1:13" ht="20.149999999999999" customHeight="1" x14ac:dyDescent="0.35">
      <c r="A463" s="44">
        <v>457</v>
      </c>
      <c r="B463" s="19"/>
      <c r="C463" s="19"/>
      <c r="D463" s="20"/>
      <c r="E463" s="20"/>
      <c r="F463" s="20"/>
      <c r="G463" s="240"/>
      <c r="H463" s="240"/>
      <c r="I463" s="21"/>
      <c r="J463" s="216"/>
      <c r="K463" s="216"/>
      <c r="L463" s="101" t="str">
        <f t="shared" si="7"/>
        <v/>
      </c>
      <c r="M463" s="96"/>
    </row>
    <row r="464" spans="1:13" ht="20.149999999999999" customHeight="1" x14ac:dyDescent="0.35">
      <c r="A464" s="44">
        <v>458</v>
      </c>
      <c r="B464" s="19"/>
      <c r="C464" s="19"/>
      <c r="D464" s="20"/>
      <c r="E464" s="20"/>
      <c r="F464" s="20"/>
      <c r="G464" s="240"/>
      <c r="H464" s="240"/>
      <c r="I464" s="21"/>
      <c r="J464" s="216"/>
      <c r="K464" s="216"/>
      <c r="L464" s="101" t="str">
        <f t="shared" si="7"/>
        <v/>
      </c>
      <c r="M464" s="96"/>
    </row>
    <row r="465" spans="1:13" ht="20.149999999999999" customHeight="1" x14ac:dyDescent="0.35">
      <c r="A465" s="44">
        <v>459</v>
      </c>
      <c r="B465" s="19"/>
      <c r="C465" s="19"/>
      <c r="D465" s="20"/>
      <c r="E465" s="20"/>
      <c r="F465" s="20"/>
      <c r="G465" s="240"/>
      <c r="H465" s="240"/>
      <c r="I465" s="21"/>
      <c r="J465" s="216"/>
      <c r="K465" s="216"/>
      <c r="L465" s="101" t="str">
        <f t="shared" si="7"/>
        <v/>
      </c>
      <c r="M465" s="96"/>
    </row>
    <row r="466" spans="1:13" ht="20.149999999999999" customHeight="1" x14ac:dyDescent="0.35">
      <c r="A466" s="44">
        <v>460</v>
      </c>
      <c r="B466" s="19"/>
      <c r="C466" s="19"/>
      <c r="D466" s="20"/>
      <c r="E466" s="20"/>
      <c r="F466" s="20"/>
      <c r="G466" s="240"/>
      <c r="H466" s="240"/>
      <c r="I466" s="21"/>
      <c r="J466" s="216"/>
      <c r="K466" s="216"/>
      <c r="L466" s="101" t="str">
        <f t="shared" si="7"/>
        <v/>
      </c>
      <c r="M466" s="96"/>
    </row>
    <row r="467" spans="1:13" ht="20.149999999999999" customHeight="1" x14ac:dyDescent="0.35">
      <c r="A467" s="44">
        <v>461</v>
      </c>
      <c r="B467" s="19"/>
      <c r="C467" s="19"/>
      <c r="D467" s="20"/>
      <c r="E467" s="20"/>
      <c r="F467" s="20"/>
      <c r="G467" s="240"/>
      <c r="H467" s="240"/>
      <c r="I467" s="21"/>
      <c r="J467" s="216"/>
      <c r="K467" s="216"/>
      <c r="L467" s="101" t="str">
        <f t="shared" si="7"/>
        <v/>
      </c>
      <c r="M467" s="96"/>
    </row>
    <row r="468" spans="1:13" ht="20.149999999999999" customHeight="1" x14ac:dyDescent="0.35">
      <c r="A468" s="44">
        <v>462</v>
      </c>
      <c r="B468" s="19"/>
      <c r="C468" s="19"/>
      <c r="D468" s="20"/>
      <c r="E468" s="20"/>
      <c r="F468" s="20"/>
      <c r="G468" s="240"/>
      <c r="H468" s="240"/>
      <c r="I468" s="21"/>
      <c r="J468" s="216"/>
      <c r="K468" s="216"/>
      <c r="L468" s="101" t="str">
        <f t="shared" si="7"/>
        <v/>
      </c>
      <c r="M468" s="96"/>
    </row>
    <row r="469" spans="1:13" ht="20.149999999999999" customHeight="1" x14ac:dyDescent="0.35">
      <c r="A469" s="44">
        <v>463</v>
      </c>
      <c r="B469" s="19"/>
      <c r="C469" s="19"/>
      <c r="D469" s="20"/>
      <c r="E469" s="20"/>
      <c r="F469" s="20"/>
      <c r="G469" s="240"/>
      <c r="H469" s="240"/>
      <c r="I469" s="21"/>
      <c r="J469" s="216"/>
      <c r="K469" s="216"/>
      <c r="L469" s="101" t="str">
        <f t="shared" si="7"/>
        <v/>
      </c>
      <c r="M469" s="96"/>
    </row>
    <row r="470" spans="1:13" ht="20.149999999999999" customHeight="1" x14ac:dyDescent="0.35">
      <c r="A470" s="44">
        <v>464</v>
      </c>
      <c r="B470" s="19"/>
      <c r="C470" s="19"/>
      <c r="D470" s="20"/>
      <c r="E470" s="20"/>
      <c r="F470" s="20"/>
      <c r="G470" s="240"/>
      <c r="H470" s="240"/>
      <c r="I470" s="21"/>
      <c r="J470" s="216"/>
      <c r="K470" s="216"/>
      <c r="L470" s="101" t="str">
        <f t="shared" si="7"/>
        <v/>
      </c>
      <c r="M470" s="96"/>
    </row>
    <row r="471" spans="1:13" ht="20.149999999999999" customHeight="1" x14ac:dyDescent="0.35">
      <c r="A471" s="44">
        <v>465</v>
      </c>
      <c r="B471" s="19"/>
      <c r="C471" s="19"/>
      <c r="D471" s="20"/>
      <c r="E471" s="20"/>
      <c r="F471" s="20"/>
      <c r="G471" s="240"/>
      <c r="H471" s="240"/>
      <c r="I471" s="21"/>
      <c r="J471" s="216"/>
      <c r="K471" s="216"/>
      <c r="L471" s="101" t="str">
        <f t="shared" si="7"/>
        <v/>
      </c>
      <c r="M471" s="96"/>
    </row>
    <row r="472" spans="1:13" ht="20.149999999999999" customHeight="1" x14ac:dyDescent="0.35">
      <c r="A472" s="44">
        <v>466</v>
      </c>
      <c r="B472" s="19"/>
      <c r="C472" s="19"/>
      <c r="D472" s="20"/>
      <c r="E472" s="20"/>
      <c r="F472" s="20"/>
      <c r="G472" s="240"/>
      <c r="H472" s="240"/>
      <c r="I472" s="21"/>
      <c r="J472" s="216"/>
      <c r="K472" s="216"/>
      <c r="L472" s="101" t="str">
        <f t="shared" si="7"/>
        <v/>
      </c>
      <c r="M472" s="96"/>
    </row>
    <row r="473" spans="1:13" ht="20.149999999999999" customHeight="1" x14ac:dyDescent="0.35">
      <c r="A473" s="44">
        <v>467</v>
      </c>
      <c r="B473" s="19"/>
      <c r="C473" s="19"/>
      <c r="D473" s="20"/>
      <c r="E473" s="20"/>
      <c r="F473" s="20"/>
      <c r="G473" s="240"/>
      <c r="H473" s="240"/>
      <c r="I473" s="21"/>
      <c r="J473" s="216"/>
      <c r="K473" s="216"/>
      <c r="L473" s="101" t="str">
        <f t="shared" si="7"/>
        <v/>
      </c>
      <c r="M473" s="96"/>
    </row>
    <row r="474" spans="1:13" ht="20.149999999999999" customHeight="1" x14ac:dyDescent="0.35">
      <c r="A474" s="44">
        <v>468</v>
      </c>
      <c r="B474" s="19"/>
      <c r="C474" s="19"/>
      <c r="D474" s="20"/>
      <c r="E474" s="20"/>
      <c r="F474" s="20"/>
      <c r="G474" s="240"/>
      <c r="H474" s="240"/>
      <c r="I474" s="21"/>
      <c r="J474" s="216"/>
      <c r="K474" s="216"/>
      <c r="L474" s="101" t="str">
        <f t="shared" si="7"/>
        <v/>
      </c>
      <c r="M474" s="96"/>
    </row>
    <row r="475" spans="1:13" ht="20.149999999999999" customHeight="1" x14ac:dyDescent="0.35">
      <c r="A475" s="44">
        <v>469</v>
      </c>
      <c r="B475" s="19"/>
      <c r="C475" s="19"/>
      <c r="D475" s="20"/>
      <c r="E475" s="20"/>
      <c r="F475" s="20"/>
      <c r="G475" s="240"/>
      <c r="H475" s="240"/>
      <c r="I475" s="21"/>
      <c r="J475" s="216"/>
      <c r="K475" s="216"/>
      <c r="L475" s="101" t="str">
        <f t="shared" si="7"/>
        <v/>
      </c>
      <c r="M475" s="96"/>
    </row>
    <row r="476" spans="1:13" ht="20.149999999999999" customHeight="1" x14ac:dyDescent="0.35">
      <c r="A476" s="44">
        <v>470</v>
      </c>
      <c r="B476" s="19"/>
      <c r="C476" s="19"/>
      <c r="D476" s="20"/>
      <c r="E476" s="20"/>
      <c r="F476" s="20"/>
      <c r="G476" s="240"/>
      <c r="H476" s="240"/>
      <c r="I476" s="21"/>
      <c r="J476" s="216"/>
      <c r="K476" s="216"/>
      <c r="L476" s="101" t="str">
        <f t="shared" si="7"/>
        <v/>
      </c>
      <c r="M476" s="96"/>
    </row>
    <row r="477" spans="1:13" ht="20.149999999999999" customHeight="1" x14ac:dyDescent="0.35">
      <c r="A477" s="44">
        <v>471</v>
      </c>
      <c r="B477" s="19"/>
      <c r="C477" s="19"/>
      <c r="D477" s="20"/>
      <c r="E477" s="20"/>
      <c r="F477" s="20"/>
      <c r="G477" s="240"/>
      <c r="H477" s="240"/>
      <c r="I477" s="21"/>
      <c r="J477" s="216"/>
      <c r="K477" s="216"/>
      <c r="L477" s="101" t="str">
        <f t="shared" si="7"/>
        <v/>
      </c>
      <c r="M477" s="96"/>
    </row>
    <row r="478" spans="1:13" ht="20.149999999999999" customHeight="1" x14ac:dyDescent="0.35">
      <c r="A478" s="44">
        <v>472</v>
      </c>
      <c r="B478" s="19"/>
      <c r="C478" s="19"/>
      <c r="D478" s="20"/>
      <c r="E478" s="20"/>
      <c r="F478" s="20"/>
      <c r="G478" s="240"/>
      <c r="H478" s="240"/>
      <c r="I478" s="21"/>
      <c r="J478" s="216"/>
      <c r="K478" s="216"/>
      <c r="L478" s="101" t="str">
        <f t="shared" si="7"/>
        <v/>
      </c>
      <c r="M478" s="96"/>
    </row>
    <row r="479" spans="1:13" ht="20.149999999999999" customHeight="1" x14ac:dyDescent="0.35">
      <c r="A479" s="44">
        <v>473</v>
      </c>
      <c r="B479" s="19"/>
      <c r="C479" s="19"/>
      <c r="D479" s="20"/>
      <c r="E479" s="20"/>
      <c r="F479" s="20"/>
      <c r="G479" s="240"/>
      <c r="H479" s="240"/>
      <c r="I479" s="21"/>
      <c r="J479" s="216"/>
      <c r="K479" s="216"/>
      <c r="L479" s="101" t="str">
        <f t="shared" si="7"/>
        <v/>
      </c>
      <c r="M479" s="96"/>
    </row>
    <row r="480" spans="1:13" ht="20.149999999999999" customHeight="1" x14ac:dyDescent="0.35">
      <c r="A480" s="44">
        <v>474</v>
      </c>
      <c r="B480" s="19"/>
      <c r="C480" s="19"/>
      <c r="D480" s="20"/>
      <c r="E480" s="20"/>
      <c r="F480" s="20"/>
      <c r="G480" s="240"/>
      <c r="H480" s="240"/>
      <c r="I480" s="21"/>
      <c r="J480" s="216"/>
      <c r="K480" s="216"/>
      <c r="L480" s="101" t="str">
        <f t="shared" si="7"/>
        <v/>
      </c>
      <c r="M480" s="96"/>
    </row>
    <row r="481" spans="1:13" ht="20.149999999999999" customHeight="1" x14ac:dyDescent="0.35">
      <c r="A481" s="44">
        <v>475</v>
      </c>
      <c r="B481" s="19"/>
      <c r="C481" s="19"/>
      <c r="D481" s="20"/>
      <c r="E481" s="20"/>
      <c r="F481" s="20"/>
      <c r="G481" s="240"/>
      <c r="H481" s="240"/>
      <c r="I481" s="21"/>
      <c r="J481" s="216"/>
      <c r="K481" s="216"/>
      <c r="L481" s="101" t="str">
        <f t="shared" si="7"/>
        <v/>
      </c>
      <c r="M481" s="96"/>
    </row>
    <row r="482" spans="1:13" ht="20.149999999999999" customHeight="1" x14ac:dyDescent="0.35">
      <c r="A482" s="44">
        <v>476</v>
      </c>
      <c r="B482" s="19"/>
      <c r="C482" s="19"/>
      <c r="D482" s="20"/>
      <c r="E482" s="20"/>
      <c r="F482" s="20"/>
      <c r="G482" s="240"/>
      <c r="H482" s="240"/>
      <c r="I482" s="21"/>
      <c r="J482" s="216"/>
      <c r="K482" s="216"/>
      <c r="L482" s="101" t="str">
        <f t="shared" si="7"/>
        <v/>
      </c>
      <c r="M482" s="96"/>
    </row>
    <row r="483" spans="1:13" ht="20.149999999999999" customHeight="1" x14ac:dyDescent="0.35">
      <c r="A483" s="44">
        <v>477</v>
      </c>
      <c r="B483" s="19"/>
      <c r="C483" s="19"/>
      <c r="D483" s="20"/>
      <c r="E483" s="20"/>
      <c r="F483" s="20"/>
      <c r="G483" s="240"/>
      <c r="H483" s="240"/>
      <c r="I483" s="21"/>
      <c r="J483" s="216"/>
      <c r="K483" s="216"/>
      <c r="L483" s="101" t="str">
        <f t="shared" si="7"/>
        <v/>
      </c>
      <c r="M483" s="96"/>
    </row>
    <row r="484" spans="1:13" ht="20.149999999999999" customHeight="1" x14ac:dyDescent="0.35">
      <c r="A484" s="44">
        <v>478</v>
      </c>
      <c r="B484" s="19"/>
      <c r="C484" s="19"/>
      <c r="D484" s="20"/>
      <c r="E484" s="20"/>
      <c r="F484" s="20"/>
      <c r="G484" s="240"/>
      <c r="H484" s="240"/>
      <c r="I484" s="21"/>
      <c r="J484" s="216"/>
      <c r="K484" s="216"/>
      <c r="L484" s="101" t="str">
        <f t="shared" si="7"/>
        <v/>
      </c>
      <c r="M484" s="96"/>
    </row>
    <row r="485" spans="1:13" ht="20.149999999999999" customHeight="1" x14ac:dyDescent="0.35">
      <c r="A485" s="44">
        <v>479</v>
      </c>
      <c r="B485" s="19"/>
      <c r="C485" s="19"/>
      <c r="D485" s="20"/>
      <c r="E485" s="20"/>
      <c r="F485" s="20"/>
      <c r="G485" s="240"/>
      <c r="H485" s="240"/>
      <c r="I485" s="21"/>
      <c r="J485" s="216"/>
      <c r="K485" s="216"/>
      <c r="L485" s="101" t="str">
        <f t="shared" si="7"/>
        <v/>
      </c>
      <c r="M485" s="96"/>
    </row>
    <row r="486" spans="1:13" ht="20.149999999999999" customHeight="1" x14ac:dyDescent="0.35">
      <c r="A486" s="44">
        <v>480</v>
      </c>
      <c r="B486" s="19"/>
      <c r="C486" s="19"/>
      <c r="D486" s="20"/>
      <c r="E486" s="20"/>
      <c r="F486" s="20"/>
      <c r="G486" s="240"/>
      <c r="H486" s="240"/>
      <c r="I486" s="21"/>
      <c r="J486" s="216"/>
      <c r="K486" s="216"/>
      <c r="L486" s="101" t="str">
        <f t="shared" si="7"/>
        <v/>
      </c>
      <c r="M486" s="96"/>
    </row>
    <row r="487" spans="1:13" ht="20.149999999999999" customHeight="1" x14ac:dyDescent="0.35">
      <c r="A487" s="44">
        <v>481</v>
      </c>
      <c r="B487" s="19"/>
      <c r="C487" s="19"/>
      <c r="D487" s="20"/>
      <c r="E487" s="20"/>
      <c r="F487" s="20"/>
      <c r="G487" s="240"/>
      <c r="H487" s="240"/>
      <c r="I487" s="21"/>
      <c r="J487" s="216"/>
      <c r="K487" s="216"/>
      <c r="L487" s="101" t="str">
        <f t="shared" si="7"/>
        <v/>
      </c>
      <c r="M487" s="96"/>
    </row>
    <row r="488" spans="1:13" ht="20.149999999999999" customHeight="1" x14ac:dyDescent="0.35">
      <c r="A488" s="44">
        <v>482</v>
      </c>
      <c r="B488" s="19"/>
      <c r="C488" s="19"/>
      <c r="D488" s="20"/>
      <c r="E488" s="20"/>
      <c r="F488" s="20"/>
      <c r="G488" s="240"/>
      <c r="H488" s="240"/>
      <c r="I488" s="21"/>
      <c r="J488" s="216"/>
      <c r="K488" s="216"/>
      <c r="L488" s="101" t="str">
        <f t="shared" si="7"/>
        <v/>
      </c>
      <c r="M488" s="96"/>
    </row>
    <row r="489" spans="1:13" ht="20.149999999999999" customHeight="1" x14ac:dyDescent="0.35">
      <c r="A489" s="44">
        <v>483</v>
      </c>
      <c r="B489" s="19"/>
      <c r="C489" s="19"/>
      <c r="D489" s="20"/>
      <c r="E489" s="20"/>
      <c r="F489" s="20"/>
      <c r="G489" s="240"/>
      <c r="H489" s="240"/>
      <c r="I489" s="21"/>
      <c r="J489" s="216"/>
      <c r="K489" s="216"/>
      <c r="L489" s="101" t="str">
        <f t="shared" si="7"/>
        <v/>
      </c>
      <c r="M489" s="96"/>
    </row>
    <row r="490" spans="1:13" ht="20.149999999999999" customHeight="1" x14ac:dyDescent="0.35">
      <c r="A490" s="44">
        <v>484</v>
      </c>
      <c r="B490" s="19"/>
      <c r="C490" s="19"/>
      <c r="D490" s="20"/>
      <c r="E490" s="20"/>
      <c r="F490" s="20"/>
      <c r="G490" s="240"/>
      <c r="H490" s="240"/>
      <c r="I490" s="21"/>
      <c r="J490" s="216"/>
      <c r="K490" s="216"/>
      <c r="L490" s="101" t="str">
        <f t="shared" si="7"/>
        <v/>
      </c>
      <c r="M490" s="96"/>
    </row>
    <row r="491" spans="1:13" ht="20.149999999999999" customHeight="1" x14ac:dyDescent="0.35">
      <c r="A491" s="44">
        <v>485</v>
      </c>
      <c r="B491" s="19"/>
      <c r="C491" s="19"/>
      <c r="D491" s="20"/>
      <c r="E491" s="20"/>
      <c r="F491" s="20"/>
      <c r="G491" s="240"/>
      <c r="H491" s="240"/>
      <c r="I491" s="21"/>
      <c r="J491" s="216"/>
      <c r="K491" s="216"/>
      <c r="L491" s="101" t="str">
        <f t="shared" si="7"/>
        <v/>
      </c>
      <c r="M491" s="96"/>
    </row>
    <row r="492" spans="1:13" ht="20.149999999999999" customHeight="1" x14ac:dyDescent="0.35">
      <c r="A492" s="44">
        <v>486</v>
      </c>
      <c r="B492" s="19"/>
      <c r="C492" s="19"/>
      <c r="D492" s="20"/>
      <c r="E492" s="20"/>
      <c r="F492" s="20"/>
      <c r="G492" s="240"/>
      <c r="H492" s="240"/>
      <c r="I492" s="21"/>
      <c r="J492" s="216"/>
      <c r="K492" s="216"/>
      <c r="L492" s="101" t="str">
        <f t="shared" si="7"/>
        <v/>
      </c>
      <c r="M492" s="96"/>
    </row>
    <row r="493" spans="1:13" ht="20.149999999999999" customHeight="1" x14ac:dyDescent="0.35">
      <c r="A493" s="44">
        <v>487</v>
      </c>
      <c r="B493" s="19"/>
      <c r="C493" s="19"/>
      <c r="D493" s="20"/>
      <c r="E493" s="20"/>
      <c r="F493" s="20"/>
      <c r="G493" s="240"/>
      <c r="H493" s="240"/>
      <c r="I493" s="21"/>
      <c r="J493" s="216"/>
      <c r="K493" s="216"/>
      <c r="L493" s="101" t="str">
        <f t="shared" si="7"/>
        <v/>
      </c>
      <c r="M493" s="96"/>
    </row>
    <row r="494" spans="1:13" ht="20.149999999999999" customHeight="1" x14ac:dyDescent="0.35">
      <c r="A494" s="44">
        <v>488</v>
      </c>
      <c r="B494" s="19"/>
      <c r="C494" s="19"/>
      <c r="D494" s="20"/>
      <c r="E494" s="20"/>
      <c r="F494" s="20"/>
      <c r="G494" s="240"/>
      <c r="H494" s="240"/>
      <c r="I494" s="21"/>
      <c r="J494" s="216"/>
      <c r="K494" s="216"/>
      <c r="L494" s="101" t="str">
        <f t="shared" si="7"/>
        <v/>
      </c>
      <c r="M494" s="96"/>
    </row>
    <row r="495" spans="1:13" ht="20.149999999999999" customHeight="1" x14ac:dyDescent="0.35">
      <c r="A495" s="44">
        <v>489</v>
      </c>
      <c r="B495" s="19"/>
      <c r="C495" s="19"/>
      <c r="D495" s="20"/>
      <c r="E495" s="20"/>
      <c r="F495" s="20"/>
      <c r="G495" s="240"/>
      <c r="H495" s="240"/>
      <c r="I495" s="21"/>
      <c r="J495" s="216"/>
      <c r="K495" s="216"/>
      <c r="L495" s="101" t="str">
        <f t="shared" si="7"/>
        <v/>
      </c>
      <c r="M495" s="96"/>
    </row>
    <row r="496" spans="1:13" ht="20.149999999999999" customHeight="1" x14ac:dyDescent="0.35">
      <c r="A496" s="44">
        <v>490</v>
      </c>
      <c r="B496" s="19"/>
      <c r="C496" s="19"/>
      <c r="D496" s="20"/>
      <c r="E496" s="20"/>
      <c r="F496" s="20"/>
      <c r="G496" s="240"/>
      <c r="H496" s="240"/>
      <c r="I496" s="21"/>
      <c r="J496" s="216"/>
      <c r="K496" s="216"/>
      <c r="L496" s="101" t="str">
        <f t="shared" si="7"/>
        <v/>
      </c>
      <c r="M496" s="96"/>
    </row>
    <row r="497" spans="1:13" ht="20.149999999999999" customHeight="1" x14ac:dyDescent="0.35">
      <c r="A497" s="44">
        <v>491</v>
      </c>
      <c r="B497" s="19"/>
      <c r="C497" s="19"/>
      <c r="D497" s="20"/>
      <c r="E497" s="20"/>
      <c r="F497" s="20"/>
      <c r="G497" s="240"/>
      <c r="H497" s="240"/>
      <c r="I497" s="21"/>
      <c r="J497" s="216"/>
      <c r="K497" s="216"/>
      <c r="L497" s="101" t="str">
        <f t="shared" si="7"/>
        <v/>
      </c>
      <c r="M497" s="96"/>
    </row>
    <row r="498" spans="1:13" ht="20.149999999999999" customHeight="1" x14ac:dyDescent="0.35">
      <c r="A498" s="44">
        <v>492</v>
      </c>
      <c r="B498" s="19"/>
      <c r="C498" s="19"/>
      <c r="D498" s="20"/>
      <c r="E498" s="20"/>
      <c r="F498" s="20"/>
      <c r="G498" s="240"/>
      <c r="H498" s="240"/>
      <c r="I498" s="21"/>
      <c r="J498" s="216"/>
      <c r="K498" s="216"/>
      <c r="L498" s="101" t="str">
        <f t="shared" si="7"/>
        <v/>
      </c>
      <c r="M498" s="96"/>
    </row>
    <row r="499" spans="1:13" ht="20.149999999999999" customHeight="1" x14ac:dyDescent="0.35">
      <c r="A499" s="44">
        <v>493</v>
      </c>
      <c r="B499" s="19"/>
      <c r="C499" s="19"/>
      <c r="D499" s="20"/>
      <c r="E499" s="20"/>
      <c r="F499" s="20"/>
      <c r="G499" s="240"/>
      <c r="H499" s="240"/>
      <c r="I499" s="21"/>
      <c r="J499" s="216"/>
      <c r="K499" s="216"/>
      <c r="L499" s="101" t="str">
        <f t="shared" si="7"/>
        <v/>
      </c>
      <c r="M499" s="96"/>
    </row>
    <row r="500" spans="1:13" ht="20.149999999999999" customHeight="1" x14ac:dyDescent="0.35">
      <c r="A500" s="44">
        <v>494</v>
      </c>
      <c r="B500" s="19"/>
      <c r="C500" s="19"/>
      <c r="D500" s="20"/>
      <c r="E500" s="20"/>
      <c r="F500" s="20"/>
      <c r="G500" s="240"/>
      <c r="H500" s="240"/>
      <c r="I500" s="21"/>
      <c r="J500" s="216"/>
      <c r="K500" s="216"/>
      <c r="L500" s="101" t="str">
        <f t="shared" si="7"/>
        <v/>
      </c>
      <c r="M500" s="96"/>
    </row>
    <row r="501" spans="1:13" ht="20.149999999999999" customHeight="1" x14ac:dyDescent="0.35">
      <c r="A501" s="44">
        <v>495</v>
      </c>
      <c r="B501" s="19"/>
      <c r="C501" s="19"/>
      <c r="D501" s="20"/>
      <c r="E501" s="20"/>
      <c r="F501" s="20"/>
      <c r="G501" s="240"/>
      <c r="H501" s="240"/>
      <c r="I501" s="21"/>
      <c r="J501" s="216"/>
      <c r="K501" s="216"/>
      <c r="L501" s="101" t="str">
        <f t="shared" si="7"/>
        <v/>
      </c>
      <c r="M501" s="96"/>
    </row>
    <row r="502" spans="1:13" ht="20.149999999999999" customHeight="1" x14ac:dyDescent="0.35">
      <c r="A502" s="44">
        <v>496</v>
      </c>
      <c r="B502" s="19"/>
      <c r="C502" s="19"/>
      <c r="D502" s="20"/>
      <c r="E502" s="20"/>
      <c r="F502" s="20"/>
      <c r="G502" s="240"/>
      <c r="H502" s="240"/>
      <c r="I502" s="21"/>
      <c r="J502" s="216"/>
      <c r="K502" s="216"/>
      <c r="L502" s="101" t="str">
        <f t="shared" si="7"/>
        <v/>
      </c>
      <c r="M502" s="96"/>
    </row>
    <row r="503" spans="1:13" ht="20.149999999999999" customHeight="1" x14ac:dyDescent="0.35">
      <c r="A503" s="44">
        <v>497</v>
      </c>
      <c r="B503" s="19"/>
      <c r="C503" s="19"/>
      <c r="D503" s="20"/>
      <c r="E503" s="20"/>
      <c r="F503" s="20"/>
      <c r="G503" s="240"/>
      <c r="H503" s="240"/>
      <c r="I503" s="21"/>
      <c r="J503" s="216"/>
      <c r="K503" s="216"/>
      <c r="L503" s="101" t="str">
        <f t="shared" si="7"/>
        <v/>
      </c>
      <c r="M503" s="96"/>
    </row>
    <row r="504" spans="1:13" ht="20.149999999999999" customHeight="1" x14ac:dyDescent="0.35">
      <c r="A504" s="44">
        <v>498</v>
      </c>
      <c r="B504" s="19"/>
      <c r="C504" s="19"/>
      <c r="D504" s="20"/>
      <c r="E504" s="20"/>
      <c r="F504" s="20"/>
      <c r="G504" s="240"/>
      <c r="H504" s="240"/>
      <c r="I504" s="21"/>
      <c r="J504" s="216"/>
      <c r="K504" s="216"/>
      <c r="L504" s="101" t="str">
        <f t="shared" si="7"/>
        <v/>
      </c>
      <c r="M504" s="96"/>
    </row>
    <row r="505" spans="1:13" ht="20.149999999999999" customHeight="1" x14ac:dyDescent="0.35">
      <c r="A505" s="44">
        <v>499</v>
      </c>
      <c r="B505" s="19"/>
      <c r="C505" s="19"/>
      <c r="D505" s="20"/>
      <c r="E505" s="20"/>
      <c r="F505" s="20"/>
      <c r="G505" s="240"/>
      <c r="H505" s="240"/>
      <c r="I505" s="21"/>
      <c r="J505" s="216"/>
      <c r="K505" s="216"/>
      <c r="L505" s="101" t="str">
        <f t="shared" si="7"/>
        <v/>
      </c>
      <c r="M505" s="96"/>
    </row>
    <row r="506" spans="1:13" ht="20.149999999999999" customHeight="1" thickBot="1" x14ac:dyDescent="0.4">
      <c r="A506" s="45">
        <v>500</v>
      </c>
      <c r="B506" s="23"/>
      <c r="C506" s="23"/>
      <c r="D506" s="24"/>
      <c r="E506" s="24"/>
      <c r="F506" s="24"/>
      <c r="G506" s="241"/>
      <c r="H506" s="241"/>
      <c r="I506" s="25"/>
      <c r="J506" s="216"/>
      <c r="K506" s="216"/>
      <c r="L506" s="101" t="str">
        <f t="shared" si="7"/>
        <v/>
      </c>
      <c r="M506" s="97"/>
    </row>
    <row r="507" spans="1:13" s="46" customFormat="1" ht="20.149999999999999" customHeight="1" thickBot="1" x14ac:dyDescent="0.5">
      <c r="E507" s="49"/>
      <c r="F507" s="49"/>
      <c r="G507" s="49"/>
      <c r="H507" s="49"/>
      <c r="I507" s="55"/>
      <c r="J507" s="562" t="s">
        <v>35</v>
      </c>
      <c r="K507" s="563"/>
      <c r="L507" s="47">
        <f>SUM(L7:L506)</f>
        <v>0</v>
      </c>
      <c r="M507" s="31"/>
    </row>
    <row r="508" spans="1:13" x14ac:dyDescent="0.35">
      <c r="I508" s="30"/>
    </row>
  </sheetData>
  <mergeCells count="5">
    <mergeCell ref="A1:M1"/>
    <mergeCell ref="A2:M2"/>
    <mergeCell ref="A3:A4"/>
    <mergeCell ref="I4:K4"/>
    <mergeCell ref="J507:K507"/>
  </mergeCells>
  <dataValidations count="3">
    <dataValidation showInputMessage="1" showErrorMessage="1" sqref="G7:H506"/>
    <dataValidation type="decimal" operator="greaterThan" allowBlank="1" showInputMessage="1" showErrorMessage="1" sqref="I7:I506 L7:L506">
      <formula1>0</formula1>
    </dataValidation>
    <dataValidation type="list" allowBlank="1" showInputMessage="1" showErrorMessage="1" sqref="E5:E6 F5"/>
  </dataValidation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Listes!$B$3:$B$6</xm:f>
          </x14:formula1>
          <xm:sqref>E7:E506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508"/>
  <sheetViews>
    <sheetView zoomScaleNormal="100" workbookViewId="0">
      <pane ySplit="4" topLeftCell="A5" activePane="bottomLeft" state="frozen"/>
      <selection activeCell="H12" sqref="H12"/>
      <selection pane="bottomLeft" activeCell="B7" sqref="B7:I12"/>
    </sheetView>
  </sheetViews>
  <sheetFormatPr baseColWidth="10" defaultColWidth="11.453125" defaultRowHeight="14.5" x14ac:dyDescent="0.35"/>
  <cols>
    <col min="1" max="1" width="10.7265625" style="31" customWidth="1"/>
    <col min="2" max="2" width="52.54296875" style="31" customWidth="1"/>
    <col min="3" max="3" width="30.7265625" style="31" customWidth="1"/>
    <col min="4" max="4" width="20.7265625" style="31" customWidth="1"/>
    <col min="5" max="5" width="32.7265625" style="31" bestFit="1" customWidth="1"/>
    <col min="6" max="6" width="32.7265625" style="31" customWidth="1"/>
    <col min="7" max="7" width="26.7265625" style="31" customWidth="1"/>
    <col min="8" max="8" width="27.81640625" style="31" customWidth="1"/>
    <col min="9" max="10" width="17.7265625" style="31" customWidth="1"/>
    <col min="11" max="11" width="51.81640625" style="31" customWidth="1"/>
    <col min="12" max="16384" width="11.453125" style="31"/>
  </cols>
  <sheetData>
    <row r="1" spans="1:11" ht="29" thickBot="1" x14ac:dyDescent="0.4">
      <c r="A1" s="549" t="s">
        <v>4</v>
      </c>
      <c r="B1" s="550"/>
      <c r="C1" s="550"/>
      <c r="D1" s="550"/>
      <c r="E1" s="550"/>
      <c r="F1" s="550"/>
      <c r="G1" s="550"/>
      <c r="H1" s="550"/>
      <c r="I1" s="550"/>
      <c r="J1" s="550"/>
      <c r="K1" s="551"/>
    </row>
    <row r="2" spans="1:11" ht="45" customHeight="1" thickBot="1" x14ac:dyDescent="0.4">
      <c r="A2" s="552" t="s">
        <v>181</v>
      </c>
      <c r="B2" s="553"/>
      <c r="C2" s="553"/>
      <c r="D2" s="553"/>
      <c r="E2" s="553"/>
      <c r="F2" s="553"/>
      <c r="G2" s="553"/>
      <c r="H2" s="553"/>
      <c r="I2" s="553"/>
      <c r="J2" s="553"/>
      <c r="K2" s="554"/>
    </row>
    <row r="3" spans="1:11" ht="29" x14ac:dyDescent="0.35">
      <c r="A3" s="555" t="s">
        <v>0</v>
      </c>
      <c r="B3" s="227" t="s">
        <v>3</v>
      </c>
      <c r="C3" s="227" t="s">
        <v>77</v>
      </c>
      <c r="D3" s="227" t="s">
        <v>40</v>
      </c>
      <c r="E3" s="227" t="s">
        <v>34</v>
      </c>
      <c r="F3" s="243" t="s">
        <v>140</v>
      </c>
      <c r="G3" s="227" t="s">
        <v>220</v>
      </c>
      <c r="H3" s="227" t="s">
        <v>221</v>
      </c>
      <c r="I3" s="243" t="s">
        <v>99</v>
      </c>
      <c r="J3" s="243" t="s">
        <v>183</v>
      </c>
      <c r="K3" s="228" t="s">
        <v>27</v>
      </c>
    </row>
    <row r="4" spans="1:11" ht="39" x14ac:dyDescent="0.35">
      <c r="A4" s="556"/>
      <c r="B4" s="229" t="s">
        <v>133</v>
      </c>
      <c r="C4" s="559" t="s">
        <v>135</v>
      </c>
      <c r="D4" s="561"/>
      <c r="E4" s="229" t="s">
        <v>83</v>
      </c>
      <c r="F4" s="229" t="s">
        <v>141</v>
      </c>
      <c r="G4" s="229" t="s">
        <v>227</v>
      </c>
      <c r="H4" s="229" t="s">
        <v>228</v>
      </c>
      <c r="I4" s="229" t="s">
        <v>98</v>
      </c>
      <c r="J4" s="244" t="s">
        <v>185</v>
      </c>
      <c r="K4" s="230" t="s">
        <v>28</v>
      </c>
    </row>
    <row r="5" spans="1:11" ht="20.149999999999999" customHeight="1" thickBot="1" x14ac:dyDescent="0.4">
      <c r="A5" s="37" t="s">
        <v>29</v>
      </c>
      <c r="B5" s="38" t="s">
        <v>134</v>
      </c>
      <c r="C5" s="38" t="s">
        <v>142</v>
      </c>
      <c r="D5" s="38" t="s">
        <v>136</v>
      </c>
      <c r="E5" s="258" t="s">
        <v>67</v>
      </c>
      <c r="F5" s="258" t="s">
        <v>137</v>
      </c>
      <c r="G5" s="259">
        <v>45292</v>
      </c>
      <c r="H5" s="259">
        <v>45292</v>
      </c>
      <c r="I5" s="260">
        <v>1900</v>
      </c>
      <c r="J5" s="54"/>
      <c r="K5" s="42" t="s">
        <v>143</v>
      </c>
    </row>
    <row r="6" spans="1:11" ht="20.149999999999999" customHeight="1" thickBot="1" x14ac:dyDescent="0.4">
      <c r="A6" s="43"/>
      <c r="B6" s="246"/>
      <c r="C6" s="246"/>
      <c r="D6" s="246"/>
      <c r="E6" s="232"/>
      <c r="F6" s="261"/>
      <c r="G6" s="262"/>
      <c r="H6" s="263" t="s">
        <v>35</v>
      </c>
      <c r="I6" s="264">
        <f>SUM(I7:I506)</f>
        <v>0</v>
      </c>
      <c r="J6" s="265"/>
      <c r="K6" s="251"/>
    </row>
    <row r="7" spans="1:11" ht="20.149999999999999" customHeight="1" x14ac:dyDescent="0.35">
      <c r="A7" s="43">
        <v>1</v>
      </c>
      <c r="B7" s="18"/>
      <c r="C7" s="18"/>
      <c r="D7" s="18"/>
      <c r="E7" s="213"/>
      <c r="F7" s="213"/>
      <c r="G7" s="237"/>
      <c r="H7" s="237"/>
      <c r="I7" s="266"/>
      <c r="J7" s="106" t="str">
        <f>IF(F7="", "", IF(E7="Billets de train", "", IF(E7="", "", VLOOKUP(F7, Listes!$G$31:$H$33, 2, FALSE))))</f>
        <v/>
      </c>
      <c r="K7" s="95"/>
    </row>
    <row r="8" spans="1:11" ht="20.149999999999999" customHeight="1" x14ac:dyDescent="0.35">
      <c r="A8" s="44">
        <v>2</v>
      </c>
      <c r="B8" s="20"/>
      <c r="C8" s="20"/>
      <c r="D8" s="213"/>
      <c r="E8" s="20"/>
      <c r="F8" s="20"/>
      <c r="G8" s="240"/>
      <c r="H8" s="240"/>
      <c r="I8" s="22"/>
      <c r="J8" s="106" t="str">
        <f>IF(F8="", "", IF(E8="Billets de train", "", IF(E8="", "", VLOOKUP(F8, Listes!$G$31:$H$33, 2, FALSE))))</f>
        <v/>
      </c>
      <c r="K8" s="96"/>
    </row>
    <row r="9" spans="1:11" ht="20.149999999999999" customHeight="1" x14ac:dyDescent="0.35">
      <c r="A9" s="44">
        <v>3</v>
      </c>
      <c r="B9" s="20"/>
      <c r="C9" s="20"/>
      <c r="D9" s="20"/>
      <c r="E9" s="213"/>
      <c r="F9" s="20"/>
      <c r="G9" s="240"/>
      <c r="H9" s="240"/>
      <c r="I9" s="22"/>
      <c r="J9" s="106" t="str">
        <f>IF(F9="", "", IF(E9="Billets de train", "", IF(E9="", "", VLOOKUP(F9, Listes!$G$31:$H$33, 2, FALSE))))</f>
        <v/>
      </c>
      <c r="K9" s="96"/>
    </row>
    <row r="10" spans="1:11" ht="20.149999999999999" customHeight="1" x14ac:dyDescent="0.35">
      <c r="A10" s="44">
        <v>4</v>
      </c>
      <c r="B10" s="20"/>
      <c r="C10" s="20"/>
      <c r="D10" s="20"/>
      <c r="E10" s="20"/>
      <c r="F10" s="20"/>
      <c r="G10" s="240"/>
      <c r="H10" s="240"/>
      <c r="I10" s="22"/>
      <c r="J10" s="106" t="str">
        <f>IF(F10="", "", IF(E10="Billets de train", "", IF(E10="", "", VLOOKUP(F10, Listes!$G$31:$H$33, 2, FALSE))))</f>
        <v/>
      </c>
      <c r="K10" s="96"/>
    </row>
    <row r="11" spans="1:11" ht="20.149999999999999" customHeight="1" x14ac:dyDescent="0.35">
      <c r="A11" s="44">
        <v>5</v>
      </c>
      <c r="B11" s="20"/>
      <c r="C11" s="20"/>
      <c r="D11" s="20"/>
      <c r="E11" s="213"/>
      <c r="F11" s="20"/>
      <c r="G11" s="240"/>
      <c r="H11" s="240"/>
      <c r="I11" s="22"/>
      <c r="J11" s="106" t="str">
        <f>IF(F11="", "", IF(E11="Billets de train", "", IF(E11="", "", VLOOKUP(F11, Listes!$G$31:$H$33, 2, FALSE))))</f>
        <v/>
      </c>
      <c r="K11" s="96"/>
    </row>
    <row r="12" spans="1:11" ht="20.149999999999999" customHeight="1" x14ac:dyDescent="0.35">
      <c r="A12" s="44">
        <v>6</v>
      </c>
      <c r="B12" s="20"/>
      <c r="C12" s="20"/>
      <c r="D12" s="20"/>
      <c r="E12" s="20"/>
      <c r="F12" s="20"/>
      <c r="G12" s="240"/>
      <c r="H12" s="240"/>
      <c r="I12" s="22"/>
      <c r="J12" s="106" t="str">
        <f>IF(F12="", "", IF(E12="Billets de train", "", IF(E12="", "", VLOOKUP(F12, Listes!$G$31:$H$33, 2, FALSE))))</f>
        <v/>
      </c>
      <c r="K12" s="96"/>
    </row>
    <row r="13" spans="1:11" ht="20.149999999999999" customHeight="1" x14ac:dyDescent="0.35">
      <c r="A13" s="44">
        <v>7</v>
      </c>
      <c r="B13" s="20"/>
      <c r="C13" s="20"/>
      <c r="D13" s="20"/>
      <c r="E13" s="20"/>
      <c r="F13" s="20"/>
      <c r="G13" s="20"/>
      <c r="H13" s="20"/>
      <c r="I13" s="22"/>
      <c r="J13" s="106" t="str">
        <f>IF(F13="", "", IF(E13="Billets de train", "", IF(E13="", "", VLOOKUP(F13, Listes!$G$31:$H$33, 2, FALSE))))</f>
        <v/>
      </c>
      <c r="K13" s="96"/>
    </row>
    <row r="14" spans="1:11" ht="20.149999999999999" customHeight="1" x14ac:dyDescent="0.35">
      <c r="A14" s="44">
        <v>8</v>
      </c>
      <c r="B14" s="19"/>
      <c r="C14" s="19"/>
      <c r="D14" s="20"/>
      <c r="E14" s="20"/>
      <c r="F14" s="20"/>
      <c r="G14" s="20"/>
      <c r="H14" s="20"/>
      <c r="I14" s="22"/>
      <c r="J14" s="106" t="str">
        <f>IF(F14="", "", IF(E14="Billets de train", "", IF(E14="", "", VLOOKUP(F14, Listes!$G$31:$H$33, 2, FALSE))))</f>
        <v/>
      </c>
      <c r="K14" s="96"/>
    </row>
    <row r="15" spans="1:11" ht="20.149999999999999" customHeight="1" x14ac:dyDescent="0.35">
      <c r="A15" s="44">
        <v>9</v>
      </c>
      <c r="B15" s="19"/>
      <c r="C15" s="19"/>
      <c r="D15" s="20"/>
      <c r="E15" s="20"/>
      <c r="F15" s="20"/>
      <c r="G15" s="20"/>
      <c r="H15" s="20"/>
      <c r="I15" s="22"/>
      <c r="J15" s="106" t="str">
        <f>IF(F15="", "", IF(E15="Billets de train", "", IF(E15="", "", VLOOKUP(F15, Listes!$G$31:$H$33, 2, FALSE))))</f>
        <v/>
      </c>
      <c r="K15" s="96"/>
    </row>
    <row r="16" spans="1:11" ht="20.149999999999999" customHeight="1" x14ac:dyDescent="0.35">
      <c r="A16" s="44">
        <v>10</v>
      </c>
      <c r="B16" s="19"/>
      <c r="C16" s="19"/>
      <c r="D16" s="20"/>
      <c r="E16" s="20"/>
      <c r="F16" s="20"/>
      <c r="G16" s="20"/>
      <c r="H16" s="20"/>
      <c r="I16" s="22"/>
      <c r="J16" s="106" t="str">
        <f>IF(F16="", "", IF(E16="Billets de train", "", IF(E16="", "", VLOOKUP(F16, Listes!$G$31:$H$33, 2, FALSE))))</f>
        <v/>
      </c>
      <c r="K16" s="96"/>
    </row>
    <row r="17" spans="1:11" ht="20.149999999999999" customHeight="1" x14ac:dyDescent="0.35">
      <c r="A17" s="44">
        <v>11</v>
      </c>
      <c r="B17" s="19"/>
      <c r="C17" s="19"/>
      <c r="D17" s="20"/>
      <c r="E17" s="20"/>
      <c r="F17" s="20"/>
      <c r="G17" s="20"/>
      <c r="H17" s="20"/>
      <c r="I17" s="22"/>
      <c r="J17" s="106" t="str">
        <f>IF(F17="", "", IF(E17="Billets de train", "", IF(E17="", "", VLOOKUP(F17, Listes!$G$31:$H$33, 2, FALSE))))</f>
        <v/>
      </c>
      <c r="K17" s="96"/>
    </row>
    <row r="18" spans="1:11" ht="20.149999999999999" customHeight="1" x14ac:dyDescent="0.35">
      <c r="A18" s="44">
        <v>12</v>
      </c>
      <c r="B18" s="19"/>
      <c r="C18" s="19"/>
      <c r="D18" s="20"/>
      <c r="E18" s="20"/>
      <c r="F18" s="20"/>
      <c r="G18" s="20"/>
      <c r="H18" s="20"/>
      <c r="I18" s="22"/>
      <c r="J18" s="106" t="str">
        <f>IF(F18="", "", IF(E18="Billets de train", "", IF(E18="", "", VLOOKUP(F18, Listes!$G$31:$H$33, 2, FALSE))))</f>
        <v/>
      </c>
      <c r="K18" s="96"/>
    </row>
    <row r="19" spans="1:11" ht="20.149999999999999" customHeight="1" x14ac:dyDescent="0.35">
      <c r="A19" s="44">
        <v>13</v>
      </c>
      <c r="B19" s="19"/>
      <c r="C19" s="19"/>
      <c r="D19" s="20"/>
      <c r="E19" s="20"/>
      <c r="F19" s="20"/>
      <c r="G19" s="20"/>
      <c r="H19" s="20"/>
      <c r="I19" s="22"/>
      <c r="J19" s="106" t="str">
        <f>IF(F19="", "", IF(E19="Billets de train", "", IF(E19="", "", VLOOKUP(F19, Listes!$G$31:$H$33, 2, FALSE))))</f>
        <v/>
      </c>
      <c r="K19" s="96"/>
    </row>
    <row r="20" spans="1:11" ht="20.149999999999999" customHeight="1" x14ac:dyDescent="0.35">
      <c r="A20" s="44">
        <v>14</v>
      </c>
      <c r="B20" s="19"/>
      <c r="C20" s="19"/>
      <c r="D20" s="20"/>
      <c r="E20" s="20"/>
      <c r="F20" s="20"/>
      <c r="G20" s="20"/>
      <c r="H20" s="20"/>
      <c r="I20" s="22"/>
      <c r="J20" s="106" t="str">
        <f>IF(F20="", "", IF(E20="Billets de train", "", IF(E20="", "", VLOOKUP(F20, Listes!$G$31:$H$33, 2, FALSE))))</f>
        <v/>
      </c>
      <c r="K20" s="96"/>
    </row>
    <row r="21" spans="1:11" ht="20.149999999999999" customHeight="1" x14ac:dyDescent="0.35">
      <c r="A21" s="44">
        <v>15</v>
      </c>
      <c r="B21" s="19"/>
      <c r="C21" s="19"/>
      <c r="D21" s="20"/>
      <c r="E21" s="20"/>
      <c r="F21" s="20"/>
      <c r="G21" s="20"/>
      <c r="H21" s="20"/>
      <c r="I21" s="22"/>
      <c r="J21" s="106" t="str">
        <f>IF(F21="", "", IF(E21="Billets de train", "", IF(E21="", "", VLOOKUP(F21, Listes!$G$31:$H$33, 2, FALSE))))</f>
        <v/>
      </c>
      <c r="K21" s="96"/>
    </row>
    <row r="22" spans="1:11" ht="20.149999999999999" customHeight="1" x14ac:dyDescent="0.35">
      <c r="A22" s="44">
        <v>16</v>
      </c>
      <c r="B22" s="19"/>
      <c r="C22" s="19"/>
      <c r="D22" s="20"/>
      <c r="E22" s="20"/>
      <c r="F22" s="20"/>
      <c r="G22" s="20"/>
      <c r="H22" s="20"/>
      <c r="I22" s="22"/>
      <c r="J22" s="106" t="str">
        <f>IF(F22="", "", IF(E22="Billets de train", "", IF(E22="", "", VLOOKUP(F22, Listes!$G$31:$H$33, 2, FALSE))))</f>
        <v/>
      </c>
      <c r="K22" s="96"/>
    </row>
    <row r="23" spans="1:11" ht="20.149999999999999" customHeight="1" x14ac:dyDescent="0.35">
      <c r="A23" s="44">
        <v>17</v>
      </c>
      <c r="B23" s="19"/>
      <c r="C23" s="19"/>
      <c r="D23" s="20"/>
      <c r="E23" s="20"/>
      <c r="F23" s="20"/>
      <c r="G23" s="20"/>
      <c r="H23" s="20"/>
      <c r="I23" s="22"/>
      <c r="J23" s="106" t="str">
        <f>IF(F23="", "", IF(E23="Billets de train", "", IF(E23="", "", VLOOKUP(F23, Listes!$G$31:$H$33, 2, FALSE))))</f>
        <v/>
      </c>
      <c r="K23" s="96"/>
    </row>
    <row r="24" spans="1:11" ht="20.149999999999999" customHeight="1" x14ac:dyDescent="0.35">
      <c r="A24" s="44">
        <v>18</v>
      </c>
      <c r="B24" s="19"/>
      <c r="C24" s="19"/>
      <c r="D24" s="20"/>
      <c r="E24" s="20"/>
      <c r="F24" s="20"/>
      <c r="G24" s="20"/>
      <c r="H24" s="20"/>
      <c r="I24" s="22"/>
      <c r="J24" s="106" t="str">
        <f>IF(F24="", "", IF(E24="Billets de train", "", IF(E24="", "", VLOOKUP(F24, Listes!$G$31:$H$33, 2, FALSE))))</f>
        <v/>
      </c>
      <c r="K24" s="96"/>
    </row>
    <row r="25" spans="1:11" ht="20.149999999999999" customHeight="1" x14ac:dyDescent="0.35">
      <c r="A25" s="44">
        <v>19</v>
      </c>
      <c r="B25" s="19"/>
      <c r="C25" s="19"/>
      <c r="D25" s="20"/>
      <c r="E25" s="20"/>
      <c r="F25" s="20"/>
      <c r="G25" s="20"/>
      <c r="H25" s="20"/>
      <c r="I25" s="22"/>
      <c r="J25" s="106" t="str">
        <f>IF(F25="", "", IF(E25="Billets de train", "", IF(E25="", "", VLOOKUP(F25, Listes!$G$31:$H$33, 2, FALSE))))</f>
        <v/>
      </c>
      <c r="K25" s="96"/>
    </row>
    <row r="26" spans="1:11" ht="20.149999999999999" customHeight="1" x14ac:dyDescent="0.35">
      <c r="A26" s="44">
        <v>20</v>
      </c>
      <c r="B26" s="19"/>
      <c r="C26" s="19"/>
      <c r="D26" s="20"/>
      <c r="E26" s="20"/>
      <c r="F26" s="20"/>
      <c r="G26" s="20"/>
      <c r="H26" s="20"/>
      <c r="I26" s="22"/>
      <c r="J26" s="106" t="str">
        <f>IF(F26="", "", IF(E26="Billets de train", "", IF(E26="", "", VLOOKUP(F26, Listes!$G$31:$H$33, 2, FALSE))))</f>
        <v/>
      </c>
      <c r="K26" s="96"/>
    </row>
    <row r="27" spans="1:11" ht="20.149999999999999" customHeight="1" x14ac:dyDescent="0.35">
      <c r="A27" s="44">
        <v>21</v>
      </c>
      <c r="B27" s="19"/>
      <c r="C27" s="19"/>
      <c r="D27" s="20"/>
      <c r="E27" s="20"/>
      <c r="F27" s="20"/>
      <c r="G27" s="20"/>
      <c r="H27" s="20"/>
      <c r="I27" s="22"/>
      <c r="J27" s="106" t="str">
        <f>IF(F27="", "", IF(E27="Billets de train", "", IF(E27="", "", VLOOKUP(F27, Listes!$G$31:$H$33, 2, FALSE))))</f>
        <v/>
      </c>
      <c r="K27" s="96"/>
    </row>
    <row r="28" spans="1:11" ht="20.149999999999999" customHeight="1" x14ac:dyDescent="0.35">
      <c r="A28" s="44">
        <v>22</v>
      </c>
      <c r="B28" s="19"/>
      <c r="C28" s="19"/>
      <c r="D28" s="20"/>
      <c r="E28" s="20"/>
      <c r="F28" s="20"/>
      <c r="G28" s="20"/>
      <c r="H28" s="20"/>
      <c r="I28" s="22"/>
      <c r="J28" s="106" t="str">
        <f>IF(F28="", "", IF(E28="Billets de train", "", IF(E28="", "", VLOOKUP(F28, Listes!$G$31:$H$33, 2, FALSE))))</f>
        <v/>
      </c>
      <c r="K28" s="96"/>
    </row>
    <row r="29" spans="1:11" ht="20.149999999999999" customHeight="1" x14ac:dyDescent="0.35">
      <c r="A29" s="44">
        <v>23</v>
      </c>
      <c r="B29" s="19"/>
      <c r="C29" s="19"/>
      <c r="D29" s="20"/>
      <c r="E29" s="20"/>
      <c r="F29" s="20"/>
      <c r="G29" s="20"/>
      <c r="H29" s="20"/>
      <c r="I29" s="22"/>
      <c r="J29" s="106" t="str">
        <f>IF(F29="", "", IF(E29="Billets de train", "", IF(E29="", "", VLOOKUP(F29, Listes!$G$31:$H$33, 2, FALSE))))</f>
        <v/>
      </c>
      <c r="K29" s="96"/>
    </row>
    <row r="30" spans="1:11" ht="20.149999999999999" customHeight="1" x14ac:dyDescent="0.35">
      <c r="A30" s="44">
        <v>24</v>
      </c>
      <c r="B30" s="19"/>
      <c r="C30" s="19"/>
      <c r="D30" s="20"/>
      <c r="E30" s="20"/>
      <c r="F30" s="20"/>
      <c r="G30" s="20"/>
      <c r="H30" s="20"/>
      <c r="I30" s="22"/>
      <c r="J30" s="106" t="str">
        <f>IF(F30="", "", IF(E30="Billets de train", "", IF(E30="", "", VLOOKUP(F30, Listes!$G$31:$H$33, 2, FALSE))))</f>
        <v/>
      </c>
      <c r="K30" s="96"/>
    </row>
    <row r="31" spans="1:11" ht="20.149999999999999" customHeight="1" x14ac:dyDescent="0.35">
      <c r="A31" s="44">
        <v>25</v>
      </c>
      <c r="B31" s="19"/>
      <c r="C31" s="19"/>
      <c r="D31" s="20"/>
      <c r="E31" s="20"/>
      <c r="F31" s="20"/>
      <c r="G31" s="20"/>
      <c r="H31" s="20"/>
      <c r="I31" s="22"/>
      <c r="J31" s="106" t="str">
        <f>IF(F31="", "", IF(E31="Billets de train", "", IF(E31="", "", VLOOKUP(F31, Listes!$G$31:$H$33, 2, FALSE))))</f>
        <v/>
      </c>
      <c r="K31" s="96"/>
    </row>
    <row r="32" spans="1:11" ht="20.149999999999999" customHeight="1" x14ac:dyDescent="0.35">
      <c r="A32" s="44">
        <v>26</v>
      </c>
      <c r="B32" s="19"/>
      <c r="C32" s="19"/>
      <c r="D32" s="20"/>
      <c r="E32" s="20"/>
      <c r="F32" s="20"/>
      <c r="G32" s="20"/>
      <c r="H32" s="20"/>
      <c r="I32" s="22"/>
      <c r="J32" s="106" t="str">
        <f>IF(F32="", "", IF(E32="Billets de train", "", IF(E32="", "", VLOOKUP(F32, Listes!$G$31:$H$33, 2, FALSE))))</f>
        <v/>
      </c>
      <c r="K32" s="96"/>
    </row>
    <row r="33" spans="1:11" ht="20.149999999999999" customHeight="1" x14ac:dyDescent="0.35">
      <c r="A33" s="44">
        <v>27</v>
      </c>
      <c r="B33" s="19"/>
      <c r="C33" s="19"/>
      <c r="D33" s="20"/>
      <c r="E33" s="20"/>
      <c r="F33" s="20"/>
      <c r="G33" s="20"/>
      <c r="H33" s="20"/>
      <c r="I33" s="22"/>
      <c r="J33" s="106" t="str">
        <f>IF(F33="", "", IF(E33="Billets de train", "", IF(E33="", "", VLOOKUP(F33, Listes!$G$31:$H$33, 2, FALSE))))</f>
        <v/>
      </c>
      <c r="K33" s="96"/>
    </row>
    <row r="34" spans="1:11" ht="20.149999999999999" customHeight="1" x14ac:dyDescent="0.35">
      <c r="A34" s="44">
        <v>28</v>
      </c>
      <c r="B34" s="19"/>
      <c r="C34" s="19"/>
      <c r="D34" s="20"/>
      <c r="E34" s="20"/>
      <c r="F34" s="20"/>
      <c r="G34" s="20"/>
      <c r="H34" s="20"/>
      <c r="I34" s="22"/>
      <c r="J34" s="106" t="str">
        <f>IF(F34="", "", IF(E34="Billets de train", "", IF(E34="", "", VLOOKUP(F34, Listes!$G$31:$H$33, 2, FALSE))))</f>
        <v/>
      </c>
      <c r="K34" s="96"/>
    </row>
    <row r="35" spans="1:11" ht="20.149999999999999" customHeight="1" x14ac:dyDescent="0.35">
      <c r="A35" s="44">
        <v>29</v>
      </c>
      <c r="B35" s="19"/>
      <c r="C35" s="19"/>
      <c r="D35" s="20"/>
      <c r="E35" s="20"/>
      <c r="F35" s="20"/>
      <c r="G35" s="20"/>
      <c r="H35" s="20"/>
      <c r="I35" s="22"/>
      <c r="J35" s="106" t="str">
        <f>IF(F35="", "", IF(E35="Billets de train", "", IF(E35="", "", VLOOKUP(F35, Listes!$G$31:$H$33, 2, FALSE))))</f>
        <v/>
      </c>
      <c r="K35" s="96"/>
    </row>
    <row r="36" spans="1:11" ht="20.149999999999999" customHeight="1" x14ac:dyDescent="0.35">
      <c r="A36" s="44">
        <v>30</v>
      </c>
      <c r="B36" s="19"/>
      <c r="C36" s="19"/>
      <c r="D36" s="20"/>
      <c r="E36" s="20"/>
      <c r="F36" s="20"/>
      <c r="G36" s="20"/>
      <c r="H36" s="20"/>
      <c r="I36" s="22"/>
      <c r="J36" s="106" t="str">
        <f>IF(F36="", "", IF(E36="Billets de train", "", IF(E36="", "", VLOOKUP(F36, Listes!$G$31:$H$33, 2, FALSE))))</f>
        <v/>
      </c>
      <c r="K36" s="96"/>
    </row>
    <row r="37" spans="1:11" ht="20.149999999999999" customHeight="1" x14ac:dyDescent="0.35">
      <c r="A37" s="44">
        <v>31</v>
      </c>
      <c r="B37" s="19"/>
      <c r="C37" s="19"/>
      <c r="D37" s="20"/>
      <c r="E37" s="20"/>
      <c r="F37" s="20"/>
      <c r="G37" s="20"/>
      <c r="H37" s="20"/>
      <c r="I37" s="22"/>
      <c r="J37" s="106" t="str">
        <f>IF(F37="", "", IF(E37="Billets de train", "", IF(E37="", "", VLOOKUP(F37, Listes!$G$31:$H$33, 2, FALSE))))</f>
        <v/>
      </c>
      <c r="K37" s="96"/>
    </row>
    <row r="38" spans="1:11" ht="20.149999999999999" customHeight="1" x14ac:dyDescent="0.35">
      <c r="A38" s="44">
        <v>32</v>
      </c>
      <c r="B38" s="19"/>
      <c r="C38" s="19"/>
      <c r="D38" s="20"/>
      <c r="E38" s="20"/>
      <c r="F38" s="20"/>
      <c r="G38" s="20"/>
      <c r="H38" s="20"/>
      <c r="I38" s="22"/>
      <c r="J38" s="106" t="str">
        <f>IF(F38="", "", IF(E38="Billets de train", "", IF(E38="", "", VLOOKUP(F38, Listes!$G$31:$H$33, 2, FALSE))))</f>
        <v/>
      </c>
      <c r="K38" s="96"/>
    </row>
    <row r="39" spans="1:11" ht="20.149999999999999" customHeight="1" x14ac:dyDescent="0.35">
      <c r="A39" s="44">
        <v>33</v>
      </c>
      <c r="B39" s="19"/>
      <c r="C39" s="19"/>
      <c r="D39" s="20"/>
      <c r="E39" s="20"/>
      <c r="F39" s="20"/>
      <c r="G39" s="20"/>
      <c r="H39" s="20"/>
      <c r="I39" s="22"/>
      <c r="J39" s="106" t="str">
        <f>IF(F39="", "", IF(E39="Billets de train", "", IF(E39="", "", VLOOKUP(F39, Listes!$G$31:$H$33, 2, FALSE))))</f>
        <v/>
      </c>
      <c r="K39" s="96"/>
    </row>
    <row r="40" spans="1:11" ht="20.149999999999999" customHeight="1" x14ac:dyDescent="0.35">
      <c r="A40" s="44">
        <v>34</v>
      </c>
      <c r="B40" s="19"/>
      <c r="C40" s="19"/>
      <c r="D40" s="20"/>
      <c r="E40" s="20"/>
      <c r="F40" s="20"/>
      <c r="G40" s="20"/>
      <c r="H40" s="20"/>
      <c r="I40" s="22"/>
      <c r="J40" s="106" t="str">
        <f>IF(F40="", "", IF(E40="Billets de train", "", IF(E40="", "", VLOOKUP(F40, Listes!$G$31:$H$33, 2, FALSE))))</f>
        <v/>
      </c>
      <c r="K40" s="96"/>
    </row>
    <row r="41" spans="1:11" ht="20.149999999999999" customHeight="1" x14ac:dyDescent="0.35">
      <c r="A41" s="44">
        <v>35</v>
      </c>
      <c r="B41" s="19"/>
      <c r="C41" s="19"/>
      <c r="D41" s="20"/>
      <c r="E41" s="20"/>
      <c r="F41" s="20"/>
      <c r="G41" s="20"/>
      <c r="H41" s="20"/>
      <c r="I41" s="22"/>
      <c r="J41" s="106" t="str">
        <f>IF(F41="", "", IF(E41="Billets de train", "", IF(E41="", "", VLOOKUP(F41, Listes!$G$31:$H$33, 2, FALSE))))</f>
        <v/>
      </c>
      <c r="K41" s="96"/>
    </row>
    <row r="42" spans="1:11" ht="20.149999999999999" customHeight="1" x14ac:dyDescent="0.35">
      <c r="A42" s="44">
        <v>36</v>
      </c>
      <c r="B42" s="19"/>
      <c r="C42" s="19"/>
      <c r="D42" s="20"/>
      <c r="E42" s="20"/>
      <c r="F42" s="20"/>
      <c r="G42" s="20"/>
      <c r="H42" s="20"/>
      <c r="I42" s="22"/>
      <c r="J42" s="106" t="str">
        <f>IF(F42="", "", IF(E42="Billets de train", "", IF(E42="", "", VLOOKUP(F42, Listes!$G$31:$H$33, 2, FALSE))))</f>
        <v/>
      </c>
      <c r="K42" s="96"/>
    </row>
    <row r="43" spans="1:11" ht="20.149999999999999" customHeight="1" x14ac:dyDescent="0.35">
      <c r="A43" s="44">
        <v>37</v>
      </c>
      <c r="B43" s="19"/>
      <c r="C43" s="19"/>
      <c r="D43" s="20"/>
      <c r="E43" s="20"/>
      <c r="F43" s="20"/>
      <c r="G43" s="20"/>
      <c r="H43" s="20"/>
      <c r="I43" s="22"/>
      <c r="J43" s="106" t="str">
        <f>IF(F43="", "", IF(E43="Billets de train", "", IF(E43="", "", VLOOKUP(F43, Listes!$G$31:$H$33, 2, FALSE))))</f>
        <v/>
      </c>
      <c r="K43" s="96"/>
    </row>
    <row r="44" spans="1:11" ht="20.149999999999999" customHeight="1" x14ac:dyDescent="0.35">
      <c r="A44" s="44">
        <v>38</v>
      </c>
      <c r="B44" s="19"/>
      <c r="C44" s="19"/>
      <c r="D44" s="20"/>
      <c r="E44" s="20"/>
      <c r="F44" s="20"/>
      <c r="G44" s="20"/>
      <c r="H44" s="20"/>
      <c r="I44" s="22"/>
      <c r="J44" s="106" t="str">
        <f>IF(F44="", "", IF(E44="Billets de train", "", IF(E44="", "", VLOOKUP(F44, Listes!$G$31:$H$33, 2, FALSE))))</f>
        <v/>
      </c>
      <c r="K44" s="96"/>
    </row>
    <row r="45" spans="1:11" ht="20.149999999999999" customHeight="1" x14ac:dyDescent="0.35">
      <c r="A45" s="44">
        <v>39</v>
      </c>
      <c r="B45" s="19"/>
      <c r="C45" s="19"/>
      <c r="D45" s="20"/>
      <c r="E45" s="20"/>
      <c r="F45" s="20"/>
      <c r="G45" s="20"/>
      <c r="H45" s="20"/>
      <c r="I45" s="22"/>
      <c r="J45" s="106" t="str">
        <f>IF(F45="", "", IF(E45="Billets de train", "", IF(E45="", "", VLOOKUP(F45, Listes!$G$31:$H$33, 2, FALSE))))</f>
        <v/>
      </c>
      <c r="K45" s="96"/>
    </row>
    <row r="46" spans="1:11" ht="20.149999999999999" customHeight="1" x14ac:dyDescent="0.35">
      <c r="A46" s="44">
        <v>40</v>
      </c>
      <c r="B46" s="19"/>
      <c r="C46" s="19"/>
      <c r="D46" s="20"/>
      <c r="E46" s="20"/>
      <c r="F46" s="20"/>
      <c r="G46" s="20"/>
      <c r="H46" s="20"/>
      <c r="I46" s="22"/>
      <c r="J46" s="106" t="str">
        <f>IF(F46="", "", IF(E46="Billets de train", "", IF(E46="", "", VLOOKUP(F46, Listes!$G$31:$H$33, 2, FALSE))))</f>
        <v/>
      </c>
      <c r="K46" s="96"/>
    </row>
    <row r="47" spans="1:11" ht="20.149999999999999" customHeight="1" x14ac:dyDescent="0.35">
      <c r="A47" s="44">
        <v>41</v>
      </c>
      <c r="B47" s="19"/>
      <c r="C47" s="19"/>
      <c r="D47" s="20"/>
      <c r="E47" s="20"/>
      <c r="F47" s="20"/>
      <c r="G47" s="20"/>
      <c r="H47" s="20"/>
      <c r="I47" s="22"/>
      <c r="J47" s="106" t="str">
        <f>IF(F47="", "", IF(E47="Billets de train", "", IF(E47="", "", VLOOKUP(F47, Listes!$G$31:$H$33, 2, FALSE))))</f>
        <v/>
      </c>
      <c r="K47" s="96"/>
    </row>
    <row r="48" spans="1:11" ht="20.149999999999999" customHeight="1" x14ac:dyDescent="0.35">
      <c r="A48" s="44">
        <v>42</v>
      </c>
      <c r="B48" s="19"/>
      <c r="C48" s="19"/>
      <c r="D48" s="20"/>
      <c r="E48" s="20"/>
      <c r="F48" s="20"/>
      <c r="G48" s="20"/>
      <c r="H48" s="20"/>
      <c r="I48" s="22"/>
      <c r="J48" s="106" t="str">
        <f>IF(F48="", "", IF(E48="Billets de train", "", IF(E48="", "", VLOOKUP(F48, Listes!$G$31:$H$33, 2, FALSE))))</f>
        <v/>
      </c>
      <c r="K48" s="96"/>
    </row>
    <row r="49" spans="1:11" ht="20.149999999999999" customHeight="1" x14ac:dyDescent="0.35">
      <c r="A49" s="44">
        <v>43</v>
      </c>
      <c r="B49" s="19"/>
      <c r="C49" s="19"/>
      <c r="D49" s="20"/>
      <c r="E49" s="20"/>
      <c r="F49" s="20"/>
      <c r="G49" s="20"/>
      <c r="H49" s="20"/>
      <c r="I49" s="22"/>
      <c r="J49" s="106" t="str">
        <f>IF(F49="", "", IF(E49="Billets de train", "", IF(E49="", "", VLOOKUP(F49, Listes!$G$31:$H$33, 2, FALSE))))</f>
        <v/>
      </c>
      <c r="K49" s="96"/>
    </row>
    <row r="50" spans="1:11" ht="20.149999999999999" customHeight="1" x14ac:dyDescent="0.35">
      <c r="A50" s="44">
        <v>44</v>
      </c>
      <c r="B50" s="19"/>
      <c r="C50" s="19"/>
      <c r="D50" s="20"/>
      <c r="E50" s="20"/>
      <c r="F50" s="20"/>
      <c r="G50" s="20"/>
      <c r="H50" s="20"/>
      <c r="I50" s="22"/>
      <c r="J50" s="106" t="str">
        <f>IF(F50="", "", IF(E50="Billets de train", "", IF(E50="", "", VLOOKUP(F50, Listes!$G$31:$H$33, 2, FALSE))))</f>
        <v/>
      </c>
      <c r="K50" s="96"/>
    </row>
    <row r="51" spans="1:11" ht="20.149999999999999" customHeight="1" x14ac:dyDescent="0.35">
      <c r="A51" s="44">
        <v>45</v>
      </c>
      <c r="B51" s="19"/>
      <c r="C51" s="19"/>
      <c r="D51" s="20"/>
      <c r="E51" s="20"/>
      <c r="F51" s="20"/>
      <c r="G51" s="20"/>
      <c r="H51" s="20"/>
      <c r="I51" s="22"/>
      <c r="J51" s="106" t="str">
        <f>IF(F51="", "", IF(E51="Billets de train", "", IF(E51="", "", VLOOKUP(F51, Listes!$G$31:$H$33, 2, FALSE))))</f>
        <v/>
      </c>
      <c r="K51" s="96"/>
    </row>
    <row r="52" spans="1:11" ht="20.149999999999999" customHeight="1" x14ac:dyDescent="0.35">
      <c r="A52" s="44">
        <v>46</v>
      </c>
      <c r="B52" s="19"/>
      <c r="C52" s="19"/>
      <c r="D52" s="20"/>
      <c r="E52" s="20"/>
      <c r="F52" s="20"/>
      <c r="G52" s="20"/>
      <c r="H52" s="20"/>
      <c r="I52" s="22"/>
      <c r="J52" s="106" t="str">
        <f>IF(F52="", "", IF(E52="Billets de train", "", IF(E52="", "", VLOOKUP(F52, Listes!$G$31:$H$33, 2, FALSE))))</f>
        <v/>
      </c>
      <c r="K52" s="96"/>
    </row>
    <row r="53" spans="1:11" ht="20.149999999999999" customHeight="1" x14ac:dyDescent="0.35">
      <c r="A53" s="44">
        <v>47</v>
      </c>
      <c r="B53" s="19"/>
      <c r="C53" s="19"/>
      <c r="D53" s="20"/>
      <c r="E53" s="20"/>
      <c r="F53" s="20"/>
      <c r="G53" s="20"/>
      <c r="H53" s="20"/>
      <c r="I53" s="22"/>
      <c r="J53" s="106" t="str">
        <f>IF(F53="", "", IF(E53="Billets de train", "", IF(E53="", "", VLOOKUP(F53, Listes!$G$31:$H$33, 2, FALSE))))</f>
        <v/>
      </c>
      <c r="K53" s="96"/>
    </row>
    <row r="54" spans="1:11" ht="20.149999999999999" customHeight="1" x14ac:dyDescent="0.35">
      <c r="A54" s="44">
        <v>48</v>
      </c>
      <c r="B54" s="19"/>
      <c r="C54" s="19"/>
      <c r="D54" s="20"/>
      <c r="E54" s="20"/>
      <c r="F54" s="20"/>
      <c r="G54" s="20"/>
      <c r="H54" s="20"/>
      <c r="I54" s="22"/>
      <c r="J54" s="106" t="str">
        <f>IF(F54="", "", IF(E54="Billets de train", "", IF(E54="", "", VLOOKUP(F54, Listes!$G$31:$H$33, 2, FALSE))))</f>
        <v/>
      </c>
      <c r="K54" s="96"/>
    </row>
    <row r="55" spans="1:11" ht="20.149999999999999" customHeight="1" x14ac:dyDescent="0.35">
      <c r="A55" s="44">
        <v>49</v>
      </c>
      <c r="B55" s="19"/>
      <c r="C55" s="19"/>
      <c r="D55" s="20"/>
      <c r="E55" s="20"/>
      <c r="F55" s="20"/>
      <c r="G55" s="20"/>
      <c r="H55" s="20"/>
      <c r="I55" s="22"/>
      <c r="J55" s="106" t="str">
        <f>IF(F55="", "", IF(E55="Billets de train", "", IF(E55="", "", VLOOKUP(F55, Listes!$G$31:$H$33, 2, FALSE))))</f>
        <v/>
      </c>
      <c r="K55" s="96"/>
    </row>
    <row r="56" spans="1:11" ht="20.149999999999999" customHeight="1" x14ac:dyDescent="0.35">
      <c r="A56" s="44">
        <v>50</v>
      </c>
      <c r="B56" s="19"/>
      <c r="C56" s="19"/>
      <c r="D56" s="20"/>
      <c r="E56" s="20"/>
      <c r="F56" s="20"/>
      <c r="G56" s="20"/>
      <c r="H56" s="20"/>
      <c r="I56" s="22"/>
      <c r="J56" s="106" t="str">
        <f>IF(F56="", "", IF(E56="Billets de train", "", IF(E56="", "", VLOOKUP(F56, Listes!$G$31:$H$33, 2, FALSE))))</f>
        <v/>
      </c>
      <c r="K56" s="96"/>
    </row>
    <row r="57" spans="1:11" ht="20.149999999999999" customHeight="1" x14ac:dyDescent="0.35">
      <c r="A57" s="44">
        <v>51</v>
      </c>
      <c r="B57" s="19"/>
      <c r="C57" s="19"/>
      <c r="D57" s="20"/>
      <c r="E57" s="20"/>
      <c r="F57" s="20"/>
      <c r="G57" s="20"/>
      <c r="H57" s="20"/>
      <c r="I57" s="22"/>
      <c r="J57" s="106" t="str">
        <f>IF(F57="", "", IF(E57="Billets de train", "", IF(E57="", "", VLOOKUP(F57, Listes!$G$31:$H$33, 2, FALSE))))</f>
        <v/>
      </c>
      <c r="K57" s="96"/>
    </row>
    <row r="58" spans="1:11" ht="20.149999999999999" customHeight="1" x14ac:dyDescent="0.35">
      <c r="A58" s="44">
        <v>52</v>
      </c>
      <c r="B58" s="19"/>
      <c r="C58" s="19"/>
      <c r="D58" s="20"/>
      <c r="E58" s="20"/>
      <c r="F58" s="20"/>
      <c r="G58" s="20"/>
      <c r="H58" s="20"/>
      <c r="I58" s="22"/>
      <c r="J58" s="106" t="str">
        <f>IF(F58="", "", IF(E58="Billets de train", "", IF(E58="", "", VLOOKUP(F58, Listes!$G$31:$H$33, 2, FALSE))))</f>
        <v/>
      </c>
      <c r="K58" s="96"/>
    </row>
    <row r="59" spans="1:11" ht="20.149999999999999" customHeight="1" x14ac:dyDescent="0.35">
      <c r="A59" s="44">
        <v>53</v>
      </c>
      <c r="B59" s="19"/>
      <c r="C59" s="19"/>
      <c r="D59" s="20"/>
      <c r="E59" s="20"/>
      <c r="F59" s="20"/>
      <c r="G59" s="20"/>
      <c r="H59" s="20"/>
      <c r="I59" s="22"/>
      <c r="J59" s="106" t="str">
        <f>IF(F59="", "", IF(E59="Billets de train", "", IF(E59="", "", VLOOKUP(F59, Listes!$G$31:$H$33, 2, FALSE))))</f>
        <v/>
      </c>
      <c r="K59" s="96"/>
    </row>
    <row r="60" spans="1:11" ht="20.149999999999999" customHeight="1" x14ac:dyDescent="0.35">
      <c r="A60" s="44">
        <v>54</v>
      </c>
      <c r="B60" s="19"/>
      <c r="C60" s="19"/>
      <c r="D60" s="20"/>
      <c r="E60" s="20"/>
      <c r="F60" s="20"/>
      <c r="G60" s="20"/>
      <c r="H60" s="20"/>
      <c r="I60" s="22"/>
      <c r="J60" s="106" t="str">
        <f>IF(F60="", "", IF(E60="Billets de train", "", IF(E60="", "", VLOOKUP(F60, Listes!$G$31:$H$33, 2, FALSE))))</f>
        <v/>
      </c>
      <c r="K60" s="96"/>
    </row>
    <row r="61" spans="1:11" ht="20.149999999999999" customHeight="1" x14ac:dyDescent="0.35">
      <c r="A61" s="44">
        <v>55</v>
      </c>
      <c r="B61" s="19"/>
      <c r="C61" s="19"/>
      <c r="D61" s="20"/>
      <c r="E61" s="20"/>
      <c r="F61" s="20"/>
      <c r="G61" s="20"/>
      <c r="H61" s="20"/>
      <c r="I61" s="22"/>
      <c r="J61" s="106" t="str">
        <f>IF(F61="", "", IF(E61="Billets de train", "", IF(E61="", "", VLOOKUP(F61, Listes!$G$31:$H$33, 2, FALSE))))</f>
        <v/>
      </c>
      <c r="K61" s="96"/>
    </row>
    <row r="62" spans="1:11" ht="20.149999999999999" customHeight="1" x14ac:dyDescent="0.35">
      <c r="A62" s="44">
        <v>56</v>
      </c>
      <c r="B62" s="19"/>
      <c r="C62" s="19"/>
      <c r="D62" s="20"/>
      <c r="E62" s="20"/>
      <c r="F62" s="20"/>
      <c r="G62" s="20"/>
      <c r="H62" s="20"/>
      <c r="I62" s="22"/>
      <c r="J62" s="106" t="str">
        <f>IF(F62="", "", IF(E62="Billets de train", "", IF(E62="", "", VLOOKUP(F62, Listes!$G$31:$H$33, 2, FALSE))))</f>
        <v/>
      </c>
      <c r="K62" s="96"/>
    </row>
    <row r="63" spans="1:11" ht="20.149999999999999" customHeight="1" x14ac:dyDescent="0.35">
      <c r="A63" s="44">
        <v>57</v>
      </c>
      <c r="B63" s="19"/>
      <c r="C63" s="19"/>
      <c r="D63" s="20"/>
      <c r="E63" s="20"/>
      <c r="F63" s="20"/>
      <c r="G63" s="20"/>
      <c r="H63" s="20"/>
      <c r="I63" s="22"/>
      <c r="J63" s="106" t="str">
        <f>IF(F63="", "", IF(E63="Billets de train", "", IF(E63="", "", VLOOKUP(F63, Listes!$G$31:$H$33, 2, FALSE))))</f>
        <v/>
      </c>
      <c r="K63" s="96"/>
    </row>
    <row r="64" spans="1:11" ht="20.149999999999999" customHeight="1" x14ac:dyDescent="0.35">
      <c r="A64" s="44">
        <v>58</v>
      </c>
      <c r="B64" s="19"/>
      <c r="C64" s="19"/>
      <c r="D64" s="20"/>
      <c r="E64" s="20"/>
      <c r="F64" s="20"/>
      <c r="G64" s="20"/>
      <c r="H64" s="20"/>
      <c r="I64" s="22"/>
      <c r="J64" s="106" t="str">
        <f>IF(F64="", "", IF(E64="Billets de train", "", IF(E64="", "", VLOOKUP(F64, Listes!$G$31:$H$33, 2, FALSE))))</f>
        <v/>
      </c>
      <c r="K64" s="96"/>
    </row>
    <row r="65" spans="1:11" ht="20.149999999999999" customHeight="1" x14ac:dyDescent="0.35">
      <c r="A65" s="44">
        <v>59</v>
      </c>
      <c r="B65" s="19"/>
      <c r="C65" s="19"/>
      <c r="D65" s="20"/>
      <c r="E65" s="20"/>
      <c r="F65" s="20"/>
      <c r="G65" s="20"/>
      <c r="H65" s="20"/>
      <c r="I65" s="22"/>
      <c r="J65" s="106" t="str">
        <f>IF(F65="", "", IF(E65="Billets de train", "", IF(E65="", "", VLOOKUP(F65, Listes!$G$31:$H$33, 2, FALSE))))</f>
        <v/>
      </c>
      <c r="K65" s="96"/>
    </row>
    <row r="66" spans="1:11" ht="20.149999999999999" customHeight="1" x14ac:dyDescent="0.35">
      <c r="A66" s="44">
        <v>60</v>
      </c>
      <c r="B66" s="19"/>
      <c r="C66" s="19"/>
      <c r="D66" s="20"/>
      <c r="E66" s="20"/>
      <c r="F66" s="20"/>
      <c r="G66" s="20"/>
      <c r="H66" s="20"/>
      <c r="I66" s="22"/>
      <c r="J66" s="106" t="str">
        <f>IF(F66="", "", IF(E66="Billets de train", "", IF(E66="", "", VLOOKUP(F66, Listes!$G$31:$H$33, 2, FALSE))))</f>
        <v/>
      </c>
      <c r="K66" s="96"/>
    </row>
    <row r="67" spans="1:11" ht="20.149999999999999" customHeight="1" x14ac:dyDescent="0.35">
      <c r="A67" s="44">
        <v>61</v>
      </c>
      <c r="B67" s="19"/>
      <c r="C67" s="19"/>
      <c r="D67" s="20"/>
      <c r="E67" s="20"/>
      <c r="F67" s="20"/>
      <c r="G67" s="20"/>
      <c r="H67" s="20"/>
      <c r="I67" s="22"/>
      <c r="J67" s="106" t="str">
        <f>IF(F67="", "", IF(E67="Billets de train", "", IF(E67="", "", VLOOKUP(F67, Listes!$G$31:$H$33, 2, FALSE))))</f>
        <v/>
      </c>
      <c r="K67" s="96"/>
    </row>
    <row r="68" spans="1:11" ht="20.149999999999999" customHeight="1" x14ac:dyDescent="0.35">
      <c r="A68" s="44">
        <v>62</v>
      </c>
      <c r="B68" s="19"/>
      <c r="C68" s="19"/>
      <c r="D68" s="20"/>
      <c r="E68" s="20"/>
      <c r="F68" s="20"/>
      <c r="G68" s="20"/>
      <c r="H68" s="20"/>
      <c r="I68" s="22"/>
      <c r="J68" s="106" t="str">
        <f>IF(F68="", "", IF(E68="Billets de train", "", IF(E68="", "", VLOOKUP(F68, Listes!$G$31:$H$33, 2, FALSE))))</f>
        <v/>
      </c>
      <c r="K68" s="96"/>
    </row>
    <row r="69" spans="1:11" ht="20.149999999999999" customHeight="1" x14ac:dyDescent="0.35">
      <c r="A69" s="44">
        <v>63</v>
      </c>
      <c r="B69" s="19"/>
      <c r="C69" s="19"/>
      <c r="D69" s="20"/>
      <c r="E69" s="20"/>
      <c r="F69" s="20"/>
      <c r="G69" s="20"/>
      <c r="H69" s="20"/>
      <c r="I69" s="22"/>
      <c r="J69" s="106" t="str">
        <f>IF(F69="", "", IF(E69="Billets de train", "", IF(E69="", "", VLOOKUP(F69, Listes!$G$31:$H$33, 2, FALSE))))</f>
        <v/>
      </c>
      <c r="K69" s="96"/>
    </row>
    <row r="70" spans="1:11" ht="20.149999999999999" customHeight="1" x14ac:dyDescent="0.35">
      <c r="A70" s="44">
        <v>64</v>
      </c>
      <c r="B70" s="19"/>
      <c r="C70" s="19"/>
      <c r="D70" s="20"/>
      <c r="E70" s="20"/>
      <c r="F70" s="20"/>
      <c r="G70" s="20"/>
      <c r="H70" s="20"/>
      <c r="I70" s="22"/>
      <c r="J70" s="106" t="str">
        <f>IF(F70="", "", IF(E70="Billets de train", "", IF(E70="", "", VLOOKUP(F70, Listes!$G$31:$H$33, 2, FALSE))))</f>
        <v/>
      </c>
      <c r="K70" s="96"/>
    </row>
    <row r="71" spans="1:11" ht="20.149999999999999" customHeight="1" x14ac:dyDescent="0.35">
      <c r="A71" s="44">
        <v>65</v>
      </c>
      <c r="B71" s="19"/>
      <c r="C71" s="19"/>
      <c r="D71" s="20"/>
      <c r="E71" s="20"/>
      <c r="F71" s="20"/>
      <c r="G71" s="20"/>
      <c r="H71" s="20"/>
      <c r="I71" s="22"/>
      <c r="J71" s="106" t="str">
        <f>IF(F71="", "", IF(E71="Billets de train", "", IF(E71="", "", VLOOKUP(F71, Listes!$G$31:$H$33, 2, FALSE))))</f>
        <v/>
      </c>
      <c r="K71" s="96"/>
    </row>
    <row r="72" spans="1:11" ht="20.149999999999999" customHeight="1" x14ac:dyDescent="0.35">
      <c r="A72" s="44">
        <v>66</v>
      </c>
      <c r="B72" s="19"/>
      <c r="C72" s="19"/>
      <c r="D72" s="20"/>
      <c r="E72" s="20"/>
      <c r="F72" s="20"/>
      <c r="G72" s="20"/>
      <c r="H72" s="20"/>
      <c r="I72" s="22"/>
      <c r="J72" s="106" t="str">
        <f>IF(F72="", "", IF(E72="Billets de train", "", IF(E72="", "", VLOOKUP(F72, Listes!$G$31:$H$33, 2, FALSE))))</f>
        <v/>
      </c>
      <c r="K72" s="96"/>
    </row>
    <row r="73" spans="1:11" ht="20.149999999999999" customHeight="1" x14ac:dyDescent="0.35">
      <c r="A73" s="44">
        <v>67</v>
      </c>
      <c r="B73" s="19"/>
      <c r="C73" s="19"/>
      <c r="D73" s="20"/>
      <c r="E73" s="20"/>
      <c r="F73" s="20"/>
      <c r="G73" s="20"/>
      <c r="H73" s="20"/>
      <c r="I73" s="22"/>
      <c r="J73" s="106" t="str">
        <f>IF(F73="", "", IF(E73="Billets de train", "", IF(E73="", "", VLOOKUP(F73, Listes!$G$31:$H$33, 2, FALSE))))</f>
        <v/>
      </c>
      <c r="K73" s="96"/>
    </row>
    <row r="74" spans="1:11" ht="20.149999999999999" customHeight="1" x14ac:dyDescent="0.35">
      <c r="A74" s="44">
        <v>68</v>
      </c>
      <c r="B74" s="19"/>
      <c r="C74" s="19"/>
      <c r="D74" s="20"/>
      <c r="E74" s="20"/>
      <c r="F74" s="20"/>
      <c r="G74" s="20"/>
      <c r="H74" s="20"/>
      <c r="I74" s="22"/>
      <c r="J74" s="106" t="str">
        <f>IF(F74="", "", IF(E74="Billets de train", "", IF(E74="", "", VLOOKUP(F74, Listes!$G$31:$H$33, 2, FALSE))))</f>
        <v/>
      </c>
      <c r="K74" s="96"/>
    </row>
    <row r="75" spans="1:11" ht="20.149999999999999" customHeight="1" x14ac:dyDescent="0.35">
      <c r="A75" s="44">
        <v>69</v>
      </c>
      <c r="B75" s="19"/>
      <c r="C75" s="19"/>
      <c r="D75" s="20"/>
      <c r="E75" s="20"/>
      <c r="F75" s="20"/>
      <c r="G75" s="20"/>
      <c r="H75" s="20"/>
      <c r="I75" s="22"/>
      <c r="J75" s="106" t="str">
        <f>IF(F75="", "", IF(E75="Billets de train", "", IF(E75="", "", VLOOKUP(F75, Listes!$G$31:$H$33, 2, FALSE))))</f>
        <v/>
      </c>
      <c r="K75" s="96"/>
    </row>
    <row r="76" spans="1:11" ht="20.149999999999999" customHeight="1" x14ac:dyDescent="0.35">
      <c r="A76" s="44">
        <v>70</v>
      </c>
      <c r="B76" s="19"/>
      <c r="C76" s="19"/>
      <c r="D76" s="20"/>
      <c r="E76" s="20"/>
      <c r="F76" s="20"/>
      <c r="G76" s="20"/>
      <c r="H76" s="20"/>
      <c r="I76" s="22"/>
      <c r="J76" s="106" t="str">
        <f>IF(F76="", "", IF(E76="Billets de train", "", IF(E76="", "", VLOOKUP(F76, Listes!$G$31:$H$33, 2, FALSE))))</f>
        <v/>
      </c>
      <c r="K76" s="96"/>
    </row>
    <row r="77" spans="1:11" ht="20.149999999999999" customHeight="1" x14ac:dyDescent="0.35">
      <c r="A77" s="44">
        <v>71</v>
      </c>
      <c r="B77" s="19"/>
      <c r="C77" s="19"/>
      <c r="D77" s="20"/>
      <c r="E77" s="20"/>
      <c r="F77" s="20"/>
      <c r="G77" s="20"/>
      <c r="H77" s="20"/>
      <c r="I77" s="22"/>
      <c r="J77" s="106" t="str">
        <f>IF(F77="", "", IF(E77="Billets de train", "", IF(E77="", "", VLOOKUP(F77, Listes!$G$31:$H$33, 2, FALSE))))</f>
        <v/>
      </c>
      <c r="K77" s="96"/>
    </row>
    <row r="78" spans="1:11" ht="20.149999999999999" customHeight="1" x14ac:dyDescent="0.35">
      <c r="A78" s="44">
        <v>72</v>
      </c>
      <c r="B78" s="19"/>
      <c r="C78" s="19"/>
      <c r="D78" s="20"/>
      <c r="E78" s="20"/>
      <c r="F78" s="20"/>
      <c r="G78" s="20"/>
      <c r="H78" s="20"/>
      <c r="I78" s="22"/>
      <c r="J78" s="106" t="str">
        <f>IF(F78="", "", IF(E78="Billets de train", "", IF(E78="", "", VLOOKUP(F78, Listes!$G$31:$H$33, 2, FALSE))))</f>
        <v/>
      </c>
      <c r="K78" s="96"/>
    </row>
    <row r="79" spans="1:11" ht="20.149999999999999" customHeight="1" x14ac:dyDescent="0.35">
      <c r="A79" s="44">
        <v>73</v>
      </c>
      <c r="B79" s="19"/>
      <c r="C79" s="19"/>
      <c r="D79" s="20"/>
      <c r="E79" s="20"/>
      <c r="F79" s="20"/>
      <c r="G79" s="20"/>
      <c r="H79" s="20"/>
      <c r="I79" s="22"/>
      <c r="J79" s="106" t="str">
        <f>IF(F79="", "", IF(E79="Billets de train", "", IF(E79="", "", VLOOKUP(F79, Listes!$G$31:$H$33, 2, FALSE))))</f>
        <v/>
      </c>
      <c r="K79" s="96"/>
    </row>
    <row r="80" spans="1:11" ht="20.149999999999999" customHeight="1" x14ac:dyDescent="0.35">
      <c r="A80" s="44">
        <v>74</v>
      </c>
      <c r="B80" s="19"/>
      <c r="C80" s="19"/>
      <c r="D80" s="20"/>
      <c r="E80" s="20"/>
      <c r="F80" s="20"/>
      <c r="G80" s="20"/>
      <c r="H80" s="20"/>
      <c r="I80" s="22"/>
      <c r="J80" s="106" t="str">
        <f>IF(F80="", "", IF(E80="Billets de train", "", IF(E80="", "", VLOOKUP(F80, Listes!$G$31:$H$33, 2, FALSE))))</f>
        <v/>
      </c>
      <c r="K80" s="96"/>
    </row>
    <row r="81" spans="1:11" ht="20.149999999999999" customHeight="1" x14ac:dyDescent="0.35">
      <c r="A81" s="44">
        <v>75</v>
      </c>
      <c r="B81" s="19"/>
      <c r="C81" s="19"/>
      <c r="D81" s="20"/>
      <c r="E81" s="20"/>
      <c r="F81" s="20"/>
      <c r="G81" s="20"/>
      <c r="H81" s="20"/>
      <c r="I81" s="22"/>
      <c r="J81" s="106" t="str">
        <f>IF(F81="", "", IF(E81="Billets de train", "", IF(E81="", "", VLOOKUP(F81, Listes!$G$31:$H$33, 2, FALSE))))</f>
        <v/>
      </c>
      <c r="K81" s="96"/>
    </row>
    <row r="82" spans="1:11" ht="20.149999999999999" customHeight="1" x14ac:dyDescent="0.35">
      <c r="A82" s="44">
        <v>76</v>
      </c>
      <c r="B82" s="19"/>
      <c r="C82" s="19"/>
      <c r="D82" s="20"/>
      <c r="E82" s="20"/>
      <c r="F82" s="20"/>
      <c r="G82" s="20"/>
      <c r="H82" s="20"/>
      <c r="I82" s="22"/>
      <c r="J82" s="106" t="str">
        <f>IF(F82="", "", IF(E82="Billets de train", "", IF(E82="", "", VLOOKUP(F82, Listes!$G$31:$H$33, 2, FALSE))))</f>
        <v/>
      </c>
      <c r="K82" s="96"/>
    </row>
    <row r="83" spans="1:11" ht="20.149999999999999" customHeight="1" x14ac:dyDescent="0.35">
      <c r="A83" s="44">
        <v>77</v>
      </c>
      <c r="B83" s="19"/>
      <c r="C83" s="19"/>
      <c r="D83" s="20"/>
      <c r="E83" s="20"/>
      <c r="F83" s="20"/>
      <c r="G83" s="20"/>
      <c r="H83" s="20"/>
      <c r="I83" s="22"/>
      <c r="J83" s="106" t="str">
        <f>IF(F83="", "", IF(E83="Billets de train", "", IF(E83="", "", VLOOKUP(F83, Listes!$G$31:$H$33, 2, FALSE))))</f>
        <v/>
      </c>
      <c r="K83" s="96"/>
    </row>
    <row r="84" spans="1:11" ht="20.149999999999999" customHeight="1" x14ac:dyDescent="0.35">
      <c r="A84" s="44">
        <v>78</v>
      </c>
      <c r="B84" s="19"/>
      <c r="C84" s="19"/>
      <c r="D84" s="20"/>
      <c r="E84" s="20"/>
      <c r="F84" s="20"/>
      <c r="G84" s="20"/>
      <c r="H84" s="20"/>
      <c r="I84" s="22"/>
      <c r="J84" s="106" t="str">
        <f>IF(F84="", "", IF(E84="Billets de train", "", IF(E84="", "", VLOOKUP(F84, Listes!$G$31:$H$33, 2, FALSE))))</f>
        <v/>
      </c>
      <c r="K84" s="96"/>
    </row>
    <row r="85" spans="1:11" ht="20.149999999999999" customHeight="1" x14ac:dyDescent="0.35">
      <c r="A85" s="44">
        <v>79</v>
      </c>
      <c r="B85" s="19"/>
      <c r="C85" s="19"/>
      <c r="D85" s="20"/>
      <c r="E85" s="20"/>
      <c r="F85" s="20"/>
      <c r="G85" s="20"/>
      <c r="H85" s="20"/>
      <c r="I85" s="22"/>
      <c r="J85" s="106" t="str">
        <f>IF(F85="", "", IF(E85="Billets de train", "", IF(E85="", "", VLOOKUP(F85, Listes!$G$31:$H$33, 2, FALSE))))</f>
        <v/>
      </c>
      <c r="K85" s="96"/>
    </row>
    <row r="86" spans="1:11" ht="20.149999999999999" customHeight="1" x14ac:dyDescent="0.35">
      <c r="A86" s="44">
        <v>80</v>
      </c>
      <c r="B86" s="19"/>
      <c r="C86" s="19"/>
      <c r="D86" s="20"/>
      <c r="E86" s="20"/>
      <c r="F86" s="20"/>
      <c r="G86" s="20"/>
      <c r="H86" s="20"/>
      <c r="I86" s="22"/>
      <c r="J86" s="106" t="str">
        <f>IF(F86="", "", IF(E86="Billets de train", "", IF(E86="", "", VLOOKUP(F86, Listes!$G$31:$H$33, 2, FALSE))))</f>
        <v/>
      </c>
      <c r="K86" s="96"/>
    </row>
    <row r="87" spans="1:11" ht="20.149999999999999" customHeight="1" x14ac:dyDescent="0.35">
      <c r="A87" s="44">
        <v>81</v>
      </c>
      <c r="B87" s="19"/>
      <c r="C87" s="19"/>
      <c r="D87" s="20"/>
      <c r="E87" s="20"/>
      <c r="F87" s="20"/>
      <c r="G87" s="20"/>
      <c r="H87" s="20"/>
      <c r="I87" s="22"/>
      <c r="J87" s="106" t="str">
        <f>IF(F87="", "", IF(E87="Billets de train", "", IF(E87="", "", VLOOKUP(F87, Listes!$G$31:$H$33, 2, FALSE))))</f>
        <v/>
      </c>
      <c r="K87" s="96"/>
    </row>
    <row r="88" spans="1:11" ht="20.149999999999999" customHeight="1" x14ac:dyDescent="0.35">
      <c r="A88" s="44">
        <v>82</v>
      </c>
      <c r="B88" s="19"/>
      <c r="C88" s="19"/>
      <c r="D88" s="20"/>
      <c r="E88" s="20"/>
      <c r="F88" s="20"/>
      <c r="G88" s="20"/>
      <c r="H88" s="20"/>
      <c r="I88" s="22"/>
      <c r="J88" s="106" t="str">
        <f>IF(F88="", "", IF(E88="Billets de train", "", IF(E88="", "", VLOOKUP(F88, Listes!$G$31:$H$33, 2, FALSE))))</f>
        <v/>
      </c>
      <c r="K88" s="96"/>
    </row>
    <row r="89" spans="1:11" ht="20.149999999999999" customHeight="1" x14ac:dyDescent="0.35">
      <c r="A89" s="44">
        <v>83</v>
      </c>
      <c r="B89" s="19"/>
      <c r="C89" s="19"/>
      <c r="D89" s="20"/>
      <c r="E89" s="20"/>
      <c r="F89" s="20"/>
      <c r="G89" s="20"/>
      <c r="H89" s="20"/>
      <c r="I89" s="22"/>
      <c r="J89" s="106" t="str">
        <f>IF(F89="", "", IF(E89="Billets de train", "", IF(E89="", "", VLOOKUP(F89, Listes!$G$31:$H$33, 2, FALSE))))</f>
        <v/>
      </c>
      <c r="K89" s="96"/>
    </row>
    <row r="90" spans="1:11" ht="20.149999999999999" customHeight="1" x14ac:dyDescent="0.35">
      <c r="A90" s="44">
        <v>84</v>
      </c>
      <c r="B90" s="19"/>
      <c r="C90" s="19"/>
      <c r="D90" s="20"/>
      <c r="E90" s="20"/>
      <c r="F90" s="20"/>
      <c r="G90" s="20"/>
      <c r="H90" s="20"/>
      <c r="I90" s="22"/>
      <c r="J90" s="106" t="str">
        <f>IF(F90="", "", IF(E90="Billets de train", "", IF(E90="", "", VLOOKUP(F90, Listes!$G$31:$H$33, 2, FALSE))))</f>
        <v/>
      </c>
      <c r="K90" s="96"/>
    </row>
    <row r="91" spans="1:11" ht="20.149999999999999" customHeight="1" x14ac:dyDescent="0.35">
      <c r="A91" s="44">
        <v>85</v>
      </c>
      <c r="B91" s="19"/>
      <c r="C91" s="19"/>
      <c r="D91" s="20"/>
      <c r="E91" s="20"/>
      <c r="F91" s="20"/>
      <c r="G91" s="20"/>
      <c r="H91" s="20"/>
      <c r="I91" s="22"/>
      <c r="J91" s="106" t="str">
        <f>IF(F91="", "", IF(E91="Billets de train", "", IF(E91="", "", VLOOKUP(F91, Listes!$G$31:$H$33, 2, FALSE))))</f>
        <v/>
      </c>
      <c r="K91" s="96"/>
    </row>
    <row r="92" spans="1:11" ht="20.149999999999999" customHeight="1" x14ac:dyDescent="0.35">
      <c r="A92" s="44">
        <v>86</v>
      </c>
      <c r="B92" s="19"/>
      <c r="C92" s="19"/>
      <c r="D92" s="20"/>
      <c r="E92" s="20"/>
      <c r="F92" s="20"/>
      <c r="G92" s="20"/>
      <c r="H92" s="20"/>
      <c r="I92" s="22"/>
      <c r="J92" s="106" t="str">
        <f>IF(F92="", "", IF(E92="Billets de train", "", IF(E92="", "", VLOOKUP(F92, Listes!$G$31:$H$33, 2, FALSE))))</f>
        <v/>
      </c>
      <c r="K92" s="96"/>
    </row>
    <row r="93" spans="1:11" ht="20.149999999999999" customHeight="1" x14ac:dyDescent="0.35">
      <c r="A93" s="44">
        <v>87</v>
      </c>
      <c r="B93" s="19"/>
      <c r="C93" s="19"/>
      <c r="D93" s="20"/>
      <c r="E93" s="20"/>
      <c r="F93" s="20"/>
      <c r="G93" s="20"/>
      <c r="H93" s="20"/>
      <c r="I93" s="22"/>
      <c r="J93" s="106" t="str">
        <f>IF(F93="", "", IF(E93="Billets de train", "", IF(E93="", "", VLOOKUP(F93, Listes!$G$31:$H$33, 2, FALSE))))</f>
        <v/>
      </c>
      <c r="K93" s="96"/>
    </row>
    <row r="94" spans="1:11" ht="20.149999999999999" customHeight="1" x14ac:dyDescent="0.35">
      <c r="A94" s="44">
        <v>88</v>
      </c>
      <c r="B94" s="19"/>
      <c r="C94" s="19"/>
      <c r="D94" s="20"/>
      <c r="E94" s="20"/>
      <c r="F94" s="20"/>
      <c r="G94" s="20"/>
      <c r="H94" s="20"/>
      <c r="I94" s="22"/>
      <c r="J94" s="106" t="str">
        <f>IF(F94="", "", IF(E94="Billets de train", "", IF(E94="", "", VLOOKUP(F94, Listes!$G$31:$H$33, 2, FALSE))))</f>
        <v/>
      </c>
      <c r="K94" s="96"/>
    </row>
    <row r="95" spans="1:11" ht="20.149999999999999" customHeight="1" x14ac:dyDescent="0.35">
      <c r="A95" s="44">
        <v>89</v>
      </c>
      <c r="B95" s="19"/>
      <c r="C95" s="19"/>
      <c r="D95" s="20"/>
      <c r="E95" s="20"/>
      <c r="F95" s="20"/>
      <c r="G95" s="20"/>
      <c r="H95" s="20"/>
      <c r="I95" s="22"/>
      <c r="J95" s="106" t="str">
        <f>IF(F95="", "", IF(E95="Billets de train", "", IF(E95="", "", VLOOKUP(F95, Listes!$G$31:$H$33, 2, FALSE))))</f>
        <v/>
      </c>
      <c r="K95" s="96"/>
    </row>
    <row r="96" spans="1:11" ht="20.149999999999999" customHeight="1" x14ac:dyDescent="0.35">
      <c r="A96" s="44">
        <v>90</v>
      </c>
      <c r="B96" s="19"/>
      <c r="C96" s="19"/>
      <c r="D96" s="20"/>
      <c r="E96" s="20"/>
      <c r="F96" s="20"/>
      <c r="G96" s="20"/>
      <c r="H96" s="20"/>
      <c r="I96" s="22"/>
      <c r="J96" s="106" t="str">
        <f>IF(F96="", "", IF(E96="Billets de train", "", IF(E96="", "", VLOOKUP(F96, Listes!$G$31:$H$33, 2, FALSE))))</f>
        <v/>
      </c>
      <c r="K96" s="96"/>
    </row>
    <row r="97" spans="1:11" ht="20.149999999999999" customHeight="1" x14ac:dyDescent="0.35">
      <c r="A97" s="44">
        <v>91</v>
      </c>
      <c r="B97" s="19"/>
      <c r="C97" s="19"/>
      <c r="D97" s="20"/>
      <c r="E97" s="20"/>
      <c r="F97" s="20"/>
      <c r="G97" s="20"/>
      <c r="H97" s="20"/>
      <c r="I97" s="22"/>
      <c r="J97" s="106" t="str">
        <f>IF(F97="", "", IF(E97="Billets de train", "", IF(E97="", "", VLOOKUP(F97, Listes!$G$31:$H$33, 2, FALSE))))</f>
        <v/>
      </c>
      <c r="K97" s="96"/>
    </row>
    <row r="98" spans="1:11" ht="20.149999999999999" customHeight="1" x14ac:dyDescent="0.35">
      <c r="A98" s="44">
        <v>92</v>
      </c>
      <c r="B98" s="19"/>
      <c r="C98" s="19"/>
      <c r="D98" s="20"/>
      <c r="E98" s="20"/>
      <c r="F98" s="20"/>
      <c r="G98" s="20"/>
      <c r="H98" s="20"/>
      <c r="I98" s="22"/>
      <c r="J98" s="106" t="str">
        <f>IF(F98="", "", IF(E98="Billets de train", "", IF(E98="", "", VLOOKUP(F98, Listes!$G$31:$H$33, 2, FALSE))))</f>
        <v/>
      </c>
      <c r="K98" s="96"/>
    </row>
    <row r="99" spans="1:11" ht="20.149999999999999" customHeight="1" x14ac:dyDescent="0.35">
      <c r="A99" s="44">
        <v>93</v>
      </c>
      <c r="B99" s="19"/>
      <c r="C99" s="19"/>
      <c r="D99" s="20"/>
      <c r="E99" s="20"/>
      <c r="F99" s="20"/>
      <c r="G99" s="20"/>
      <c r="H99" s="20"/>
      <c r="I99" s="22"/>
      <c r="J99" s="106" t="str">
        <f>IF(F99="", "", IF(E99="Billets de train", "", IF(E99="", "", VLOOKUP(F99, Listes!$G$31:$H$33, 2, FALSE))))</f>
        <v/>
      </c>
      <c r="K99" s="96"/>
    </row>
    <row r="100" spans="1:11" ht="20.149999999999999" customHeight="1" x14ac:dyDescent="0.35">
      <c r="A100" s="44">
        <v>94</v>
      </c>
      <c r="B100" s="19"/>
      <c r="C100" s="19"/>
      <c r="D100" s="20"/>
      <c r="E100" s="20"/>
      <c r="F100" s="20"/>
      <c r="G100" s="20"/>
      <c r="H100" s="20"/>
      <c r="I100" s="22"/>
      <c r="J100" s="106" t="str">
        <f>IF(F100="", "", IF(E100="Billets de train", "", IF(E100="", "", VLOOKUP(F100, Listes!$G$31:$H$33, 2, FALSE))))</f>
        <v/>
      </c>
      <c r="K100" s="96"/>
    </row>
    <row r="101" spans="1:11" ht="20.149999999999999" customHeight="1" x14ac:dyDescent="0.35">
      <c r="A101" s="44">
        <v>95</v>
      </c>
      <c r="B101" s="19"/>
      <c r="C101" s="19"/>
      <c r="D101" s="20"/>
      <c r="E101" s="20"/>
      <c r="F101" s="20"/>
      <c r="G101" s="20"/>
      <c r="H101" s="20"/>
      <c r="I101" s="22"/>
      <c r="J101" s="106" t="str">
        <f>IF(F101="", "", IF(E101="Billets de train", "", IF(E101="", "", VLOOKUP(F101, Listes!$G$31:$H$33, 2, FALSE))))</f>
        <v/>
      </c>
      <c r="K101" s="96"/>
    </row>
    <row r="102" spans="1:11" ht="20.149999999999999" customHeight="1" x14ac:dyDescent="0.35">
      <c r="A102" s="44">
        <v>96</v>
      </c>
      <c r="B102" s="19"/>
      <c r="C102" s="19"/>
      <c r="D102" s="20"/>
      <c r="E102" s="20"/>
      <c r="F102" s="20"/>
      <c r="G102" s="20"/>
      <c r="H102" s="20"/>
      <c r="I102" s="22"/>
      <c r="J102" s="106" t="str">
        <f>IF(F102="", "", IF(E102="Billets de train", "", IF(E102="", "", VLOOKUP(F102, Listes!$G$31:$H$33, 2, FALSE))))</f>
        <v/>
      </c>
      <c r="K102" s="96"/>
    </row>
    <row r="103" spans="1:11" ht="20.149999999999999" customHeight="1" x14ac:dyDescent="0.35">
      <c r="A103" s="44">
        <v>97</v>
      </c>
      <c r="B103" s="19"/>
      <c r="C103" s="19"/>
      <c r="D103" s="20"/>
      <c r="E103" s="20"/>
      <c r="F103" s="20"/>
      <c r="G103" s="20"/>
      <c r="H103" s="20"/>
      <c r="I103" s="22"/>
      <c r="J103" s="106" t="str">
        <f>IF(F103="", "", IF(E103="Billets de train", "", IF(E103="", "", VLOOKUP(F103, Listes!$G$31:$H$33, 2, FALSE))))</f>
        <v/>
      </c>
      <c r="K103" s="96"/>
    </row>
    <row r="104" spans="1:11" ht="20.149999999999999" customHeight="1" x14ac:dyDescent="0.35">
      <c r="A104" s="44">
        <v>98</v>
      </c>
      <c r="B104" s="19"/>
      <c r="C104" s="19"/>
      <c r="D104" s="20"/>
      <c r="E104" s="20"/>
      <c r="F104" s="20"/>
      <c r="G104" s="20"/>
      <c r="H104" s="20"/>
      <c r="I104" s="22"/>
      <c r="J104" s="106" t="str">
        <f>IF(F104="", "", IF(E104="Billets de train", "", IF(E104="", "", VLOOKUP(F104, Listes!$G$31:$H$33, 2, FALSE))))</f>
        <v/>
      </c>
      <c r="K104" s="96"/>
    </row>
    <row r="105" spans="1:11" ht="20.149999999999999" customHeight="1" x14ac:dyDescent="0.35">
      <c r="A105" s="44">
        <v>99</v>
      </c>
      <c r="B105" s="19"/>
      <c r="C105" s="19"/>
      <c r="D105" s="20"/>
      <c r="E105" s="20"/>
      <c r="F105" s="20"/>
      <c r="G105" s="20"/>
      <c r="H105" s="20"/>
      <c r="I105" s="22"/>
      <c r="J105" s="106" t="str">
        <f>IF(F105="", "", IF(E105="Billets de train", "", IF(E105="", "", VLOOKUP(F105, Listes!$G$31:$H$33, 2, FALSE))))</f>
        <v/>
      </c>
      <c r="K105" s="96"/>
    </row>
    <row r="106" spans="1:11" ht="20.149999999999999" customHeight="1" x14ac:dyDescent="0.35">
      <c r="A106" s="44">
        <v>100</v>
      </c>
      <c r="B106" s="19"/>
      <c r="C106" s="19"/>
      <c r="D106" s="20"/>
      <c r="E106" s="20"/>
      <c r="F106" s="20"/>
      <c r="G106" s="20"/>
      <c r="H106" s="20"/>
      <c r="I106" s="22"/>
      <c r="J106" s="106" t="str">
        <f>IF(F106="", "", IF(E106="Billets de train", "", IF(E106="", "", VLOOKUP(F106, Listes!$G$31:$H$33, 2, FALSE))))</f>
        <v/>
      </c>
      <c r="K106" s="96"/>
    </row>
    <row r="107" spans="1:11" ht="20.149999999999999" customHeight="1" x14ac:dyDescent="0.35">
      <c r="A107" s="44">
        <v>101</v>
      </c>
      <c r="B107" s="19"/>
      <c r="C107" s="19"/>
      <c r="D107" s="20"/>
      <c r="E107" s="20"/>
      <c r="F107" s="20"/>
      <c r="G107" s="20"/>
      <c r="H107" s="20"/>
      <c r="I107" s="22"/>
      <c r="J107" s="106" t="str">
        <f>IF(F107="", "", IF(E107="Billets de train", "", IF(E107="", "", VLOOKUP(F107, Listes!$G$31:$H$33, 2, FALSE))))</f>
        <v/>
      </c>
      <c r="K107" s="96"/>
    </row>
    <row r="108" spans="1:11" ht="20.149999999999999" customHeight="1" x14ac:dyDescent="0.35">
      <c r="A108" s="44">
        <v>102</v>
      </c>
      <c r="B108" s="19"/>
      <c r="C108" s="19"/>
      <c r="D108" s="20"/>
      <c r="E108" s="20"/>
      <c r="F108" s="20"/>
      <c r="G108" s="20"/>
      <c r="H108" s="20"/>
      <c r="I108" s="22"/>
      <c r="J108" s="106" t="str">
        <f>IF(F108="", "", IF(E108="Billets de train", "", IF(E108="", "", VLOOKUP(F108, Listes!$G$31:$H$33, 2, FALSE))))</f>
        <v/>
      </c>
      <c r="K108" s="96"/>
    </row>
    <row r="109" spans="1:11" ht="20.149999999999999" customHeight="1" x14ac:dyDescent="0.35">
      <c r="A109" s="44">
        <v>103</v>
      </c>
      <c r="B109" s="19"/>
      <c r="C109" s="19"/>
      <c r="D109" s="20"/>
      <c r="E109" s="20"/>
      <c r="F109" s="20"/>
      <c r="G109" s="20"/>
      <c r="H109" s="20"/>
      <c r="I109" s="22"/>
      <c r="J109" s="106" t="str">
        <f>IF(F109="", "", IF(E109="Billets de train", "", IF(E109="", "", VLOOKUP(F109, Listes!$G$31:$H$33, 2, FALSE))))</f>
        <v/>
      </c>
      <c r="K109" s="96"/>
    </row>
    <row r="110" spans="1:11" ht="20.149999999999999" customHeight="1" x14ac:dyDescent="0.35">
      <c r="A110" s="44">
        <v>104</v>
      </c>
      <c r="B110" s="19"/>
      <c r="C110" s="19"/>
      <c r="D110" s="20"/>
      <c r="E110" s="20"/>
      <c r="F110" s="20"/>
      <c r="G110" s="20"/>
      <c r="H110" s="20"/>
      <c r="I110" s="22"/>
      <c r="J110" s="106" t="str">
        <f>IF(F110="", "", IF(E110="Billets de train", "", IF(E110="", "", VLOOKUP(F110, Listes!$G$31:$H$33, 2, FALSE))))</f>
        <v/>
      </c>
      <c r="K110" s="96"/>
    </row>
    <row r="111" spans="1:11" ht="20.149999999999999" customHeight="1" x14ac:dyDescent="0.35">
      <c r="A111" s="44">
        <v>105</v>
      </c>
      <c r="B111" s="19"/>
      <c r="C111" s="19"/>
      <c r="D111" s="20"/>
      <c r="E111" s="20"/>
      <c r="F111" s="20"/>
      <c r="G111" s="20"/>
      <c r="H111" s="20"/>
      <c r="I111" s="22"/>
      <c r="J111" s="106" t="str">
        <f>IF(F111="", "", IF(E111="Billets de train", "", IF(E111="", "", VLOOKUP(F111, Listes!$G$31:$H$33, 2, FALSE))))</f>
        <v/>
      </c>
      <c r="K111" s="96"/>
    </row>
    <row r="112" spans="1:11" ht="20.149999999999999" customHeight="1" x14ac:dyDescent="0.35">
      <c r="A112" s="44">
        <v>106</v>
      </c>
      <c r="B112" s="19"/>
      <c r="C112" s="19"/>
      <c r="D112" s="20"/>
      <c r="E112" s="20"/>
      <c r="F112" s="20"/>
      <c r="G112" s="20"/>
      <c r="H112" s="20"/>
      <c r="I112" s="22"/>
      <c r="J112" s="106" t="str">
        <f>IF(F112="", "", IF(E112="Billets de train", "", IF(E112="", "", VLOOKUP(F112, Listes!$G$31:$H$33, 2, FALSE))))</f>
        <v/>
      </c>
      <c r="K112" s="96"/>
    </row>
    <row r="113" spans="1:11" ht="20.149999999999999" customHeight="1" x14ac:dyDescent="0.35">
      <c r="A113" s="44">
        <v>107</v>
      </c>
      <c r="B113" s="19"/>
      <c r="C113" s="19"/>
      <c r="D113" s="20"/>
      <c r="E113" s="20"/>
      <c r="F113" s="20"/>
      <c r="G113" s="20"/>
      <c r="H113" s="20"/>
      <c r="I113" s="22"/>
      <c r="J113" s="106" t="str">
        <f>IF(F113="", "", IF(E113="Billets de train", "", IF(E113="", "", VLOOKUP(F113, Listes!$G$31:$H$33, 2, FALSE))))</f>
        <v/>
      </c>
      <c r="K113" s="96"/>
    </row>
    <row r="114" spans="1:11" ht="20.149999999999999" customHeight="1" x14ac:dyDescent="0.35">
      <c r="A114" s="44">
        <v>108</v>
      </c>
      <c r="B114" s="19"/>
      <c r="C114" s="19"/>
      <c r="D114" s="20"/>
      <c r="E114" s="20"/>
      <c r="F114" s="20"/>
      <c r="G114" s="20"/>
      <c r="H114" s="20"/>
      <c r="I114" s="22"/>
      <c r="J114" s="106" t="str">
        <f>IF(F114="", "", IF(E114="Billets de train", "", IF(E114="", "", VLOOKUP(F114, Listes!$G$31:$H$33, 2, FALSE))))</f>
        <v/>
      </c>
      <c r="K114" s="96"/>
    </row>
    <row r="115" spans="1:11" ht="20.149999999999999" customHeight="1" x14ac:dyDescent="0.35">
      <c r="A115" s="44">
        <v>109</v>
      </c>
      <c r="B115" s="19"/>
      <c r="C115" s="19"/>
      <c r="D115" s="20"/>
      <c r="E115" s="20"/>
      <c r="F115" s="20"/>
      <c r="G115" s="20"/>
      <c r="H115" s="20"/>
      <c r="I115" s="22"/>
      <c r="J115" s="106" t="str">
        <f>IF(F115="", "", IF(E115="Billets de train", "", IF(E115="", "", VLOOKUP(F115, Listes!$G$31:$H$33, 2, FALSE))))</f>
        <v/>
      </c>
      <c r="K115" s="96"/>
    </row>
    <row r="116" spans="1:11" ht="20.149999999999999" customHeight="1" x14ac:dyDescent="0.35">
      <c r="A116" s="44">
        <v>110</v>
      </c>
      <c r="B116" s="19"/>
      <c r="C116" s="19"/>
      <c r="D116" s="20"/>
      <c r="E116" s="20"/>
      <c r="F116" s="20"/>
      <c r="G116" s="20"/>
      <c r="H116" s="20"/>
      <c r="I116" s="22"/>
      <c r="J116" s="106" t="str">
        <f>IF(F116="", "", IF(E116="Billets de train", "", IF(E116="", "", VLOOKUP(F116, Listes!$G$31:$H$33, 2, FALSE))))</f>
        <v/>
      </c>
      <c r="K116" s="96"/>
    </row>
    <row r="117" spans="1:11" ht="20.149999999999999" customHeight="1" x14ac:dyDescent="0.35">
      <c r="A117" s="44">
        <v>111</v>
      </c>
      <c r="B117" s="19"/>
      <c r="C117" s="19"/>
      <c r="D117" s="20"/>
      <c r="E117" s="20"/>
      <c r="F117" s="20"/>
      <c r="G117" s="20"/>
      <c r="H117" s="20"/>
      <c r="I117" s="22"/>
      <c r="J117" s="106" t="str">
        <f>IF(F117="", "", IF(E117="Billets de train", "", IF(E117="", "", VLOOKUP(F117, Listes!$G$31:$H$33, 2, FALSE))))</f>
        <v/>
      </c>
      <c r="K117" s="96"/>
    </row>
    <row r="118" spans="1:11" ht="20.149999999999999" customHeight="1" x14ac:dyDescent="0.35">
      <c r="A118" s="44">
        <v>112</v>
      </c>
      <c r="B118" s="19"/>
      <c r="C118" s="19"/>
      <c r="D118" s="20"/>
      <c r="E118" s="20"/>
      <c r="F118" s="20"/>
      <c r="G118" s="20"/>
      <c r="H118" s="20"/>
      <c r="I118" s="22"/>
      <c r="J118" s="106" t="str">
        <f>IF(F118="", "", IF(E118="Billets de train", "", IF(E118="", "", VLOOKUP(F118, Listes!$G$31:$H$33, 2, FALSE))))</f>
        <v/>
      </c>
      <c r="K118" s="96"/>
    </row>
    <row r="119" spans="1:11" ht="20.149999999999999" customHeight="1" x14ac:dyDescent="0.35">
      <c r="A119" s="44">
        <v>113</v>
      </c>
      <c r="B119" s="19"/>
      <c r="C119" s="19"/>
      <c r="D119" s="20"/>
      <c r="E119" s="20"/>
      <c r="F119" s="20"/>
      <c r="G119" s="20"/>
      <c r="H119" s="20"/>
      <c r="I119" s="22"/>
      <c r="J119" s="106" t="str">
        <f>IF(F119="", "", IF(E119="Billets de train", "", IF(E119="", "", VLOOKUP(F119, Listes!$G$31:$H$33, 2, FALSE))))</f>
        <v/>
      </c>
      <c r="K119" s="96"/>
    </row>
    <row r="120" spans="1:11" ht="20.149999999999999" customHeight="1" x14ac:dyDescent="0.35">
      <c r="A120" s="44">
        <v>114</v>
      </c>
      <c r="B120" s="19"/>
      <c r="C120" s="19"/>
      <c r="D120" s="20"/>
      <c r="E120" s="20"/>
      <c r="F120" s="20"/>
      <c r="G120" s="20"/>
      <c r="H120" s="20"/>
      <c r="I120" s="22"/>
      <c r="J120" s="106" t="str">
        <f>IF(F120="", "", IF(E120="Billets de train", "", IF(E120="", "", VLOOKUP(F120, Listes!$G$31:$H$33, 2, FALSE))))</f>
        <v/>
      </c>
      <c r="K120" s="96"/>
    </row>
    <row r="121" spans="1:11" ht="20.149999999999999" customHeight="1" x14ac:dyDescent="0.35">
      <c r="A121" s="44">
        <v>115</v>
      </c>
      <c r="B121" s="19"/>
      <c r="C121" s="19"/>
      <c r="D121" s="20"/>
      <c r="E121" s="20"/>
      <c r="F121" s="20"/>
      <c r="G121" s="20"/>
      <c r="H121" s="20"/>
      <c r="I121" s="22"/>
      <c r="J121" s="106" t="str">
        <f>IF(F121="", "", IF(E121="Billets de train", "", IF(E121="", "", VLOOKUP(F121, Listes!$G$31:$H$33, 2, FALSE))))</f>
        <v/>
      </c>
      <c r="K121" s="96"/>
    </row>
    <row r="122" spans="1:11" ht="20.149999999999999" customHeight="1" x14ac:dyDescent="0.35">
      <c r="A122" s="44">
        <v>116</v>
      </c>
      <c r="B122" s="19"/>
      <c r="C122" s="19"/>
      <c r="D122" s="20"/>
      <c r="E122" s="20"/>
      <c r="F122" s="20"/>
      <c r="G122" s="20"/>
      <c r="H122" s="20"/>
      <c r="I122" s="22"/>
      <c r="J122" s="106" t="str">
        <f>IF(F122="", "", IF(E122="Billets de train", "", IF(E122="", "", VLOOKUP(F122, Listes!$G$31:$H$33, 2, FALSE))))</f>
        <v/>
      </c>
      <c r="K122" s="96"/>
    </row>
    <row r="123" spans="1:11" ht="20.149999999999999" customHeight="1" x14ac:dyDescent="0.35">
      <c r="A123" s="44">
        <v>117</v>
      </c>
      <c r="B123" s="19"/>
      <c r="C123" s="19"/>
      <c r="D123" s="20"/>
      <c r="E123" s="20"/>
      <c r="F123" s="20"/>
      <c r="G123" s="20"/>
      <c r="H123" s="20"/>
      <c r="I123" s="22"/>
      <c r="J123" s="106" t="str">
        <f>IF(F123="", "", IF(E123="Billets de train", "", IF(E123="", "", VLOOKUP(F123, Listes!$G$31:$H$33, 2, FALSE))))</f>
        <v/>
      </c>
      <c r="K123" s="96"/>
    </row>
    <row r="124" spans="1:11" ht="20.149999999999999" customHeight="1" x14ac:dyDescent="0.35">
      <c r="A124" s="44">
        <v>118</v>
      </c>
      <c r="B124" s="19"/>
      <c r="C124" s="19"/>
      <c r="D124" s="20"/>
      <c r="E124" s="20"/>
      <c r="F124" s="20"/>
      <c r="G124" s="20"/>
      <c r="H124" s="20"/>
      <c r="I124" s="22"/>
      <c r="J124" s="106" t="str">
        <f>IF(F124="", "", IF(E124="Billets de train", "", IF(E124="", "", VLOOKUP(F124, Listes!$G$31:$H$33, 2, FALSE))))</f>
        <v/>
      </c>
      <c r="K124" s="96"/>
    </row>
    <row r="125" spans="1:11" ht="20.149999999999999" customHeight="1" x14ac:dyDescent="0.35">
      <c r="A125" s="44">
        <v>119</v>
      </c>
      <c r="B125" s="19"/>
      <c r="C125" s="19"/>
      <c r="D125" s="20"/>
      <c r="E125" s="20"/>
      <c r="F125" s="20"/>
      <c r="G125" s="20"/>
      <c r="H125" s="20"/>
      <c r="I125" s="22"/>
      <c r="J125" s="106" t="str">
        <f>IF(F125="", "", IF(E125="Billets de train", "", IF(E125="", "", VLOOKUP(F125, Listes!$G$31:$H$33, 2, FALSE))))</f>
        <v/>
      </c>
      <c r="K125" s="96"/>
    </row>
    <row r="126" spans="1:11" ht="20.149999999999999" customHeight="1" x14ac:dyDescent="0.35">
      <c r="A126" s="44">
        <v>120</v>
      </c>
      <c r="B126" s="19"/>
      <c r="C126" s="19"/>
      <c r="D126" s="20"/>
      <c r="E126" s="20"/>
      <c r="F126" s="20"/>
      <c r="G126" s="20"/>
      <c r="H126" s="20"/>
      <c r="I126" s="22"/>
      <c r="J126" s="106" t="str">
        <f>IF(F126="", "", IF(E126="Billets de train", "", IF(E126="", "", VLOOKUP(F126, Listes!$G$31:$H$33, 2, FALSE))))</f>
        <v/>
      </c>
      <c r="K126" s="96"/>
    </row>
    <row r="127" spans="1:11" ht="20.149999999999999" customHeight="1" x14ac:dyDescent="0.35">
      <c r="A127" s="44">
        <v>121</v>
      </c>
      <c r="B127" s="19"/>
      <c r="C127" s="19"/>
      <c r="D127" s="20"/>
      <c r="E127" s="20"/>
      <c r="F127" s="20"/>
      <c r="G127" s="20"/>
      <c r="H127" s="20"/>
      <c r="I127" s="22"/>
      <c r="J127" s="106" t="str">
        <f>IF(F127="", "", IF(E127="Billets de train", "", IF(E127="", "", VLOOKUP(F127, Listes!$G$31:$H$33, 2, FALSE))))</f>
        <v/>
      </c>
      <c r="K127" s="96"/>
    </row>
    <row r="128" spans="1:11" ht="20.149999999999999" customHeight="1" x14ac:dyDescent="0.35">
      <c r="A128" s="44">
        <v>122</v>
      </c>
      <c r="B128" s="19"/>
      <c r="C128" s="19"/>
      <c r="D128" s="20"/>
      <c r="E128" s="20"/>
      <c r="F128" s="20"/>
      <c r="G128" s="20"/>
      <c r="H128" s="20"/>
      <c r="I128" s="22"/>
      <c r="J128" s="106" t="str">
        <f>IF(F128="", "", IF(E128="Billets de train", "", IF(E128="", "", VLOOKUP(F128, Listes!$G$31:$H$33, 2, FALSE))))</f>
        <v/>
      </c>
      <c r="K128" s="96"/>
    </row>
    <row r="129" spans="1:11" ht="20.149999999999999" customHeight="1" x14ac:dyDescent="0.35">
      <c r="A129" s="44">
        <v>123</v>
      </c>
      <c r="B129" s="19"/>
      <c r="C129" s="19"/>
      <c r="D129" s="20"/>
      <c r="E129" s="20"/>
      <c r="F129" s="20"/>
      <c r="G129" s="20"/>
      <c r="H129" s="20"/>
      <c r="I129" s="22"/>
      <c r="J129" s="106" t="str">
        <f>IF(F129="", "", IF(E129="Billets de train", "", IF(E129="", "", VLOOKUP(F129, Listes!$G$31:$H$33, 2, FALSE))))</f>
        <v/>
      </c>
      <c r="K129" s="96"/>
    </row>
    <row r="130" spans="1:11" ht="20.149999999999999" customHeight="1" x14ac:dyDescent="0.35">
      <c r="A130" s="44">
        <v>124</v>
      </c>
      <c r="B130" s="19"/>
      <c r="C130" s="19"/>
      <c r="D130" s="20"/>
      <c r="E130" s="20"/>
      <c r="F130" s="20"/>
      <c r="G130" s="20"/>
      <c r="H130" s="20"/>
      <c r="I130" s="22"/>
      <c r="J130" s="106" t="str">
        <f>IF(F130="", "", IF(E130="Billets de train", "", IF(E130="", "", VLOOKUP(F130, Listes!$G$31:$H$33, 2, FALSE))))</f>
        <v/>
      </c>
      <c r="K130" s="96"/>
    </row>
    <row r="131" spans="1:11" ht="20.149999999999999" customHeight="1" x14ac:dyDescent="0.35">
      <c r="A131" s="44">
        <v>125</v>
      </c>
      <c r="B131" s="19"/>
      <c r="C131" s="19"/>
      <c r="D131" s="20"/>
      <c r="E131" s="20"/>
      <c r="F131" s="20"/>
      <c r="G131" s="20"/>
      <c r="H131" s="20"/>
      <c r="I131" s="22"/>
      <c r="J131" s="106" t="str">
        <f>IF(F131="", "", IF(E131="Billets de train", "", IF(E131="", "", VLOOKUP(F131, Listes!$G$31:$H$33, 2, FALSE))))</f>
        <v/>
      </c>
      <c r="K131" s="96"/>
    </row>
    <row r="132" spans="1:11" ht="20.149999999999999" customHeight="1" x14ac:dyDescent="0.35">
      <c r="A132" s="44">
        <v>126</v>
      </c>
      <c r="B132" s="19"/>
      <c r="C132" s="19"/>
      <c r="D132" s="20"/>
      <c r="E132" s="20"/>
      <c r="F132" s="20"/>
      <c r="G132" s="20"/>
      <c r="H132" s="20"/>
      <c r="I132" s="22"/>
      <c r="J132" s="106" t="str">
        <f>IF(F132="", "", IF(E132="Billets de train", "", IF(E132="", "", VLOOKUP(F132, Listes!$G$31:$H$33, 2, FALSE))))</f>
        <v/>
      </c>
      <c r="K132" s="96"/>
    </row>
    <row r="133" spans="1:11" ht="20.149999999999999" customHeight="1" x14ac:dyDescent="0.35">
      <c r="A133" s="44">
        <v>127</v>
      </c>
      <c r="B133" s="19"/>
      <c r="C133" s="19"/>
      <c r="D133" s="20"/>
      <c r="E133" s="20"/>
      <c r="F133" s="20"/>
      <c r="G133" s="20"/>
      <c r="H133" s="20"/>
      <c r="I133" s="22"/>
      <c r="J133" s="106" t="str">
        <f>IF(F133="", "", IF(E133="Billets de train", "", IF(E133="", "", VLOOKUP(F133, Listes!$G$31:$H$33, 2, FALSE))))</f>
        <v/>
      </c>
      <c r="K133" s="96"/>
    </row>
    <row r="134" spans="1:11" ht="20.149999999999999" customHeight="1" x14ac:dyDescent="0.35">
      <c r="A134" s="44">
        <v>128</v>
      </c>
      <c r="B134" s="19"/>
      <c r="C134" s="19"/>
      <c r="D134" s="20"/>
      <c r="E134" s="20"/>
      <c r="F134" s="20"/>
      <c r="G134" s="20"/>
      <c r="H134" s="20"/>
      <c r="I134" s="22"/>
      <c r="J134" s="106" t="str">
        <f>IF(F134="", "", IF(E134="Billets de train", "", IF(E134="", "", VLOOKUP(F134, Listes!$G$31:$H$33, 2, FALSE))))</f>
        <v/>
      </c>
      <c r="K134" s="96"/>
    </row>
    <row r="135" spans="1:11" ht="20.149999999999999" customHeight="1" x14ac:dyDescent="0.35">
      <c r="A135" s="44">
        <v>129</v>
      </c>
      <c r="B135" s="19"/>
      <c r="C135" s="19"/>
      <c r="D135" s="20"/>
      <c r="E135" s="20"/>
      <c r="F135" s="20"/>
      <c r="G135" s="20"/>
      <c r="H135" s="20"/>
      <c r="I135" s="22"/>
      <c r="J135" s="106" t="str">
        <f>IF(F135="", "", IF(E135="Billets de train", "", IF(E135="", "", VLOOKUP(F135, Listes!$G$31:$H$33, 2, FALSE))))</f>
        <v/>
      </c>
      <c r="K135" s="96"/>
    </row>
    <row r="136" spans="1:11" ht="20.149999999999999" customHeight="1" x14ac:dyDescent="0.35">
      <c r="A136" s="44">
        <v>130</v>
      </c>
      <c r="B136" s="19"/>
      <c r="C136" s="19"/>
      <c r="D136" s="20"/>
      <c r="E136" s="20"/>
      <c r="F136" s="20"/>
      <c r="G136" s="20"/>
      <c r="H136" s="20"/>
      <c r="I136" s="22"/>
      <c r="J136" s="106" t="str">
        <f>IF(F136="", "", IF(E136="Billets de train", "", IF(E136="", "", VLOOKUP(F136, Listes!$G$31:$H$33, 2, FALSE))))</f>
        <v/>
      </c>
      <c r="K136" s="96"/>
    </row>
    <row r="137" spans="1:11" ht="20.149999999999999" customHeight="1" x14ac:dyDescent="0.35">
      <c r="A137" s="44">
        <v>131</v>
      </c>
      <c r="B137" s="19"/>
      <c r="C137" s="19"/>
      <c r="D137" s="20"/>
      <c r="E137" s="20"/>
      <c r="F137" s="20"/>
      <c r="G137" s="20"/>
      <c r="H137" s="20"/>
      <c r="I137" s="22"/>
      <c r="J137" s="106" t="str">
        <f>IF(F137="", "", IF(E137="Billets de train", "", IF(E137="", "", VLOOKUP(F137, Listes!$G$31:$H$33, 2, FALSE))))</f>
        <v/>
      </c>
      <c r="K137" s="96"/>
    </row>
    <row r="138" spans="1:11" ht="20.149999999999999" customHeight="1" x14ac:dyDescent="0.35">
      <c r="A138" s="44">
        <v>132</v>
      </c>
      <c r="B138" s="19"/>
      <c r="C138" s="19"/>
      <c r="D138" s="20"/>
      <c r="E138" s="20"/>
      <c r="F138" s="20"/>
      <c r="G138" s="20"/>
      <c r="H138" s="20"/>
      <c r="I138" s="22"/>
      <c r="J138" s="106" t="str">
        <f>IF(F138="", "", IF(E138="Billets de train", "", IF(E138="", "", VLOOKUP(F138, Listes!$G$31:$H$33, 2, FALSE))))</f>
        <v/>
      </c>
      <c r="K138" s="96"/>
    </row>
    <row r="139" spans="1:11" ht="20.149999999999999" customHeight="1" x14ac:dyDescent="0.35">
      <c r="A139" s="44">
        <v>133</v>
      </c>
      <c r="B139" s="19"/>
      <c r="C139" s="19"/>
      <c r="D139" s="20"/>
      <c r="E139" s="20"/>
      <c r="F139" s="20"/>
      <c r="G139" s="20"/>
      <c r="H139" s="20"/>
      <c r="I139" s="22"/>
      <c r="J139" s="106" t="str">
        <f>IF(F139="", "", IF(E139="Billets de train", "", IF(E139="", "", VLOOKUP(F139, Listes!$G$31:$H$33, 2, FALSE))))</f>
        <v/>
      </c>
      <c r="K139" s="96"/>
    </row>
    <row r="140" spans="1:11" ht="20.149999999999999" customHeight="1" x14ac:dyDescent="0.35">
      <c r="A140" s="44">
        <v>134</v>
      </c>
      <c r="B140" s="19"/>
      <c r="C140" s="19"/>
      <c r="D140" s="20"/>
      <c r="E140" s="20"/>
      <c r="F140" s="20"/>
      <c r="G140" s="20"/>
      <c r="H140" s="20"/>
      <c r="I140" s="22"/>
      <c r="J140" s="106" t="str">
        <f>IF(F140="", "", IF(E140="Billets de train", "", IF(E140="", "", VLOOKUP(F140, Listes!$G$31:$H$33, 2, FALSE))))</f>
        <v/>
      </c>
      <c r="K140" s="96"/>
    </row>
    <row r="141" spans="1:11" ht="20.149999999999999" customHeight="1" x14ac:dyDescent="0.35">
      <c r="A141" s="44">
        <v>135</v>
      </c>
      <c r="B141" s="19"/>
      <c r="C141" s="19"/>
      <c r="D141" s="20"/>
      <c r="E141" s="20"/>
      <c r="F141" s="20"/>
      <c r="G141" s="20"/>
      <c r="H141" s="20"/>
      <c r="I141" s="22"/>
      <c r="J141" s="106" t="str">
        <f>IF(F141="", "", IF(E141="Billets de train", "", IF(E141="", "", VLOOKUP(F141, Listes!$G$31:$H$33, 2, FALSE))))</f>
        <v/>
      </c>
      <c r="K141" s="96"/>
    </row>
    <row r="142" spans="1:11" ht="20.149999999999999" customHeight="1" x14ac:dyDescent="0.35">
      <c r="A142" s="44">
        <v>136</v>
      </c>
      <c r="B142" s="19"/>
      <c r="C142" s="19"/>
      <c r="D142" s="20"/>
      <c r="E142" s="20"/>
      <c r="F142" s="20"/>
      <c r="G142" s="20"/>
      <c r="H142" s="20"/>
      <c r="I142" s="22"/>
      <c r="J142" s="106" t="str">
        <f>IF(F142="", "", IF(E142="Billets de train", "", IF(E142="", "", VLOOKUP(F142, Listes!$G$31:$H$33, 2, FALSE))))</f>
        <v/>
      </c>
      <c r="K142" s="96"/>
    </row>
    <row r="143" spans="1:11" ht="20.149999999999999" customHeight="1" x14ac:dyDescent="0.35">
      <c r="A143" s="44">
        <v>137</v>
      </c>
      <c r="B143" s="19"/>
      <c r="C143" s="19"/>
      <c r="D143" s="20"/>
      <c r="E143" s="20"/>
      <c r="F143" s="20"/>
      <c r="G143" s="20"/>
      <c r="H143" s="20"/>
      <c r="I143" s="22"/>
      <c r="J143" s="106" t="str">
        <f>IF(F143="", "", IF(E143="Billets de train", "", IF(E143="", "", VLOOKUP(F143, Listes!$G$31:$H$33, 2, FALSE))))</f>
        <v/>
      </c>
      <c r="K143" s="96"/>
    </row>
    <row r="144" spans="1:11" ht="20.149999999999999" customHeight="1" x14ac:dyDescent="0.35">
      <c r="A144" s="44">
        <v>138</v>
      </c>
      <c r="B144" s="19"/>
      <c r="C144" s="19"/>
      <c r="D144" s="20"/>
      <c r="E144" s="20"/>
      <c r="F144" s="20"/>
      <c r="G144" s="20"/>
      <c r="H144" s="20"/>
      <c r="I144" s="22"/>
      <c r="J144" s="106" t="str">
        <f>IF(F144="", "", IF(E144="Billets de train", "", IF(E144="", "", VLOOKUP(F144, Listes!$G$31:$H$33, 2, FALSE))))</f>
        <v/>
      </c>
      <c r="K144" s="96"/>
    </row>
    <row r="145" spans="1:11" ht="20.149999999999999" customHeight="1" x14ac:dyDescent="0.35">
      <c r="A145" s="44">
        <v>139</v>
      </c>
      <c r="B145" s="19"/>
      <c r="C145" s="19"/>
      <c r="D145" s="20"/>
      <c r="E145" s="20"/>
      <c r="F145" s="20"/>
      <c r="G145" s="20"/>
      <c r="H145" s="20"/>
      <c r="I145" s="22"/>
      <c r="J145" s="106" t="str">
        <f>IF(F145="", "", IF(E145="Billets de train", "", IF(E145="", "", VLOOKUP(F145, Listes!$G$31:$H$33, 2, FALSE))))</f>
        <v/>
      </c>
      <c r="K145" s="96"/>
    </row>
    <row r="146" spans="1:11" ht="20.149999999999999" customHeight="1" x14ac:dyDescent="0.35">
      <c r="A146" s="44">
        <v>140</v>
      </c>
      <c r="B146" s="19"/>
      <c r="C146" s="19"/>
      <c r="D146" s="20"/>
      <c r="E146" s="20"/>
      <c r="F146" s="20"/>
      <c r="G146" s="20"/>
      <c r="H146" s="20"/>
      <c r="I146" s="22"/>
      <c r="J146" s="106" t="str">
        <f>IF(F146="", "", IF(E146="Billets de train", "", IF(E146="", "", VLOOKUP(F146, Listes!$G$31:$H$33, 2, FALSE))))</f>
        <v/>
      </c>
      <c r="K146" s="96"/>
    </row>
    <row r="147" spans="1:11" ht="20.149999999999999" customHeight="1" x14ac:dyDescent="0.35">
      <c r="A147" s="44">
        <v>141</v>
      </c>
      <c r="B147" s="19"/>
      <c r="C147" s="19"/>
      <c r="D147" s="20"/>
      <c r="E147" s="20"/>
      <c r="F147" s="20"/>
      <c r="G147" s="20"/>
      <c r="H147" s="20"/>
      <c r="I147" s="22"/>
      <c r="J147" s="106" t="str">
        <f>IF(F147="", "", IF(E147="Billets de train", "", IF(E147="", "", VLOOKUP(F147, Listes!$G$31:$H$33, 2, FALSE))))</f>
        <v/>
      </c>
      <c r="K147" s="96"/>
    </row>
    <row r="148" spans="1:11" ht="20.149999999999999" customHeight="1" x14ac:dyDescent="0.35">
      <c r="A148" s="44">
        <v>142</v>
      </c>
      <c r="B148" s="19"/>
      <c r="C148" s="19"/>
      <c r="D148" s="20"/>
      <c r="E148" s="20"/>
      <c r="F148" s="20"/>
      <c r="G148" s="20"/>
      <c r="H148" s="20"/>
      <c r="I148" s="22"/>
      <c r="J148" s="106" t="str">
        <f>IF(F148="", "", IF(E148="Billets de train", "", IF(E148="", "", VLOOKUP(F148, Listes!$G$31:$H$33, 2, FALSE))))</f>
        <v/>
      </c>
      <c r="K148" s="96"/>
    </row>
    <row r="149" spans="1:11" ht="20.149999999999999" customHeight="1" x14ac:dyDescent="0.35">
      <c r="A149" s="44">
        <v>143</v>
      </c>
      <c r="B149" s="19"/>
      <c r="C149" s="19"/>
      <c r="D149" s="20"/>
      <c r="E149" s="20"/>
      <c r="F149" s="20"/>
      <c r="G149" s="20"/>
      <c r="H149" s="20"/>
      <c r="I149" s="22"/>
      <c r="J149" s="106" t="str">
        <f>IF(F149="", "", IF(E149="Billets de train", "", IF(E149="", "", VLOOKUP(F149, Listes!$G$31:$H$33, 2, FALSE))))</f>
        <v/>
      </c>
      <c r="K149" s="96"/>
    </row>
    <row r="150" spans="1:11" ht="20.149999999999999" customHeight="1" x14ac:dyDescent="0.35">
      <c r="A150" s="44">
        <v>144</v>
      </c>
      <c r="B150" s="19"/>
      <c r="C150" s="19"/>
      <c r="D150" s="20"/>
      <c r="E150" s="20"/>
      <c r="F150" s="20"/>
      <c r="G150" s="20"/>
      <c r="H150" s="20"/>
      <c r="I150" s="22"/>
      <c r="J150" s="106" t="str">
        <f>IF(F150="", "", IF(E150="Billets de train", "", IF(E150="", "", VLOOKUP(F150, Listes!$G$31:$H$33, 2, FALSE))))</f>
        <v/>
      </c>
      <c r="K150" s="96"/>
    </row>
    <row r="151" spans="1:11" ht="20.149999999999999" customHeight="1" x14ac:dyDescent="0.35">
      <c r="A151" s="44">
        <v>145</v>
      </c>
      <c r="B151" s="19"/>
      <c r="C151" s="19"/>
      <c r="D151" s="20"/>
      <c r="E151" s="20"/>
      <c r="F151" s="20"/>
      <c r="G151" s="20"/>
      <c r="H151" s="20"/>
      <c r="I151" s="22"/>
      <c r="J151" s="106" t="str">
        <f>IF(F151="", "", IF(E151="Billets de train", "", IF(E151="", "", VLOOKUP(F151, Listes!$G$31:$H$33, 2, FALSE))))</f>
        <v/>
      </c>
      <c r="K151" s="96"/>
    </row>
    <row r="152" spans="1:11" ht="20.149999999999999" customHeight="1" x14ac:dyDescent="0.35">
      <c r="A152" s="44">
        <v>146</v>
      </c>
      <c r="B152" s="19"/>
      <c r="C152" s="19"/>
      <c r="D152" s="20"/>
      <c r="E152" s="20"/>
      <c r="F152" s="20"/>
      <c r="G152" s="20"/>
      <c r="H152" s="20"/>
      <c r="I152" s="22"/>
      <c r="J152" s="106" t="str">
        <f>IF(F152="", "", IF(E152="Billets de train", "", IF(E152="", "", VLOOKUP(F152, Listes!$G$31:$H$33, 2, FALSE))))</f>
        <v/>
      </c>
      <c r="K152" s="96"/>
    </row>
    <row r="153" spans="1:11" ht="20.149999999999999" customHeight="1" x14ac:dyDescent="0.35">
      <c r="A153" s="44">
        <v>147</v>
      </c>
      <c r="B153" s="19"/>
      <c r="C153" s="19"/>
      <c r="D153" s="20"/>
      <c r="E153" s="20"/>
      <c r="F153" s="20"/>
      <c r="G153" s="20"/>
      <c r="H153" s="20"/>
      <c r="I153" s="22"/>
      <c r="J153" s="106" t="str">
        <f>IF(F153="", "", IF(E153="Billets de train", "", IF(E153="", "", VLOOKUP(F153, Listes!$G$31:$H$33, 2, FALSE))))</f>
        <v/>
      </c>
      <c r="K153" s="96"/>
    </row>
    <row r="154" spans="1:11" ht="20.149999999999999" customHeight="1" x14ac:dyDescent="0.35">
      <c r="A154" s="44">
        <v>148</v>
      </c>
      <c r="B154" s="19"/>
      <c r="C154" s="19"/>
      <c r="D154" s="20"/>
      <c r="E154" s="20"/>
      <c r="F154" s="20"/>
      <c r="G154" s="20"/>
      <c r="H154" s="20"/>
      <c r="I154" s="22"/>
      <c r="J154" s="106" t="str">
        <f>IF(F154="", "", IF(E154="Billets de train", "", IF(E154="", "", VLOOKUP(F154, Listes!$G$31:$H$33, 2, FALSE))))</f>
        <v/>
      </c>
      <c r="K154" s="96"/>
    </row>
    <row r="155" spans="1:11" ht="20.149999999999999" customHeight="1" x14ac:dyDescent="0.35">
      <c r="A155" s="44">
        <v>149</v>
      </c>
      <c r="B155" s="19"/>
      <c r="C155" s="19"/>
      <c r="D155" s="20"/>
      <c r="E155" s="20"/>
      <c r="F155" s="20"/>
      <c r="G155" s="20"/>
      <c r="H155" s="20"/>
      <c r="I155" s="22"/>
      <c r="J155" s="106" t="str">
        <f>IF(F155="", "", IF(E155="Billets de train", "", IF(E155="", "", VLOOKUP(F155, Listes!$G$31:$H$33, 2, FALSE))))</f>
        <v/>
      </c>
      <c r="K155" s="96"/>
    </row>
    <row r="156" spans="1:11" ht="20.149999999999999" customHeight="1" x14ac:dyDescent="0.35">
      <c r="A156" s="44">
        <v>150</v>
      </c>
      <c r="B156" s="19"/>
      <c r="C156" s="19"/>
      <c r="D156" s="20"/>
      <c r="E156" s="20"/>
      <c r="F156" s="20"/>
      <c r="G156" s="20"/>
      <c r="H156" s="20"/>
      <c r="I156" s="22"/>
      <c r="J156" s="106" t="str">
        <f>IF(F156="", "", IF(E156="Billets de train", "", IF(E156="", "", VLOOKUP(F156, Listes!$G$31:$H$33, 2, FALSE))))</f>
        <v/>
      </c>
      <c r="K156" s="96"/>
    </row>
    <row r="157" spans="1:11" ht="20.149999999999999" customHeight="1" x14ac:dyDescent="0.35">
      <c r="A157" s="44">
        <v>151</v>
      </c>
      <c r="B157" s="19"/>
      <c r="C157" s="19"/>
      <c r="D157" s="20"/>
      <c r="E157" s="20"/>
      <c r="F157" s="20"/>
      <c r="G157" s="20"/>
      <c r="H157" s="20"/>
      <c r="I157" s="22"/>
      <c r="J157" s="106" t="str">
        <f>IF(F157="", "", IF(E157="Billets de train", "", IF(E157="", "", VLOOKUP(F157, Listes!$G$31:$H$33, 2, FALSE))))</f>
        <v/>
      </c>
      <c r="K157" s="96"/>
    </row>
    <row r="158" spans="1:11" ht="20.149999999999999" customHeight="1" x14ac:dyDescent="0.35">
      <c r="A158" s="44">
        <v>152</v>
      </c>
      <c r="B158" s="19"/>
      <c r="C158" s="19"/>
      <c r="D158" s="20"/>
      <c r="E158" s="20"/>
      <c r="F158" s="20"/>
      <c r="G158" s="20"/>
      <c r="H158" s="20"/>
      <c r="I158" s="22"/>
      <c r="J158" s="106" t="str">
        <f>IF(F158="", "", IF(E158="Billets de train", "", IF(E158="", "", VLOOKUP(F158, Listes!$G$31:$H$33, 2, FALSE))))</f>
        <v/>
      </c>
      <c r="K158" s="96"/>
    </row>
    <row r="159" spans="1:11" ht="20.149999999999999" customHeight="1" x14ac:dyDescent="0.35">
      <c r="A159" s="44">
        <v>153</v>
      </c>
      <c r="B159" s="19"/>
      <c r="C159" s="19"/>
      <c r="D159" s="20"/>
      <c r="E159" s="20"/>
      <c r="F159" s="20"/>
      <c r="G159" s="20"/>
      <c r="H159" s="20"/>
      <c r="I159" s="22"/>
      <c r="J159" s="106" t="str">
        <f>IF(F159="", "", IF(E159="Billets de train", "", IF(E159="", "", VLOOKUP(F159, Listes!$G$31:$H$33, 2, FALSE))))</f>
        <v/>
      </c>
      <c r="K159" s="96"/>
    </row>
    <row r="160" spans="1:11" ht="20.149999999999999" customHeight="1" x14ac:dyDescent="0.35">
      <c r="A160" s="44">
        <v>154</v>
      </c>
      <c r="B160" s="19"/>
      <c r="C160" s="19"/>
      <c r="D160" s="20"/>
      <c r="E160" s="20"/>
      <c r="F160" s="20"/>
      <c r="G160" s="20"/>
      <c r="H160" s="20"/>
      <c r="I160" s="22"/>
      <c r="J160" s="106" t="str">
        <f>IF(F160="", "", IF(E160="Billets de train", "", IF(E160="", "", VLOOKUP(F160, Listes!$G$31:$H$33, 2, FALSE))))</f>
        <v/>
      </c>
      <c r="K160" s="96"/>
    </row>
    <row r="161" spans="1:11" ht="20.149999999999999" customHeight="1" x14ac:dyDescent="0.35">
      <c r="A161" s="44">
        <v>155</v>
      </c>
      <c r="B161" s="19"/>
      <c r="C161" s="19"/>
      <c r="D161" s="20"/>
      <c r="E161" s="20"/>
      <c r="F161" s="20"/>
      <c r="G161" s="20"/>
      <c r="H161" s="20"/>
      <c r="I161" s="22"/>
      <c r="J161" s="106" t="str">
        <f>IF(F161="", "", IF(E161="Billets de train", "", IF(E161="", "", VLOOKUP(F161, Listes!$G$31:$H$33, 2, FALSE))))</f>
        <v/>
      </c>
      <c r="K161" s="96"/>
    </row>
    <row r="162" spans="1:11" ht="20.149999999999999" customHeight="1" x14ac:dyDescent="0.35">
      <c r="A162" s="44">
        <v>156</v>
      </c>
      <c r="B162" s="19"/>
      <c r="C162" s="19"/>
      <c r="D162" s="20"/>
      <c r="E162" s="20"/>
      <c r="F162" s="20"/>
      <c r="G162" s="20"/>
      <c r="H162" s="20"/>
      <c r="I162" s="22"/>
      <c r="J162" s="106" t="str">
        <f>IF(F162="", "", IF(E162="Billets de train", "", IF(E162="", "", VLOOKUP(F162, Listes!$G$31:$H$33, 2, FALSE))))</f>
        <v/>
      </c>
      <c r="K162" s="96"/>
    </row>
    <row r="163" spans="1:11" ht="20.149999999999999" customHeight="1" x14ac:dyDescent="0.35">
      <c r="A163" s="44">
        <v>157</v>
      </c>
      <c r="B163" s="19"/>
      <c r="C163" s="19"/>
      <c r="D163" s="20"/>
      <c r="E163" s="20"/>
      <c r="F163" s="20"/>
      <c r="G163" s="20"/>
      <c r="H163" s="20"/>
      <c r="I163" s="22"/>
      <c r="J163" s="106" t="str">
        <f>IF(F163="", "", IF(E163="Billets de train", "", IF(E163="", "", VLOOKUP(F163, Listes!$G$31:$H$33, 2, FALSE))))</f>
        <v/>
      </c>
      <c r="K163" s="96"/>
    </row>
    <row r="164" spans="1:11" ht="20.149999999999999" customHeight="1" x14ac:dyDescent="0.35">
      <c r="A164" s="44">
        <v>158</v>
      </c>
      <c r="B164" s="19"/>
      <c r="C164" s="19"/>
      <c r="D164" s="20"/>
      <c r="E164" s="20"/>
      <c r="F164" s="20"/>
      <c r="G164" s="20"/>
      <c r="H164" s="20"/>
      <c r="I164" s="22"/>
      <c r="J164" s="106" t="str">
        <f>IF(F164="", "", IF(E164="Billets de train", "", IF(E164="", "", VLOOKUP(F164, Listes!$G$31:$H$33, 2, FALSE))))</f>
        <v/>
      </c>
      <c r="K164" s="96"/>
    </row>
    <row r="165" spans="1:11" ht="20.149999999999999" customHeight="1" x14ac:dyDescent="0.35">
      <c r="A165" s="44">
        <v>159</v>
      </c>
      <c r="B165" s="19"/>
      <c r="C165" s="19"/>
      <c r="D165" s="20"/>
      <c r="E165" s="20"/>
      <c r="F165" s="20"/>
      <c r="G165" s="20"/>
      <c r="H165" s="20"/>
      <c r="I165" s="22"/>
      <c r="J165" s="106" t="str">
        <f>IF(F165="", "", IF(E165="Billets de train", "", IF(E165="", "", VLOOKUP(F165, Listes!$G$31:$H$33, 2, FALSE))))</f>
        <v/>
      </c>
      <c r="K165" s="96"/>
    </row>
    <row r="166" spans="1:11" ht="20.149999999999999" customHeight="1" x14ac:dyDescent="0.35">
      <c r="A166" s="44">
        <v>160</v>
      </c>
      <c r="B166" s="19"/>
      <c r="C166" s="19"/>
      <c r="D166" s="20"/>
      <c r="E166" s="20"/>
      <c r="F166" s="20"/>
      <c r="G166" s="20"/>
      <c r="H166" s="20"/>
      <c r="I166" s="22"/>
      <c r="J166" s="106" t="str">
        <f>IF(F166="", "", IF(E166="Billets de train", "", IF(E166="", "", VLOOKUP(F166, Listes!$G$31:$H$33, 2, FALSE))))</f>
        <v/>
      </c>
      <c r="K166" s="96"/>
    </row>
    <row r="167" spans="1:11" ht="20.149999999999999" customHeight="1" x14ac:dyDescent="0.35">
      <c r="A167" s="44">
        <v>161</v>
      </c>
      <c r="B167" s="19"/>
      <c r="C167" s="19"/>
      <c r="D167" s="20"/>
      <c r="E167" s="20"/>
      <c r="F167" s="20"/>
      <c r="G167" s="20"/>
      <c r="H167" s="20"/>
      <c r="I167" s="22"/>
      <c r="J167" s="106" t="str">
        <f>IF(F167="", "", IF(E167="Billets de train", "", IF(E167="", "", VLOOKUP(F167, Listes!$G$31:$H$33, 2, FALSE))))</f>
        <v/>
      </c>
      <c r="K167" s="96"/>
    </row>
    <row r="168" spans="1:11" ht="20.149999999999999" customHeight="1" x14ac:dyDescent="0.35">
      <c r="A168" s="44">
        <v>162</v>
      </c>
      <c r="B168" s="19"/>
      <c r="C168" s="19"/>
      <c r="D168" s="20"/>
      <c r="E168" s="20"/>
      <c r="F168" s="20"/>
      <c r="G168" s="20"/>
      <c r="H168" s="20"/>
      <c r="I168" s="22"/>
      <c r="J168" s="106" t="str">
        <f>IF(F168="", "", IF(E168="Billets de train", "", IF(E168="", "", VLOOKUP(F168, Listes!$G$31:$H$33, 2, FALSE))))</f>
        <v/>
      </c>
      <c r="K168" s="96"/>
    </row>
    <row r="169" spans="1:11" ht="20.149999999999999" customHeight="1" x14ac:dyDescent="0.35">
      <c r="A169" s="44">
        <v>163</v>
      </c>
      <c r="B169" s="19"/>
      <c r="C169" s="19"/>
      <c r="D169" s="20"/>
      <c r="E169" s="20"/>
      <c r="F169" s="20"/>
      <c r="G169" s="20"/>
      <c r="H169" s="20"/>
      <c r="I169" s="22"/>
      <c r="J169" s="106" t="str">
        <f>IF(F169="", "", IF(E169="Billets de train", "", IF(E169="", "", VLOOKUP(F169, Listes!$G$31:$H$33, 2, FALSE))))</f>
        <v/>
      </c>
      <c r="K169" s="96"/>
    </row>
    <row r="170" spans="1:11" ht="20.149999999999999" customHeight="1" x14ac:dyDescent="0.35">
      <c r="A170" s="44">
        <v>164</v>
      </c>
      <c r="B170" s="19"/>
      <c r="C170" s="19"/>
      <c r="D170" s="20"/>
      <c r="E170" s="20"/>
      <c r="F170" s="20"/>
      <c r="G170" s="20"/>
      <c r="H170" s="20"/>
      <c r="I170" s="22"/>
      <c r="J170" s="106" t="str">
        <f>IF(F170="", "", IF(E170="Billets de train", "", IF(E170="", "", VLOOKUP(F170, Listes!$G$31:$H$33, 2, FALSE))))</f>
        <v/>
      </c>
      <c r="K170" s="96"/>
    </row>
    <row r="171" spans="1:11" ht="20.149999999999999" customHeight="1" x14ac:dyDescent="0.35">
      <c r="A171" s="44">
        <v>165</v>
      </c>
      <c r="B171" s="19"/>
      <c r="C171" s="19"/>
      <c r="D171" s="20"/>
      <c r="E171" s="20"/>
      <c r="F171" s="20"/>
      <c r="G171" s="20"/>
      <c r="H171" s="20"/>
      <c r="I171" s="22"/>
      <c r="J171" s="106" t="str">
        <f>IF(F171="", "", IF(E171="Billets de train", "", IF(E171="", "", VLOOKUP(F171, Listes!$G$31:$H$33, 2, FALSE))))</f>
        <v/>
      </c>
      <c r="K171" s="96"/>
    </row>
    <row r="172" spans="1:11" ht="20.149999999999999" customHeight="1" x14ac:dyDescent="0.35">
      <c r="A172" s="44">
        <v>166</v>
      </c>
      <c r="B172" s="19"/>
      <c r="C172" s="19"/>
      <c r="D172" s="20"/>
      <c r="E172" s="20"/>
      <c r="F172" s="20"/>
      <c r="G172" s="20"/>
      <c r="H172" s="20"/>
      <c r="I172" s="22"/>
      <c r="J172" s="106" t="str">
        <f>IF(F172="", "", IF(E172="Billets de train", "", IF(E172="", "", VLOOKUP(F172, Listes!$G$31:$H$33, 2, FALSE))))</f>
        <v/>
      </c>
      <c r="K172" s="96"/>
    </row>
    <row r="173" spans="1:11" ht="20.149999999999999" customHeight="1" x14ac:dyDescent="0.35">
      <c r="A173" s="44">
        <v>167</v>
      </c>
      <c r="B173" s="19"/>
      <c r="C173" s="19"/>
      <c r="D173" s="20"/>
      <c r="E173" s="20"/>
      <c r="F173" s="20"/>
      <c r="G173" s="20"/>
      <c r="H173" s="20"/>
      <c r="I173" s="22"/>
      <c r="J173" s="106" t="str">
        <f>IF(F173="", "", IF(E173="Billets de train", "", IF(E173="", "", VLOOKUP(F173, Listes!$G$31:$H$33, 2, FALSE))))</f>
        <v/>
      </c>
      <c r="K173" s="96"/>
    </row>
    <row r="174" spans="1:11" ht="20.149999999999999" customHeight="1" x14ac:dyDescent="0.35">
      <c r="A174" s="44">
        <v>168</v>
      </c>
      <c r="B174" s="19"/>
      <c r="C174" s="19"/>
      <c r="D174" s="20"/>
      <c r="E174" s="20"/>
      <c r="F174" s="20"/>
      <c r="G174" s="20"/>
      <c r="H174" s="20"/>
      <c r="I174" s="22"/>
      <c r="J174" s="106" t="str">
        <f>IF(F174="", "", IF(E174="Billets de train", "", IF(E174="", "", VLOOKUP(F174, Listes!$G$31:$H$33, 2, FALSE))))</f>
        <v/>
      </c>
      <c r="K174" s="96"/>
    </row>
    <row r="175" spans="1:11" ht="20.149999999999999" customHeight="1" x14ac:dyDescent="0.35">
      <c r="A175" s="44">
        <v>169</v>
      </c>
      <c r="B175" s="19"/>
      <c r="C175" s="19"/>
      <c r="D175" s="20"/>
      <c r="E175" s="20"/>
      <c r="F175" s="20"/>
      <c r="G175" s="20"/>
      <c r="H175" s="20"/>
      <c r="I175" s="22"/>
      <c r="J175" s="106" t="str">
        <f>IF(F175="", "", IF(E175="Billets de train", "", IF(E175="", "", VLOOKUP(F175, Listes!$G$31:$H$33, 2, FALSE))))</f>
        <v/>
      </c>
      <c r="K175" s="96"/>
    </row>
    <row r="176" spans="1:11" ht="20.149999999999999" customHeight="1" x14ac:dyDescent="0.35">
      <c r="A176" s="44">
        <v>170</v>
      </c>
      <c r="B176" s="19"/>
      <c r="C176" s="19"/>
      <c r="D176" s="20"/>
      <c r="E176" s="20"/>
      <c r="F176" s="20"/>
      <c r="G176" s="20"/>
      <c r="H176" s="20"/>
      <c r="I176" s="22"/>
      <c r="J176" s="106" t="str">
        <f>IF(F176="", "", IF(E176="Billets de train", "", IF(E176="", "", VLOOKUP(F176, Listes!$G$31:$H$33, 2, FALSE))))</f>
        <v/>
      </c>
      <c r="K176" s="96"/>
    </row>
    <row r="177" spans="1:11" ht="20.149999999999999" customHeight="1" x14ac:dyDescent="0.35">
      <c r="A177" s="44">
        <v>171</v>
      </c>
      <c r="B177" s="19"/>
      <c r="C177" s="19"/>
      <c r="D177" s="20"/>
      <c r="E177" s="20"/>
      <c r="F177" s="20"/>
      <c r="G177" s="20"/>
      <c r="H177" s="20"/>
      <c r="I177" s="22"/>
      <c r="J177" s="106" t="str">
        <f>IF(F177="", "", IF(E177="Billets de train", "", IF(E177="", "", VLOOKUP(F177, Listes!$G$31:$H$33, 2, FALSE))))</f>
        <v/>
      </c>
      <c r="K177" s="96"/>
    </row>
    <row r="178" spans="1:11" ht="20.149999999999999" customHeight="1" x14ac:dyDescent="0.35">
      <c r="A178" s="44">
        <v>172</v>
      </c>
      <c r="B178" s="19"/>
      <c r="C178" s="19"/>
      <c r="D178" s="20"/>
      <c r="E178" s="20"/>
      <c r="F178" s="20"/>
      <c r="G178" s="20"/>
      <c r="H178" s="20"/>
      <c r="I178" s="22"/>
      <c r="J178" s="106" t="str">
        <f>IF(F178="", "", IF(E178="Billets de train", "", IF(E178="", "", VLOOKUP(F178, Listes!$G$31:$H$33, 2, FALSE))))</f>
        <v/>
      </c>
      <c r="K178" s="96"/>
    </row>
    <row r="179" spans="1:11" ht="20.149999999999999" customHeight="1" x14ac:dyDescent="0.35">
      <c r="A179" s="44">
        <v>173</v>
      </c>
      <c r="B179" s="19"/>
      <c r="C179" s="19"/>
      <c r="D179" s="20"/>
      <c r="E179" s="20"/>
      <c r="F179" s="20"/>
      <c r="G179" s="20"/>
      <c r="H179" s="20"/>
      <c r="I179" s="22"/>
      <c r="J179" s="106" t="str">
        <f>IF(F179="", "", IF(E179="Billets de train", "", IF(E179="", "", VLOOKUP(F179, Listes!$G$31:$H$33, 2, FALSE))))</f>
        <v/>
      </c>
      <c r="K179" s="96"/>
    </row>
    <row r="180" spans="1:11" ht="20.149999999999999" customHeight="1" x14ac:dyDescent="0.35">
      <c r="A180" s="44">
        <v>174</v>
      </c>
      <c r="B180" s="19"/>
      <c r="C180" s="19"/>
      <c r="D180" s="20"/>
      <c r="E180" s="20"/>
      <c r="F180" s="20"/>
      <c r="G180" s="20"/>
      <c r="H180" s="20"/>
      <c r="I180" s="22"/>
      <c r="J180" s="106" t="str">
        <f>IF(F180="", "", IF(E180="Billets de train", "", IF(E180="", "", VLOOKUP(F180, Listes!$G$31:$H$33, 2, FALSE))))</f>
        <v/>
      </c>
      <c r="K180" s="96"/>
    </row>
    <row r="181" spans="1:11" ht="20.149999999999999" customHeight="1" x14ac:dyDescent="0.35">
      <c r="A181" s="44">
        <v>175</v>
      </c>
      <c r="B181" s="19"/>
      <c r="C181" s="19"/>
      <c r="D181" s="20"/>
      <c r="E181" s="20"/>
      <c r="F181" s="20"/>
      <c r="G181" s="20"/>
      <c r="H181" s="20"/>
      <c r="I181" s="22"/>
      <c r="J181" s="106" t="str">
        <f>IF(F181="", "", IF(E181="Billets de train", "", IF(E181="", "", VLOOKUP(F181, Listes!$G$31:$H$33, 2, FALSE))))</f>
        <v/>
      </c>
      <c r="K181" s="96"/>
    </row>
    <row r="182" spans="1:11" ht="20.149999999999999" customHeight="1" x14ac:dyDescent="0.35">
      <c r="A182" s="44">
        <v>176</v>
      </c>
      <c r="B182" s="19"/>
      <c r="C182" s="19"/>
      <c r="D182" s="20"/>
      <c r="E182" s="20"/>
      <c r="F182" s="20"/>
      <c r="G182" s="20"/>
      <c r="H182" s="20"/>
      <c r="I182" s="22"/>
      <c r="J182" s="106" t="str">
        <f>IF(F182="", "", IF(E182="Billets de train", "", IF(E182="", "", VLOOKUP(F182, Listes!$G$31:$H$33, 2, FALSE))))</f>
        <v/>
      </c>
      <c r="K182" s="96"/>
    </row>
    <row r="183" spans="1:11" ht="20.149999999999999" customHeight="1" x14ac:dyDescent="0.35">
      <c r="A183" s="44">
        <v>177</v>
      </c>
      <c r="B183" s="19"/>
      <c r="C183" s="19"/>
      <c r="D183" s="20"/>
      <c r="E183" s="20"/>
      <c r="F183" s="20"/>
      <c r="G183" s="20"/>
      <c r="H183" s="20"/>
      <c r="I183" s="22"/>
      <c r="J183" s="106" t="str">
        <f>IF(F183="", "", IF(E183="Billets de train", "", IF(E183="", "", VLOOKUP(F183, Listes!$G$31:$H$33, 2, FALSE))))</f>
        <v/>
      </c>
      <c r="K183" s="96"/>
    </row>
    <row r="184" spans="1:11" ht="20.149999999999999" customHeight="1" x14ac:dyDescent="0.35">
      <c r="A184" s="44">
        <v>178</v>
      </c>
      <c r="B184" s="19"/>
      <c r="C184" s="19"/>
      <c r="D184" s="20"/>
      <c r="E184" s="20"/>
      <c r="F184" s="20"/>
      <c r="G184" s="20"/>
      <c r="H184" s="20"/>
      <c r="I184" s="22"/>
      <c r="J184" s="106" t="str">
        <f>IF(F184="", "", IF(E184="Billets de train", "", IF(E184="", "", VLOOKUP(F184, Listes!$G$31:$H$33, 2, FALSE))))</f>
        <v/>
      </c>
      <c r="K184" s="96"/>
    </row>
    <row r="185" spans="1:11" ht="20.149999999999999" customHeight="1" x14ac:dyDescent="0.35">
      <c r="A185" s="44">
        <v>179</v>
      </c>
      <c r="B185" s="19"/>
      <c r="C185" s="19"/>
      <c r="D185" s="20"/>
      <c r="E185" s="20"/>
      <c r="F185" s="20"/>
      <c r="G185" s="20"/>
      <c r="H185" s="20"/>
      <c r="I185" s="22"/>
      <c r="J185" s="106" t="str">
        <f>IF(F185="", "", IF(E185="Billets de train", "", IF(E185="", "", VLOOKUP(F185, Listes!$G$31:$H$33, 2, FALSE))))</f>
        <v/>
      </c>
      <c r="K185" s="96"/>
    </row>
    <row r="186" spans="1:11" ht="20.149999999999999" customHeight="1" x14ac:dyDescent="0.35">
      <c r="A186" s="44">
        <v>180</v>
      </c>
      <c r="B186" s="19"/>
      <c r="C186" s="19"/>
      <c r="D186" s="20"/>
      <c r="E186" s="20"/>
      <c r="F186" s="20"/>
      <c r="G186" s="20"/>
      <c r="H186" s="20"/>
      <c r="I186" s="22"/>
      <c r="J186" s="106" t="str">
        <f>IF(F186="", "", IF(E186="Billets de train", "", IF(E186="", "", VLOOKUP(F186, Listes!$G$31:$H$33, 2, FALSE))))</f>
        <v/>
      </c>
      <c r="K186" s="96"/>
    </row>
    <row r="187" spans="1:11" ht="20.149999999999999" customHeight="1" x14ac:dyDescent="0.35">
      <c r="A187" s="44">
        <v>181</v>
      </c>
      <c r="B187" s="19"/>
      <c r="C187" s="19"/>
      <c r="D187" s="20"/>
      <c r="E187" s="20"/>
      <c r="F187" s="20"/>
      <c r="G187" s="20"/>
      <c r="H187" s="20"/>
      <c r="I187" s="22"/>
      <c r="J187" s="106" t="str">
        <f>IF(F187="", "", IF(E187="Billets de train", "", IF(E187="", "", VLOOKUP(F187, Listes!$G$31:$H$33, 2, FALSE))))</f>
        <v/>
      </c>
      <c r="K187" s="96"/>
    </row>
    <row r="188" spans="1:11" ht="20.149999999999999" customHeight="1" x14ac:dyDescent="0.35">
      <c r="A188" s="44">
        <v>182</v>
      </c>
      <c r="B188" s="19"/>
      <c r="C188" s="19"/>
      <c r="D188" s="20"/>
      <c r="E188" s="20"/>
      <c r="F188" s="20"/>
      <c r="G188" s="20"/>
      <c r="H188" s="20"/>
      <c r="I188" s="22"/>
      <c r="J188" s="106" t="str">
        <f>IF(F188="", "", IF(E188="Billets de train", "", IF(E188="", "", VLOOKUP(F188, Listes!$G$31:$H$33, 2, FALSE))))</f>
        <v/>
      </c>
      <c r="K188" s="96"/>
    </row>
    <row r="189" spans="1:11" ht="20.149999999999999" customHeight="1" x14ac:dyDescent="0.35">
      <c r="A189" s="44">
        <v>183</v>
      </c>
      <c r="B189" s="19"/>
      <c r="C189" s="19"/>
      <c r="D189" s="20"/>
      <c r="E189" s="20"/>
      <c r="F189" s="20"/>
      <c r="G189" s="20"/>
      <c r="H189" s="20"/>
      <c r="I189" s="22"/>
      <c r="J189" s="106" t="str">
        <f>IF(F189="", "", IF(E189="Billets de train", "", IF(E189="", "", VLOOKUP(F189, Listes!$G$31:$H$33, 2, FALSE))))</f>
        <v/>
      </c>
      <c r="K189" s="96"/>
    </row>
    <row r="190" spans="1:11" ht="20.149999999999999" customHeight="1" x14ac:dyDescent="0.35">
      <c r="A190" s="44">
        <v>184</v>
      </c>
      <c r="B190" s="19"/>
      <c r="C190" s="19"/>
      <c r="D190" s="20"/>
      <c r="E190" s="20"/>
      <c r="F190" s="20"/>
      <c r="G190" s="20"/>
      <c r="H190" s="20"/>
      <c r="I190" s="22"/>
      <c r="J190" s="106" t="str">
        <f>IF(F190="", "", IF(E190="Billets de train", "", IF(E190="", "", VLOOKUP(F190, Listes!$G$31:$H$33, 2, FALSE))))</f>
        <v/>
      </c>
      <c r="K190" s="96"/>
    </row>
    <row r="191" spans="1:11" ht="20.149999999999999" customHeight="1" x14ac:dyDescent="0.35">
      <c r="A191" s="44">
        <v>185</v>
      </c>
      <c r="B191" s="19"/>
      <c r="C191" s="19"/>
      <c r="D191" s="20"/>
      <c r="E191" s="20"/>
      <c r="F191" s="20"/>
      <c r="G191" s="20"/>
      <c r="H191" s="20"/>
      <c r="I191" s="22"/>
      <c r="J191" s="106" t="str">
        <f>IF(F191="", "", IF(E191="Billets de train", "", IF(E191="", "", VLOOKUP(F191, Listes!$G$31:$H$33, 2, FALSE))))</f>
        <v/>
      </c>
      <c r="K191" s="96"/>
    </row>
    <row r="192" spans="1:11" ht="20.149999999999999" customHeight="1" x14ac:dyDescent="0.35">
      <c r="A192" s="44">
        <v>186</v>
      </c>
      <c r="B192" s="19"/>
      <c r="C192" s="19"/>
      <c r="D192" s="20"/>
      <c r="E192" s="20"/>
      <c r="F192" s="20"/>
      <c r="G192" s="20"/>
      <c r="H192" s="20"/>
      <c r="I192" s="22"/>
      <c r="J192" s="106" t="str">
        <f>IF(F192="", "", IF(E192="Billets de train", "", IF(E192="", "", VLOOKUP(F192, Listes!$G$31:$H$33, 2, FALSE))))</f>
        <v/>
      </c>
      <c r="K192" s="96"/>
    </row>
    <row r="193" spans="1:11" ht="20.149999999999999" customHeight="1" x14ac:dyDescent="0.35">
      <c r="A193" s="44">
        <v>187</v>
      </c>
      <c r="B193" s="19"/>
      <c r="C193" s="19"/>
      <c r="D193" s="20"/>
      <c r="E193" s="20"/>
      <c r="F193" s="20"/>
      <c r="G193" s="20"/>
      <c r="H193" s="20"/>
      <c r="I193" s="22"/>
      <c r="J193" s="106" t="str">
        <f>IF(F193="", "", IF(E193="Billets de train", "", IF(E193="", "", VLOOKUP(F193, Listes!$G$31:$H$33, 2, FALSE))))</f>
        <v/>
      </c>
      <c r="K193" s="96"/>
    </row>
    <row r="194" spans="1:11" ht="20.149999999999999" customHeight="1" x14ac:dyDescent="0.35">
      <c r="A194" s="44">
        <v>188</v>
      </c>
      <c r="B194" s="19"/>
      <c r="C194" s="19"/>
      <c r="D194" s="20"/>
      <c r="E194" s="20"/>
      <c r="F194" s="20"/>
      <c r="G194" s="20"/>
      <c r="H194" s="20"/>
      <c r="I194" s="22"/>
      <c r="J194" s="106" t="str">
        <f>IF(F194="", "", IF(E194="Billets de train", "", IF(E194="", "", VLOOKUP(F194, Listes!$G$31:$H$33, 2, FALSE))))</f>
        <v/>
      </c>
      <c r="K194" s="96"/>
    </row>
    <row r="195" spans="1:11" ht="20.149999999999999" customHeight="1" x14ac:dyDescent="0.35">
      <c r="A195" s="44">
        <v>189</v>
      </c>
      <c r="B195" s="19"/>
      <c r="C195" s="19"/>
      <c r="D195" s="20"/>
      <c r="E195" s="20"/>
      <c r="F195" s="20"/>
      <c r="G195" s="20"/>
      <c r="H195" s="20"/>
      <c r="I195" s="22"/>
      <c r="J195" s="106" t="str">
        <f>IF(F195="", "", IF(E195="Billets de train", "", IF(E195="", "", VLOOKUP(F195, Listes!$G$31:$H$33, 2, FALSE))))</f>
        <v/>
      </c>
      <c r="K195" s="96"/>
    </row>
    <row r="196" spans="1:11" ht="20.149999999999999" customHeight="1" x14ac:dyDescent="0.35">
      <c r="A196" s="44">
        <v>190</v>
      </c>
      <c r="B196" s="19"/>
      <c r="C196" s="19"/>
      <c r="D196" s="20"/>
      <c r="E196" s="20"/>
      <c r="F196" s="20"/>
      <c r="G196" s="20"/>
      <c r="H196" s="20"/>
      <c r="I196" s="22"/>
      <c r="J196" s="106" t="str">
        <f>IF(F196="", "", IF(E196="Billets de train", "", IF(E196="", "", VLOOKUP(F196, Listes!$G$31:$H$33, 2, FALSE))))</f>
        <v/>
      </c>
      <c r="K196" s="96"/>
    </row>
    <row r="197" spans="1:11" ht="20.149999999999999" customHeight="1" x14ac:dyDescent="0.35">
      <c r="A197" s="44">
        <v>191</v>
      </c>
      <c r="B197" s="19"/>
      <c r="C197" s="19"/>
      <c r="D197" s="20"/>
      <c r="E197" s="20"/>
      <c r="F197" s="20"/>
      <c r="G197" s="20"/>
      <c r="H197" s="20"/>
      <c r="I197" s="22"/>
      <c r="J197" s="106" t="str">
        <f>IF(F197="", "", IF(E197="Billets de train", "", IF(E197="", "", VLOOKUP(F197, Listes!$G$31:$H$33, 2, FALSE))))</f>
        <v/>
      </c>
      <c r="K197" s="96"/>
    </row>
    <row r="198" spans="1:11" ht="20.149999999999999" customHeight="1" x14ac:dyDescent="0.35">
      <c r="A198" s="44">
        <v>192</v>
      </c>
      <c r="B198" s="19"/>
      <c r="C198" s="19"/>
      <c r="D198" s="20"/>
      <c r="E198" s="20"/>
      <c r="F198" s="20"/>
      <c r="G198" s="20"/>
      <c r="H198" s="20"/>
      <c r="I198" s="22"/>
      <c r="J198" s="106" t="str">
        <f>IF(F198="", "", IF(E198="Billets de train", "", IF(E198="", "", VLOOKUP(F198, Listes!$G$31:$H$33, 2, FALSE))))</f>
        <v/>
      </c>
      <c r="K198" s="96"/>
    </row>
    <row r="199" spans="1:11" ht="20.149999999999999" customHeight="1" x14ac:dyDescent="0.35">
      <c r="A199" s="44">
        <v>193</v>
      </c>
      <c r="B199" s="19"/>
      <c r="C199" s="19"/>
      <c r="D199" s="20"/>
      <c r="E199" s="20"/>
      <c r="F199" s="20"/>
      <c r="G199" s="20"/>
      <c r="H199" s="20"/>
      <c r="I199" s="22"/>
      <c r="J199" s="106" t="str">
        <f>IF(F199="", "", IF(E199="Billets de train", "", IF(E199="", "", VLOOKUP(F199, Listes!$G$31:$H$33, 2, FALSE))))</f>
        <v/>
      </c>
      <c r="K199" s="96"/>
    </row>
    <row r="200" spans="1:11" ht="20.149999999999999" customHeight="1" x14ac:dyDescent="0.35">
      <c r="A200" s="44">
        <v>194</v>
      </c>
      <c r="B200" s="19"/>
      <c r="C200" s="19"/>
      <c r="D200" s="20"/>
      <c r="E200" s="20"/>
      <c r="F200" s="20"/>
      <c r="G200" s="20"/>
      <c r="H200" s="20"/>
      <c r="I200" s="22"/>
      <c r="J200" s="106" t="str">
        <f>IF(F200="", "", IF(E200="Billets de train", "", IF(E200="", "", VLOOKUP(F200, Listes!$G$31:$H$33, 2, FALSE))))</f>
        <v/>
      </c>
      <c r="K200" s="96"/>
    </row>
    <row r="201" spans="1:11" ht="20.149999999999999" customHeight="1" x14ac:dyDescent="0.35">
      <c r="A201" s="44">
        <v>195</v>
      </c>
      <c r="B201" s="19"/>
      <c r="C201" s="19"/>
      <c r="D201" s="20"/>
      <c r="E201" s="20"/>
      <c r="F201" s="20"/>
      <c r="G201" s="20"/>
      <c r="H201" s="20"/>
      <c r="I201" s="22"/>
      <c r="J201" s="106" t="str">
        <f>IF(F201="", "", IF(E201="Billets de train", "", IF(E201="", "", VLOOKUP(F201, Listes!$G$31:$H$33, 2, FALSE))))</f>
        <v/>
      </c>
      <c r="K201" s="96"/>
    </row>
    <row r="202" spans="1:11" ht="20.149999999999999" customHeight="1" x14ac:dyDescent="0.35">
      <c r="A202" s="44">
        <v>196</v>
      </c>
      <c r="B202" s="19"/>
      <c r="C202" s="19"/>
      <c r="D202" s="20"/>
      <c r="E202" s="20"/>
      <c r="F202" s="20"/>
      <c r="G202" s="20"/>
      <c r="H202" s="20"/>
      <c r="I202" s="22"/>
      <c r="J202" s="106" t="str">
        <f>IF(F202="", "", IF(E202="Billets de train", "", IF(E202="", "", VLOOKUP(F202, Listes!$G$31:$H$33, 2, FALSE))))</f>
        <v/>
      </c>
      <c r="K202" s="96"/>
    </row>
    <row r="203" spans="1:11" ht="20.149999999999999" customHeight="1" x14ac:dyDescent="0.35">
      <c r="A203" s="44">
        <v>197</v>
      </c>
      <c r="B203" s="19"/>
      <c r="C203" s="19"/>
      <c r="D203" s="20"/>
      <c r="E203" s="20"/>
      <c r="F203" s="20"/>
      <c r="G203" s="20"/>
      <c r="H203" s="20"/>
      <c r="I203" s="22"/>
      <c r="J203" s="106" t="str">
        <f>IF(F203="", "", IF(E203="Billets de train", "", IF(E203="", "", VLOOKUP(F203, Listes!$G$31:$H$33, 2, FALSE))))</f>
        <v/>
      </c>
      <c r="K203" s="96"/>
    </row>
    <row r="204" spans="1:11" ht="20.149999999999999" customHeight="1" x14ac:dyDescent="0.35">
      <c r="A204" s="44">
        <v>198</v>
      </c>
      <c r="B204" s="19"/>
      <c r="C204" s="19"/>
      <c r="D204" s="20"/>
      <c r="E204" s="20"/>
      <c r="F204" s="20"/>
      <c r="G204" s="20"/>
      <c r="H204" s="20"/>
      <c r="I204" s="22"/>
      <c r="J204" s="106" t="str">
        <f>IF(F204="", "", IF(E204="Billets de train", "", IF(E204="", "", VLOOKUP(F204, Listes!$G$31:$H$33, 2, FALSE))))</f>
        <v/>
      </c>
      <c r="K204" s="96"/>
    </row>
    <row r="205" spans="1:11" ht="20.149999999999999" customHeight="1" x14ac:dyDescent="0.35">
      <c r="A205" s="44">
        <v>199</v>
      </c>
      <c r="B205" s="19"/>
      <c r="C205" s="19"/>
      <c r="D205" s="20"/>
      <c r="E205" s="20"/>
      <c r="F205" s="20"/>
      <c r="G205" s="20"/>
      <c r="H205" s="20"/>
      <c r="I205" s="22"/>
      <c r="J205" s="106" t="str">
        <f>IF(F205="", "", IF(E205="Billets de train", "", IF(E205="", "", VLOOKUP(F205, Listes!$G$31:$H$33, 2, FALSE))))</f>
        <v/>
      </c>
      <c r="K205" s="96"/>
    </row>
    <row r="206" spans="1:11" ht="20.149999999999999" customHeight="1" x14ac:dyDescent="0.35">
      <c r="A206" s="44">
        <v>200</v>
      </c>
      <c r="B206" s="19"/>
      <c r="C206" s="19"/>
      <c r="D206" s="20"/>
      <c r="E206" s="20"/>
      <c r="F206" s="20"/>
      <c r="G206" s="20"/>
      <c r="H206" s="20"/>
      <c r="I206" s="22"/>
      <c r="J206" s="106" t="str">
        <f>IF(F206="", "", IF(E206="Billets de train", "", IF(E206="", "", VLOOKUP(F206, Listes!$G$31:$H$33, 2, FALSE))))</f>
        <v/>
      </c>
      <c r="K206" s="96"/>
    </row>
    <row r="207" spans="1:11" ht="20.149999999999999" customHeight="1" x14ac:dyDescent="0.35">
      <c r="A207" s="44">
        <v>201</v>
      </c>
      <c r="B207" s="19"/>
      <c r="C207" s="19"/>
      <c r="D207" s="20"/>
      <c r="E207" s="20"/>
      <c r="F207" s="20"/>
      <c r="G207" s="20"/>
      <c r="H207" s="20"/>
      <c r="I207" s="22"/>
      <c r="J207" s="106" t="str">
        <f>IF(F207="", "", IF(E207="Billets de train", "", IF(E207="", "", VLOOKUP(F207, Listes!$G$31:$H$33, 2, FALSE))))</f>
        <v/>
      </c>
      <c r="K207" s="96"/>
    </row>
    <row r="208" spans="1:11" ht="20.149999999999999" customHeight="1" x14ac:dyDescent="0.35">
      <c r="A208" s="44">
        <v>202</v>
      </c>
      <c r="B208" s="19"/>
      <c r="C208" s="19"/>
      <c r="D208" s="20"/>
      <c r="E208" s="20"/>
      <c r="F208" s="20"/>
      <c r="G208" s="20"/>
      <c r="H208" s="20"/>
      <c r="I208" s="22"/>
      <c r="J208" s="106" t="str">
        <f>IF(F208="", "", IF(E208="Billets de train", "", IF(E208="", "", VLOOKUP(F208, Listes!$G$31:$H$33, 2, FALSE))))</f>
        <v/>
      </c>
      <c r="K208" s="96"/>
    </row>
    <row r="209" spans="1:11" ht="20.149999999999999" customHeight="1" x14ac:dyDescent="0.35">
      <c r="A209" s="44">
        <v>203</v>
      </c>
      <c r="B209" s="19"/>
      <c r="C209" s="19"/>
      <c r="D209" s="20"/>
      <c r="E209" s="20"/>
      <c r="F209" s="20"/>
      <c r="G209" s="20"/>
      <c r="H209" s="20"/>
      <c r="I209" s="22"/>
      <c r="J209" s="106" t="str">
        <f>IF(F209="", "", IF(E209="Billets de train", "", IF(E209="", "", VLOOKUP(F209, Listes!$G$31:$H$33, 2, FALSE))))</f>
        <v/>
      </c>
      <c r="K209" s="96"/>
    </row>
    <row r="210" spans="1:11" ht="20.149999999999999" customHeight="1" x14ac:dyDescent="0.35">
      <c r="A210" s="44">
        <v>204</v>
      </c>
      <c r="B210" s="19"/>
      <c r="C210" s="19"/>
      <c r="D210" s="20"/>
      <c r="E210" s="20"/>
      <c r="F210" s="20"/>
      <c r="G210" s="20"/>
      <c r="H210" s="20"/>
      <c r="I210" s="22"/>
      <c r="J210" s="106" t="str">
        <f>IF(F210="", "", IF(E210="Billets de train", "", IF(E210="", "", VLOOKUP(F210, Listes!$G$31:$H$33, 2, FALSE))))</f>
        <v/>
      </c>
      <c r="K210" s="96"/>
    </row>
    <row r="211" spans="1:11" ht="20.149999999999999" customHeight="1" x14ac:dyDescent="0.35">
      <c r="A211" s="44">
        <v>205</v>
      </c>
      <c r="B211" s="19"/>
      <c r="C211" s="19"/>
      <c r="D211" s="20"/>
      <c r="E211" s="20"/>
      <c r="F211" s="20"/>
      <c r="G211" s="20"/>
      <c r="H211" s="20"/>
      <c r="I211" s="22"/>
      <c r="J211" s="106" t="str">
        <f>IF(F211="", "", IF(E211="Billets de train", "", IF(E211="", "", VLOOKUP(F211, Listes!$G$31:$H$33, 2, FALSE))))</f>
        <v/>
      </c>
      <c r="K211" s="96"/>
    </row>
    <row r="212" spans="1:11" ht="20.149999999999999" customHeight="1" x14ac:dyDescent="0.35">
      <c r="A212" s="44">
        <v>206</v>
      </c>
      <c r="B212" s="19"/>
      <c r="C212" s="19"/>
      <c r="D212" s="20"/>
      <c r="E212" s="20"/>
      <c r="F212" s="20"/>
      <c r="G212" s="20"/>
      <c r="H212" s="20"/>
      <c r="I212" s="22"/>
      <c r="J212" s="106" t="str">
        <f>IF(F212="", "", IF(E212="Billets de train", "", IF(E212="", "", VLOOKUP(F212, Listes!$G$31:$H$33, 2, FALSE))))</f>
        <v/>
      </c>
      <c r="K212" s="96"/>
    </row>
    <row r="213" spans="1:11" ht="20.149999999999999" customHeight="1" x14ac:dyDescent="0.35">
      <c r="A213" s="44">
        <v>207</v>
      </c>
      <c r="B213" s="19"/>
      <c r="C213" s="19"/>
      <c r="D213" s="20"/>
      <c r="E213" s="20"/>
      <c r="F213" s="20"/>
      <c r="G213" s="20"/>
      <c r="H213" s="20"/>
      <c r="I213" s="22"/>
      <c r="J213" s="106" t="str">
        <f>IF(F213="", "", IF(E213="Billets de train", "", IF(E213="", "", VLOOKUP(F213, Listes!$G$31:$H$33, 2, FALSE))))</f>
        <v/>
      </c>
      <c r="K213" s="96"/>
    </row>
    <row r="214" spans="1:11" ht="20.149999999999999" customHeight="1" x14ac:dyDescent="0.35">
      <c r="A214" s="44">
        <v>208</v>
      </c>
      <c r="B214" s="19"/>
      <c r="C214" s="19"/>
      <c r="D214" s="20"/>
      <c r="E214" s="20"/>
      <c r="F214" s="20"/>
      <c r="G214" s="20"/>
      <c r="H214" s="20"/>
      <c r="I214" s="22"/>
      <c r="J214" s="106" t="str">
        <f>IF(F214="", "", IF(E214="Billets de train", "", IF(E214="", "", VLOOKUP(F214, Listes!$G$31:$H$33, 2, FALSE))))</f>
        <v/>
      </c>
      <c r="K214" s="96"/>
    </row>
    <row r="215" spans="1:11" ht="20.149999999999999" customHeight="1" x14ac:dyDescent="0.35">
      <c r="A215" s="44">
        <v>209</v>
      </c>
      <c r="B215" s="19"/>
      <c r="C215" s="19"/>
      <c r="D215" s="20"/>
      <c r="E215" s="20"/>
      <c r="F215" s="20"/>
      <c r="G215" s="20"/>
      <c r="H215" s="20"/>
      <c r="I215" s="22"/>
      <c r="J215" s="106" t="str">
        <f>IF(F215="", "", IF(E215="Billets de train", "", IF(E215="", "", VLOOKUP(F215, Listes!$G$31:$H$33, 2, FALSE))))</f>
        <v/>
      </c>
      <c r="K215" s="96"/>
    </row>
    <row r="216" spans="1:11" ht="20.149999999999999" customHeight="1" x14ac:dyDescent="0.35">
      <c r="A216" s="44">
        <v>210</v>
      </c>
      <c r="B216" s="19"/>
      <c r="C216" s="19"/>
      <c r="D216" s="20"/>
      <c r="E216" s="20"/>
      <c r="F216" s="20"/>
      <c r="G216" s="20"/>
      <c r="H216" s="20"/>
      <c r="I216" s="22"/>
      <c r="J216" s="106" t="str">
        <f>IF(F216="", "", IF(E216="Billets de train", "", IF(E216="", "", VLOOKUP(F216, Listes!$G$31:$H$33, 2, FALSE))))</f>
        <v/>
      </c>
      <c r="K216" s="96"/>
    </row>
    <row r="217" spans="1:11" ht="20.149999999999999" customHeight="1" x14ac:dyDescent="0.35">
      <c r="A217" s="44">
        <v>211</v>
      </c>
      <c r="B217" s="19"/>
      <c r="C217" s="19"/>
      <c r="D217" s="20"/>
      <c r="E217" s="20"/>
      <c r="F217" s="20"/>
      <c r="G217" s="20"/>
      <c r="H217" s="20"/>
      <c r="I217" s="22"/>
      <c r="J217" s="106" t="str">
        <f>IF(F217="", "", IF(E217="Billets de train", "", IF(E217="", "", VLOOKUP(F217, Listes!$G$31:$H$33, 2, FALSE))))</f>
        <v/>
      </c>
      <c r="K217" s="96"/>
    </row>
    <row r="218" spans="1:11" ht="20.149999999999999" customHeight="1" x14ac:dyDescent="0.35">
      <c r="A218" s="44">
        <v>212</v>
      </c>
      <c r="B218" s="19"/>
      <c r="C218" s="19"/>
      <c r="D218" s="20"/>
      <c r="E218" s="20"/>
      <c r="F218" s="20"/>
      <c r="G218" s="20"/>
      <c r="H218" s="20"/>
      <c r="I218" s="22"/>
      <c r="J218" s="106" t="str">
        <f>IF(F218="", "", IF(E218="Billets de train", "", IF(E218="", "", VLOOKUP(F218, Listes!$G$31:$H$33, 2, FALSE))))</f>
        <v/>
      </c>
      <c r="K218" s="96"/>
    </row>
    <row r="219" spans="1:11" ht="20.149999999999999" customHeight="1" x14ac:dyDescent="0.35">
      <c r="A219" s="44">
        <v>213</v>
      </c>
      <c r="B219" s="19"/>
      <c r="C219" s="19"/>
      <c r="D219" s="20"/>
      <c r="E219" s="20"/>
      <c r="F219" s="20"/>
      <c r="G219" s="20"/>
      <c r="H219" s="20"/>
      <c r="I219" s="22"/>
      <c r="J219" s="106" t="str">
        <f>IF(F219="", "", IF(E219="Billets de train", "", IF(E219="", "", VLOOKUP(F219, Listes!$G$31:$H$33, 2, FALSE))))</f>
        <v/>
      </c>
      <c r="K219" s="96"/>
    </row>
    <row r="220" spans="1:11" ht="20.149999999999999" customHeight="1" x14ac:dyDescent="0.35">
      <c r="A220" s="44">
        <v>214</v>
      </c>
      <c r="B220" s="19"/>
      <c r="C220" s="19"/>
      <c r="D220" s="20"/>
      <c r="E220" s="20"/>
      <c r="F220" s="20"/>
      <c r="G220" s="20"/>
      <c r="H220" s="20"/>
      <c r="I220" s="22"/>
      <c r="J220" s="106" t="str">
        <f>IF(F220="", "", IF(E220="Billets de train", "", IF(E220="", "", VLOOKUP(F220, Listes!$G$31:$H$33, 2, FALSE))))</f>
        <v/>
      </c>
      <c r="K220" s="96"/>
    </row>
    <row r="221" spans="1:11" ht="20.149999999999999" customHeight="1" x14ac:dyDescent="0.35">
      <c r="A221" s="44">
        <v>215</v>
      </c>
      <c r="B221" s="19"/>
      <c r="C221" s="19"/>
      <c r="D221" s="20"/>
      <c r="E221" s="20"/>
      <c r="F221" s="20"/>
      <c r="G221" s="20"/>
      <c r="H221" s="20"/>
      <c r="I221" s="22"/>
      <c r="J221" s="106" t="str">
        <f>IF(F221="", "", IF(E221="Billets de train", "", IF(E221="", "", VLOOKUP(F221, Listes!$G$31:$H$33, 2, FALSE))))</f>
        <v/>
      </c>
      <c r="K221" s="96"/>
    </row>
    <row r="222" spans="1:11" ht="20.149999999999999" customHeight="1" x14ac:dyDescent="0.35">
      <c r="A222" s="44">
        <v>216</v>
      </c>
      <c r="B222" s="19"/>
      <c r="C222" s="19"/>
      <c r="D222" s="20"/>
      <c r="E222" s="20"/>
      <c r="F222" s="20"/>
      <c r="G222" s="20"/>
      <c r="H222" s="20"/>
      <c r="I222" s="22"/>
      <c r="J222" s="106" t="str">
        <f>IF(F222="", "", IF(E222="Billets de train", "", IF(E222="", "", VLOOKUP(F222, Listes!$G$31:$H$33, 2, FALSE))))</f>
        <v/>
      </c>
      <c r="K222" s="96"/>
    </row>
    <row r="223" spans="1:11" ht="20.149999999999999" customHeight="1" x14ac:dyDescent="0.35">
      <c r="A223" s="44">
        <v>217</v>
      </c>
      <c r="B223" s="19"/>
      <c r="C223" s="19"/>
      <c r="D223" s="20"/>
      <c r="E223" s="20"/>
      <c r="F223" s="20"/>
      <c r="G223" s="20"/>
      <c r="H223" s="20"/>
      <c r="I223" s="22"/>
      <c r="J223" s="106" t="str">
        <f>IF(F223="", "", IF(E223="Billets de train", "", IF(E223="", "", VLOOKUP(F223, Listes!$G$31:$H$33, 2, FALSE))))</f>
        <v/>
      </c>
      <c r="K223" s="96"/>
    </row>
    <row r="224" spans="1:11" ht="20.149999999999999" customHeight="1" x14ac:dyDescent="0.35">
      <c r="A224" s="44">
        <v>218</v>
      </c>
      <c r="B224" s="19"/>
      <c r="C224" s="19"/>
      <c r="D224" s="20"/>
      <c r="E224" s="20"/>
      <c r="F224" s="20"/>
      <c r="G224" s="20"/>
      <c r="H224" s="20"/>
      <c r="I224" s="22"/>
      <c r="J224" s="106" t="str">
        <f>IF(F224="", "", IF(E224="Billets de train", "", IF(E224="", "", VLOOKUP(F224, Listes!$G$31:$H$33, 2, FALSE))))</f>
        <v/>
      </c>
      <c r="K224" s="96"/>
    </row>
    <row r="225" spans="1:11" ht="20.149999999999999" customHeight="1" x14ac:dyDescent="0.35">
      <c r="A225" s="44">
        <v>219</v>
      </c>
      <c r="B225" s="19"/>
      <c r="C225" s="19"/>
      <c r="D225" s="20"/>
      <c r="E225" s="20"/>
      <c r="F225" s="20"/>
      <c r="G225" s="20"/>
      <c r="H225" s="20"/>
      <c r="I225" s="22"/>
      <c r="J225" s="106" t="str">
        <f>IF(F225="", "", IF(E225="Billets de train", "", IF(E225="", "", VLOOKUP(F225, Listes!$G$31:$H$33, 2, FALSE))))</f>
        <v/>
      </c>
      <c r="K225" s="96"/>
    </row>
    <row r="226" spans="1:11" ht="20.149999999999999" customHeight="1" x14ac:dyDescent="0.35">
      <c r="A226" s="44">
        <v>220</v>
      </c>
      <c r="B226" s="19"/>
      <c r="C226" s="19"/>
      <c r="D226" s="20"/>
      <c r="E226" s="20"/>
      <c r="F226" s="20"/>
      <c r="G226" s="20"/>
      <c r="H226" s="20"/>
      <c r="I226" s="22"/>
      <c r="J226" s="106" t="str">
        <f>IF(F226="", "", IF(E226="Billets de train", "", IF(E226="", "", VLOOKUP(F226, Listes!$G$31:$H$33, 2, FALSE))))</f>
        <v/>
      </c>
      <c r="K226" s="96"/>
    </row>
    <row r="227" spans="1:11" ht="20.149999999999999" customHeight="1" x14ac:dyDescent="0.35">
      <c r="A227" s="44">
        <v>221</v>
      </c>
      <c r="B227" s="19"/>
      <c r="C227" s="19"/>
      <c r="D227" s="20"/>
      <c r="E227" s="20"/>
      <c r="F227" s="20"/>
      <c r="G227" s="20"/>
      <c r="H227" s="20"/>
      <c r="I227" s="22"/>
      <c r="J227" s="106" t="str">
        <f>IF(F227="", "", IF(E227="Billets de train", "", IF(E227="", "", VLOOKUP(F227, Listes!$G$31:$H$33, 2, FALSE))))</f>
        <v/>
      </c>
      <c r="K227" s="96"/>
    </row>
    <row r="228" spans="1:11" ht="20.149999999999999" customHeight="1" x14ac:dyDescent="0.35">
      <c r="A228" s="44">
        <v>222</v>
      </c>
      <c r="B228" s="19"/>
      <c r="C228" s="19"/>
      <c r="D228" s="20"/>
      <c r="E228" s="20"/>
      <c r="F228" s="20"/>
      <c r="G228" s="20"/>
      <c r="H228" s="20"/>
      <c r="I228" s="22"/>
      <c r="J228" s="106" t="str">
        <f>IF(F228="", "", IF(E228="Billets de train", "", IF(E228="", "", VLOOKUP(F228, Listes!$G$31:$H$33, 2, FALSE))))</f>
        <v/>
      </c>
      <c r="K228" s="96"/>
    </row>
    <row r="229" spans="1:11" ht="20.149999999999999" customHeight="1" x14ac:dyDescent="0.35">
      <c r="A229" s="44">
        <v>223</v>
      </c>
      <c r="B229" s="19"/>
      <c r="C229" s="19"/>
      <c r="D229" s="20"/>
      <c r="E229" s="20"/>
      <c r="F229" s="20"/>
      <c r="G229" s="20"/>
      <c r="H229" s="20"/>
      <c r="I229" s="22"/>
      <c r="J229" s="106" t="str">
        <f>IF(F229="", "", IF(E229="Billets de train", "", IF(E229="", "", VLOOKUP(F229, Listes!$G$31:$H$33, 2, FALSE))))</f>
        <v/>
      </c>
      <c r="K229" s="96"/>
    </row>
    <row r="230" spans="1:11" ht="20.149999999999999" customHeight="1" x14ac:dyDescent="0.35">
      <c r="A230" s="44">
        <v>224</v>
      </c>
      <c r="B230" s="19"/>
      <c r="C230" s="19"/>
      <c r="D230" s="20"/>
      <c r="E230" s="20"/>
      <c r="F230" s="20"/>
      <c r="G230" s="20"/>
      <c r="H230" s="20"/>
      <c r="I230" s="22"/>
      <c r="J230" s="106" t="str">
        <f>IF(F230="", "", IF(E230="Billets de train", "", IF(E230="", "", VLOOKUP(F230, Listes!$G$31:$H$33, 2, FALSE))))</f>
        <v/>
      </c>
      <c r="K230" s="96"/>
    </row>
    <row r="231" spans="1:11" ht="20.149999999999999" customHeight="1" x14ac:dyDescent="0.35">
      <c r="A231" s="44">
        <v>225</v>
      </c>
      <c r="B231" s="19"/>
      <c r="C231" s="19"/>
      <c r="D231" s="20"/>
      <c r="E231" s="20"/>
      <c r="F231" s="20"/>
      <c r="G231" s="20"/>
      <c r="H231" s="20"/>
      <c r="I231" s="22"/>
      <c r="J231" s="106" t="str">
        <f>IF(F231="", "", IF(E231="Billets de train", "", IF(E231="", "", VLOOKUP(F231, Listes!$G$31:$H$33, 2, FALSE))))</f>
        <v/>
      </c>
      <c r="K231" s="96"/>
    </row>
    <row r="232" spans="1:11" ht="20.149999999999999" customHeight="1" x14ac:dyDescent="0.35">
      <c r="A232" s="44">
        <v>226</v>
      </c>
      <c r="B232" s="19"/>
      <c r="C232" s="19"/>
      <c r="D232" s="20"/>
      <c r="E232" s="20"/>
      <c r="F232" s="20"/>
      <c r="G232" s="20"/>
      <c r="H232" s="20"/>
      <c r="I232" s="22"/>
      <c r="J232" s="106" t="str">
        <f>IF(F232="", "", IF(E232="Billets de train", "", IF(E232="", "", VLOOKUP(F232, Listes!$G$31:$H$33, 2, FALSE))))</f>
        <v/>
      </c>
      <c r="K232" s="96"/>
    </row>
    <row r="233" spans="1:11" ht="20.149999999999999" customHeight="1" x14ac:dyDescent="0.35">
      <c r="A233" s="44">
        <v>227</v>
      </c>
      <c r="B233" s="19"/>
      <c r="C233" s="19"/>
      <c r="D233" s="20"/>
      <c r="E233" s="20"/>
      <c r="F233" s="20"/>
      <c r="G233" s="20"/>
      <c r="H233" s="20"/>
      <c r="I233" s="22"/>
      <c r="J233" s="106" t="str">
        <f>IF(F233="", "", IF(E233="Billets de train", "", IF(E233="", "", VLOOKUP(F233, Listes!$G$31:$H$33, 2, FALSE))))</f>
        <v/>
      </c>
      <c r="K233" s="96"/>
    </row>
    <row r="234" spans="1:11" ht="20.149999999999999" customHeight="1" x14ac:dyDescent="0.35">
      <c r="A234" s="44">
        <v>228</v>
      </c>
      <c r="B234" s="19"/>
      <c r="C234" s="19"/>
      <c r="D234" s="20"/>
      <c r="E234" s="20"/>
      <c r="F234" s="20"/>
      <c r="G234" s="20"/>
      <c r="H234" s="20"/>
      <c r="I234" s="22"/>
      <c r="J234" s="106" t="str">
        <f>IF(F234="", "", IF(E234="Billets de train", "", IF(E234="", "", VLOOKUP(F234, Listes!$G$31:$H$33, 2, FALSE))))</f>
        <v/>
      </c>
      <c r="K234" s="96"/>
    </row>
    <row r="235" spans="1:11" ht="20.149999999999999" customHeight="1" x14ac:dyDescent="0.35">
      <c r="A235" s="44">
        <v>229</v>
      </c>
      <c r="B235" s="19"/>
      <c r="C235" s="19"/>
      <c r="D235" s="20"/>
      <c r="E235" s="20"/>
      <c r="F235" s="20"/>
      <c r="G235" s="20"/>
      <c r="H235" s="20"/>
      <c r="I235" s="22"/>
      <c r="J235" s="106" t="str">
        <f>IF(F235="", "", IF(E235="Billets de train", "", IF(E235="", "", VLOOKUP(F235, Listes!$G$31:$H$33, 2, FALSE))))</f>
        <v/>
      </c>
      <c r="K235" s="96"/>
    </row>
    <row r="236" spans="1:11" ht="20.149999999999999" customHeight="1" x14ac:dyDescent="0.35">
      <c r="A236" s="44">
        <v>230</v>
      </c>
      <c r="B236" s="19"/>
      <c r="C236" s="19"/>
      <c r="D236" s="20"/>
      <c r="E236" s="20"/>
      <c r="F236" s="20"/>
      <c r="G236" s="20"/>
      <c r="H236" s="20"/>
      <c r="I236" s="22"/>
      <c r="J236" s="106" t="str">
        <f>IF(F236="", "", IF(E236="Billets de train", "", IF(E236="", "", VLOOKUP(F236, Listes!$G$31:$H$33, 2, FALSE))))</f>
        <v/>
      </c>
      <c r="K236" s="96"/>
    </row>
    <row r="237" spans="1:11" ht="20.149999999999999" customHeight="1" x14ac:dyDescent="0.35">
      <c r="A237" s="44">
        <v>231</v>
      </c>
      <c r="B237" s="19"/>
      <c r="C237" s="19"/>
      <c r="D237" s="20"/>
      <c r="E237" s="20"/>
      <c r="F237" s="20"/>
      <c r="G237" s="20"/>
      <c r="H237" s="20"/>
      <c r="I237" s="22"/>
      <c r="J237" s="106" t="str">
        <f>IF(F237="", "", IF(E237="Billets de train", "", IF(E237="", "", VLOOKUP(F237, Listes!$G$31:$H$33, 2, FALSE))))</f>
        <v/>
      </c>
      <c r="K237" s="96"/>
    </row>
    <row r="238" spans="1:11" ht="20.149999999999999" customHeight="1" x14ac:dyDescent="0.35">
      <c r="A238" s="44">
        <v>232</v>
      </c>
      <c r="B238" s="19"/>
      <c r="C238" s="19"/>
      <c r="D238" s="20"/>
      <c r="E238" s="20"/>
      <c r="F238" s="20"/>
      <c r="G238" s="20"/>
      <c r="H238" s="20"/>
      <c r="I238" s="22"/>
      <c r="J238" s="106" t="str">
        <f>IF(F238="", "", IF(E238="Billets de train", "", IF(E238="", "", VLOOKUP(F238, Listes!$G$31:$H$33, 2, FALSE))))</f>
        <v/>
      </c>
      <c r="K238" s="96"/>
    </row>
    <row r="239" spans="1:11" ht="20.149999999999999" customHeight="1" x14ac:dyDescent="0.35">
      <c r="A239" s="44">
        <v>233</v>
      </c>
      <c r="B239" s="19"/>
      <c r="C239" s="19"/>
      <c r="D239" s="20"/>
      <c r="E239" s="20"/>
      <c r="F239" s="20"/>
      <c r="G239" s="20"/>
      <c r="H239" s="20"/>
      <c r="I239" s="22"/>
      <c r="J239" s="106" t="str">
        <f>IF(F239="", "", IF(E239="Billets de train", "", IF(E239="", "", VLOOKUP(F239, Listes!$G$31:$H$33, 2, FALSE))))</f>
        <v/>
      </c>
      <c r="K239" s="96"/>
    </row>
    <row r="240" spans="1:11" ht="20.149999999999999" customHeight="1" x14ac:dyDescent="0.35">
      <c r="A240" s="44">
        <v>234</v>
      </c>
      <c r="B240" s="19"/>
      <c r="C240" s="19"/>
      <c r="D240" s="20"/>
      <c r="E240" s="20"/>
      <c r="F240" s="20"/>
      <c r="G240" s="20"/>
      <c r="H240" s="20"/>
      <c r="I240" s="22"/>
      <c r="J240" s="106" t="str">
        <f>IF(F240="", "", IF(E240="Billets de train", "", IF(E240="", "", VLOOKUP(F240, Listes!$G$31:$H$33, 2, FALSE))))</f>
        <v/>
      </c>
      <c r="K240" s="96"/>
    </row>
    <row r="241" spans="1:11" ht="20.149999999999999" customHeight="1" x14ac:dyDescent="0.35">
      <c r="A241" s="44">
        <v>235</v>
      </c>
      <c r="B241" s="19"/>
      <c r="C241" s="19"/>
      <c r="D241" s="20"/>
      <c r="E241" s="20"/>
      <c r="F241" s="20"/>
      <c r="G241" s="20"/>
      <c r="H241" s="20"/>
      <c r="I241" s="22"/>
      <c r="J241" s="106" t="str">
        <f>IF(F241="", "", IF(E241="Billets de train", "", IF(E241="", "", VLOOKUP(F241, Listes!$G$31:$H$33, 2, FALSE))))</f>
        <v/>
      </c>
      <c r="K241" s="96"/>
    </row>
    <row r="242" spans="1:11" ht="20.149999999999999" customHeight="1" x14ac:dyDescent="0.35">
      <c r="A242" s="44">
        <v>236</v>
      </c>
      <c r="B242" s="19"/>
      <c r="C242" s="19"/>
      <c r="D242" s="20"/>
      <c r="E242" s="20"/>
      <c r="F242" s="20"/>
      <c r="G242" s="20"/>
      <c r="H242" s="20"/>
      <c r="I242" s="22"/>
      <c r="J242" s="106" t="str">
        <f>IF(F242="", "", IF(E242="Billets de train", "", IF(E242="", "", VLOOKUP(F242, Listes!$G$31:$H$33, 2, FALSE))))</f>
        <v/>
      </c>
      <c r="K242" s="96"/>
    </row>
    <row r="243" spans="1:11" ht="20.149999999999999" customHeight="1" x14ac:dyDescent="0.35">
      <c r="A243" s="44">
        <v>237</v>
      </c>
      <c r="B243" s="19"/>
      <c r="C243" s="19"/>
      <c r="D243" s="20"/>
      <c r="E243" s="20"/>
      <c r="F243" s="20"/>
      <c r="G243" s="20"/>
      <c r="H243" s="20"/>
      <c r="I243" s="22"/>
      <c r="J243" s="106" t="str">
        <f>IF(F243="", "", IF(E243="Billets de train", "", IF(E243="", "", VLOOKUP(F243, Listes!$G$31:$H$33, 2, FALSE))))</f>
        <v/>
      </c>
      <c r="K243" s="96"/>
    </row>
    <row r="244" spans="1:11" ht="20.149999999999999" customHeight="1" x14ac:dyDescent="0.35">
      <c r="A244" s="44">
        <v>238</v>
      </c>
      <c r="B244" s="19"/>
      <c r="C244" s="19"/>
      <c r="D244" s="20"/>
      <c r="E244" s="20"/>
      <c r="F244" s="20"/>
      <c r="G244" s="20"/>
      <c r="H244" s="20"/>
      <c r="I244" s="22"/>
      <c r="J244" s="106" t="str">
        <f>IF(F244="", "", IF(E244="Billets de train", "", IF(E244="", "", VLOOKUP(F244, Listes!$G$31:$H$33, 2, FALSE))))</f>
        <v/>
      </c>
      <c r="K244" s="96"/>
    </row>
    <row r="245" spans="1:11" ht="20.149999999999999" customHeight="1" x14ac:dyDescent="0.35">
      <c r="A245" s="44">
        <v>239</v>
      </c>
      <c r="B245" s="19"/>
      <c r="C245" s="19"/>
      <c r="D245" s="20"/>
      <c r="E245" s="20"/>
      <c r="F245" s="20"/>
      <c r="G245" s="20"/>
      <c r="H245" s="20"/>
      <c r="I245" s="22"/>
      <c r="J245" s="106" t="str">
        <f>IF(F245="", "", IF(E245="Billets de train", "", IF(E245="", "", VLOOKUP(F245, Listes!$G$31:$H$33, 2, FALSE))))</f>
        <v/>
      </c>
      <c r="K245" s="96"/>
    </row>
    <row r="246" spans="1:11" ht="20.149999999999999" customHeight="1" x14ac:dyDescent="0.35">
      <c r="A246" s="44">
        <v>240</v>
      </c>
      <c r="B246" s="19"/>
      <c r="C246" s="19"/>
      <c r="D246" s="20"/>
      <c r="E246" s="20"/>
      <c r="F246" s="20"/>
      <c r="G246" s="20"/>
      <c r="H246" s="20"/>
      <c r="I246" s="22"/>
      <c r="J246" s="106" t="str">
        <f>IF(F246="", "", IF(E246="Billets de train", "", IF(E246="", "", VLOOKUP(F246, Listes!$G$31:$H$33, 2, FALSE))))</f>
        <v/>
      </c>
      <c r="K246" s="96"/>
    </row>
    <row r="247" spans="1:11" ht="20.149999999999999" customHeight="1" x14ac:dyDescent="0.35">
      <c r="A247" s="44">
        <v>241</v>
      </c>
      <c r="B247" s="19"/>
      <c r="C247" s="19"/>
      <c r="D247" s="20"/>
      <c r="E247" s="20"/>
      <c r="F247" s="20"/>
      <c r="G247" s="20"/>
      <c r="H247" s="20"/>
      <c r="I247" s="22"/>
      <c r="J247" s="106" t="str">
        <f>IF(F247="", "", IF(E247="Billets de train", "", IF(E247="", "", VLOOKUP(F247, Listes!$G$31:$H$33, 2, FALSE))))</f>
        <v/>
      </c>
      <c r="K247" s="96"/>
    </row>
    <row r="248" spans="1:11" ht="20.149999999999999" customHeight="1" x14ac:dyDescent="0.35">
      <c r="A248" s="44">
        <v>242</v>
      </c>
      <c r="B248" s="19"/>
      <c r="C248" s="19"/>
      <c r="D248" s="20"/>
      <c r="E248" s="20"/>
      <c r="F248" s="20"/>
      <c r="G248" s="20"/>
      <c r="H248" s="20"/>
      <c r="I248" s="22"/>
      <c r="J248" s="106" t="str">
        <f>IF(F248="", "", IF(E248="Billets de train", "", IF(E248="", "", VLOOKUP(F248, Listes!$G$31:$H$33, 2, FALSE))))</f>
        <v/>
      </c>
      <c r="K248" s="96"/>
    </row>
    <row r="249" spans="1:11" ht="20.149999999999999" customHeight="1" x14ac:dyDescent="0.35">
      <c r="A249" s="44">
        <v>243</v>
      </c>
      <c r="B249" s="19"/>
      <c r="C249" s="19"/>
      <c r="D249" s="20"/>
      <c r="E249" s="20"/>
      <c r="F249" s="20"/>
      <c r="G249" s="20"/>
      <c r="H249" s="20"/>
      <c r="I249" s="22"/>
      <c r="J249" s="106" t="str">
        <f>IF(F249="", "", IF(E249="Billets de train", "", IF(E249="", "", VLOOKUP(F249, Listes!$G$31:$H$33, 2, FALSE))))</f>
        <v/>
      </c>
      <c r="K249" s="96"/>
    </row>
    <row r="250" spans="1:11" ht="20.149999999999999" customHeight="1" x14ac:dyDescent="0.35">
      <c r="A250" s="44">
        <v>244</v>
      </c>
      <c r="B250" s="19"/>
      <c r="C250" s="19"/>
      <c r="D250" s="20"/>
      <c r="E250" s="20"/>
      <c r="F250" s="20"/>
      <c r="G250" s="20"/>
      <c r="H250" s="20"/>
      <c r="I250" s="22"/>
      <c r="J250" s="106" t="str">
        <f>IF(F250="", "", IF(E250="Billets de train", "", IF(E250="", "", VLOOKUP(F250, Listes!$G$31:$H$33, 2, FALSE))))</f>
        <v/>
      </c>
      <c r="K250" s="96"/>
    </row>
    <row r="251" spans="1:11" ht="20.149999999999999" customHeight="1" x14ac:dyDescent="0.35">
      <c r="A251" s="44">
        <v>245</v>
      </c>
      <c r="B251" s="19"/>
      <c r="C251" s="19"/>
      <c r="D251" s="20"/>
      <c r="E251" s="20"/>
      <c r="F251" s="20"/>
      <c r="G251" s="20"/>
      <c r="H251" s="20"/>
      <c r="I251" s="22"/>
      <c r="J251" s="106" t="str">
        <f>IF(F251="", "", IF(E251="Billets de train", "", IF(E251="", "", VLOOKUP(F251, Listes!$G$31:$H$33, 2, FALSE))))</f>
        <v/>
      </c>
      <c r="K251" s="96"/>
    </row>
    <row r="252" spans="1:11" ht="20.149999999999999" customHeight="1" x14ac:dyDescent="0.35">
      <c r="A252" s="44">
        <v>246</v>
      </c>
      <c r="B252" s="19"/>
      <c r="C252" s="19"/>
      <c r="D252" s="20"/>
      <c r="E252" s="20"/>
      <c r="F252" s="20"/>
      <c r="G252" s="20"/>
      <c r="H252" s="20"/>
      <c r="I252" s="22"/>
      <c r="J252" s="106" t="str">
        <f>IF(F252="", "", IF(E252="Billets de train", "", IF(E252="", "", VLOOKUP(F252, Listes!$G$31:$H$33, 2, FALSE))))</f>
        <v/>
      </c>
      <c r="K252" s="96"/>
    </row>
    <row r="253" spans="1:11" ht="20.149999999999999" customHeight="1" x14ac:dyDescent="0.35">
      <c r="A253" s="44">
        <v>247</v>
      </c>
      <c r="B253" s="19"/>
      <c r="C253" s="19"/>
      <c r="D253" s="20"/>
      <c r="E253" s="20"/>
      <c r="F253" s="20"/>
      <c r="G253" s="20"/>
      <c r="H253" s="20"/>
      <c r="I253" s="22"/>
      <c r="J253" s="106" t="str">
        <f>IF(F253="", "", IF(E253="Billets de train", "", IF(E253="", "", VLOOKUP(F253, Listes!$G$31:$H$33, 2, FALSE))))</f>
        <v/>
      </c>
      <c r="K253" s="96"/>
    </row>
    <row r="254" spans="1:11" ht="20.149999999999999" customHeight="1" x14ac:dyDescent="0.35">
      <c r="A254" s="44">
        <v>248</v>
      </c>
      <c r="B254" s="19"/>
      <c r="C254" s="19"/>
      <c r="D254" s="20"/>
      <c r="E254" s="20"/>
      <c r="F254" s="20"/>
      <c r="G254" s="20"/>
      <c r="H254" s="20"/>
      <c r="I254" s="22"/>
      <c r="J254" s="106" t="str">
        <f>IF(F254="", "", IF(E254="Billets de train", "", IF(E254="", "", VLOOKUP(F254, Listes!$G$31:$H$33, 2, FALSE))))</f>
        <v/>
      </c>
      <c r="K254" s="96"/>
    </row>
    <row r="255" spans="1:11" ht="20.149999999999999" customHeight="1" x14ac:dyDescent="0.35">
      <c r="A255" s="44">
        <v>249</v>
      </c>
      <c r="B255" s="19"/>
      <c r="C255" s="19"/>
      <c r="D255" s="20"/>
      <c r="E255" s="20"/>
      <c r="F255" s="20"/>
      <c r="G255" s="20"/>
      <c r="H255" s="20"/>
      <c r="I255" s="22"/>
      <c r="J255" s="106" t="str">
        <f>IF(F255="", "", IF(E255="Billets de train", "", IF(E255="", "", VLOOKUP(F255, Listes!$G$31:$H$33, 2, FALSE))))</f>
        <v/>
      </c>
      <c r="K255" s="96"/>
    </row>
    <row r="256" spans="1:11" ht="20.149999999999999" customHeight="1" x14ac:dyDescent="0.35">
      <c r="A256" s="44">
        <v>250</v>
      </c>
      <c r="B256" s="19"/>
      <c r="C256" s="19"/>
      <c r="D256" s="20"/>
      <c r="E256" s="20"/>
      <c r="F256" s="20"/>
      <c r="G256" s="20"/>
      <c r="H256" s="20"/>
      <c r="I256" s="22"/>
      <c r="J256" s="106" t="str">
        <f>IF(F256="", "", IF(E256="Billets de train", "", IF(E256="", "", VLOOKUP(F256, Listes!$G$31:$H$33, 2, FALSE))))</f>
        <v/>
      </c>
      <c r="K256" s="96"/>
    </row>
    <row r="257" spans="1:11" ht="20.149999999999999" customHeight="1" x14ac:dyDescent="0.35">
      <c r="A257" s="44">
        <v>251</v>
      </c>
      <c r="B257" s="19"/>
      <c r="C257" s="19"/>
      <c r="D257" s="20"/>
      <c r="E257" s="20"/>
      <c r="F257" s="20"/>
      <c r="G257" s="20"/>
      <c r="H257" s="20"/>
      <c r="I257" s="22"/>
      <c r="J257" s="106" t="str">
        <f>IF(F257="", "", IF(E257="Billets de train", "", IF(E257="", "", VLOOKUP(F257, Listes!$G$31:$H$33, 2, FALSE))))</f>
        <v/>
      </c>
      <c r="K257" s="96"/>
    </row>
    <row r="258" spans="1:11" ht="20.149999999999999" customHeight="1" x14ac:dyDescent="0.35">
      <c r="A258" s="44">
        <v>252</v>
      </c>
      <c r="B258" s="19"/>
      <c r="C258" s="19"/>
      <c r="D258" s="20"/>
      <c r="E258" s="20"/>
      <c r="F258" s="20"/>
      <c r="G258" s="20"/>
      <c r="H258" s="20"/>
      <c r="I258" s="22"/>
      <c r="J258" s="106" t="str">
        <f>IF(F258="", "", IF(E258="Billets de train", "", IF(E258="", "", VLOOKUP(F258, Listes!$G$31:$H$33, 2, FALSE))))</f>
        <v/>
      </c>
      <c r="K258" s="96"/>
    </row>
    <row r="259" spans="1:11" ht="20.149999999999999" customHeight="1" x14ac:dyDescent="0.35">
      <c r="A259" s="44">
        <v>253</v>
      </c>
      <c r="B259" s="19"/>
      <c r="C259" s="19"/>
      <c r="D259" s="20"/>
      <c r="E259" s="20"/>
      <c r="F259" s="20"/>
      <c r="G259" s="20"/>
      <c r="H259" s="20"/>
      <c r="I259" s="22"/>
      <c r="J259" s="106" t="str">
        <f>IF(F259="", "", IF(E259="Billets de train", "", IF(E259="", "", VLOOKUP(F259, Listes!$G$31:$H$33, 2, FALSE))))</f>
        <v/>
      </c>
      <c r="K259" s="96"/>
    </row>
    <row r="260" spans="1:11" ht="20.149999999999999" customHeight="1" x14ac:dyDescent="0.35">
      <c r="A260" s="44">
        <v>254</v>
      </c>
      <c r="B260" s="19"/>
      <c r="C260" s="19"/>
      <c r="D260" s="20"/>
      <c r="E260" s="20"/>
      <c r="F260" s="20"/>
      <c r="G260" s="20"/>
      <c r="H260" s="20"/>
      <c r="I260" s="22"/>
      <c r="J260" s="106" t="str">
        <f>IF(F260="", "", IF(E260="Billets de train", "", IF(E260="", "", VLOOKUP(F260, Listes!$G$31:$H$33, 2, FALSE))))</f>
        <v/>
      </c>
      <c r="K260" s="96"/>
    </row>
    <row r="261" spans="1:11" ht="20.149999999999999" customHeight="1" x14ac:dyDescent="0.35">
      <c r="A261" s="44">
        <v>255</v>
      </c>
      <c r="B261" s="19"/>
      <c r="C261" s="19"/>
      <c r="D261" s="20"/>
      <c r="E261" s="20"/>
      <c r="F261" s="20"/>
      <c r="G261" s="20"/>
      <c r="H261" s="20"/>
      <c r="I261" s="22"/>
      <c r="J261" s="106" t="str">
        <f>IF(F261="", "", IF(E261="Billets de train", "", IF(E261="", "", VLOOKUP(F261, Listes!$G$31:$H$33, 2, FALSE))))</f>
        <v/>
      </c>
      <c r="K261" s="96"/>
    </row>
    <row r="262" spans="1:11" ht="20.149999999999999" customHeight="1" x14ac:dyDescent="0.35">
      <c r="A262" s="44">
        <v>256</v>
      </c>
      <c r="B262" s="19"/>
      <c r="C262" s="19"/>
      <c r="D262" s="20"/>
      <c r="E262" s="20"/>
      <c r="F262" s="20"/>
      <c r="G262" s="20"/>
      <c r="H262" s="20"/>
      <c r="I262" s="22"/>
      <c r="J262" s="106" t="str">
        <f>IF(F262="", "", IF(E262="Billets de train", "", IF(E262="", "", VLOOKUP(F262, Listes!$G$31:$H$33, 2, FALSE))))</f>
        <v/>
      </c>
      <c r="K262" s="96"/>
    </row>
    <row r="263" spans="1:11" ht="20.149999999999999" customHeight="1" x14ac:dyDescent="0.35">
      <c r="A263" s="44">
        <v>257</v>
      </c>
      <c r="B263" s="19"/>
      <c r="C263" s="19"/>
      <c r="D263" s="20"/>
      <c r="E263" s="20"/>
      <c r="F263" s="20"/>
      <c r="G263" s="20"/>
      <c r="H263" s="20"/>
      <c r="I263" s="22"/>
      <c r="J263" s="106" t="str">
        <f>IF(F263="", "", IF(E263="Billets de train", "", IF(E263="", "", VLOOKUP(F263, Listes!$G$31:$H$33, 2, FALSE))))</f>
        <v/>
      </c>
      <c r="K263" s="96"/>
    </row>
    <row r="264" spans="1:11" ht="20.149999999999999" customHeight="1" x14ac:dyDescent="0.35">
      <c r="A264" s="44">
        <v>258</v>
      </c>
      <c r="B264" s="19"/>
      <c r="C264" s="19"/>
      <c r="D264" s="20"/>
      <c r="E264" s="20"/>
      <c r="F264" s="20"/>
      <c r="G264" s="20"/>
      <c r="H264" s="20"/>
      <c r="I264" s="22"/>
      <c r="J264" s="106" t="str">
        <f>IF(F264="", "", IF(E264="Billets de train", "", IF(E264="", "", VLOOKUP(F264, Listes!$G$31:$H$33, 2, FALSE))))</f>
        <v/>
      </c>
      <c r="K264" s="96"/>
    </row>
    <row r="265" spans="1:11" ht="20.149999999999999" customHeight="1" x14ac:dyDescent="0.35">
      <c r="A265" s="44">
        <v>259</v>
      </c>
      <c r="B265" s="19"/>
      <c r="C265" s="19"/>
      <c r="D265" s="20"/>
      <c r="E265" s="20"/>
      <c r="F265" s="20"/>
      <c r="G265" s="20"/>
      <c r="H265" s="20"/>
      <c r="I265" s="22"/>
      <c r="J265" s="106" t="str">
        <f>IF(F265="", "", IF(E265="Billets de train", "", IF(E265="", "", VLOOKUP(F265, Listes!$G$31:$H$33, 2, FALSE))))</f>
        <v/>
      </c>
      <c r="K265" s="96"/>
    </row>
    <row r="266" spans="1:11" ht="20.149999999999999" customHeight="1" x14ac:dyDescent="0.35">
      <c r="A266" s="44">
        <v>260</v>
      </c>
      <c r="B266" s="19"/>
      <c r="C266" s="19"/>
      <c r="D266" s="20"/>
      <c r="E266" s="20"/>
      <c r="F266" s="20"/>
      <c r="G266" s="20"/>
      <c r="H266" s="20"/>
      <c r="I266" s="22"/>
      <c r="J266" s="106" t="str">
        <f>IF(F266="", "", IF(E266="Billets de train", "", IF(E266="", "", VLOOKUP(F266, Listes!$G$31:$H$33, 2, FALSE))))</f>
        <v/>
      </c>
      <c r="K266" s="96"/>
    </row>
    <row r="267" spans="1:11" ht="20.149999999999999" customHeight="1" x14ac:dyDescent="0.35">
      <c r="A267" s="44">
        <v>261</v>
      </c>
      <c r="B267" s="19"/>
      <c r="C267" s="19"/>
      <c r="D267" s="20"/>
      <c r="E267" s="20"/>
      <c r="F267" s="20"/>
      <c r="G267" s="20"/>
      <c r="H267" s="20"/>
      <c r="I267" s="22"/>
      <c r="J267" s="106" t="str">
        <f>IF(F267="", "", IF(E267="Billets de train", "", IF(E267="", "", VLOOKUP(F267, Listes!$G$31:$H$33, 2, FALSE))))</f>
        <v/>
      </c>
      <c r="K267" s="96"/>
    </row>
    <row r="268" spans="1:11" ht="20.149999999999999" customHeight="1" x14ac:dyDescent="0.35">
      <c r="A268" s="44">
        <v>262</v>
      </c>
      <c r="B268" s="19"/>
      <c r="C268" s="19"/>
      <c r="D268" s="20"/>
      <c r="E268" s="20"/>
      <c r="F268" s="20"/>
      <c r="G268" s="20"/>
      <c r="H268" s="20"/>
      <c r="I268" s="22"/>
      <c r="J268" s="106" t="str">
        <f>IF(F268="", "", IF(E268="Billets de train", "", IF(E268="", "", VLOOKUP(F268, Listes!$G$31:$H$33, 2, FALSE))))</f>
        <v/>
      </c>
      <c r="K268" s="96"/>
    </row>
    <row r="269" spans="1:11" ht="20.149999999999999" customHeight="1" x14ac:dyDescent="0.35">
      <c r="A269" s="44">
        <v>263</v>
      </c>
      <c r="B269" s="19"/>
      <c r="C269" s="19"/>
      <c r="D269" s="20"/>
      <c r="E269" s="20"/>
      <c r="F269" s="20"/>
      <c r="G269" s="20"/>
      <c r="H269" s="20"/>
      <c r="I269" s="22"/>
      <c r="J269" s="106" t="str">
        <f>IF(F269="", "", IF(E269="Billets de train", "", IF(E269="", "", VLOOKUP(F269, Listes!$G$31:$H$33, 2, FALSE))))</f>
        <v/>
      </c>
      <c r="K269" s="96"/>
    </row>
    <row r="270" spans="1:11" ht="20.149999999999999" customHeight="1" x14ac:dyDescent="0.35">
      <c r="A270" s="44">
        <v>264</v>
      </c>
      <c r="B270" s="19"/>
      <c r="C270" s="19"/>
      <c r="D270" s="20"/>
      <c r="E270" s="20"/>
      <c r="F270" s="20"/>
      <c r="G270" s="20"/>
      <c r="H270" s="20"/>
      <c r="I270" s="22"/>
      <c r="J270" s="106" t="str">
        <f>IF(F270="", "", IF(E270="Billets de train", "", IF(E270="", "", VLOOKUP(F270, Listes!$G$31:$H$33, 2, FALSE))))</f>
        <v/>
      </c>
      <c r="K270" s="96"/>
    </row>
    <row r="271" spans="1:11" ht="20.149999999999999" customHeight="1" x14ac:dyDescent="0.35">
      <c r="A271" s="44">
        <v>265</v>
      </c>
      <c r="B271" s="19"/>
      <c r="C271" s="19"/>
      <c r="D271" s="20"/>
      <c r="E271" s="20"/>
      <c r="F271" s="20"/>
      <c r="G271" s="20"/>
      <c r="H271" s="20"/>
      <c r="I271" s="22"/>
      <c r="J271" s="106" t="str">
        <f>IF(F271="", "", IF(E271="Billets de train", "", IF(E271="", "", VLOOKUP(F271, Listes!$G$31:$H$33, 2, FALSE))))</f>
        <v/>
      </c>
      <c r="K271" s="96"/>
    </row>
    <row r="272" spans="1:11" ht="20.149999999999999" customHeight="1" x14ac:dyDescent="0.35">
      <c r="A272" s="44">
        <v>266</v>
      </c>
      <c r="B272" s="19"/>
      <c r="C272" s="19"/>
      <c r="D272" s="20"/>
      <c r="E272" s="20"/>
      <c r="F272" s="20"/>
      <c r="G272" s="20"/>
      <c r="H272" s="20"/>
      <c r="I272" s="22"/>
      <c r="J272" s="106" t="str">
        <f>IF(F272="", "", IF(E272="Billets de train", "", IF(E272="", "", VLOOKUP(F272, Listes!$G$31:$H$33, 2, FALSE))))</f>
        <v/>
      </c>
      <c r="K272" s="96"/>
    </row>
    <row r="273" spans="1:11" ht="20.149999999999999" customHeight="1" x14ac:dyDescent="0.35">
      <c r="A273" s="44">
        <v>267</v>
      </c>
      <c r="B273" s="19"/>
      <c r="C273" s="19"/>
      <c r="D273" s="20"/>
      <c r="E273" s="20"/>
      <c r="F273" s="20"/>
      <c r="G273" s="20"/>
      <c r="H273" s="20"/>
      <c r="I273" s="22"/>
      <c r="J273" s="106" t="str">
        <f>IF(F273="", "", IF(E273="Billets de train", "", IF(E273="", "", VLOOKUP(F273, Listes!$G$31:$H$33, 2, FALSE))))</f>
        <v/>
      </c>
      <c r="K273" s="96"/>
    </row>
    <row r="274" spans="1:11" ht="20.149999999999999" customHeight="1" x14ac:dyDescent="0.35">
      <c r="A274" s="44">
        <v>268</v>
      </c>
      <c r="B274" s="19"/>
      <c r="C274" s="19"/>
      <c r="D274" s="20"/>
      <c r="E274" s="20"/>
      <c r="F274" s="20"/>
      <c r="G274" s="20"/>
      <c r="H274" s="20"/>
      <c r="I274" s="22"/>
      <c r="J274" s="106" t="str">
        <f>IF(F274="", "", IF(E274="Billets de train", "", IF(E274="", "", VLOOKUP(F274, Listes!$G$31:$H$33, 2, FALSE))))</f>
        <v/>
      </c>
      <c r="K274" s="96"/>
    </row>
    <row r="275" spans="1:11" ht="20.149999999999999" customHeight="1" x14ac:dyDescent="0.35">
      <c r="A275" s="44">
        <v>269</v>
      </c>
      <c r="B275" s="19"/>
      <c r="C275" s="19"/>
      <c r="D275" s="20"/>
      <c r="E275" s="20"/>
      <c r="F275" s="20"/>
      <c r="G275" s="20"/>
      <c r="H275" s="20"/>
      <c r="I275" s="22"/>
      <c r="J275" s="106" t="str">
        <f>IF(F275="", "", IF(E275="Billets de train", "", IF(E275="", "", VLOOKUP(F275, Listes!$G$31:$H$33, 2, FALSE))))</f>
        <v/>
      </c>
      <c r="K275" s="96"/>
    </row>
    <row r="276" spans="1:11" ht="20.149999999999999" customHeight="1" x14ac:dyDescent="0.35">
      <c r="A276" s="44">
        <v>270</v>
      </c>
      <c r="B276" s="19"/>
      <c r="C276" s="19"/>
      <c r="D276" s="20"/>
      <c r="E276" s="20"/>
      <c r="F276" s="20"/>
      <c r="G276" s="20"/>
      <c r="H276" s="20"/>
      <c r="I276" s="22"/>
      <c r="J276" s="106" t="str">
        <f>IF(F276="", "", IF(E276="Billets de train", "", IF(E276="", "", VLOOKUP(F276, Listes!$G$31:$H$33, 2, FALSE))))</f>
        <v/>
      </c>
      <c r="K276" s="96"/>
    </row>
    <row r="277" spans="1:11" ht="20.149999999999999" customHeight="1" x14ac:dyDescent="0.35">
      <c r="A277" s="44">
        <v>271</v>
      </c>
      <c r="B277" s="19"/>
      <c r="C277" s="19"/>
      <c r="D277" s="20"/>
      <c r="E277" s="20"/>
      <c r="F277" s="20"/>
      <c r="G277" s="20"/>
      <c r="H277" s="20"/>
      <c r="I277" s="22"/>
      <c r="J277" s="106" t="str">
        <f>IF(F277="", "", IF(E277="Billets de train", "", IF(E277="", "", VLOOKUP(F277, Listes!$G$31:$H$33, 2, FALSE))))</f>
        <v/>
      </c>
      <c r="K277" s="96"/>
    </row>
    <row r="278" spans="1:11" ht="20.149999999999999" customHeight="1" x14ac:dyDescent="0.35">
      <c r="A278" s="44">
        <v>272</v>
      </c>
      <c r="B278" s="19"/>
      <c r="C278" s="19"/>
      <c r="D278" s="20"/>
      <c r="E278" s="20"/>
      <c r="F278" s="20"/>
      <c r="G278" s="20"/>
      <c r="H278" s="20"/>
      <c r="I278" s="22"/>
      <c r="J278" s="106" t="str">
        <f>IF(F278="", "", IF(E278="Billets de train", "", IF(E278="", "", VLOOKUP(F278, Listes!$G$31:$H$33, 2, FALSE))))</f>
        <v/>
      </c>
      <c r="K278" s="96"/>
    </row>
    <row r="279" spans="1:11" ht="20.149999999999999" customHeight="1" x14ac:dyDescent="0.35">
      <c r="A279" s="44">
        <v>273</v>
      </c>
      <c r="B279" s="19"/>
      <c r="C279" s="19"/>
      <c r="D279" s="20"/>
      <c r="E279" s="20"/>
      <c r="F279" s="20"/>
      <c r="G279" s="20"/>
      <c r="H279" s="20"/>
      <c r="I279" s="22"/>
      <c r="J279" s="106" t="str">
        <f>IF(F279="", "", IF(E279="Billets de train", "", IF(E279="", "", VLOOKUP(F279, Listes!$G$31:$H$33, 2, FALSE))))</f>
        <v/>
      </c>
      <c r="K279" s="96"/>
    </row>
    <row r="280" spans="1:11" ht="20.149999999999999" customHeight="1" x14ac:dyDescent="0.35">
      <c r="A280" s="44">
        <v>274</v>
      </c>
      <c r="B280" s="19"/>
      <c r="C280" s="19"/>
      <c r="D280" s="20"/>
      <c r="E280" s="20"/>
      <c r="F280" s="20"/>
      <c r="G280" s="20"/>
      <c r="H280" s="20"/>
      <c r="I280" s="22"/>
      <c r="J280" s="106" t="str">
        <f>IF(F280="", "", IF(E280="Billets de train", "", IF(E280="", "", VLOOKUP(F280, Listes!$G$31:$H$33, 2, FALSE))))</f>
        <v/>
      </c>
      <c r="K280" s="96"/>
    </row>
    <row r="281" spans="1:11" ht="20.149999999999999" customHeight="1" x14ac:dyDescent="0.35">
      <c r="A281" s="44">
        <v>275</v>
      </c>
      <c r="B281" s="19"/>
      <c r="C281" s="19"/>
      <c r="D281" s="20"/>
      <c r="E281" s="20"/>
      <c r="F281" s="20"/>
      <c r="G281" s="20"/>
      <c r="H281" s="20"/>
      <c r="I281" s="22"/>
      <c r="J281" s="106" t="str">
        <f>IF(F281="", "", IF(E281="Billets de train", "", IF(E281="", "", VLOOKUP(F281, Listes!$G$31:$H$33, 2, FALSE))))</f>
        <v/>
      </c>
      <c r="K281" s="96"/>
    </row>
    <row r="282" spans="1:11" ht="20.149999999999999" customHeight="1" x14ac:dyDescent="0.35">
      <c r="A282" s="44">
        <v>276</v>
      </c>
      <c r="B282" s="19"/>
      <c r="C282" s="19"/>
      <c r="D282" s="20"/>
      <c r="E282" s="20"/>
      <c r="F282" s="20"/>
      <c r="G282" s="20"/>
      <c r="H282" s="20"/>
      <c r="I282" s="22"/>
      <c r="J282" s="106" t="str">
        <f>IF(F282="", "", IF(E282="Billets de train", "", IF(E282="", "", VLOOKUP(F282, Listes!$G$31:$H$33, 2, FALSE))))</f>
        <v/>
      </c>
      <c r="K282" s="96"/>
    </row>
    <row r="283" spans="1:11" ht="20.149999999999999" customHeight="1" x14ac:dyDescent="0.35">
      <c r="A283" s="44">
        <v>277</v>
      </c>
      <c r="B283" s="19"/>
      <c r="C283" s="19"/>
      <c r="D283" s="20"/>
      <c r="E283" s="20"/>
      <c r="F283" s="20"/>
      <c r="G283" s="20"/>
      <c r="H283" s="20"/>
      <c r="I283" s="22"/>
      <c r="J283" s="106" t="str">
        <f>IF(F283="", "", IF(E283="Billets de train", "", IF(E283="", "", VLOOKUP(F283, Listes!$G$31:$H$33, 2, FALSE))))</f>
        <v/>
      </c>
      <c r="K283" s="96"/>
    </row>
    <row r="284" spans="1:11" ht="20.149999999999999" customHeight="1" x14ac:dyDescent="0.35">
      <c r="A284" s="44">
        <v>278</v>
      </c>
      <c r="B284" s="19"/>
      <c r="C284" s="19"/>
      <c r="D284" s="20"/>
      <c r="E284" s="20"/>
      <c r="F284" s="20"/>
      <c r="G284" s="20"/>
      <c r="H284" s="20"/>
      <c r="I284" s="22"/>
      <c r="J284" s="106" t="str">
        <f>IF(F284="", "", IF(E284="Billets de train", "", IF(E284="", "", VLOOKUP(F284, Listes!$G$31:$H$33, 2, FALSE))))</f>
        <v/>
      </c>
      <c r="K284" s="96"/>
    </row>
    <row r="285" spans="1:11" ht="20.149999999999999" customHeight="1" x14ac:dyDescent="0.35">
      <c r="A285" s="44">
        <v>279</v>
      </c>
      <c r="B285" s="19"/>
      <c r="C285" s="19"/>
      <c r="D285" s="20"/>
      <c r="E285" s="20"/>
      <c r="F285" s="20"/>
      <c r="G285" s="20"/>
      <c r="H285" s="20"/>
      <c r="I285" s="22"/>
      <c r="J285" s="106" t="str">
        <f>IF(F285="", "", IF(E285="Billets de train", "", IF(E285="", "", VLOOKUP(F285, Listes!$G$31:$H$33, 2, FALSE))))</f>
        <v/>
      </c>
      <c r="K285" s="96"/>
    </row>
    <row r="286" spans="1:11" ht="20.149999999999999" customHeight="1" x14ac:dyDescent="0.35">
      <c r="A286" s="44">
        <v>280</v>
      </c>
      <c r="B286" s="19"/>
      <c r="C286" s="19"/>
      <c r="D286" s="20"/>
      <c r="E286" s="20"/>
      <c r="F286" s="20"/>
      <c r="G286" s="20"/>
      <c r="H286" s="20"/>
      <c r="I286" s="22"/>
      <c r="J286" s="106" t="str">
        <f>IF(F286="", "", IF(E286="Billets de train", "", IF(E286="", "", VLOOKUP(F286, Listes!$G$31:$H$33, 2, FALSE))))</f>
        <v/>
      </c>
      <c r="K286" s="96"/>
    </row>
    <row r="287" spans="1:11" ht="20.149999999999999" customHeight="1" x14ac:dyDescent="0.35">
      <c r="A287" s="44">
        <v>281</v>
      </c>
      <c r="B287" s="19"/>
      <c r="C287" s="19"/>
      <c r="D287" s="20"/>
      <c r="E287" s="20"/>
      <c r="F287" s="20"/>
      <c r="G287" s="20"/>
      <c r="H287" s="20"/>
      <c r="I287" s="22"/>
      <c r="J287" s="106" t="str">
        <f>IF(F287="", "", IF(E287="Billets de train", "", IF(E287="", "", VLOOKUP(F287, Listes!$G$31:$H$33, 2, FALSE))))</f>
        <v/>
      </c>
      <c r="K287" s="96"/>
    </row>
    <row r="288" spans="1:11" ht="20.149999999999999" customHeight="1" x14ac:dyDescent="0.35">
      <c r="A288" s="44">
        <v>282</v>
      </c>
      <c r="B288" s="19"/>
      <c r="C288" s="19"/>
      <c r="D288" s="20"/>
      <c r="E288" s="20"/>
      <c r="F288" s="20"/>
      <c r="G288" s="20"/>
      <c r="H288" s="20"/>
      <c r="I288" s="22"/>
      <c r="J288" s="106" t="str">
        <f>IF(F288="", "", IF(E288="Billets de train", "", IF(E288="", "", VLOOKUP(F288, Listes!$G$31:$H$33, 2, FALSE))))</f>
        <v/>
      </c>
      <c r="K288" s="96"/>
    </row>
    <row r="289" spans="1:11" ht="20.149999999999999" customHeight="1" x14ac:dyDescent="0.35">
      <c r="A289" s="44">
        <v>283</v>
      </c>
      <c r="B289" s="19"/>
      <c r="C289" s="19"/>
      <c r="D289" s="20"/>
      <c r="E289" s="20"/>
      <c r="F289" s="20"/>
      <c r="G289" s="20"/>
      <c r="H289" s="20"/>
      <c r="I289" s="22"/>
      <c r="J289" s="106" t="str">
        <f>IF(F289="", "", IF(E289="Billets de train", "", IF(E289="", "", VLOOKUP(F289, Listes!$G$31:$H$33, 2, FALSE))))</f>
        <v/>
      </c>
      <c r="K289" s="96"/>
    </row>
    <row r="290" spans="1:11" ht="20.149999999999999" customHeight="1" x14ac:dyDescent="0.35">
      <c r="A290" s="44">
        <v>284</v>
      </c>
      <c r="B290" s="19"/>
      <c r="C290" s="19"/>
      <c r="D290" s="20"/>
      <c r="E290" s="20"/>
      <c r="F290" s="20"/>
      <c r="G290" s="20"/>
      <c r="H290" s="20"/>
      <c r="I290" s="22"/>
      <c r="J290" s="106" t="str">
        <f>IF(F290="", "", IF(E290="Billets de train", "", IF(E290="", "", VLOOKUP(F290, Listes!$G$31:$H$33, 2, FALSE))))</f>
        <v/>
      </c>
      <c r="K290" s="96"/>
    </row>
    <row r="291" spans="1:11" ht="20.149999999999999" customHeight="1" x14ac:dyDescent="0.35">
      <c r="A291" s="44">
        <v>285</v>
      </c>
      <c r="B291" s="19"/>
      <c r="C291" s="19"/>
      <c r="D291" s="20"/>
      <c r="E291" s="20"/>
      <c r="F291" s="20"/>
      <c r="G291" s="20"/>
      <c r="H291" s="20"/>
      <c r="I291" s="22"/>
      <c r="J291" s="106" t="str">
        <f>IF(F291="", "", IF(E291="Billets de train", "", IF(E291="", "", VLOOKUP(F291, Listes!$G$31:$H$33, 2, FALSE))))</f>
        <v/>
      </c>
      <c r="K291" s="96"/>
    </row>
    <row r="292" spans="1:11" ht="20.149999999999999" customHeight="1" x14ac:dyDescent="0.35">
      <c r="A292" s="44">
        <v>286</v>
      </c>
      <c r="B292" s="19"/>
      <c r="C292" s="19"/>
      <c r="D292" s="20"/>
      <c r="E292" s="20"/>
      <c r="F292" s="20"/>
      <c r="G292" s="20"/>
      <c r="H292" s="20"/>
      <c r="I292" s="22"/>
      <c r="J292" s="106" t="str">
        <f>IF(F292="", "", IF(E292="Billets de train", "", IF(E292="", "", VLOOKUP(F292, Listes!$G$31:$H$33, 2, FALSE))))</f>
        <v/>
      </c>
      <c r="K292" s="96"/>
    </row>
    <row r="293" spans="1:11" ht="20.149999999999999" customHeight="1" x14ac:dyDescent="0.35">
      <c r="A293" s="44">
        <v>287</v>
      </c>
      <c r="B293" s="19"/>
      <c r="C293" s="19"/>
      <c r="D293" s="20"/>
      <c r="E293" s="20"/>
      <c r="F293" s="20"/>
      <c r="G293" s="20"/>
      <c r="H293" s="20"/>
      <c r="I293" s="22"/>
      <c r="J293" s="106" t="str">
        <f>IF(F293="", "", IF(E293="Billets de train", "", IF(E293="", "", VLOOKUP(F293, Listes!$G$31:$H$33, 2, FALSE))))</f>
        <v/>
      </c>
      <c r="K293" s="96"/>
    </row>
    <row r="294" spans="1:11" ht="20.149999999999999" customHeight="1" x14ac:dyDescent="0.35">
      <c r="A294" s="44">
        <v>288</v>
      </c>
      <c r="B294" s="19"/>
      <c r="C294" s="19"/>
      <c r="D294" s="20"/>
      <c r="E294" s="20"/>
      <c r="F294" s="20"/>
      <c r="G294" s="20"/>
      <c r="H294" s="20"/>
      <c r="I294" s="22"/>
      <c r="J294" s="106" t="str">
        <f>IF(F294="", "", IF(E294="Billets de train", "", IF(E294="", "", VLOOKUP(F294, Listes!$G$31:$H$33, 2, FALSE))))</f>
        <v/>
      </c>
      <c r="K294" s="96"/>
    </row>
    <row r="295" spans="1:11" ht="20.149999999999999" customHeight="1" x14ac:dyDescent="0.35">
      <c r="A295" s="44">
        <v>289</v>
      </c>
      <c r="B295" s="19"/>
      <c r="C295" s="19"/>
      <c r="D295" s="20"/>
      <c r="E295" s="20"/>
      <c r="F295" s="20"/>
      <c r="G295" s="20"/>
      <c r="H295" s="20"/>
      <c r="I295" s="22"/>
      <c r="J295" s="106" t="str">
        <f>IF(F295="", "", IF(E295="Billets de train", "", IF(E295="", "", VLOOKUP(F295, Listes!$G$31:$H$33, 2, FALSE))))</f>
        <v/>
      </c>
      <c r="K295" s="96"/>
    </row>
    <row r="296" spans="1:11" ht="20.149999999999999" customHeight="1" x14ac:dyDescent="0.35">
      <c r="A296" s="44">
        <v>290</v>
      </c>
      <c r="B296" s="19"/>
      <c r="C296" s="19"/>
      <c r="D296" s="20"/>
      <c r="E296" s="20"/>
      <c r="F296" s="20"/>
      <c r="G296" s="20"/>
      <c r="H296" s="20"/>
      <c r="I296" s="22"/>
      <c r="J296" s="106" t="str">
        <f>IF(F296="", "", IF(E296="Billets de train", "", IF(E296="", "", VLOOKUP(F296, Listes!$G$31:$H$33, 2, FALSE))))</f>
        <v/>
      </c>
      <c r="K296" s="96"/>
    </row>
    <row r="297" spans="1:11" ht="20.149999999999999" customHeight="1" x14ac:dyDescent="0.35">
      <c r="A297" s="44">
        <v>291</v>
      </c>
      <c r="B297" s="19"/>
      <c r="C297" s="19"/>
      <c r="D297" s="20"/>
      <c r="E297" s="20"/>
      <c r="F297" s="20"/>
      <c r="G297" s="20"/>
      <c r="H297" s="20"/>
      <c r="I297" s="22"/>
      <c r="J297" s="106" t="str">
        <f>IF(F297="", "", IF(E297="Billets de train", "", IF(E297="", "", VLOOKUP(F297, Listes!$G$31:$H$33, 2, FALSE))))</f>
        <v/>
      </c>
      <c r="K297" s="96"/>
    </row>
    <row r="298" spans="1:11" ht="20.149999999999999" customHeight="1" x14ac:dyDescent="0.35">
      <c r="A298" s="44">
        <v>292</v>
      </c>
      <c r="B298" s="19"/>
      <c r="C298" s="19"/>
      <c r="D298" s="20"/>
      <c r="E298" s="20"/>
      <c r="F298" s="20"/>
      <c r="G298" s="20"/>
      <c r="H298" s="20"/>
      <c r="I298" s="22"/>
      <c r="J298" s="106" t="str">
        <f>IF(F298="", "", IF(E298="Billets de train", "", IF(E298="", "", VLOOKUP(F298, Listes!$G$31:$H$33, 2, FALSE))))</f>
        <v/>
      </c>
      <c r="K298" s="96"/>
    </row>
    <row r="299" spans="1:11" ht="20.149999999999999" customHeight="1" x14ac:dyDescent="0.35">
      <c r="A299" s="44">
        <v>293</v>
      </c>
      <c r="B299" s="19"/>
      <c r="C299" s="19"/>
      <c r="D299" s="20"/>
      <c r="E299" s="20"/>
      <c r="F299" s="20"/>
      <c r="G299" s="20"/>
      <c r="H299" s="20"/>
      <c r="I299" s="22"/>
      <c r="J299" s="106" t="str">
        <f>IF(F299="", "", IF(E299="Billets de train", "", IF(E299="", "", VLOOKUP(F299, Listes!$G$31:$H$33, 2, FALSE))))</f>
        <v/>
      </c>
      <c r="K299" s="96"/>
    </row>
    <row r="300" spans="1:11" ht="20.149999999999999" customHeight="1" x14ac:dyDescent="0.35">
      <c r="A300" s="44">
        <v>294</v>
      </c>
      <c r="B300" s="19"/>
      <c r="C300" s="19"/>
      <c r="D300" s="20"/>
      <c r="E300" s="20"/>
      <c r="F300" s="20"/>
      <c r="G300" s="20"/>
      <c r="H300" s="20"/>
      <c r="I300" s="22"/>
      <c r="J300" s="106" t="str">
        <f>IF(F300="", "", IF(E300="Billets de train", "", IF(E300="", "", VLOOKUP(F300, Listes!$G$31:$H$33, 2, FALSE))))</f>
        <v/>
      </c>
      <c r="K300" s="96"/>
    </row>
    <row r="301" spans="1:11" ht="20.149999999999999" customHeight="1" x14ac:dyDescent="0.35">
      <c r="A301" s="44">
        <v>295</v>
      </c>
      <c r="B301" s="19"/>
      <c r="C301" s="19"/>
      <c r="D301" s="20"/>
      <c r="E301" s="20"/>
      <c r="F301" s="20"/>
      <c r="G301" s="20"/>
      <c r="H301" s="20"/>
      <c r="I301" s="22"/>
      <c r="J301" s="106" t="str">
        <f>IF(F301="", "", IF(E301="Billets de train", "", IF(E301="", "", VLOOKUP(F301, Listes!$G$31:$H$33, 2, FALSE))))</f>
        <v/>
      </c>
      <c r="K301" s="96"/>
    </row>
    <row r="302" spans="1:11" ht="20.149999999999999" customHeight="1" x14ac:dyDescent="0.35">
      <c r="A302" s="44">
        <v>296</v>
      </c>
      <c r="B302" s="19"/>
      <c r="C302" s="19"/>
      <c r="D302" s="20"/>
      <c r="E302" s="20"/>
      <c r="F302" s="20"/>
      <c r="G302" s="20"/>
      <c r="H302" s="20"/>
      <c r="I302" s="22"/>
      <c r="J302" s="106" t="str">
        <f>IF(F302="", "", IF(E302="Billets de train", "", IF(E302="", "", VLOOKUP(F302, Listes!$G$31:$H$33, 2, FALSE))))</f>
        <v/>
      </c>
      <c r="K302" s="96"/>
    </row>
    <row r="303" spans="1:11" ht="20.149999999999999" customHeight="1" x14ac:dyDescent="0.35">
      <c r="A303" s="44">
        <v>297</v>
      </c>
      <c r="B303" s="19"/>
      <c r="C303" s="19"/>
      <c r="D303" s="20"/>
      <c r="E303" s="20"/>
      <c r="F303" s="20"/>
      <c r="G303" s="20"/>
      <c r="H303" s="20"/>
      <c r="I303" s="22"/>
      <c r="J303" s="106" t="str">
        <f>IF(F303="", "", IF(E303="Billets de train", "", IF(E303="", "", VLOOKUP(F303, Listes!$G$31:$H$33, 2, FALSE))))</f>
        <v/>
      </c>
      <c r="K303" s="96"/>
    </row>
    <row r="304" spans="1:11" ht="20.149999999999999" customHeight="1" x14ac:dyDescent="0.35">
      <c r="A304" s="44">
        <v>298</v>
      </c>
      <c r="B304" s="19"/>
      <c r="C304" s="19"/>
      <c r="D304" s="20"/>
      <c r="E304" s="20"/>
      <c r="F304" s="20"/>
      <c r="G304" s="20"/>
      <c r="H304" s="20"/>
      <c r="I304" s="22"/>
      <c r="J304" s="106" t="str">
        <f>IF(F304="", "", IF(E304="Billets de train", "", IF(E304="", "", VLOOKUP(F304, Listes!$G$31:$H$33, 2, FALSE))))</f>
        <v/>
      </c>
      <c r="K304" s="96"/>
    </row>
    <row r="305" spans="1:11" ht="20.149999999999999" customHeight="1" x14ac:dyDescent="0.35">
      <c r="A305" s="44">
        <v>299</v>
      </c>
      <c r="B305" s="19"/>
      <c r="C305" s="19"/>
      <c r="D305" s="20"/>
      <c r="E305" s="20"/>
      <c r="F305" s="20"/>
      <c r="G305" s="20"/>
      <c r="H305" s="20"/>
      <c r="I305" s="22"/>
      <c r="J305" s="106" t="str">
        <f>IF(F305="", "", IF(E305="Billets de train", "", IF(E305="", "", VLOOKUP(F305, Listes!$G$31:$H$33, 2, FALSE))))</f>
        <v/>
      </c>
      <c r="K305" s="96"/>
    </row>
    <row r="306" spans="1:11" ht="20.149999999999999" customHeight="1" x14ac:dyDescent="0.35">
      <c r="A306" s="44">
        <v>300</v>
      </c>
      <c r="B306" s="19"/>
      <c r="C306" s="19"/>
      <c r="D306" s="20"/>
      <c r="E306" s="20"/>
      <c r="F306" s="20"/>
      <c r="G306" s="20"/>
      <c r="H306" s="20"/>
      <c r="I306" s="22"/>
      <c r="J306" s="106" t="str">
        <f>IF(F306="", "", IF(E306="Billets de train", "", IF(E306="", "", VLOOKUP(F306, Listes!$G$31:$H$33, 2, FALSE))))</f>
        <v/>
      </c>
      <c r="K306" s="96"/>
    </row>
    <row r="307" spans="1:11" ht="20.149999999999999" customHeight="1" x14ac:dyDescent="0.35">
      <c r="A307" s="44">
        <v>301</v>
      </c>
      <c r="B307" s="19"/>
      <c r="C307" s="19"/>
      <c r="D307" s="20"/>
      <c r="E307" s="20"/>
      <c r="F307" s="20"/>
      <c r="G307" s="20"/>
      <c r="H307" s="20"/>
      <c r="I307" s="22"/>
      <c r="J307" s="106" t="str">
        <f>IF(F307="", "", IF(E307="Billets de train", "", IF(E307="", "", VLOOKUP(F307, Listes!$G$31:$H$33, 2, FALSE))))</f>
        <v/>
      </c>
      <c r="K307" s="96"/>
    </row>
    <row r="308" spans="1:11" ht="20.149999999999999" customHeight="1" x14ac:dyDescent="0.35">
      <c r="A308" s="44">
        <v>302</v>
      </c>
      <c r="B308" s="19"/>
      <c r="C308" s="19"/>
      <c r="D308" s="20"/>
      <c r="E308" s="20"/>
      <c r="F308" s="20"/>
      <c r="G308" s="20"/>
      <c r="H308" s="20"/>
      <c r="I308" s="22"/>
      <c r="J308" s="106" t="str">
        <f>IF(F308="", "", IF(E308="Billets de train", "", IF(E308="", "", VLOOKUP(F308, Listes!$G$31:$H$33, 2, FALSE))))</f>
        <v/>
      </c>
      <c r="K308" s="96"/>
    </row>
    <row r="309" spans="1:11" ht="20.149999999999999" customHeight="1" x14ac:dyDescent="0.35">
      <c r="A309" s="44">
        <v>303</v>
      </c>
      <c r="B309" s="19"/>
      <c r="C309" s="19"/>
      <c r="D309" s="20"/>
      <c r="E309" s="20"/>
      <c r="F309" s="20"/>
      <c r="G309" s="20"/>
      <c r="H309" s="20"/>
      <c r="I309" s="22"/>
      <c r="J309" s="106" t="str">
        <f>IF(F309="", "", IF(E309="Billets de train", "", IF(E309="", "", VLOOKUP(F309, Listes!$G$31:$H$33, 2, FALSE))))</f>
        <v/>
      </c>
      <c r="K309" s="96"/>
    </row>
    <row r="310" spans="1:11" ht="20.149999999999999" customHeight="1" x14ac:dyDescent="0.35">
      <c r="A310" s="44">
        <v>304</v>
      </c>
      <c r="B310" s="19"/>
      <c r="C310" s="19"/>
      <c r="D310" s="20"/>
      <c r="E310" s="20"/>
      <c r="F310" s="20"/>
      <c r="G310" s="20"/>
      <c r="H310" s="20"/>
      <c r="I310" s="22"/>
      <c r="J310" s="106" t="str">
        <f>IF(F310="", "", IF(E310="Billets de train", "", IF(E310="", "", VLOOKUP(F310, Listes!$G$31:$H$33, 2, FALSE))))</f>
        <v/>
      </c>
      <c r="K310" s="96"/>
    </row>
    <row r="311" spans="1:11" ht="20.149999999999999" customHeight="1" x14ac:dyDescent="0.35">
      <c r="A311" s="44">
        <v>305</v>
      </c>
      <c r="B311" s="19"/>
      <c r="C311" s="19"/>
      <c r="D311" s="20"/>
      <c r="E311" s="20"/>
      <c r="F311" s="20"/>
      <c r="G311" s="20"/>
      <c r="H311" s="20"/>
      <c r="I311" s="22"/>
      <c r="J311" s="106" t="str">
        <f>IF(F311="", "", IF(E311="Billets de train", "", IF(E311="", "", VLOOKUP(F311, Listes!$G$31:$H$33, 2, FALSE))))</f>
        <v/>
      </c>
      <c r="K311" s="96"/>
    </row>
    <row r="312" spans="1:11" ht="20.149999999999999" customHeight="1" x14ac:dyDescent="0.35">
      <c r="A312" s="44">
        <v>306</v>
      </c>
      <c r="B312" s="19"/>
      <c r="C312" s="19"/>
      <c r="D312" s="20"/>
      <c r="E312" s="20"/>
      <c r="F312" s="20"/>
      <c r="G312" s="20"/>
      <c r="H312" s="20"/>
      <c r="I312" s="22"/>
      <c r="J312" s="106" t="str">
        <f>IF(F312="", "", IF(E312="Billets de train", "", IF(E312="", "", VLOOKUP(F312, Listes!$G$31:$H$33, 2, FALSE))))</f>
        <v/>
      </c>
      <c r="K312" s="96"/>
    </row>
    <row r="313" spans="1:11" ht="20.149999999999999" customHeight="1" x14ac:dyDescent="0.35">
      <c r="A313" s="44">
        <v>307</v>
      </c>
      <c r="B313" s="19"/>
      <c r="C313" s="19"/>
      <c r="D313" s="20"/>
      <c r="E313" s="20"/>
      <c r="F313" s="20"/>
      <c r="G313" s="20"/>
      <c r="H313" s="20"/>
      <c r="I313" s="22"/>
      <c r="J313" s="106" t="str">
        <f>IF(F313="", "", IF(E313="Billets de train", "", IF(E313="", "", VLOOKUP(F313, Listes!$G$31:$H$33, 2, FALSE))))</f>
        <v/>
      </c>
      <c r="K313" s="96"/>
    </row>
    <row r="314" spans="1:11" ht="20.149999999999999" customHeight="1" x14ac:dyDescent="0.35">
      <c r="A314" s="44">
        <v>308</v>
      </c>
      <c r="B314" s="19"/>
      <c r="C314" s="19"/>
      <c r="D314" s="20"/>
      <c r="E314" s="20"/>
      <c r="F314" s="20"/>
      <c r="G314" s="20"/>
      <c r="H314" s="20"/>
      <c r="I314" s="22"/>
      <c r="J314" s="106" t="str">
        <f>IF(F314="", "", IF(E314="Billets de train", "", IF(E314="", "", VLOOKUP(F314, Listes!$G$31:$H$33, 2, FALSE))))</f>
        <v/>
      </c>
      <c r="K314" s="96"/>
    </row>
    <row r="315" spans="1:11" ht="20.149999999999999" customHeight="1" x14ac:dyDescent="0.35">
      <c r="A315" s="44">
        <v>309</v>
      </c>
      <c r="B315" s="19"/>
      <c r="C315" s="19"/>
      <c r="D315" s="20"/>
      <c r="E315" s="20"/>
      <c r="F315" s="20"/>
      <c r="G315" s="20"/>
      <c r="H315" s="20"/>
      <c r="I315" s="22"/>
      <c r="J315" s="106" t="str">
        <f>IF(F315="", "", IF(E315="Billets de train", "", IF(E315="", "", VLOOKUP(F315, Listes!$G$31:$H$33, 2, FALSE))))</f>
        <v/>
      </c>
      <c r="K315" s="96"/>
    </row>
    <row r="316" spans="1:11" ht="20.149999999999999" customHeight="1" x14ac:dyDescent="0.35">
      <c r="A316" s="44">
        <v>310</v>
      </c>
      <c r="B316" s="19"/>
      <c r="C316" s="19"/>
      <c r="D316" s="20"/>
      <c r="E316" s="20"/>
      <c r="F316" s="20"/>
      <c r="G316" s="20"/>
      <c r="H316" s="20"/>
      <c r="I316" s="22"/>
      <c r="J316" s="106" t="str">
        <f>IF(F316="", "", IF(E316="Billets de train", "", IF(E316="", "", VLOOKUP(F316, Listes!$G$31:$H$33, 2, FALSE))))</f>
        <v/>
      </c>
      <c r="K316" s="96"/>
    </row>
    <row r="317" spans="1:11" ht="20.149999999999999" customHeight="1" x14ac:dyDescent="0.35">
      <c r="A317" s="44">
        <v>311</v>
      </c>
      <c r="B317" s="19"/>
      <c r="C317" s="19"/>
      <c r="D317" s="20"/>
      <c r="E317" s="20"/>
      <c r="F317" s="20"/>
      <c r="G317" s="20"/>
      <c r="H317" s="20"/>
      <c r="I317" s="22"/>
      <c r="J317" s="106" t="str">
        <f>IF(F317="", "", IF(E317="Billets de train", "", IF(E317="", "", VLOOKUP(F317, Listes!$G$31:$H$33, 2, FALSE))))</f>
        <v/>
      </c>
      <c r="K317" s="96"/>
    </row>
    <row r="318" spans="1:11" ht="20.149999999999999" customHeight="1" x14ac:dyDescent="0.35">
      <c r="A318" s="44">
        <v>312</v>
      </c>
      <c r="B318" s="19"/>
      <c r="C318" s="19"/>
      <c r="D318" s="20"/>
      <c r="E318" s="20"/>
      <c r="F318" s="20"/>
      <c r="G318" s="20"/>
      <c r="H318" s="20"/>
      <c r="I318" s="22"/>
      <c r="J318" s="106" t="str">
        <f>IF(F318="", "", IF(E318="Billets de train", "", IF(E318="", "", VLOOKUP(F318, Listes!$G$31:$H$33, 2, FALSE))))</f>
        <v/>
      </c>
      <c r="K318" s="96"/>
    </row>
    <row r="319" spans="1:11" ht="20.149999999999999" customHeight="1" x14ac:dyDescent="0.35">
      <c r="A319" s="44">
        <v>313</v>
      </c>
      <c r="B319" s="19"/>
      <c r="C319" s="19"/>
      <c r="D319" s="20"/>
      <c r="E319" s="20"/>
      <c r="F319" s="20"/>
      <c r="G319" s="20"/>
      <c r="H319" s="20"/>
      <c r="I319" s="22"/>
      <c r="J319" s="106" t="str">
        <f>IF(F319="", "", IF(E319="Billets de train", "", IF(E319="", "", VLOOKUP(F319, Listes!$G$31:$H$33, 2, FALSE))))</f>
        <v/>
      </c>
      <c r="K319" s="96"/>
    </row>
    <row r="320" spans="1:11" ht="20.149999999999999" customHeight="1" x14ac:dyDescent="0.35">
      <c r="A320" s="44">
        <v>314</v>
      </c>
      <c r="B320" s="19"/>
      <c r="C320" s="19"/>
      <c r="D320" s="20"/>
      <c r="E320" s="20"/>
      <c r="F320" s="20"/>
      <c r="G320" s="20"/>
      <c r="H320" s="20"/>
      <c r="I320" s="22"/>
      <c r="J320" s="106" t="str">
        <f>IF(F320="", "", IF(E320="Billets de train", "", IF(E320="", "", VLOOKUP(F320, Listes!$G$31:$H$33, 2, FALSE))))</f>
        <v/>
      </c>
      <c r="K320" s="96"/>
    </row>
    <row r="321" spans="1:11" ht="20.149999999999999" customHeight="1" x14ac:dyDescent="0.35">
      <c r="A321" s="44">
        <v>315</v>
      </c>
      <c r="B321" s="19"/>
      <c r="C321" s="19"/>
      <c r="D321" s="20"/>
      <c r="E321" s="20"/>
      <c r="F321" s="20"/>
      <c r="G321" s="20"/>
      <c r="H321" s="20"/>
      <c r="I321" s="22"/>
      <c r="J321" s="106" t="str">
        <f>IF(F321="", "", IF(E321="Billets de train", "", IF(E321="", "", VLOOKUP(F321, Listes!$G$31:$H$33, 2, FALSE))))</f>
        <v/>
      </c>
      <c r="K321" s="96"/>
    </row>
    <row r="322" spans="1:11" ht="20.149999999999999" customHeight="1" x14ac:dyDescent="0.35">
      <c r="A322" s="44">
        <v>316</v>
      </c>
      <c r="B322" s="19"/>
      <c r="C322" s="19"/>
      <c r="D322" s="20"/>
      <c r="E322" s="20"/>
      <c r="F322" s="20"/>
      <c r="G322" s="20"/>
      <c r="H322" s="20"/>
      <c r="I322" s="22"/>
      <c r="J322" s="106" t="str">
        <f>IF(F322="", "", IF(E322="Billets de train", "", IF(E322="", "", VLOOKUP(F322, Listes!$G$31:$H$33, 2, FALSE))))</f>
        <v/>
      </c>
      <c r="K322" s="96"/>
    </row>
    <row r="323" spans="1:11" ht="20.149999999999999" customHeight="1" x14ac:dyDescent="0.35">
      <c r="A323" s="44">
        <v>317</v>
      </c>
      <c r="B323" s="19"/>
      <c r="C323" s="19"/>
      <c r="D323" s="20"/>
      <c r="E323" s="20"/>
      <c r="F323" s="20"/>
      <c r="G323" s="20"/>
      <c r="H323" s="20"/>
      <c r="I323" s="22"/>
      <c r="J323" s="106" t="str">
        <f>IF(F323="", "", IF(E323="Billets de train", "", IF(E323="", "", VLOOKUP(F323, Listes!$G$31:$H$33, 2, FALSE))))</f>
        <v/>
      </c>
      <c r="K323" s="96"/>
    </row>
    <row r="324" spans="1:11" ht="20.149999999999999" customHeight="1" x14ac:dyDescent="0.35">
      <c r="A324" s="44">
        <v>318</v>
      </c>
      <c r="B324" s="19"/>
      <c r="C324" s="19"/>
      <c r="D324" s="20"/>
      <c r="E324" s="20"/>
      <c r="F324" s="20"/>
      <c r="G324" s="20"/>
      <c r="H324" s="20"/>
      <c r="I324" s="22"/>
      <c r="J324" s="106" t="str">
        <f>IF(F324="", "", IF(E324="Billets de train", "", IF(E324="", "", VLOOKUP(F324, Listes!$G$31:$H$33, 2, FALSE))))</f>
        <v/>
      </c>
      <c r="K324" s="96"/>
    </row>
    <row r="325" spans="1:11" ht="20.149999999999999" customHeight="1" x14ac:dyDescent="0.35">
      <c r="A325" s="44">
        <v>319</v>
      </c>
      <c r="B325" s="19"/>
      <c r="C325" s="19"/>
      <c r="D325" s="20"/>
      <c r="E325" s="20"/>
      <c r="F325" s="20"/>
      <c r="G325" s="20"/>
      <c r="H325" s="20"/>
      <c r="I325" s="22"/>
      <c r="J325" s="106" t="str">
        <f>IF(F325="", "", IF(E325="Billets de train", "", IF(E325="", "", VLOOKUP(F325, Listes!$G$31:$H$33, 2, FALSE))))</f>
        <v/>
      </c>
      <c r="K325" s="96"/>
    </row>
    <row r="326" spans="1:11" ht="20.149999999999999" customHeight="1" x14ac:dyDescent="0.35">
      <c r="A326" s="44">
        <v>320</v>
      </c>
      <c r="B326" s="19"/>
      <c r="C326" s="19"/>
      <c r="D326" s="20"/>
      <c r="E326" s="20"/>
      <c r="F326" s="20"/>
      <c r="G326" s="20"/>
      <c r="H326" s="20"/>
      <c r="I326" s="22"/>
      <c r="J326" s="106" t="str">
        <f>IF(F326="", "", IF(E326="Billets de train", "", IF(E326="", "", VLOOKUP(F326, Listes!$G$31:$H$33, 2, FALSE))))</f>
        <v/>
      </c>
      <c r="K326" s="96"/>
    </row>
    <row r="327" spans="1:11" ht="20.149999999999999" customHeight="1" x14ac:dyDescent="0.35">
      <c r="A327" s="44">
        <v>321</v>
      </c>
      <c r="B327" s="19"/>
      <c r="C327" s="19"/>
      <c r="D327" s="20"/>
      <c r="E327" s="20"/>
      <c r="F327" s="20"/>
      <c r="G327" s="20"/>
      <c r="H327" s="20"/>
      <c r="I327" s="22"/>
      <c r="J327" s="106" t="str">
        <f>IF(F327="", "", IF(E327="Billets de train", "", IF(E327="", "", VLOOKUP(F327, Listes!$G$31:$H$33, 2, FALSE))))</f>
        <v/>
      </c>
      <c r="K327" s="96"/>
    </row>
    <row r="328" spans="1:11" ht="20.149999999999999" customHeight="1" x14ac:dyDescent="0.35">
      <c r="A328" s="44">
        <v>322</v>
      </c>
      <c r="B328" s="19"/>
      <c r="C328" s="19"/>
      <c r="D328" s="20"/>
      <c r="E328" s="20"/>
      <c r="F328" s="20"/>
      <c r="G328" s="20"/>
      <c r="H328" s="20"/>
      <c r="I328" s="22"/>
      <c r="J328" s="106" t="str">
        <f>IF(F328="", "", IF(E328="Billets de train", "", IF(E328="", "", VLOOKUP(F328, Listes!$G$31:$H$33, 2, FALSE))))</f>
        <v/>
      </c>
      <c r="K328" s="96"/>
    </row>
    <row r="329" spans="1:11" ht="20.149999999999999" customHeight="1" x14ac:dyDescent="0.35">
      <c r="A329" s="44">
        <v>323</v>
      </c>
      <c r="B329" s="19"/>
      <c r="C329" s="19"/>
      <c r="D329" s="20"/>
      <c r="E329" s="20"/>
      <c r="F329" s="20"/>
      <c r="G329" s="20"/>
      <c r="H329" s="20"/>
      <c r="I329" s="22"/>
      <c r="J329" s="106" t="str">
        <f>IF(F329="", "", IF(E329="Billets de train", "", IF(E329="", "", VLOOKUP(F329, Listes!$G$31:$H$33, 2, FALSE))))</f>
        <v/>
      </c>
      <c r="K329" s="96"/>
    </row>
    <row r="330" spans="1:11" ht="20.149999999999999" customHeight="1" x14ac:dyDescent="0.35">
      <c r="A330" s="44">
        <v>324</v>
      </c>
      <c r="B330" s="19"/>
      <c r="C330" s="19"/>
      <c r="D330" s="20"/>
      <c r="E330" s="20"/>
      <c r="F330" s="20"/>
      <c r="G330" s="20"/>
      <c r="H330" s="20"/>
      <c r="I330" s="22"/>
      <c r="J330" s="106" t="str">
        <f>IF(F330="", "", IF(E330="Billets de train", "", IF(E330="", "", VLOOKUP(F330, Listes!$G$31:$H$33, 2, FALSE))))</f>
        <v/>
      </c>
      <c r="K330" s="96"/>
    </row>
    <row r="331" spans="1:11" ht="20.149999999999999" customHeight="1" x14ac:dyDescent="0.35">
      <c r="A331" s="44">
        <v>325</v>
      </c>
      <c r="B331" s="19"/>
      <c r="C331" s="19"/>
      <c r="D331" s="20"/>
      <c r="E331" s="20"/>
      <c r="F331" s="20"/>
      <c r="G331" s="20"/>
      <c r="H331" s="20"/>
      <c r="I331" s="22"/>
      <c r="J331" s="106" t="str">
        <f>IF(F331="", "", IF(E331="Billets de train", "", IF(E331="", "", VLOOKUP(F331, Listes!$G$31:$H$33, 2, FALSE))))</f>
        <v/>
      </c>
      <c r="K331" s="96"/>
    </row>
    <row r="332" spans="1:11" ht="20.149999999999999" customHeight="1" x14ac:dyDescent="0.35">
      <c r="A332" s="44">
        <v>326</v>
      </c>
      <c r="B332" s="19"/>
      <c r="C332" s="19"/>
      <c r="D332" s="20"/>
      <c r="E332" s="20"/>
      <c r="F332" s="20"/>
      <c r="G332" s="20"/>
      <c r="H332" s="20"/>
      <c r="I332" s="22"/>
      <c r="J332" s="106" t="str">
        <f>IF(F332="", "", IF(E332="Billets de train", "", IF(E332="", "", VLOOKUP(F332, Listes!$G$31:$H$33, 2, FALSE))))</f>
        <v/>
      </c>
      <c r="K332" s="96"/>
    </row>
    <row r="333" spans="1:11" ht="20.149999999999999" customHeight="1" x14ac:dyDescent="0.35">
      <c r="A333" s="44">
        <v>327</v>
      </c>
      <c r="B333" s="19"/>
      <c r="C333" s="19"/>
      <c r="D333" s="20"/>
      <c r="E333" s="20"/>
      <c r="F333" s="20"/>
      <c r="G333" s="20"/>
      <c r="H333" s="20"/>
      <c r="I333" s="22"/>
      <c r="J333" s="106" t="str">
        <f>IF(F333="", "", IF(E333="Billets de train", "", IF(E333="", "", VLOOKUP(F333, Listes!$G$31:$H$33, 2, FALSE))))</f>
        <v/>
      </c>
      <c r="K333" s="96"/>
    </row>
    <row r="334" spans="1:11" ht="20.149999999999999" customHeight="1" x14ac:dyDescent="0.35">
      <c r="A334" s="44">
        <v>328</v>
      </c>
      <c r="B334" s="19"/>
      <c r="C334" s="19"/>
      <c r="D334" s="20"/>
      <c r="E334" s="20"/>
      <c r="F334" s="20"/>
      <c r="G334" s="20"/>
      <c r="H334" s="20"/>
      <c r="I334" s="22"/>
      <c r="J334" s="106" t="str">
        <f>IF(F334="", "", IF(E334="Billets de train", "", IF(E334="", "", VLOOKUP(F334, Listes!$G$31:$H$33, 2, FALSE))))</f>
        <v/>
      </c>
      <c r="K334" s="96"/>
    </row>
    <row r="335" spans="1:11" ht="20.149999999999999" customHeight="1" x14ac:dyDescent="0.35">
      <c r="A335" s="44">
        <v>329</v>
      </c>
      <c r="B335" s="19"/>
      <c r="C335" s="19"/>
      <c r="D335" s="20"/>
      <c r="E335" s="20"/>
      <c r="F335" s="20"/>
      <c r="G335" s="20"/>
      <c r="H335" s="20"/>
      <c r="I335" s="22"/>
      <c r="J335" s="106" t="str">
        <f>IF(F335="", "", IF(E335="Billets de train", "", IF(E335="", "", VLOOKUP(F335, Listes!$G$31:$H$33, 2, FALSE))))</f>
        <v/>
      </c>
      <c r="K335" s="96"/>
    </row>
    <row r="336" spans="1:11" ht="20.149999999999999" customHeight="1" x14ac:dyDescent="0.35">
      <c r="A336" s="44">
        <v>330</v>
      </c>
      <c r="B336" s="19"/>
      <c r="C336" s="19"/>
      <c r="D336" s="20"/>
      <c r="E336" s="20"/>
      <c r="F336" s="20"/>
      <c r="G336" s="20"/>
      <c r="H336" s="20"/>
      <c r="I336" s="22"/>
      <c r="J336" s="106" t="str">
        <f>IF(F336="", "", IF(E336="Billets de train", "", IF(E336="", "", VLOOKUP(F336, Listes!$G$31:$H$33, 2, FALSE))))</f>
        <v/>
      </c>
      <c r="K336" s="96"/>
    </row>
    <row r="337" spans="1:11" ht="20.149999999999999" customHeight="1" x14ac:dyDescent="0.35">
      <c r="A337" s="44">
        <v>331</v>
      </c>
      <c r="B337" s="19"/>
      <c r="C337" s="19"/>
      <c r="D337" s="20"/>
      <c r="E337" s="20"/>
      <c r="F337" s="20"/>
      <c r="G337" s="20"/>
      <c r="H337" s="20"/>
      <c r="I337" s="22"/>
      <c r="J337" s="106" t="str">
        <f>IF(F337="", "", IF(E337="Billets de train", "", IF(E337="", "", VLOOKUP(F337, Listes!$G$31:$H$33, 2, FALSE))))</f>
        <v/>
      </c>
      <c r="K337" s="96"/>
    </row>
    <row r="338" spans="1:11" ht="20.149999999999999" customHeight="1" x14ac:dyDescent="0.35">
      <c r="A338" s="44">
        <v>332</v>
      </c>
      <c r="B338" s="19"/>
      <c r="C338" s="19"/>
      <c r="D338" s="20"/>
      <c r="E338" s="20"/>
      <c r="F338" s="20"/>
      <c r="G338" s="20"/>
      <c r="H338" s="20"/>
      <c r="I338" s="22"/>
      <c r="J338" s="106" t="str">
        <f>IF(F338="", "", IF(E338="Billets de train", "", IF(E338="", "", VLOOKUP(F338, Listes!$G$31:$H$33, 2, FALSE))))</f>
        <v/>
      </c>
      <c r="K338" s="96"/>
    </row>
    <row r="339" spans="1:11" ht="20.149999999999999" customHeight="1" x14ac:dyDescent="0.35">
      <c r="A339" s="44">
        <v>333</v>
      </c>
      <c r="B339" s="19"/>
      <c r="C339" s="19"/>
      <c r="D339" s="20"/>
      <c r="E339" s="20"/>
      <c r="F339" s="20"/>
      <c r="G339" s="20"/>
      <c r="H339" s="20"/>
      <c r="I339" s="22"/>
      <c r="J339" s="106" t="str">
        <f>IF(F339="", "", IF(E339="Billets de train", "", IF(E339="", "", VLOOKUP(F339, Listes!$G$31:$H$33, 2, FALSE))))</f>
        <v/>
      </c>
      <c r="K339" s="96"/>
    </row>
    <row r="340" spans="1:11" ht="20.149999999999999" customHeight="1" x14ac:dyDescent="0.35">
      <c r="A340" s="44">
        <v>334</v>
      </c>
      <c r="B340" s="19"/>
      <c r="C340" s="19"/>
      <c r="D340" s="20"/>
      <c r="E340" s="20"/>
      <c r="F340" s="20"/>
      <c r="G340" s="20"/>
      <c r="H340" s="20"/>
      <c r="I340" s="22"/>
      <c r="J340" s="106" t="str">
        <f>IF(F340="", "", IF(E340="Billets de train", "", IF(E340="", "", VLOOKUP(F340, Listes!$G$31:$H$33, 2, FALSE))))</f>
        <v/>
      </c>
      <c r="K340" s="96"/>
    </row>
    <row r="341" spans="1:11" ht="20.149999999999999" customHeight="1" x14ac:dyDescent="0.35">
      <c r="A341" s="44">
        <v>335</v>
      </c>
      <c r="B341" s="19"/>
      <c r="C341" s="19"/>
      <c r="D341" s="20"/>
      <c r="E341" s="20"/>
      <c r="F341" s="20"/>
      <c r="G341" s="20"/>
      <c r="H341" s="20"/>
      <c r="I341" s="22"/>
      <c r="J341" s="106" t="str">
        <f>IF(F341="", "", IF(E341="Billets de train", "", IF(E341="", "", VLOOKUP(F341, Listes!$G$31:$H$33, 2, FALSE))))</f>
        <v/>
      </c>
      <c r="K341" s="96"/>
    </row>
    <row r="342" spans="1:11" ht="20.149999999999999" customHeight="1" x14ac:dyDescent="0.35">
      <c r="A342" s="44">
        <v>336</v>
      </c>
      <c r="B342" s="19"/>
      <c r="C342" s="19"/>
      <c r="D342" s="20"/>
      <c r="E342" s="20"/>
      <c r="F342" s="20"/>
      <c r="G342" s="20"/>
      <c r="H342" s="20"/>
      <c r="I342" s="22"/>
      <c r="J342" s="106" t="str">
        <f>IF(F342="", "", IF(E342="Billets de train", "", IF(E342="", "", VLOOKUP(F342, Listes!$G$31:$H$33, 2, FALSE))))</f>
        <v/>
      </c>
      <c r="K342" s="96"/>
    </row>
    <row r="343" spans="1:11" ht="20.149999999999999" customHeight="1" x14ac:dyDescent="0.35">
      <c r="A343" s="44">
        <v>337</v>
      </c>
      <c r="B343" s="19"/>
      <c r="C343" s="19"/>
      <c r="D343" s="20"/>
      <c r="E343" s="20"/>
      <c r="F343" s="20"/>
      <c r="G343" s="20"/>
      <c r="H343" s="20"/>
      <c r="I343" s="22"/>
      <c r="J343" s="106" t="str">
        <f>IF(F343="", "", IF(E343="Billets de train", "", IF(E343="", "", VLOOKUP(F343, Listes!$G$31:$H$33, 2, FALSE))))</f>
        <v/>
      </c>
      <c r="K343" s="96"/>
    </row>
    <row r="344" spans="1:11" ht="20.149999999999999" customHeight="1" x14ac:dyDescent="0.35">
      <c r="A344" s="44">
        <v>338</v>
      </c>
      <c r="B344" s="19"/>
      <c r="C344" s="19"/>
      <c r="D344" s="20"/>
      <c r="E344" s="20"/>
      <c r="F344" s="20"/>
      <c r="G344" s="20"/>
      <c r="H344" s="20"/>
      <c r="I344" s="22"/>
      <c r="J344" s="106" t="str">
        <f>IF(F344="", "", IF(E344="Billets de train", "", IF(E344="", "", VLOOKUP(F344, Listes!$G$31:$H$33, 2, FALSE))))</f>
        <v/>
      </c>
      <c r="K344" s="96"/>
    </row>
    <row r="345" spans="1:11" ht="20.149999999999999" customHeight="1" x14ac:dyDescent="0.35">
      <c r="A345" s="44">
        <v>339</v>
      </c>
      <c r="B345" s="19"/>
      <c r="C345" s="19"/>
      <c r="D345" s="20"/>
      <c r="E345" s="20"/>
      <c r="F345" s="20"/>
      <c r="G345" s="20"/>
      <c r="H345" s="20"/>
      <c r="I345" s="22"/>
      <c r="J345" s="106" t="str">
        <f>IF(F345="", "", IF(E345="Billets de train", "", IF(E345="", "", VLOOKUP(F345, Listes!$G$31:$H$33, 2, FALSE))))</f>
        <v/>
      </c>
      <c r="K345" s="96"/>
    </row>
    <row r="346" spans="1:11" ht="20.149999999999999" customHeight="1" x14ac:dyDescent="0.35">
      <c r="A346" s="44">
        <v>340</v>
      </c>
      <c r="B346" s="19"/>
      <c r="C346" s="19"/>
      <c r="D346" s="20"/>
      <c r="E346" s="20"/>
      <c r="F346" s="20"/>
      <c r="G346" s="20"/>
      <c r="H346" s="20"/>
      <c r="I346" s="22"/>
      <c r="J346" s="106" t="str">
        <f>IF(F346="", "", IF(E346="Billets de train", "", IF(E346="", "", VLOOKUP(F346, Listes!$G$31:$H$33, 2, FALSE))))</f>
        <v/>
      </c>
      <c r="K346" s="96"/>
    </row>
    <row r="347" spans="1:11" ht="20.149999999999999" customHeight="1" x14ac:dyDescent="0.35">
      <c r="A347" s="44">
        <v>341</v>
      </c>
      <c r="B347" s="19"/>
      <c r="C347" s="19"/>
      <c r="D347" s="20"/>
      <c r="E347" s="20"/>
      <c r="F347" s="20"/>
      <c r="G347" s="20"/>
      <c r="H347" s="20"/>
      <c r="I347" s="22"/>
      <c r="J347" s="106" t="str">
        <f>IF(F347="", "", IF(E347="Billets de train", "", IF(E347="", "", VLOOKUP(F347, Listes!$G$31:$H$33, 2, FALSE))))</f>
        <v/>
      </c>
      <c r="K347" s="96"/>
    </row>
    <row r="348" spans="1:11" ht="20.149999999999999" customHeight="1" x14ac:dyDescent="0.35">
      <c r="A348" s="44">
        <v>342</v>
      </c>
      <c r="B348" s="19"/>
      <c r="C348" s="19"/>
      <c r="D348" s="20"/>
      <c r="E348" s="20"/>
      <c r="F348" s="20"/>
      <c r="G348" s="20"/>
      <c r="H348" s="20"/>
      <c r="I348" s="22"/>
      <c r="J348" s="106" t="str">
        <f>IF(F348="", "", IF(E348="Billets de train", "", IF(E348="", "", VLOOKUP(F348, Listes!$G$31:$H$33, 2, FALSE))))</f>
        <v/>
      </c>
      <c r="K348" s="96"/>
    </row>
    <row r="349" spans="1:11" ht="20.149999999999999" customHeight="1" x14ac:dyDescent="0.35">
      <c r="A349" s="44">
        <v>343</v>
      </c>
      <c r="B349" s="19"/>
      <c r="C349" s="19"/>
      <c r="D349" s="20"/>
      <c r="E349" s="20"/>
      <c r="F349" s="20"/>
      <c r="G349" s="20"/>
      <c r="H349" s="20"/>
      <c r="I349" s="22"/>
      <c r="J349" s="106" t="str">
        <f>IF(F349="", "", IF(E349="Billets de train", "", IF(E349="", "", VLOOKUP(F349, Listes!$G$31:$H$33, 2, FALSE))))</f>
        <v/>
      </c>
      <c r="K349" s="96"/>
    </row>
    <row r="350" spans="1:11" ht="20.149999999999999" customHeight="1" x14ac:dyDescent="0.35">
      <c r="A350" s="44">
        <v>344</v>
      </c>
      <c r="B350" s="19"/>
      <c r="C350" s="19"/>
      <c r="D350" s="20"/>
      <c r="E350" s="20"/>
      <c r="F350" s="20"/>
      <c r="G350" s="20"/>
      <c r="H350" s="20"/>
      <c r="I350" s="22"/>
      <c r="J350" s="106" t="str">
        <f>IF(F350="", "", IF(E350="Billets de train", "", IF(E350="", "", VLOOKUP(F350, Listes!$G$31:$H$33, 2, FALSE))))</f>
        <v/>
      </c>
      <c r="K350" s="96"/>
    </row>
    <row r="351" spans="1:11" ht="20.149999999999999" customHeight="1" x14ac:dyDescent="0.35">
      <c r="A351" s="44">
        <v>345</v>
      </c>
      <c r="B351" s="19"/>
      <c r="C351" s="19"/>
      <c r="D351" s="20"/>
      <c r="E351" s="20"/>
      <c r="F351" s="20"/>
      <c r="G351" s="20"/>
      <c r="H351" s="20"/>
      <c r="I351" s="22"/>
      <c r="J351" s="106" t="str">
        <f>IF(F351="", "", IF(E351="Billets de train", "", IF(E351="", "", VLOOKUP(F351, Listes!$G$31:$H$33, 2, FALSE))))</f>
        <v/>
      </c>
      <c r="K351" s="96"/>
    </row>
    <row r="352" spans="1:11" ht="20.149999999999999" customHeight="1" x14ac:dyDescent="0.35">
      <c r="A352" s="44">
        <v>346</v>
      </c>
      <c r="B352" s="19"/>
      <c r="C352" s="19"/>
      <c r="D352" s="20"/>
      <c r="E352" s="20"/>
      <c r="F352" s="20"/>
      <c r="G352" s="20"/>
      <c r="H352" s="20"/>
      <c r="I352" s="22"/>
      <c r="J352" s="106" t="str">
        <f>IF(F352="", "", IF(E352="Billets de train", "", IF(E352="", "", VLOOKUP(F352, Listes!$G$31:$H$33, 2, FALSE))))</f>
        <v/>
      </c>
      <c r="K352" s="96"/>
    </row>
    <row r="353" spans="1:11" ht="20.149999999999999" customHeight="1" x14ac:dyDescent="0.35">
      <c r="A353" s="44">
        <v>347</v>
      </c>
      <c r="B353" s="19"/>
      <c r="C353" s="19"/>
      <c r="D353" s="20"/>
      <c r="E353" s="20"/>
      <c r="F353" s="20"/>
      <c r="G353" s="20"/>
      <c r="H353" s="20"/>
      <c r="I353" s="22"/>
      <c r="J353" s="106" t="str">
        <f>IF(F353="", "", IF(E353="Billets de train", "", IF(E353="", "", VLOOKUP(F353, Listes!$G$31:$H$33, 2, FALSE))))</f>
        <v/>
      </c>
      <c r="K353" s="96"/>
    </row>
    <row r="354" spans="1:11" ht="20.149999999999999" customHeight="1" x14ac:dyDescent="0.35">
      <c r="A354" s="44">
        <v>348</v>
      </c>
      <c r="B354" s="19"/>
      <c r="C354" s="19"/>
      <c r="D354" s="20"/>
      <c r="E354" s="20"/>
      <c r="F354" s="20"/>
      <c r="G354" s="20"/>
      <c r="H354" s="20"/>
      <c r="I354" s="22"/>
      <c r="J354" s="106" t="str">
        <f>IF(F354="", "", IF(E354="Billets de train", "", IF(E354="", "", VLOOKUP(F354, Listes!$G$31:$H$33, 2, FALSE))))</f>
        <v/>
      </c>
      <c r="K354" s="96"/>
    </row>
    <row r="355" spans="1:11" ht="20.149999999999999" customHeight="1" x14ac:dyDescent="0.35">
      <c r="A355" s="44">
        <v>349</v>
      </c>
      <c r="B355" s="19"/>
      <c r="C355" s="19"/>
      <c r="D355" s="20"/>
      <c r="E355" s="20"/>
      <c r="F355" s="20"/>
      <c r="G355" s="20"/>
      <c r="H355" s="20"/>
      <c r="I355" s="22"/>
      <c r="J355" s="106" t="str">
        <f>IF(F355="", "", IF(E355="Billets de train", "", IF(E355="", "", VLOOKUP(F355, Listes!$G$31:$H$33, 2, FALSE))))</f>
        <v/>
      </c>
      <c r="K355" s="96"/>
    </row>
    <row r="356" spans="1:11" ht="20.149999999999999" customHeight="1" x14ac:dyDescent="0.35">
      <c r="A356" s="44">
        <v>350</v>
      </c>
      <c r="B356" s="19"/>
      <c r="C356" s="19"/>
      <c r="D356" s="20"/>
      <c r="E356" s="20"/>
      <c r="F356" s="20"/>
      <c r="G356" s="20"/>
      <c r="H356" s="20"/>
      <c r="I356" s="22"/>
      <c r="J356" s="106" t="str">
        <f>IF(F356="", "", IF(E356="Billets de train", "", IF(E356="", "", VLOOKUP(F356, Listes!$G$31:$H$33, 2, FALSE))))</f>
        <v/>
      </c>
      <c r="K356" s="96"/>
    </row>
    <row r="357" spans="1:11" ht="20.149999999999999" customHeight="1" x14ac:dyDescent="0.35">
      <c r="A357" s="44">
        <v>351</v>
      </c>
      <c r="B357" s="19"/>
      <c r="C357" s="19"/>
      <c r="D357" s="20"/>
      <c r="E357" s="20"/>
      <c r="F357" s="20"/>
      <c r="G357" s="20"/>
      <c r="H357" s="20"/>
      <c r="I357" s="22"/>
      <c r="J357" s="106" t="str">
        <f>IF(F357="", "", IF(E357="Billets de train", "", IF(E357="", "", VLOOKUP(F357, Listes!$G$31:$H$33, 2, FALSE))))</f>
        <v/>
      </c>
      <c r="K357" s="96"/>
    </row>
    <row r="358" spans="1:11" ht="20.149999999999999" customHeight="1" x14ac:dyDescent="0.35">
      <c r="A358" s="44">
        <v>352</v>
      </c>
      <c r="B358" s="19"/>
      <c r="C358" s="19"/>
      <c r="D358" s="20"/>
      <c r="E358" s="20"/>
      <c r="F358" s="20"/>
      <c r="G358" s="20"/>
      <c r="H358" s="20"/>
      <c r="I358" s="22"/>
      <c r="J358" s="106" t="str">
        <f>IF(F358="", "", IF(E358="Billets de train", "", IF(E358="", "", VLOOKUP(F358, Listes!$G$31:$H$33, 2, FALSE))))</f>
        <v/>
      </c>
      <c r="K358" s="96"/>
    </row>
    <row r="359" spans="1:11" ht="20.149999999999999" customHeight="1" x14ac:dyDescent="0.35">
      <c r="A359" s="44">
        <v>353</v>
      </c>
      <c r="B359" s="19"/>
      <c r="C359" s="19"/>
      <c r="D359" s="20"/>
      <c r="E359" s="20"/>
      <c r="F359" s="20"/>
      <c r="G359" s="20"/>
      <c r="H359" s="20"/>
      <c r="I359" s="22"/>
      <c r="J359" s="106" t="str">
        <f>IF(F359="", "", IF(E359="Billets de train", "", IF(E359="", "", VLOOKUP(F359, Listes!$G$31:$H$33, 2, FALSE))))</f>
        <v/>
      </c>
      <c r="K359" s="96"/>
    </row>
    <row r="360" spans="1:11" ht="20.149999999999999" customHeight="1" x14ac:dyDescent="0.35">
      <c r="A360" s="44">
        <v>354</v>
      </c>
      <c r="B360" s="19"/>
      <c r="C360" s="19"/>
      <c r="D360" s="20"/>
      <c r="E360" s="20"/>
      <c r="F360" s="20"/>
      <c r="G360" s="20"/>
      <c r="H360" s="20"/>
      <c r="I360" s="22"/>
      <c r="J360" s="106" t="str">
        <f>IF(F360="", "", IF(E360="Billets de train", "", IF(E360="", "", VLOOKUP(F360, Listes!$G$31:$H$33, 2, FALSE))))</f>
        <v/>
      </c>
      <c r="K360" s="96"/>
    </row>
    <row r="361" spans="1:11" ht="20.149999999999999" customHeight="1" x14ac:dyDescent="0.35">
      <c r="A361" s="44">
        <v>355</v>
      </c>
      <c r="B361" s="19"/>
      <c r="C361" s="19"/>
      <c r="D361" s="20"/>
      <c r="E361" s="20"/>
      <c r="F361" s="20"/>
      <c r="G361" s="20"/>
      <c r="H361" s="20"/>
      <c r="I361" s="22"/>
      <c r="J361" s="106" t="str">
        <f>IF(F361="", "", IF(E361="Billets de train", "", IF(E361="", "", VLOOKUP(F361, Listes!$G$31:$H$33, 2, FALSE))))</f>
        <v/>
      </c>
      <c r="K361" s="96"/>
    </row>
    <row r="362" spans="1:11" ht="20.149999999999999" customHeight="1" x14ac:dyDescent="0.35">
      <c r="A362" s="44">
        <v>356</v>
      </c>
      <c r="B362" s="19"/>
      <c r="C362" s="19"/>
      <c r="D362" s="20"/>
      <c r="E362" s="20"/>
      <c r="F362" s="20"/>
      <c r="G362" s="20"/>
      <c r="H362" s="20"/>
      <c r="I362" s="22"/>
      <c r="J362" s="106" t="str">
        <f>IF(F362="", "", IF(E362="Billets de train", "", IF(E362="", "", VLOOKUP(F362, Listes!$G$31:$H$33, 2, FALSE))))</f>
        <v/>
      </c>
      <c r="K362" s="96"/>
    </row>
    <row r="363" spans="1:11" ht="20.149999999999999" customHeight="1" x14ac:dyDescent="0.35">
      <c r="A363" s="44">
        <v>357</v>
      </c>
      <c r="B363" s="19"/>
      <c r="C363" s="19"/>
      <c r="D363" s="20"/>
      <c r="E363" s="20"/>
      <c r="F363" s="20"/>
      <c r="G363" s="20"/>
      <c r="H363" s="20"/>
      <c r="I363" s="22"/>
      <c r="J363" s="106" t="str">
        <f>IF(F363="", "", IF(E363="Billets de train", "", IF(E363="", "", VLOOKUP(F363, Listes!$G$31:$H$33, 2, FALSE))))</f>
        <v/>
      </c>
      <c r="K363" s="96"/>
    </row>
    <row r="364" spans="1:11" ht="20.149999999999999" customHeight="1" x14ac:dyDescent="0.35">
      <c r="A364" s="44">
        <v>358</v>
      </c>
      <c r="B364" s="19"/>
      <c r="C364" s="19"/>
      <c r="D364" s="20"/>
      <c r="E364" s="20"/>
      <c r="F364" s="20"/>
      <c r="G364" s="20"/>
      <c r="H364" s="20"/>
      <c r="I364" s="22"/>
      <c r="J364" s="106" t="str">
        <f>IF(F364="", "", IF(E364="Billets de train", "", IF(E364="", "", VLOOKUP(F364, Listes!$G$31:$H$33, 2, FALSE))))</f>
        <v/>
      </c>
      <c r="K364" s="96"/>
    </row>
    <row r="365" spans="1:11" ht="20.149999999999999" customHeight="1" x14ac:dyDescent="0.35">
      <c r="A365" s="44">
        <v>359</v>
      </c>
      <c r="B365" s="19"/>
      <c r="C365" s="19"/>
      <c r="D365" s="20"/>
      <c r="E365" s="20"/>
      <c r="F365" s="20"/>
      <c r="G365" s="20"/>
      <c r="H365" s="20"/>
      <c r="I365" s="22"/>
      <c r="J365" s="106" t="str">
        <f>IF(F365="", "", IF(E365="Billets de train", "", IF(E365="", "", VLOOKUP(F365, Listes!$G$31:$H$33, 2, FALSE))))</f>
        <v/>
      </c>
      <c r="K365" s="96"/>
    </row>
    <row r="366" spans="1:11" ht="20.149999999999999" customHeight="1" x14ac:dyDescent="0.35">
      <c r="A366" s="44">
        <v>360</v>
      </c>
      <c r="B366" s="19"/>
      <c r="C366" s="19"/>
      <c r="D366" s="20"/>
      <c r="E366" s="20"/>
      <c r="F366" s="20"/>
      <c r="G366" s="20"/>
      <c r="H366" s="20"/>
      <c r="I366" s="22"/>
      <c r="J366" s="106" t="str">
        <f>IF(F366="", "", IF(E366="Billets de train", "", IF(E366="", "", VLOOKUP(F366, Listes!$G$31:$H$33, 2, FALSE))))</f>
        <v/>
      </c>
      <c r="K366" s="96"/>
    </row>
    <row r="367" spans="1:11" ht="20.149999999999999" customHeight="1" x14ac:dyDescent="0.35">
      <c r="A367" s="44">
        <v>361</v>
      </c>
      <c r="B367" s="19"/>
      <c r="C367" s="19"/>
      <c r="D367" s="20"/>
      <c r="E367" s="20"/>
      <c r="F367" s="20"/>
      <c r="G367" s="20"/>
      <c r="H367" s="20"/>
      <c r="I367" s="22"/>
      <c r="J367" s="106" t="str">
        <f>IF(F367="", "", IF(E367="Billets de train", "", IF(E367="", "", VLOOKUP(F367, Listes!$G$31:$H$33, 2, FALSE))))</f>
        <v/>
      </c>
      <c r="K367" s="96"/>
    </row>
    <row r="368" spans="1:11" ht="20.149999999999999" customHeight="1" x14ac:dyDescent="0.35">
      <c r="A368" s="44">
        <v>362</v>
      </c>
      <c r="B368" s="19"/>
      <c r="C368" s="19"/>
      <c r="D368" s="20"/>
      <c r="E368" s="20"/>
      <c r="F368" s="20"/>
      <c r="G368" s="20"/>
      <c r="H368" s="20"/>
      <c r="I368" s="22"/>
      <c r="J368" s="106" t="str">
        <f>IF(F368="", "", IF(E368="Billets de train", "", IF(E368="", "", VLOOKUP(F368, Listes!$G$31:$H$33, 2, FALSE))))</f>
        <v/>
      </c>
      <c r="K368" s="96"/>
    </row>
    <row r="369" spans="1:11" ht="20.149999999999999" customHeight="1" x14ac:dyDescent="0.35">
      <c r="A369" s="44">
        <v>363</v>
      </c>
      <c r="B369" s="19"/>
      <c r="C369" s="19"/>
      <c r="D369" s="20"/>
      <c r="E369" s="20"/>
      <c r="F369" s="20"/>
      <c r="G369" s="20"/>
      <c r="H369" s="20"/>
      <c r="I369" s="22"/>
      <c r="J369" s="106" t="str">
        <f>IF(F369="", "", IF(E369="Billets de train", "", IF(E369="", "", VLOOKUP(F369, Listes!$G$31:$H$33, 2, FALSE))))</f>
        <v/>
      </c>
      <c r="K369" s="96"/>
    </row>
    <row r="370" spans="1:11" ht="20.149999999999999" customHeight="1" x14ac:dyDescent="0.35">
      <c r="A370" s="44">
        <v>364</v>
      </c>
      <c r="B370" s="19"/>
      <c r="C370" s="19"/>
      <c r="D370" s="20"/>
      <c r="E370" s="20"/>
      <c r="F370" s="20"/>
      <c r="G370" s="20"/>
      <c r="H370" s="20"/>
      <c r="I370" s="22"/>
      <c r="J370" s="106" t="str">
        <f>IF(F370="", "", IF(E370="Billets de train", "", IF(E370="", "", VLOOKUP(F370, Listes!$G$31:$H$33, 2, FALSE))))</f>
        <v/>
      </c>
      <c r="K370" s="96"/>
    </row>
    <row r="371" spans="1:11" ht="20.149999999999999" customHeight="1" x14ac:dyDescent="0.35">
      <c r="A371" s="44">
        <v>365</v>
      </c>
      <c r="B371" s="19"/>
      <c r="C371" s="19"/>
      <c r="D371" s="20"/>
      <c r="E371" s="20"/>
      <c r="F371" s="20"/>
      <c r="G371" s="20"/>
      <c r="H371" s="20"/>
      <c r="I371" s="22"/>
      <c r="J371" s="106" t="str">
        <f>IF(F371="", "", IF(E371="Billets de train", "", IF(E371="", "", VLOOKUP(F371, Listes!$G$31:$H$33, 2, FALSE))))</f>
        <v/>
      </c>
      <c r="K371" s="96"/>
    </row>
    <row r="372" spans="1:11" ht="20.149999999999999" customHeight="1" x14ac:dyDescent="0.35">
      <c r="A372" s="44">
        <v>366</v>
      </c>
      <c r="B372" s="19"/>
      <c r="C372" s="19"/>
      <c r="D372" s="20"/>
      <c r="E372" s="20"/>
      <c r="F372" s="20"/>
      <c r="G372" s="20"/>
      <c r="H372" s="20"/>
      <c r="I372" s="22"/>
      <c r="J372" s="106" t="str">
        <f>IF(F372="", "", IF(E372="Billets de train", "", IF(E372="", "", VLOOKUP(F372, Listes!$G$31:$H$33, 2, FALSE))))</f>
        <v/>
      </c>
      <c r="K372" s="96"/>
    </row>
    <row r="373" spans="1:11" ht="20.149999999999999" customHeight="1" x14ac:dyDescent="0.35">
      <c r="A373" s="44">
        <v>367</v>
      </c>
      <c r="B373" s="19"/>
      <c r="C373" s="19"/>
      <c r="D373" s="20"/>
      <c r="E373" s="20"/>
      <c r="F373" s="20"/>
      <c r="G373" s="20"/>
      <c r="H373" s="20"/>
      <c r="I373" s="22"/>
      <c r="J373" s="106" t="str">
        <f>IF(F373="", "", IF(E373="Billets de train", "", IF(E373="", "", VLOOKUP(F373, Listes!$G$31:$H$33, 2, FALSE))))</f>
        <v/>
      </c>
      <c r="K373" s="96"/>
    </row>
    <row r="374" spans="1:11" ht="20.149999999999999" customHeight="1" x14ac:dyDescent="0.35">
      <c r="A374" s="44">
        <v>368</v>
      </c>
      <c r="B374" s="19"/>
      <c r="C374" s="19"/>
      <c r="D374" s="20"/>
      <c r="E374" s="20"/>
      <c r="F374" s="20"/>
      <c r="G374" s="20"/>
      <c r="H374" s="20"/>
      <c r="I374" s="22"/>
      <c r="J374" s="106" t="str">
        <f>IF(F374="", "", IF(E374="Billets de train", "", IF(E374="", "", VLOOKUP(F374, Listes!$G$31:$H$33, 2, FALSE))))</f>
        <v/>
      </c>
      <c r="K374" s="96"/>
    </row>
    <row r="375" spans="1:11" ht="20.149999999999999" customHeight="1" x14ac:dyDescent="0.35">
      <c r="A375" s="44">
        <v>369</v>
      </c>
      <c r="B375" s="19"/>
      <c r="C375" s="19"/>
      <c r="D375" s="20"/>
      <c r="E375" s="20"/>
      <c r="F375" s="20"/>
      <c r="G375" s="20"/>
      <c r="H375" s="20"/>
      <c r="I375" s="22"/>
      <c r="J375" s="106" t="str">
        <f>IF(F375="", "", IF(E375="Billets de train", "", IF(E375="", "", VLOOKUP(F375, Listes!$G$31:$H$33, 2, FALSE))))</f>
        <v/>
      </c>
      <c r="K375" s="96"/>
    </row>
    <row r="376" spans="1:11" ht="20.149999999999999" customHeight="1" x14ac:dyDescent="0.35">
      <c r="A376" s="44">
        <v>370</v>
      </c>
      <c r="B376" s="19"/>
      <c r="C376" s="19"/>
      <c r="D376" s="20"/>
      <c r="E376" s="20"/>
      <c r="F376" s="20"/>
      <c r="G376" s="20"/>
      <c r="H376" s="20"/>
      <c r="I376" s="22"/>
      <c r="J376" s="106" t="str">
        <f>IF(F376="", "", IF(E376="Billets de train", "", IF(E376="", "", VLOOKUP(F376, Listes!$G$31:$H$33, 2, FALSE))))</f>
        <v/>
      </c>
      <c r="K376" s="96"/>
    </row>
    <row r="377" spans="1:11" ht="20.149999999999999" customHeight="1" x14ac:dyDescent="0.35">
      <c r="A377" s="44">
        <v>371</v>
      </c>
      <c r="B377" s="19"/>
      <c r="C377" s="19"/>
      <c r="D377" s="20"/>
      <c r="E377" s="20"/>
      <c r="F377" s="20"/>
      <c r="G377" s="20"/>
      <c r="H377" s="20"/>
      <c r="I377" s="22"/>
      <c r="J377" s="106" t="str">
        <f>IF(F377="", "", IF(E377="Billets de train", "", IF(E377="", "", VLOOKUP(F377, Listes!$G$31:$H$33, 2, FALSE))))</f>
        <v/>
      </c>
      <c r="K377" s="96"/>
    </row>
    <row r="378" spans="1:11" ht="20.149999999999999" customHeight="1" x14ac:dyDescent="0.35">
      <c r="A378" s="44">
        <v>372</v>
      </c>
      <c r="B378" s="19"/>
      <c r="C378" s="19"/>
      <c r="D378" s="20"/>
      <c r="E378" s="20"/>
      <c r="F378" s="20"/>
      <c r="G378" s="20"/>
      <c r="H378" s="20"/>
      <c r="I378" s="22"/>
      <c r="J378" s="106" t="str">
        <f>IF(F378="", "", IF(E378="Billets de train", "", IF(E378="", "", VLOOKUP(F378, Listes!$G$31:$H$33, 2, FALSE))))</f>
        <v/>
      </c>
      <c r="K378" s="96"/>
    </row>
    <row r="379" spans="1:11" ht="20.149999999999999" customHeight="1" x14ac:dyDescent="0.35">
      <c r="A379" s="44">
        <v>373</v>
      </c>
      <c r="B379" s="19"/>
      <c r="C379" s="19"/>
      <c r="D379" s="20"/>
      <c r="E379" s="20"/>
      <c r="F379" s="20"/>
      <c r="G379" s="20"/>
      <c r="H379" s="20"/>
      <c r="I379" s="22"/>
      <c r="J379" s="106" t="str">
        <f>IF(F379="", "", IF(E379="Billets de train", "", IF(E379="", "", VLOOKUP(F379, Listes!$G$31:$H$33, 2, FALSE))))</f>
        <v/>
      </c>
      <c r="K379" s="96"/>
    </row>
    <row r="380" spans="1:11" ht="20.149999999999999" customHeight="1" x14ac:dyDescent="0.35">
      <c r="A380" s="44">
        <v>374</v>
      </c>
      <c r="B380" s="19"/>
      <c r="C380" s="19"/>
      <c r="D380" s="20"/>
      <c r="E380" s="20"/>
      <c r="F380" s="20"/>
      <c r="G380" s="20"/>
      <c r="H380" s="20"/>
      <c r="I380" s="22"/>
      <c r="J380" s="106" t="str">
        <f>IF(F380="", "", IF(E380="Billets de train", "", IF(E380="", "", VLOOKUP(F380, Listes!$G$31:$H$33, 2, FALSE))))</f>
        <v/>
      </c>
      <c r="K380" s="96"/>
    </row>
    <row r="381" spans="1:11" ht="20.149999999999999" customHeight="1" x14ac:dyDescent="0.35">
      <c r="A381" s="44">
        <v>375</v>
      </c>
      <c r="B381" s="19"/>
      <c r="C381" s="19"/>
      <c r="D381" s="20"/>
      <c r="E381" s="20"/>
      <c r="F381" s="20"/>
      <c r="G381" s="20"/>
      <c r="H381" s="20"/>
      <c r="I381" s="22"/>
      <c r="J381" s="106" t="str">
        <f>IF(F381="", "", IF(E381="Billets de train", "", IF(E381="", "", VLOOKUP(F381, Listes!$G$31:$H$33, 2, FALSE))))</f>
        <v/>
      </c>
      <c r="K381" s="96"/>
    </row>
    <row r="382" spans="1:11" ht="20.149999999999999" customHeight="1" x14ac:dyDescent="0.35">
      <c r="A382" s="44">
        <v>376</v>
      </c>
      <c r="B382" s="19"/>
      <c r="C382" s="19"/>
      <c r="D382" s="20"/>
      <c r="E382" s="20"/>
      <c r="F382" s="20"/>
      <c r="G382" s="20"/>
      <c r="H382" s="20"/>
      <c r="I382" s="22"/>
      <c r="J382" s="106" t="str">
        <f>IF(F382="", "", IF(E382="Billets de train", "", IF(E382="", "", VLOOKUP(F382, Listes!$G$31:$H$33, 2, FALSE))))</f>
        <v/>
      </c>
      <c r="K382" s="96"/>
    </row>
    <row r="383" spans="1:11" ht="20.149999999999999" customHeight="1" x14ac:dyDescent="0.35">
      <c r="A383" s="44">
        <v>377</v>
      </c>
      <c r="B383" s="19"/>
      <c r="C383" s="19"/>
      <c r="D383" s="20"/>
      <c r="E383" s="20"/>
      <c r="F383" s="20"/>
      <c r="G383" s="20"/>
      <c r="H383" s="20"/>
      <c r="I383" s="22"/>
      <c r="J383" s="106" t="str">
        <f>IF(F383="", "", IF(E383="Billets de train", "", IF(E383="", "", VLOOKUP(F383, Listes!$G$31:$H$33, 2, FALSE))))</f>
        <v/>
      </c>
      <c r="K383" s="96"/>
    </row>
    <row r="384" spans="1:11" ht="20.149999999999999" customHeight="1" x14ac:dyDescent="0.35">
      <c r="A384" s="44">
        <v>378</v>
      </c>
      <c r="B384" s="19"/>
      <c r="C384" s="19"/>
      <c r="D384" s="20"/>
      <c r="E384" s="20"/>
      <c r="F384" s="20"/>
      <c r="G384" s="20"/>
      <c r="H384" s="20"/>
      <c r="I384" s="22"/>
      <c r="J384" s="106" t="str">
        <f>IF(F384="", "", IF(E384="Billets de train", "", IF(E384="", "", VLOOKUP(F384, Listes!$G$31:$H$33, 2, FALSE))))</f>
        <v/>
      </c>
      <c r="K384" s="96"/>
    </row>
    <row r="385" spans="1:11" ht="20.149999999999999" customHeight="1" x14ac:dyDescent="0.35">
      <c r="A385" s="44">
        <v>379</v>
      </c>
      <c r="B385" s="19"/>
      <c r="C385" s="19"/>
      <c r="D385" s="20"/>
      <c r="E385" s="20"/>
      <c r="F385" s="20"/>
      <c r="G385" s="20"/>
      <c r="H385" s="20"/>
      <c r="I385" s="22"/>
      <c r="J385" s="106" t="str">
        <f>IF(F385="", "", IF(E385="Billets de train", "", IF(E385="", "", VLOOKUP(F385, Listes!$G$31:$H$33, 2, FALSE))))</f>
        <v/>
      </c>
      <c r="K385" s="96"/>
    </row>
    <row r="386" spans="1:11" ht="20.149999999999999" customHeight="1" x14ac:dyDescent="0.35">
      <c r="A386" s="44">
        <v>380</v>
      </c>
      <c r="B386" s="19"/>
      <c r="C386" s="19"/>
      <c r="D386" s="20"/>
      <c r="E386" s="20"/>
      <c r="F386" s="20"/>
      <c r="G386" s="20"/>
      <c r="H386" s="20"/>
      <c r="I386" s="22"/>
      <c r="J386" s="106" t="str">
        <f>IF(F386="", "", IF(E386="Billets de train", "", IF(E386="", "", VLOOKUP(F386, Listes!$G$31:$H$33, 2, FALSE))))</f>
        <v/>
      </c>
      <c r="K386" s="96"/>
    </row>
    <row r="387" spans="1:11" ht="20.149999999999999" customHeight="1" x14ac:dyDescent="0.35">
      <c r="A387" s="44">
        <v>381</v>
      </c>
      <c r="B387" s="19"/>
      <c r="C387" s="19"/>
      <c r="D387" s="20"/>
      <c r="E387" s="20"/>
      <c r="F387" s="20"/>
      <c r="G387" s="20"/>
      <c r="H387" s="20"/>
      <c r="I387" s="22"/>
      <c r="J387" s="106" t="str">
        <f>IF(F387="", "", IF(E387="Billets de train", "", IF(E387="", "", VLOOKUP(F387, Listes!$G$31:$H$33, 2, FALSE))))</f>
        <v/>
      </c>
      <c r="K387" s="96"/>
    </row>
    <row r="388" spans="1:11" ht="20.149999999999999" customHeight="1" x14ac:dyDescent="0.35">
      <c r="A388" s="44">
        <v>382</v>
      </c>
      <c r="B388" s="19"/>
      <c r="C388" s="19"/>
      <c r="D388" s="20"/>
      <c r="E388" s="20"/>
      <c r="F388" s="20"/>
      <c r="G388" s="20"/>
      <c r="H388" s="20"/>
      <c r="I388" s="22"/>
      <c r="J388" s="106" t="str">
        <f>IF(F388="", "", IF(E388="Billets de train", "", IF(E388="", "", VLOOKUP(F388, Listes!$G$31:$H$33, 2, FALSE))))</f>
        <v/>
      </c>
      <c r="K388" s="96"/>
    </row>
    <row r="389" spans="1:11" ht="20.149999999999999" customHeight="1" x14ac:dyDescent="0.35">
      <c r="A389" s="44">
        <v>383</v>
      </c>
      <c r="B389" s="19"/>
      <c r="C389" s="19"/>
      <c r="D389" s="20"/>
      <c r="E389" s="20"/>
      <c r="F389" s="20"/>
      <c r="G389" s="20"/>
      <c r="H389" s="20"/>
      <c r="I389" s="22"/>
      <c r="J389" s="106" t="str">
        <f>IF(F389="", "", IF(E389="Billets de train", "", IF(E389="", "", VLOOKUP(F389, Listes!$G$31:$H$33, 2, FALSE))))</f>
        <v/>
      </c>
      <c r="K389" s="96"/>
    </row>
    <row r="390" spans="1:11" ht="20.149999999999999" customHeight="1" x14ac:dyDescent="0.35">
      <c r="A390" s="44">
        <v>384</v>
      </c>
      <c r="B390" s="19"/>
      <c r="C390" s="19"/>
      <c r="D390" s="20"/>
      <c r="E390" s="20"/>
      <c r="F390" s="20"/>
      <c r="G390" s="20"/>
      <c r="H390" s="20"/>
      <c r="I390" s="22"/>
      <c r="J390" s="106" t="str">
        <f>IF(F390="", "", IF(E390="Billets de train", "", IF(E390="", "", VLOOKUP(F390, Listes!$G$31:$H$33, 2, FALSE))))</f>
        <v/>
      </c>
      <c r="K390" s="96"/>
    </row>
    <row r="391" spans="1:11" ht="20.149999999999999" customHeight="1" x14ac:dyDescent="0.35">
      <c r="A391" s="44">
        <v>385</v>
      </c>
      <c r="B391" s="19"/>
      <c r="C391" s="19"/>
      <c r="D391" s="20"/>
      <c r="E391" s="20"/>
      <c r="F391" s="20"/>
      <c r="G391" s="20"/>
      <c r="H391" s="20"/>
      <c r="I391" s="22"/>
      <c r="J391" s="106" t="str">
        <f>IF(F391="", "", IF(E391="Billets de train", "", IF(E391="", "", VLOOKUP(F391, Listes!$G$31:$H$33, 2, FALSE))))</f>
        <v/>
      </c>
      <c r="K391" s="96"/>
    </row>
    <row r="392" spans="1:11" ht="20.149999999999999" customHeight="1" x14ac:dyDescent="0.35">
      <c r="A392" s="44">
        <v>386</v>
      </c>
      <c r="B392" s="19"/>
      <c r="C392" s="19"/>
      <c r="D392" s="20"/>
      <c r="E392" s="20"/>
      <c r="F392" s="20"/>
      <c r="G392" s="20"/>
      <c r="H392" s="20"/>
      <c r="I392" s="22"/>
      <c r="J392" s="106" t="str">
        <f>IF(F392="", "", IF(E392="Billets de train", "", IF(E392="", "", VLOOKUP(F392, Listes!$G$31:$H$33, 2, FALSE))))</f>
        <v/>
      </c>
      <c r="K392" s="96"/>
    </row>
    <row r="393" spans="1:11" ht="20.149999999999999" customHeight="1" x14ac:dyDescent="0.35">
      <c r="A393" s="44">
        <v>387</v>
      </c>
      <c r="B393" s="19"/>
      <c r="C393" s="19"/>
      <c r="D393" s="20"/>
      <c r="E393" s="20"/>
      <c r="F393" s="20"/>
      <c r="G393" s="20"/>
      <c r="H393" s="20"/>
      <c r="I393" s="22"/>
      <c r="J393" s="106" t="str">
        <f>IF(F393="", "", IF(E393="Billets de train", "", IF(E393="", "", VLOOKUP(F393, Listes!$G$31:$H$33, 2, FALSE))))</f>
        <v/>
      </c>
      <c r="K393" s="96"/>
    </row>
    <row r="394" spans="1:11" ht="20.149999999999999" customHeight="1" x14ac:dyDescent="0.35">
      <c r="A394" s="44">
        <v>388</v>
      </c>
      <c r="B394" s="19"/>
      <c r="C394" s="19"/>
      <c r="D394" s="20"/>
      <c r="E394" s="20"/>
      <c r="F394" s="20"/>
      <c r="G394" s="20"/>
      <c r="H394" s="20"/>
      <c r="I394" s="22"/>
      <c r="J394" s="106" t="str">
        <f>IF(F394="", "", IF(E394="Billets de train", "", IF(E394="", "", VLOOKUP(F394, Listes!$G$31:$H$33, 2, FALSE))))</f>
        <v/>
      </c>
      <c r="K394" s="96"/>
    </row>
    <row r="395" spans="1:11" ht="20.149999999999999" customHeight="1" x14ac:dyDescent="0.35">
      <c r="A395" s="44">
        <v>389</v>
      </c>
      <c r="B395" s="19"/>
      <c r="C395" s="19"/>
      <c r="D395" s="20"/>
      <c r="E395" s="20"/>
      <c r="F395" s="20"/>
      <c r="G395" s="20"/>
      <c r="H395" s="20"/>
      <c r="I395" s="22"/>
      <c r="J395" s="106" t="str">
        <f>IF(F395="", "", IF(E395="Billets de train", "", IF(E395="", "", VLOOKUP(F395, Listes!$G$31:$H$33, 2, FALSE))))</f>
        <v/>
      </c>
      <c r="K395" s="96"/>
    </row>
    <row r="396" spans="1:11" ht="20.149999999999999" customHeight="1" x14ac:dyDescent="0.35">
      <c r="A396" s="44">
        <v>390</v>
      </c>
      <c r="B396" s="19"/>
      <c r="C396" s="19"/>
      <c r="D396" s="20"/>
      <c r="E396" s="20"/>
      <c r="F396" s="20"/>
      <c r="G396" s="20"/>
      <c r="H396" s="20"/>
      <c r="I396" s="22"/>
      <c r="J396" s="106" t="str">
        <f>IF(F396="", "", IF(E396="Billets de train", "", IF(E396="", "", VLOOKUP(F396, Listes!$G$31:$H$33, 2, FALSE))))</f>
        <v/>
      </c>
      <c r="K396" s="96"/>
    </row>
    <row r="397" spans="1:11" ht="20.149999999999999" customHeight="1" x14ac:dyDescent="0.35">
      <c r="A397" s="44">
        <v>391</v>
      </c>
      <c r="B397" s="19"/>
      <c r="C397" s="19"/>
      <c r="D397" s="20"/>
      <c r="E397" s="20"/>
      <c r="F397" s="20"/>
      <c r="G397" s="20"/>
      <c r="H397" s="20"/>
      <c r="I397" s="22"/>
      <c r="J397" s="106" t="str">
        <f>IF(F397="", "", IF(E397="Billets de train", "", IF(E397="", "", VLOOKUP(F397, Listes!$G$31:$H$33, 2, FALSE))))</f>
        <v/>
      </c>
      <c r="K397" s="96"/>
    </row>
    <row r="398" spans="1:11" ht="20.149999999999999" customHeight="1" x14ac:dyDescent="0.35">
      <c r="A398" s="44">
        <v>392</v>
      </c>
      <c r="B398" s="19"/>
      <c r="C398" s="19"/>
      <c r="D398" s="20"/>
      <c r="E398" s="20"/>
      <c r="F398" s="20"/>
      <c r="G398" s="20"/>
      <c r="H398" s="20"/>
      <c r="I398" s="22"/>
      <c r="J398" s="106" t="str">
        <f>IF(F398="", "", IF(E398="Billets de train", "", IF(E398="", "", VLOOKUP(F398, Listes!$G$31:$H$33, 2, FALSE))))</f>
        <v/>
      </c>
      <c r="K398" s="96"/>
    </row>
    <row r="399" spans="1:11" ht="20.149999999999999" customHeight="1" x14ac:dyDescent="0.35">
      <c r="A399" s="44">
        <v>393</v>
      </c>
      <c r="B399" s="19"/>
      <c r="C399" s="19"/>
      <c r="D399" s="20"/>
      <c r="E399" s="20"/>
      <c r="F399" s="20"/>
      <c r="G399" s="20"/>
      <c r="H399" s="20"/>
      <c r="I399" s="22"/>
      <c r="J399" s="106" t="str">
        <f>IF(F399="", "", IF(E399="Billets de train", "", IF(E399="", "", VLOOKUP(F399, Listes!$G$31:$H$33, 2, FALSE))))</f>
        <v/>
      </c>
      <c r="K399" s="96"/>
    </row>
    <row r="400" spans="1:11" ht="20.149999999999999" customHeight="1" x14ac:dyDescent="0.35">
      <c r="A400" s="44">
        <v>394</v>
      </c>
      <c r="B400" s="19"/>
      <c r="C400" s="19"/>
      <c r="D400" s="20"/>
      <c r="E400" s="20"/>
      <c r="F400" s="20"/>
      <c r="G400" s="20"/>
      <c r="H400" s="20"/>
      <c r="I400" s="22"/>
      <c r="J400" s="106" t="str">
        <f>IF(F400="", "", IF(E400="Billets de train", "", IF(E400="", "", VLOOKUP(F400, Listes!$G$31:$H$33, 2, FALSE))))</f>
        <v/>
      </c>
      <c r="K400" s="96"/>
    </row>
    <row r="401" spans="1:11" ht="20.149999999999999" customHeight="1" x14ac:dyDescent="0.35">
      <c r="A401" s="44">
        <v>395</v>
      </c>
      <c r="B401" s="19"/>
      <c r="C401" s="19"/>
      <c r="D401" s="20"/>
      <c r="E401" s="20"/>
      <c r="F401" s="20"/>
      <c r="G401" s="20"/>
      <c r="H401" s="20"/>
      <c r="I401" s="22"/>
      <c r="J401" s="106" t="str">
        <f>IF(F401="", "", IF(E401="Billets de train", "", IF(E401="", "", VLOOKUP(F401, Listes!$G$31:$H$33, 2, FALSE))))</f>
        <v/>
      </c>
      <c r="K401" s="96"/>
    </row>
    <row r="402" spans="1:11" ht="20.149999999999999" customHeight="1" x14ac:dyDescent="0.35">
      <c r="A402" s="44">
        <v>396</v>
      </c>
      <c r="B402" s="19"/>
      <c r="C402" s="19"/>
      <c r="D402" s="20"/>
      <c r="E402" s="20"/>
      <c r="F402" s="20"/>
      <c r="G402" s="20"/>
      <c r="H402" s="20"/>
      <c r="I402" s="22"/>
      <c r="J402" s="106" t="str">
        <f>IF(F402="", "", IF(E402="Billets de train", "", IF(E402="", "", VLOOKUP(F402, Listes!$G$31:$H$33, 2, FALSE))))</f>
        <v/>
      </c>
      <c r="K402" s="96"/>
    </row>
    <row r="403" spans="1:11" ht="20.149999999999999" customHeight="1" x14ac:dyDescent="0.35">
      <c r="A403" s="44">
        <v>397</v>
      </c>
      <c r="B403" s="19"/>
      <c r="C403" s="19"/>
      <c r="D403" s="20"/>
      <c r="E403" s="20"/>
      <c r="F403" s="20"/>
      <c r="G403" s="20"/>
      <c r="H403" s="20"/>
      <c r="I403" s="22"/>
      <c r="J403" s="106" t="str">
        <f>IF(F403="", "", IF(E403="Billets de train", "", IF(E403="", "", VLOOKUP(F403, Listes!$G$31:$H$33, 2, FALSE))))</f>
        <v/>
      </c>
      <c r="K403" s="96"/>
    </row>
    <row r="404" spans="1:11" ht="20.149999999999999" customHeight="1" x14ac:dyDescent="0.35">
      <c r="A404" s="44">
        <v>398</v>
      </c>
      <c r="B404" s="19"/>
      <c r="C404" s="19"/>
      <c r="D404" s="20"/>
      <c r="E404" s="20"/>
      <c r="F404" s="20"/>
      <c r="G404" s="20"/>
      <c r="H404" s="20"/>
      <c r="I404" s="22"/>
      <c r="J404" s="106" t="str">
        <f>IF(F404="", "", IF(E404="Billets de train", "", IF(E404="", "", VLOOKUP(F404, Listes!$G$31:$H$33, 2, FALSE))))</f>
        <v/>
      </c>
      <c r="K404" s="96"/>
    </row>
    <row r="405" spans="1:11" ht="20.149999999999999" customHeight="1" x14ac:dyDescent="0.35">
      <c r="A405" s="44">
        <v>399</v>
      </c>
      <c r="B405" s="19"/>
      <c r="C405" s="19"/>
      <c r="D405" s="20"/>
      <c r="E405" s="20"/>
      <c r="F405" s="20"/>
      <c r="G405" s="20"/>
      <c r="H405" s="20"/>
      <c r="I405" s="22"/>
      <c r="J405" s="106" t="str">
        <f>IF(F405="", "", IF(E405="Billets de train", "", IF(E405="", "", VLOOKUP(F405, Listes!$G$31:$H$33, 2, FALSE))))</f>
        <v/>
      </c>
      <c r="K405" s="96"/>
    </row>
    <row r="406" spans="1:11" ht="20.149999999999999" customHeight="1" x14ac:dyDescent="0.35">
      <c r="A406" s="44">
        <v>400</v>
      </c>
      <c r="B406" s="19"/>
      <c r="C406" s="19"/>
      <c r="D406" s="20"/>
      <c r="E406" s="20"/>
      <c r="F406" s="20"/>
      <c r="G406" s="20"/>
      <c r="H406" s="20"/>
      <c r="I406" s="22"/>
      <c r="J406" s="106" t="str">
        <f>IF(F406="", "", IF(E406="Billets de train", "", IF(E406="", "", VLOOKUP(F406, Listes!$G$31:$H$33, 2, FALSE))))</f>
        <v/>
      </c>
      <c r="K406" s="96"/>
    </row>
    <row r="407" spans="1:11" ht="20.149999999999999" customHeight="1" x14ac:dyDescent="0.35">
      <c r="A407" s="44">
        <v>401</v>
      </c>
      <c r="B407" s="19"/>
      <c r="C407" s="19"/>
      <c r="D407" s="20"/>
      <c r="E407" s="20"/>
      <c r="F407" s="20"/>
      <c r="G407" s="20"/>
      <c r="H407" s="20"/>
      <c r="I407" s="22"/>
      <c r="J407" s="106" t="str">
        <f>IF(F407="", "", IF(E407="Billets de train", "", IF(E407="", "", VLOOKUP(F407, Listes!$G$31:$H$33, 2, FALSE))))</f>
        <v/>
      </c>
      <c r="K407" s="96"/>
    </row>
    <row r="408" spans="1:11" ht="20.149999999999999" customHeight="1" x14ac:dyDescent="0.35">
      <c r="A408" s="44">
        <v>402</v>
      </c>
      <c r="B408" s="19"/>
      <c r="C408" s="19"/>
      <c r="D408" s="20"/>
      <c r="E408" s="20"/>
      <c r="F408" s="20"/>
      <c r="G408" s="20"/>
      <c r="H408" s="20"/>
      <c r="I408" s="22"/>
      <c r="J408" s="106" t="str">
        <f>IF(F408="", "", IF(E408="Billets de train", "", IF(E408="", "", VLOOKUP(F408, Listes!$G$31:$H$33, 2, FALSE))))</f>
        <v/>
      </c>
      <c r="K408" s="96"/>
    </row>
    <row r="409" spans="1:11" ht="20.149999999999999" customHeight="1" x14ac:dyDescent="0.35">
      <c r="A409" s="44">
        <v>403</v>
      </c>
      <c r="B409" s="19"/>
      <c r="C409" s="19"/>
      <c r="D409" s="20"/>
      <c r="E409" s="20"/>
      <c r="F409" s="20"/>
      <c r="G409" s="20"/>
      <c r="H409" s="20"/>
      <c r="I409" s="22"/>
      <c r="J409" s="106" t="str">
        <f>IF(F409="", "", IF(E409="Billets de train", "", IF(E409="", "", VLOOKUP(F409, Listes!$G$31:$H$33, 2, FALSE))))</f>
        <v/>
      </c>
      <c r="K409" s="96"/>
    </row>
    <row r="410" spans="1:11" ht="20.149999999999999" customHeight="1" x14ac:dyDescent="0.35">
      <c r="A410" s="44">
        <v>404</v>
      </c>
      <c r="B410" s="19"/>
      <c r="C410" s="19"/>
      <c r="D410" s="20"/>
      <c r="E410" s="20"/>
      <c r="F410" s="20"/>
      <c r="G410" s="20"/>
      <c r="H410" s="20"/>
      <c r="I410" s="22"/>
      <c r="J410" s="106" t="str">
        <f>IF(F410="", "", IF(E410="Billets de train", "", IF(E410="", "", VLOOKUP(F410, Listes!$G$31:$H$33, 2, FALSE))))</f>
        <v/>
      </c>
      <c r="K410" s="96"/>
    </row>
    <row r="411" spans="1:11" ht="20.149999999999999" customHeight="1" x14ac:dyDescent="0.35">
      <c r="A411" s="44">
        <v>405</v>
      </c>
      <c r="B411" s="19"/>
      <c r="C411" s="19"/>
      <c r="D411" s="20"/>
      <c r="E411" s="20"/>
      <c r="F411" s="20"/>
      <c r="G411" s="20"/>
      <c r="H411" s="20"/>
      <c r="I411" s="22"/>
      <c r="J411" s="106" t="str">
        <f>IF(F411="", "", IF(E411="Billets de train", "", IF(E411="", "", VLOOKUP(F411, Listes!$G$31:$H$33, 2, FALSE))))</f>
        <v/>
      </c>
      <c r="K411" s="96"/>
    </row>
    <row r="412" spans="1:11" ht="20.149999999999999" customHeight="1" x14ac:dyDescent="0.35">
      <c r="A412" s="44">
        <v>406</v>
      </c>
      <c r="B412" s="19"/>
      <c r="C412" s="19"/>
      <c r="D412" s="20"/>
      <c r="E412" s="20"/>
      <c r="F412" s="20"/>
      <c r="G412" s="20"/>
      <c r="H412" s="20"/>
      <c r="I412" s="22"/>
      <c r="J412" s="106" t="str">
        <f>IF(F412="", "", IF(E412="Billets de train", "", IF(E412="", "", VLOOKUP(F412, Listes!$G$31:$H$33, 2, FALSE))))</f>
        <v/>
      </c>
      <c r="K412" s="96"/>
    </row>
    <row r="413" spans="1:11" ht="20.149999999999999" customHeight="1" x14ac:dyDescent="0.35">
      <c r="A413" s="44">
        <v>407</v>
      </c>
      <c r="B413" s="19"/>
      <c r="C413" s="19"/>
      <c r="D413" s="20"/>
      <c r="E413" s="20"/>
      <c r="F413" s="20"/>
      <c r="G413" s="20"/>
      <c r="H413" s="20"/>
      <c r="I413" s="22"/>
      <c r="J413" s="106" t="str">
        <f>IF(F413="", "", IF(E413="Billets de train", "", IF(E413="", "", VLOOKUP(F413, Listes!$G$31:$H$33, 2, FALSE))))</f>
        <v/>
      </c>
      <c r="K413" s="96"/>
    </row>
    <row r="414" spans="1:11" ht="20.149999999999999" customHeight="1" x14ac:dyDescent="0.35">
      <c r="A414" s="44">
        <v>408</v>
      </c>
      <c r="B414" s="19"/>
      <c r="C414" s="19"/>
      <c r="D414" s="20"/>
      <c r="E414" s="20"/>
      <c r="F414" s="20"/>
      <c r="G414" s="20"/>
      <c r="H414" s="20"/>
      <c r="I414" s="22"/>
      <c r="J414" s="106" t="str">
        <f>IF(F414="", "", IF(E414="Billets de train", "", IF(E414="", "", VLOOKUP(F414, Listes!$G$31:$H$33, 2, FALSE))))</f>
        <v/>
      </c>
      <c r="K414" s="96"/>
    </row>
    <row r="415" spans="1:11" ht="20.149999999999999" customHeight="1" x14ac:dyDescent="0.35">
      <c r="A415" s="44">
        <v>409</v>
      </c>
      <c r="B415" s="19"/>
      <c r="C415" s="19"/>
      <c r="D415" s="20"/>
      <c r="E415" s="20"/>
      <c r="F415" s="20"/>
      <c r="G415" s="20"/>
      <c r="H415" s="20"/>
      <c r="I415" s="22"/>
      <c r="J415" s="106" t="str">
        <f>IF(F415="", "", IF(E415="Billets de train", "", IF(E415="", "", VLOOKUP(F415, Listes!$G$31:$H$33, 2, FALSE))))</f>
        <v/>
      </c>
      <c r="K415" s="96"/>
    </row>
    <row r="416" spans="1:11" ht="20.149999999999999" customHeight="1" x14ac:dyDescent="0.35">
      <c r="A416" s="44">
        <v>410</v>
      </c>
      <c r="B416" s="19"/>
      <c r="C416" s="19"/>
      <c r="D416" s="20"/>
      <c r="E416" s="20"/>
      <c r="F416" s="20"/>
      <c r="G416" s="20"/>
      <c r="H416" s="20"/>
      <c r="I416" s="22"/>
      <c r="J416" s="106" t="str">
        <f>IF(F416="", "", IF(E416="Billets de train", "", IF(E416="", "", VLOOKUP(F416, Listes!$G$31:$H$33, 2, FALSE))))</f>
        <v/>
      </c>
      <c r="K416" s="96"/>
    </row>
    <row r="417" spans="1:11" ht="20.149999999999999" customHeight="1" x14ac:dyDescent="0.35">
      <c r="A417" s="44">
        <v>411</v>
      </c>
      <c r="B417" s="19"/>
      <c r="C417" s="19"/>
      <c r="D417" s="20"/>
      <c r="E417" s="20"/>
      <c r="F417" s="20"/>
      <c r="G417" s="20"/>
      <c r="H417" s="20"/>
      <c r="I417" s="22"/>
      <c r="J417" s="106" t="str">
        <f>IF(F417="", "", IF(E417="Billets de train", "", IF(E417="", "", VLOOKUP(F417, Listes!$G$31:$H$33, 2, FALSE))))</f>
        <v/>
      </c>
      <c r="K417" s="96"/>
    </row>
    <row r="418" spans="1:11" ht="20.149999999999999" customHeight="1" x14ac:dyDescent="0.35">
      <c r="A418" s="44">
        <v>412</v>
      </c>
      <c r="B418" s="19"/>
      <c r="C418" s="19"/>
      <c r="D418" s="20"/>
      <c r="E418" s="20"/>
      <c r="F418" s="20"/>
      <c r="G418" s="20"/>
      <c r="H418" s="20"/>
      <c r="I418" s="22"/>
      <c r="J418" s="106" t="str">
        <f>IF(F418="", "", IF(E418="Billets de train", "", IF(E418="", "", VLOOKUP(F418, Listes!$G$31:$H$33, 2, FALSE))))</f>
        <v/>
      </c>
      <c r="K418" s="96"/>
    </row>
    <row r="419" spans="1:11" ht="20.149999999999999" customHeight="1" x14ac:dyDescent="0.35">
      <c r="A419" s="44">
        <v>413</v>
      </c>
      <c r="B419" s="19"/>
      <c r="C419" s="19"/>
      <c r="D419" s="20"/>
      <c r="E419" s="20"/>
      <c r="F419" s="20"/>
      <c r="G419" s="20"/>
      <c r="H419" s="20"/>
      <c r="I419" s="22"/>
      <c r="J419" s="106" t="str">
        <f>IF(F419="", "", IF(E419="Billets de train", "", IF(E419="", "", VLOOKUP(F419, Listes!$G$31:$H$33, 2, FALSE))))</f>
        <v/>
      </c>
      <c r="K419" s="96"/>
    </row>
    <row r="420" spans="1:11" ht="20.149999999999999" customHeight="1" x14ac:dyDescent="0.35">
      <c r="A420" s="44">
        <v>414</v>
      </c>
      <c r="B420" s="19"/>
      <c r="C420" s="19"/>
      <c r="D420" s="20"/>
      <c r="E420" s="20"/>
      <c r="F420" s="20"/>
      <c r="G420" s="20"/>
      <c r="H420" s="20"/>
      <c r="I420" s="22"/>
      <c r="J420" s="106" t="str">
        <f>IF(F420="", "", IF(E420="Billets de train", "", IF(E420="", "", VLOOKUP(F420, Listes!$G$31:$H$33, 2, FALSE))))</f>
        <v/>
      </c>
      <c r="K420" s="96"/>
    </row>
    <row r="421" spans="1:11" ht="20.149999999999999" customHeight="1" x14ac:dyDescent="0.35">
      <c r="A421" s="44">
        <v>415</v>
      </c>
      <c r="B421" s="19"/>
      <c r="C421" s="19"/>
      <c r="D421" s="20"/>
      <c r="E421" s="20"/>
      <c r="F421" s="20"/>
      <c r="G421" s="20"/>
      <c r="H421" s="20"/>
      <c r="I421" s="22"/>
      <c r="J421" s="106" t="str">
        <f>IF(F421="", "", IF(E421="Billets de train", "", IF(E421="", "", VLOOKUP(F421, Listes!$G$31:$H$33, 2, FALSE))))</f>
        <v/>
      </c>
      <c r="K421" s="96"/>
    </row>
    <row r="422" spans="1:11" ht="20.149999999999999" customHeight="1" x14ac:dyDescent="0.35">
      <c r="A422" s="44">
        <v>416</v>
      </c>
      <c r="B422" s="19"/>
      <c r="C422" s="19"/>
      <c r="D422" s="20"/>
      <c r="E422" s="20"/>
      <c r="F422" s="20"/>
      <c r="G422" s="20"/>
      <c r="H422" s="20"/>
      <c r="I422" s="22"/>
      <c r="J422" s="106" t="str">
        <f>IF(F422="", "", IF(E422="Billets de train", "", IF(E422="", "", VLOOKUP(F422, Listes!$G$31:$H$33, 2, FALSE))))</f>
        <v/>
      </c>
      <c r="K422" s="96"/>
    </row>
    <row r="423" spans="1:11" ht="20.149999999999999" customHeight="1" x14ac:dyDescent="0.35">
      <c r="A423" s="44">
        <v>417</v>
      </c>
      <c r="B423" s="19"/>
      <c r="C423" s="19"/>
      <c r="D423" s="20"/>
      <c r="E423" s="20"/>
      <c r="F423" s="20"/>
      <c r="G423" s="20"/>
      <c r="H423" s="20"/>
      <c r="I423" s="22"/>
      <c r="J423" s="106" t="str">
        <f>IF(F423="", "", IF(E423="Billets de train", "", IF(E423="", "", VLOOKUP(F423, Listes!$G$31:$H$33, 2, FALSE))))</f>
        <v/>
      </c>
      <c r="K423" s="96"/>
    </row>
    <row r="424" spans="1:11" ht="20.149999999999999" customHeight="1" x14ac:dyDescent="0.35">
      <c r="A424" s="44">
        <v>418</v>
      </c>
      <c r="B424" s="19"/>
      <c r="C424" s="19"/>
      <c r="D424" s="20"/>
      <c r="E424" s="20"/>
      <c r="F424" s="20"/>
      <c r="G424" s="20"/>
      <c r="H424" s="20"/>
      <c r="I424" s="22"/>
      <c r="J424" s="106" t="str">
        <f>IF(F424="", "", IF(E424="Billets de train", "", IF(E424="", "", VLOOKUP(F424, Listes!$G$31:$H$33, 2, FALSE))))</f>
        <v/>
      </c>
      <c r="K424" s="96"/>
    </row>
    <row r="425" spans="1:11" ht="20.149999999999999" customHeight="1" x14ac:dyDescent="0.35">
      <c r="A425" s="44">
        <v>419</v>
      </c>
      <c r="B425" s="19"/>
      <c r="C425" s="19"/>
      <c r="D425" s="20"/>
      <c r="E425" s="20"/>
      <c r="F425" s="20"/>
      <c r="G425" s="20"/>
      <c r="H425" s="20"/>
      <c r="I425" s="22"/>
      <c r="J425" s="106" t="str">
        <f>IF(F425="", "", IF(E425="Billets de train", "", IF(E425="", "", VLOOKUP(F425, Listes!$G$31:$H$33, 2, FALSE))))</f>
        <v/>
      </c>
      <c r="K425" s="96"/>
    </row>
    <row r="426" spans="1:11" ht="20.149999999999999" customHeight="1" x14ac:dyDescent="0.35">
      <c r="A426" s="44">
        <v>420</v>
      </c>
      <c r="B426" s="19"/>
      <c r="C426" s="19"/>
      <c r="D426" s="20"/>
      <c r="E426" s="20"/>
      <c r="F426" s="20"/>
      <c r="G426" s="20"/>
      <c r="H426" s="20"/>
      <c r="I426" s="22"/>
      <c r="J426" s="106" t="str">
        <f>IF(F426="", "", IF(E426="Billets de train", "", IF(E426="", "", VLOOKUP(F426, Listes!$G$31:$H$33, 2, FALSE))))</f>
        <v/>
      </c>
      <c r="K426" s="96"/>
    </row>
    <row r="427" spans="1:11" ht="20.149999999999999" customHeight="1" x14ac:dyDescent="0.35">
      <c r="A427" s="44">
        <v>421</v>
      </c>
      <c r="B427" s="19"/>
      <c r="C427" s="19"/>
      <c r="D427" s="20"/>
      <c r="E427" s="20"/>
      <c r="F427" s="20"/>
      <c r="G427" s="20"/>
      <c r="H427" s="20"/>
      <c r="I427" s="22"/>
      <c r="J427" s="106" t="str">
        <f>IF(F427="", "", IF(E427="Billets de train", "", IF(E427="", "", VLOOKUP(F427, Listes!$G$31:$H$33, 2, FALSE))))</f>
        <v/>
      </c>
      <c r="K427" s="96"/>
    </row>
    <row r="428" spans="1:11" ht="20.149999999999999" customHeight="1" x14ac:dyDescent="0.35">
      <c r="A428" s="44">
        <v>422</v>
      </c>
      <c r="B428" s="19"/>
      <c r="C428" s="19"/>
      <c r="D428" s="20"/>
      <c r="E428" s="20"/>
      <c r="F428" s="20"/>
      <c r="G428" s="20"/>
      <c r="H428" s="20"/>
      <c r="I428" s="22"/>
      <c r="J428" s="106" t="str">
        <f>IF(F428="", "", IF(E428="Billets de train", "", IF(E428="", "", VLOOKUP(F428, Listes!$G$31:$H$33, 2, FALSE))))</f>
        <v/>
      </c>
      <c r="K428" s="96"/>
    </row>
    <row r="429" spans="1:11" ht="20.149999999999999" customHeight="1" x14ac:dyDescent="0.35">
      <c r="A429" s="44">
        <v>423</v>
      </c>
      <c r="B429" s="19"/>
      <c r="C429" s="19"/>
      <c r="D429" s="20"/>
      <c r="E429" s="20"/>
      <c r="F429" s="20"/>
      <c r="G429" s="20"/>
      <c r="H429" s="20"/>
      <c r="I429" s="22"/>
      <c r="J429" s="106" t="str">
        <f>IF(F429="", "", IF(E429="Billets de train", "", IF(E429="", "", VLOOKUP(F429, Listes!$G$31:$H$33, 2, FALSE))))</f>
        <v/>
      </c>
      <c r="K429" s="96"/>
    </row>
    <row r="430" spans="1:11" ht="20.149999999999999" customHeight="1" x14ac:dyDescent="0.35">
      <c r="A430" s="44">
        <v>424</v>
      </c>
      <c r="B430" s="19"/>
      <c r="C430" s="19"/>
      <c r="D430" s="20"/>
      <c r="E430" s="20"/>
      <c r="F430" s="20"/>
      <c r="G430" s="20"/>
      <c r="H430" s="20"/>
      <c r="I430" s="22"/>
      <c r="J430" s="106" t="str">
        <f>IF(F430="", "", IF(E430="Billets de train", "", IF(E430="", "", VLOOKUP(F430, Listes!$G$31:$H$33, 2, FALSE))))</f>
        <v/>
      </c>
      <c r="K430" s="96"/>
    </row>
    <row r="431" spans="1:11" ht="20.149999999999999" customHeight="1" x14ac:dyDescent="0.35">
      <c r="A431" s="44">
        <v>425</v>
      </c>
      <c r="B431" s="19"/>
      <c r="C431" s="19"/>
      <c r="D431" s="20"/>
      <c r="E431" s="20"/>
      <c r="F431" s="20"/>
      <c r="G431" s="20"/>
      <c r="H431" s="20"/>
      <c r="I431" s="22"/>
      <c r="J431" s="106" t="str">
        <f>IF(F431="", "", IF(E431="Billets de train", "", IF(E431="", "", VLOOKUP(F431, Listes!$G$31:$H$33, 2, FALSE))))</f>
        <v/>
      </c>
      <c r="K431" s="96"/>
    </row>
    <row r="432" spans="1:11" ht="20.149999999999999" customHeight="1" x14ac:dyDescent="0.35">
      <c r="A432" s="44">
        <v>426</v>
      </c>
      <c r="B432" s="19"/>
      <c r="C432" s="19"/>
      <c r="D432" s="20"/>
      <c r="E432" s="20"/>
      <c r="F432" s="20"/>
      <c r="G432" s="20"/>
      <c r="H432" s="20"/>
      <c r="I432" s="22"/>
      <c r="J432" s="106" t="str">
        <f>IF(F432="", "", IF(E432="Billets de train", "", IF(E432="", "", VLOOKUP(F432, Listes!$G$31:$H$33, 2, FALSE))))</f>
        <v/>
      </c>
      <c r="K432" s="96"/>
    </row>
    <row r="433" spans="1:11" ht="20.149999999999999" customHeight="1" x14ac:dyDescent="0.35">
      <c r="A433" s="44">
        <v>427</v>
      </c>
      <c r="B433" s="19"/>
      <c r="C433" s="19"/>
      <c r="D433" s="20"/>
      <c r="E433" s="20"/>
      <c r="F433" s="20"/>
      <c r="G433" s="20"/>
      <c r="H433" s="20"/>
      <c r="I433" s="22"/>
      <c r="J433" s="106" t="str">
        <f>IF(F433="", "", IF(E433="Billets de train", "", IF(E433="", "", VLOOKUP(F433, Listes!$G$31:$H$33, 2, FALSE))))</f>
        <v/>
      </c>
      <c r="K433" s="96"/>
    </row>
    <row r="434" spans="1:11" ht="20.149999999999999" customHeight="1" x14ac:dyDescent="0.35">
      <c r="A434" s="44">
        <v>428</v>
      </c>
      <c r="B434" s="19"/>
      <c r="C434" s="19"/>
      <c r="D434" s="20"/>
      <c r="E434" s="20"/>
      <c r="F434" s="20"/>
      <c r="G434" s="20"/>
      <c r="H434" s="20"/>
      <c r="I434" s="22"/>
      <c r="J434" s="106" t="str">
        <f>IF(F434="", "", IF(E434="Billets de train", "", IF(E434="", "", VLOOKUP(F434, Listes!$G$31:$H$33, 2, FALSE))))</f>
        <v/>
      </c>
      <c r="K434" s="96"/>
    </row>
    <row r="435" spans="1:11" ht="20.149999999999999" customHeight="1" x14ac:dyDescent="0.35">
      <c r="A435" s="44">
        <v>429</v>
      </c>
      <c r="B435" s="19"/>
      <c r="C435" s="19"/>
      <c r="D435" s="20"/>
      <c r="E435" s="20"/>
      <c r="F435" s="20"/>
      <c r="G435" s="20"/>
      <c r="H435" s="20"/>
      <c r="I435" s="22"/>
      <c r="J435" s="106" t="str">
        <f>IF(F435="", "", IF(E435="Billets de train", "", IF(E435="", "", VLOOKUP(F435, Listes!$G$31:$H$33, 2, FALSE))))</f>
        <v/>
      </c>
      <c r="K435" s="96"/>
    </row>
    <row r="436" spans="1:11" ht="20.149999999999999" customHeight="1" x14ac:dyDescent="0.35">
      <c r="A436" s="44">
        <v>430</v>
      </c>
      <c r="B436" s="19"/>
      <c r="C436" s="19"/>
      <c r="D436" s="20"/>
      <c r="E436" s="20"/>
      <c r="F436" s="20"/>
      <c r="G436" s="20"/>
      <c r="H436" s="20"/>
      <c r="I436" s="22"/>
      <c r="J436" s="106" t="str">
        <f>IF(F436="", "", IF(E436="Billets de train", "", IF(E436="", "", VLOOKUP(F436, Listes!$G$31:$H$33, 2, FALSE))))</f>
        <v/>
      </c>
      <c r="K436" s="96"/>
    </row>
    <row r="437" spans="1:11" ht="20.149999999999999" customHeight="1" x14ac:dyDescent="0.35">
      <c r="A437" s="44">
        <v>431</v>
      </c>
      <c r="B437" s="19"/>
      <c r="C437" s="19"/>
      <c r="D437" s="20"/>
      <c r="E437" s="20"/>
      <c r="F437" s="20"/>
      <c r="G437" s="20"/>
      <c r="H437" s="20"/>
      <c r="I437" s="22"/>
      <c r="J437" s="106" t="str">
        <f>IF(F437="", "", IF(E437="Billets de train", "", IF(E437="", "", VLOOKUP(F437, Listes!$G$31:$H$33, 2, FALSE))))</f>
        <v/>
      </c>
      <c r="K437" s="96"/>
    </row>
    <row r="438" spans="1:11" ht="20.149999999999999" customHeight="1" x14ac:dyDescent="0.35">
      <c r="A438" s="44">
        <v>432</v>
      </c>
      <c r="B438" s="19"/>
      <c r="C438" s="19"/>
      <c r="D438" s="20"/>
      <c r="E438" s="20"/>
      <c r="F438" s="20"/>
      <c r="G438" s="20"/>
      <c r="H438" s="20"/>
      <c r="I438" s="22"/>
      <c r="J438" s="106" t="str">
        <f>IF(F438="", "", IF(E438="Billets de train", "", IF(E438="", "", VLOOKUP(F438, Listes!$G$31:$H$33, 2, FALSE))))</f>
        <v/>
      </c>
      <c r="K438" s="96"/>
    </row>
    <row r="439" spans="1:11" ht="20.149999999999999" customHeight="1" x14ac:dyDescent="0.35">
      <c r="A439" s="44">
        <v>433</v>
      </c>
      <c r="B439" s="19"/>
      <c r="C439" s="19"/>
      <c r="D439" s="20"/>
      <c r="E439" s="20"/>
      <c r="F439" s="20"/>
      <c r="G439" s="20"/>
      <c r="H439" s="20"/>
      <c r="I439" s="22"/>
      <c r="J439" s="106" t="str">
        <f>IF(F439="", "", IF(E439="Billets de train", "", IF(E439="", "", VLOOKUP(F439, Listes!$G$31:$H$33, 2, FALSE))))</f>
        <v/>
      </c>
      <c r="K439" s="96"/>
    </row>
    <row r="440" spans="1:11" ht="20.149999999999999" customHeight="1" x14ac:dyDescent="0.35">
      <c r="A440" s="44">
        <v>434</v>
      </c>
      <c r="B440" s="19"/>
      <c r="C440" s="19"/>
      <c r="D440" s="20"/>
      <c r="E440" s="20"/>
      <c r="F440" s="20"/>
      <c r="G440" s="20"/>
      <c r="H440" s="20"/>
      <c r="I440" s="22"/>
      <c r="J440" s="106" t="str">
        <f>IF(F440="", "", IF(E440="Billets de train", "", IF(E440="", "", VLOOKUP(F440, Listes!$G$31:$H$33, 2, FALSE))))</f>
        <v/>
      </c>
      <c r="K440" s="96"/>
    </row>
    <row r="441" spans="1:11" ht="20.149999999999999" customHeight="1" x14ac:dyDescent="0.35">
      <c r="A441" s="44">
        <v>435</v>
      </c>
      <c r="B441" s="19"/>
      <c r="C441" s="19"/>
      <c r="D441" s="20"/>
      <c r="E441" s="20"/>
      <c r="F441" s="20"/>
      <c r="G441" s="20"/>
      <c r="H441" s="20"/>
      <c r="I441" s="22"/>
      <c r="J441" s="106" t="str">
        <f>IF(F441="", "", IF(E441="Billets de train", "", IF(E441="", "", VLOOKUP(F441, Listes!$G$31:$H$33, 2, FALSE))))</f>
        <v/>
      </c>
      <c r="K441" s="96"/>
    </row>
    <row r="442" spans="1:11" ht="20.149999999999999" customHeight="1" x14ac:dyDescent="0.35">
      <c r="A442" s="44">
        <v>436</v>
      </c>
      <c r="B442" s="19"/>
      <c r="C442" s="19"/>
      <c r="D442" s="20"/>
      <c r="E442" s="20"/>
      <c r="F442" s="20"/>
      <c r="G442" s="20"/>
      <c r="H442" s="20"/>
      <c r="I442" s="22"/>
      <c r="J442" s="106" t="str">
        <f>IF(F442="", "", IF(E442="Billets de train", "", IF(E442="", "", VLOOKUP(F442, Listes!$G$31:$H$33, 2, FALSE))))</f>
        <v/>
      </c>
      <c r="K442" s="96"/>
    </row>
    <row r="443" spans="1:11" ht="20.149999999999999" customHeight="1" x14ac:dyDescent="0.35">
      <c r="A443" s="44">
        <v>437</v>
      </c>
      <c r="B443" s="19"/>
      <c r="C443" s="19"/>
      <c r="D443" s="20"/>
      <c r="E443" s="20"/>
      <c r="F443" s="20"/>
      <c r="G443" s="20"/>
      <c r="H443" s="20"/>
      <c r="I443" s="22"/>
      <c r="J443" s="106" t="str">
        <f>IF(F443="", "", IF(E443="Billets de train", "", IF(E443="", "", VLOOKUP(F443, Listes!$G$31:$H$33, 2, FALSE))))</f>
        <v/>
      </c>
      <c r="K443" s="96"/>
    </row>
    <row r="444" spans="1:11" ht="20.149999999999999" customHeight="1" x14ac:dyDescent="0.35">
      <c r="A444" s="44">
        <v>438</v>
      </c>
      <c r="B444" s="19"/>
      <c r="C444" s="19"/>
      <c r="D444" s="20"/>
      <c r="E444" s="20"/>
      <c r="F444" s="20"/>
      <c r="G444" s="20"/>
      <c r="H444" s="20"/>
      <c r="I444" s="22"/>
      <c r="J444" s="106" t="str">
        <f>IF(F444="", "", IF(E444="Billets de train", "", IF(E444="", "", VLOOKUP(F444, Listes!$G$31:$H$33, 2, FALSE))))</f>
        <v/>
      </c>
      <c r="K444" s="96"/>
    </row>
    <row r="445" spans="1:11" ht="20.149999999999999" customHeight="1" x14ac:dyDescent="0.35">
      <c r="A445" s="44">
        <v>439</v>
      </c>
      <c r="B445" s="19"/>
      <c r="C445" s="19"/>
      <c r="D445" s="20"/>
      <c r="E445" s="20"/>
      <c r="F445" s="20"/>
      <c r="G445" s="20"/>
      <c r="H445" s="20"/>
      <c r="I445" s="22"/>
      <c r="J445" s="106" t="str">
        <f>IF(F445="", "", IF(E445="Billets de train", "", IF(E445="", "", VLOOKUP(F445, Listes!$G$31:$H$33, 2, FALSE))))</f>
        <v/>
      </c>
      <c r="K445" s="96"/>
    </row>
    <row r="446" spans="1:11" ht="20.149999999999999" customHeight="1" x14ac:dyDescent="0.35">
      <c r="A446" s="44">
        <v>440</v>
      </c>
      <c r="B446" s="19"/>
      <c r="C446" s="19"/>
      <c r="D446" s="20"/>
      <c r="E446" s="20"/>
      <c r="F446" s="20"/>
      <c r="G446" s="20"/>
      <c r="H446" s="20"/>
      <c r="I446" s="22"/>
      <c r="J446" s="106" t="str">
        <f>IF(F446="", "", IF(E446="Billets de train", "", IF(E446="", "", VLOOKUP(F446, Listes!$G$31:$H$33, 2, FALSE))))</f>
        <v/>
      </c>
      <c r="K446" s="96"/>
    </row>
    <row r="447" spans="1:11" ht="20.149999999999999" customHeight="1" x14ac:dyDescent="0.35">
      <c r="A447" s="44">
        <v>441</v>
      </c>
      <c r="B447" s="19"/>
      <c r="C447" s="19"/>
      <c r="D447" s="20"/>
      <c r="E447" s="20"/>
      <c r="F447" s="20"/>
      <c r="G447" s="20"/>
      <c r="H447" s="20"/>
      <c r="I447" s="22"/>
      <c r="J447" s="106" t="str">
        <f>IF(F447="", "", IF(E447="Billets de train", "", IF(E447="", "", VLOOKUP(F447, Listes!$G$31:$H$33, 2, FALSE))))</f>
        <v/>
      </c>
      <c r="K447" s="96"/>
    </row>
    <row r="448" spans="1:11" ht="20.149999999999999" customHeight="1" x14ac:dyDescent="0.35">
      <c r="A448" s="44">
        <v>442</v>
      </c>
      <c r="B448" s="19"/>
      <c r="C448" s="19"/>
      <c r="D448" s="20"/>
      <c r="E448" s="20"/>
      <c r="F448" s="20"/>
      <c r="G448" s="20"/>
      <c r="H448" s="20"/>
      <c r="I448" s="22"/>
      <c r="J448" s="106" t="str">
        <f>IF(F448="", "", IF(E448="Billets de train", "", IF(E448="", "", VLOOKUP(F448, Listes!$G$31:$H$33, 2, FALSE))))</f>
        <v/>
      </c>
      <c r="K448" s="96"/>
    </row>
    <row r="449" spans="1:11" ht="20.149999999999999" customHeight="1" x14ac:dyDescent="0.35">
      <c r="A449" s="44">
        <v>443</v>
      </c>
      <c r="B449" s="19"/>
      <c r="C449" s="19"/>
      <c r="D449" s="20"/>
      <c r="E449" s="20"/>
      <c r="F449" s="20"/>
      <c r="G449" s="20"/>
      <c r="H449" s="20"/>
      <c r="I449" s="22"/>
      <c r="J449" s="106" t="str">
        <f>IF(F449="", "", IF(E449="Billets de train", "", IF(E449="", "", VLOOKUP(F449, Listes!$G$31:$H$33, 2, FALSE))))</f>
        <v/>
      </c>
      <c r="K449" s="96"/>
    </row>
    <row r="450" spans="1:11" ht="20.149999999999999" customHeight="1" x14ac:dyDescent="0.35">
      <c r="A450" s="44">
        <v>444</v>
      </c>
      <c r="B450" s="19"/>
      <c r="C450" s="19"/>
      <c r="D450" s="20"/>
      <c r="E450" s="20"/>
      <c r="F450" s="20"/>
      <c r="G450" s="20"/>
      <c r="H450" s="20"/>
      <c r="I450" s="22"/>
      <c r="J450" s="106" t="str">
        <f>IF(F450="", "", IF(E450="Billets de train", "", IF(E450="", "", VLOOKUP(F450, Listes!$G$31:$H$33, 2, FALSE))))</f>
        <v/>
      </c>
      <c r="K450" s="96"/>
    </row>
    <row r="451" spans="1:11" ht="20.149999999999999" customHeight="1" x14ac:dyDescent="0.35">
      <c r="A451" s="44">
        <v>445</v>
      </c>
      <c r="B451" s="19"/>
      <c r="C451" s="19"/>
      <c r="D451" s="20"/>
      <c r="E451" s="20"/>
      <c r="F451" s="20"/>
      <c r="G451" s="20"/>
      <c r="H451" s="20"/>
      <c r="I451" s="22"/>
      <c r="J451" s="106" t="str">
        <f>IF(F451="", "", IF(E451="Billets de train", "", IF(E451="", "", VLOOKUP(F451, Listes!$G$31:$H$33, 2, FALSE))))</f>
        <v/>
      </c>
      <c r="K451" s="96"/>
    </row>
    <row r="452" spans="1:11" ht="20.149999999999999" customHeight="1" x14ac:dyDescent="0.35">
      <c r="A452" s="44">
        <v>446</v>
      </c>
      <c r="B452" s="19"/>
      <c r="C452" s="19"/>
      <c r="D452" s="20"/>
      <c r="E452" s="20"/>
      <c r="F452" s="20"/>
      <c r="G452" s="20"/>
      <c r="H452" s="20"/>
      <c r="I452" s="22"/>
      <c r="J452" s="106" t="str">
        <f>IF(F452="", "", IF(E452="Billets de train", "", IF(E452="", "", VLOOKUP(F452, Listes!$G$31:$H$33, 2, FALSE))))</f>
        <v/>
      </c>
      <c r="K452" s="96"/>
    </row>
    <row r="453" spans="1:11" ht="20.149999999999999" customHeight="1" x14ac:dyDescent="0.35">
      <c r="A453" s="44">
        <v>447</v>
      </c>
      <c r="B453" s="19"/>
      <c r="C453" s="19"/>
      <c r="D453" s="20"/>
      <c r="E453" s="20"/>
      <c r="F453" s="20"/>
      <c r="G453" s="20"/>
      <c r="H453" s="20"/>
      <c r="I453" s="22"/>
      <c r="J453" s="106" t="str">
        <f>IF(F453="", "", IF(E453="Billets de train", "", IF(E453="", "", VLOOKUP(F453, Listes!$G$31:$H$33, 2, FALSE))))</f>
        <v/>
      </c>
      <c r="K453" s="96"/>
    </row>
    <row r="454" spans="1:11" ht="20.149999999999999" customHeight="1" x14ac:dyDescent="0.35">
      <c r="A454" s="44">
        <v>448</v>
      </c>
      <c r="B454" s="19"/>
      <c r="C454" s="19"/>
      <c r="D454" s="20"/>
      <c r="E454" s="20"/>
      <c r="F454" s="20"/>
      <c r="G454" s="20"/>
      <c r="H454" s="20"/>
      <c r="I454" s="22"/>
      <c r="J454" s="106" t="str">
        <f>IF(F454="", "", IF(E454="Billets de train", "", IF(E454="", "", VLOOKUP(F454, Listes!$G$31:$H$33, 2, FALSE))))</f>
        <v/>
      </c>
      <c r="K454" s="96"/>
    </row>
    <row r="455" spans="1:11" ht="20.149999999999999" customHeight="1" x14ac:dyDescent="0.35">
      <c r="A455" s="44">
        <v>449</v>
      </c>
      <c r="B455" s="19"/>
      <c r="C455" s="19"/>
      <c r="D455" s="20"/>
      <c r="E455" s="20"/>
      <c r="F455" s="20"/>
      <c r="G455" s="20"/>
      <c r="H455" s="20"/>
      <c r="I455" s="22"/>
      <c r="J455" s="106" t="str">
        <f>IF(F455="", "", IF(E455="Billets de train", "", IF(E455="", "", VLOOKUP(F455, Listes!$G$31:$H$33, 2, FALSE))))</f>
        <v/>
      </c>
      <c r="K455" s="96"/>
    </row>
    <row r="456" spans="1:11" ht="20.149999999999999" customHeight="1" x14ac:dyDescent="0.35">
      <c r="A456" s="44">
        <v>450</v>
      </c>
      <c r="B456" s="19"/>
      <c r="C456" s="19"/>
      <c r="D456" s="20"/>
      <c r="E456" s="20"/>
      <c r="F456" s="20"/>
      <c r="G456" s="20"/>
      <c r="H456" s="20"/>
      <c r="I456" s="22"/>
      <c r="J456" s="106" t="str">
        <f>IF(F456="", "", IF(E456="Billets de train", "", IF(E456="", "", VLOOKUP(F456, Listes!$G$31:$H$33, 2, FALSE))))</f>
        <v/>
      </c>
      <c r="K456" s="96"/>
    </row>
    <row r="457" spans="1:11" ht="20.149999999999999" customHeight="1" x14ac:dyDescent="0.35">
      <c r="A457" s="44">
        <v>451</v>
      </c>
      <c r="B457" s="19"/>
      <c r="C457" s="19"/>
      <c r="D457" s="20"/>
      <c r="E457" s="20"/>
      <c r="F457" s="20"/>
      <c r="G457" s="20"/>
      <c r="H457" s="20"/>
      <c r="I457" s="22"/>
      <c r="J457" s="106" t="str">
        <f>IF(F457="", "", IF(E457="Billets de train", "", IF(E457="", "", VLOOKUP(F457, Listes!$G$31:$H$33, 2, FALSE))))</f>
        <v/>
      </c>
      <c r="K457" s="96"/>
    </row>
    <row r="458" spans="1:11" ht="20.149999999999999" customHeight="1" x14ac:dyDescent="0.35">
      <c r="A458" s="44">
        <v>452</v>
      </c>
      <c r="B458" s="19"/>
      <c r="C458" s="19"/>
      <c r="D458" s="20"/>
      <c r="E458" s="20"/>
      <c r="F458" s="20"/>
      <c r="G458" s="20"/>
      <c r="H458" s="20"/>
      <c r="I458" s="22"/>
      <c r="J458" s="106" t="str">
        <f>IF(F458="", "", IF(E458="Billets de train", "", IF(E458="", "", VLOOKUP(F458, Listes!$G$31:$H$33, 2, FALSE))))</f>
        <v/>
      </c>
      <c r="K458" s="96"/>
    </row>
    <row r="459" spans="1:11" ht="20.149999999999999" customHeight="1" x14ac:dyDescent="0.35">
      <c r="A459" s="44">
        <v>453</v>
      </c>
      <c r="B459" s="19"/>
      <c r="C459" s="19"/>
      <c r="D459" s="20"/>
      <c r="E459" s="20"/>
      <c r="F459" s="20"/>
      <c r="G459" s="20"/>
      <c r="H459" s="20"/>
      <c r="I459" s="22"/>
      <c r="J459" s="106" t="str">
        <f>IF(F459="", "", IF(E459="Billets de train", "", IF(E459="", "", VLOOKUP(F459, Listes!$G$31:$H$33, 2, FALSE))))</f>
        <v/>
      </c>
      <c r="K459" s="96"/>
    </row>
    <row r="460" spans="1:11" ht="20.149999999999999" customHeight="1" x14ac:dyDescent="0.35">
      <c r="A460" s="44">
        <v>454</v>
      </c>
      <c r="B460" s="19"/>
      <c r="C460" s="19"/>
      <c r="D460" s="20"/>
      <c r="E460" s="20"/>
      <c r="F460" s="20"/>
      <c r="G460" s="20"/>
      <c r="H460" s="20"/>
      <c r="I460" s="22"/>
      <c r="J460" s="106" t="str">
        <f>IF(F460="", "", IF(E460="Billets de train", "", IF(E460="", "", VLOOKUP(F460, Listes!$G$31:$H$33, 2, FALSE))))</f>
        <v/>
      </c>
      <c r="K460" s="96"/>
    </row>
    <row r="461" spans="1:11" ht="20.149999999999999" customHeight="1" x14ac:dyDescent="0.35">
      <c r="A461" s="44">
        <v>455</v>
      </c>
      <c r="B461" s="19"/>
      <c r="C461" s="19"/>
      <c r="D461" s="20"/>
      <c r="E461" s="20"/>
      <c r="F461" s="20"/>
      <c r="G461" s="20"/>
      <c r="H461" s="20"/>
      <c r="I461" s="22"/>
      <c r="J461" s="106" t="str">
        <f>IF(F461="", "", IF(E461="Billets de train", "", IF(E461="", "", VLOOKUP(F461, Listes!$G$31:$H$33, 2, FALSE))))</f>
        <v/>
      </c>
      <c r="K461" s="96"/>
    </row>
    <row r="462" spans="1:11" ht="20.149999999999999" customHeight="1" x14ac:dyDescent="0.35">
      <c r="A462" s="44">
        <v>456</v>
      </c>
      <c r="B462" s="19"/>
      <c r="C462" s="19"/>
      <c r="D462" s="20"/>
      <c r="E462" s="20"/>
      <c r="F462" s="20"/>
      <c r="G462" s="20"/>
      <c r="H462" s="20"/>
      <c r="I462" s="22"/>
      <c r="J462" s="106" t="str">
        <f>IF(F462="", "", IF(E462="Billets de train", "", IF(E462="", "", VLOOKUP(F462, Listes!$G$31:$H$33, 2, FALSE))))</f>
        <v/>
      </c>
      <c r="K462" s="96"/>
    </row>
    <row r="463" spans="1:11" ht="20.149999999999999" customHeight="1" x14ac:dyDescent="0.35">
      <c r="A463" s="44">
        <v>457</v>
      </c>
      <c r="B463" s="19"/>
      <c r="C463" s="19"/>
      <c r="D463" s="20"/>
      <c r="E463" s="20"/>
      <c r="F463" s="20"/>
      <c r="G463" s="20"/>
      <c r="H463" s="20"/>
      <c r="I463" s="22"/>
      <c r="J463" s="106" t="str">
        <f>IF(F463="", "", IF(E463="Billets de train", "", IF(E463="", "", VLOOKUP(F463, Listes!$G$31:$H$33, 2, FALSE))))</f>
        <v/>
      </c>
      <c r="K463" s="96"/>
    </row>
    <row r="464" spans="1:11" ht="20.149999999999999" customHeight="1" x14ac:dyDescent="0.35">
      <c r="A464" s="44">
        <v>458</v>
      </c>
      <c r="B464" s="19"/>
      <c r="C464" s="19"/>
      <c r="D464" s="20"/>
      <c r="E464" s="20"/>
      <c r="F464" s="20"/>
      <c r="G464" s="20"/>
      <c r="H464" s="20"/>
      <c r="I464" s="22"/>
      <c r="J464" s="106" t="str">
        <f>IF(F464="", "", IF(E464="Billets de train", "", IF(E464="", "", VLOOKUP(F464, Listes!$G$31:$H$33, 2, FALSE))))</f>
        <v/>
      </c>
      <c r="K464" s="96"/>
    </row>
    <row r="465" spans="1:11" ht="20.149999999999999" customHeight="1" x14ac:dyDescent="0.35">
      <c r="A465" s="44">
        <v>459</v>
      </c>
      <c r="B465" s="19"/>
      <c r="C465" s="19"/>
      <c r="D465" s="20"/>
      <c r="E465" s="20"/>
      <c r="F465" s="20"/>
      <c r="G465" s="20"/>
      <c r="H465" s="20"/>
      <c r="I465" s="22"/>
      <c r="J465" s="106" t="str">
        <f>IF(F465="", "", IF(E465="Billets de train", "", IF(E465="", "", VLOOKUP(F465, Listes!$G$31:$H$33, 2, FALSE))))</f>
        <v/>
      </c>
      <c r="K465" s="96"/>
    </row>
    <row r="466" spans="1:11" ht="20.149999999999999" customHeight="1" x14ac:dyDescent="0.35">
      <c r="A466" s="44">
        <v>460</v>
      </c>
      <c r="B466" s="19"/>
      <c r="C466" s="19"/>
      <c r="D466" s="20"/>
      <c r="E466" s="20"/>
      <c r="F466" s="20"/>
      <c r="G466" s="20"/>
      <c r="H466" s="20"/>
      <c r="I466" s="22"/>
      <c r="J466" s="106" t="str">
        <f>IF(F466="", "", IF(E466="Billets de train", "", IF(E466="", "", VLOOKUP(F466, Listes!$G$31:$H$33, 2, FALSE))))</f>
        <v/>
      </c>
      <c r="K466" s="96"/>
    </row>
    <row r="467" spans="1:11" ht="20.149999999999999" customHeight="1" x14ac:dyDescent="0.35">
      <c r="A467" s="44">
        <v>461</v>
      </c>
      <c r="B467" s="19"/>
      <c r="C467" s="19"/>
      <c r="D467" s="20"/>
      <c r="E467" s="20"/>
      <c r="F467" s="20"/>
      <c r="G467" s="20"/>
      <c r="H467" s="20"/>
      <c r="I467" s="22"/>
      <c r="J467" s="106" t="str">
        <f>IF(F467="", "", IF(E467="Billets de train", "", IF(E467="", "", VLOOKUP(F467, Listes!$G$31:$H$33, 2, FALSE))))</f>
        <v/>
      </c>
      <c r="K467" s="96"/>
    </row>
    <row r="468" spans="1:11" ht="20.149999999999999" customHeight="1" x14ac:dyDescent="0.35">
      <c r="A468" s="44">
        <v>462</v>
      </c>
      <c r="B468" s="19"/>
      <c r="C468" s="19"/>
      <c r="D468" s="20"/>
      <c r="E468" s="20"/>
      <c r="F468" s="20"/>
      <c r="G468" s="20"/>
      <c r="H468" s="20"/>
      <c r="I468" s="22"/>
      <c r="J468" s="106" t="str">
        <f>IF(F468="", "", IF(E468="Billets de train", "", IF(E468="", "", VLOOKUP(F468, Listes!$G$31:$H$33, 2, FALSE))))</f>
        <v/>
      </c>
      <c r="K468" s="96"/>
    </row>
    <row r="469" spans="1:11" ht="20.149999999999999" customHeight="1" x14ac:dyDescent="0.35">
      <c r="A469" s="44">
        <v>463</v>
      </c>
      <c r="B469" s="19"/>
      <c r="C469" s="19"/>
      <c r="D469" s="20"/>
      <c r="E469" s="20"/>
      <c r="F469" s="20"/>
      <c r="G469" s="20"/>
      <c r="H469" s="20"/>
      <c r="I469" s="22"/>
      <c r="J469" s="106" t="str">
        <f>IF(F469="", "", IF(E469="Billets de train", "", IF(E469="", "", VLOOKUP(F469, Listes!$G$31:$H$33, 2, FALSE))))</f>
        <v/>
      </c>
      <c r="K469" s="96"/>
    </row>
    <row r="470" spans="1:11" ht="20.149999999999999" customHeight="1" x14ac:dyDescent="0.35">
      <c r="A470" s="44">
        <v>464</v>
      </c>
      <c r="B470" s="19"/>
      <c r="C470" s="19"/>
      <c r="D470" s="20"/>
      <c r="E470" s="20"/>
      <c r="F470" s="20"/>
      <c r="G470" s="20"/>
      <c r="H470" s="20"/>
      <c r="I470" s="22"/>
      <c r="J470" s="106" t="str">
        <f>IF(F470="", "", IF(E470="Billets de train", "", IF(E470="", "", VLOOKUP(F470, Listes!$G$31:$H$33, 2, FALSE))))</f>
        <v/>
      </c>
      <c r="K470" s="96"/>
    </row>
    <row r="471" spans="1:11" ht="20.149999999999999" customHeight="1" x14ac:dyDescent="0.35">
      <c r="A471" s="44">
        <v>465</v>
      </c>
      <c r="B471" s="19"/>
      <c r="C471" s="19"/>
      <c r="D471" s="20"/>
      <c r="E471" s="20"/>
      <c r="F471" s="20"/>
      <c r="G471" s="20"/>
      <c r="H471" s="20"/>
      <c r="I471" s="22"/>
      <c r="J471" s="106" t="str">
        <f>IF(F471="", "", IF(E471="Billets de train", "", IF(E471="", "", VLOOKUP(F471, Listes!$G$31:$H$33, 2, FALSE))))</f>
        <v/>
      </c>
      <c r="K471" s="96"/>
    </row>
    <row r="472" spans="1:11" ht="20.149999999999999" customHeight="1" x14ac:dyDescent="0.35">
      <c r="A472" s="44">
        <v>466</v>
      </c>
      <c r="B472" s="19"/>
      <c r="C472" s="19"/>
      <c r="D472" s="20"/>
      <c r="E472" s="20"/>
      <c r="F472" s="20"/>
      <c r="G472" s="20"/>
      <c r="H472" s="20"/>
      <c r="I472" s="22"/>
      <c r="J472" s="106" t="str">
        <f>IF(F472="", "", IF(E472="Billets de train", "", IF(E472="", "", VLOOKUP(F472, Listes!$G$31:$H$33, 2, FALSE))))</f>
        <v/>
      </c>
      <c r="K472" s="96"/>
    </row>
    <row r="473" spans="1:11" ht="20.149999999999999" customHeight="1" x14ac:dyDescent="0.35">
      <c r="A473" s="44">
        <v>467</v>
      </c>
      <c r="B473" s="19"/>
      <c r="C473" s="19"/>
      <c r="D473" s="20"/>
      <c r="E473" s="20"/>
      <c r="F473" s="20"/>
      <c r="G473" s="20"/>
      <c r="H473" s="20"/>
      <c r="I473" s="22"/>
      <c r="J473" s="106" t="str">
        <f>IF(F473="", "", IF(E473="Billets de train", "", IF(E473="", "", VLOOKUP(F473, Listes!$G$31:$H$33, 2, FALSE))))</f>
        <v/>
      </c>
      <c r="K473" s="96"/>
    </row>
    <row r="474" spans="1:11" ht="20.149999999999999" customHeight="1" x14ac:dyDescent="0.35">
      <c r="A474" s="44">
        <v>468</v>
      </c>
      <c r="B474" s="19"/>
      <c r="C474" s="19"/>
      <c r="D474" s="20"/>
      <c r="E474" s="20"/>
      <c r="F474" s="20"/>
      <c r="G474" s="20"/>
      <c r="H474" s="20"/>
      <c r="I474" s="22"/>
      <c r="J474" s="106" t="str">
        <f>IF(F474="", "", IF(E474="Billets de train", "", IF(E474="", "", VLOOKUP(F474, Listes!$G$31:$H$33, 2, FALSE))))</f>
        <v/>
      </c>
      <c r="K474" s="96"/>
    </row>
    <row r="475" spans="1:11" ht="20.149999999999999" customHeight="1" x14ac:dyDescent="0.35">
      <c r="A475" s="44">
        <v>469</v>
      </c>
      <c r="B475" s="19"/>
      <c r="C475" s="19"/>
      <c r="D475" s="20"/>
      <c r="E475" s="20"/>
      <c r="F475" s="20"/>
      <c r="G475" s="20"/>
      <c r="H475" s="20"/>
      <c r="I475" s="22"/>
      <c r="J475" s="106" t="str">
        <f>IF(F475="", "", IF(E475="Billets de train", "", IF(E475="", "", VLOOKUP(F475, Listes!$G$31:$H$33, 2, FALSE))))</f>
        <v/>
      </c>
      <c r="K475" s="96"/>
    </row>
    <row r="476" spans="1:11" ht="20.149999999999999" customHeight="1" x14ac:dyDescent="0.35">
      <c r="A476" s="44">
        <v>470</v>
      </c>
      <c r="B476" s="19"/>
      <c r="C476" s="19"/>
      <c r="D476" s="20"/>
      <c r="E476" s="20"/>
      <c r="F476" s="20"/>
      <c r="G476" s="20"/>
      <c r="H476" s="20"/>
      <c r="I476" s="22"/>
      <c r="J476" s="106" t="str">
        <f>IF(F476="", "", IF(E476="Billets de train", "", IF(E476="", "", VLOOKUP(F476, Listes!$G$31:$H$33, 2, FALSE))))</f>
        <v/>
      </c>
      <c r="K476" s="96"/>
    </row>
    <row r="477" spans="1:11" ht="20.149999999999999" customHeight="1" x14ac:dyDescent="0.35">
      <c r="A477" s="44">
        <v>471</v>
      </c>
      <c r="B477" s="19"/>
      <c r="C477" s="19"/>
      <c r="D477" s="20"/>
      <c r="E477" s="20"/>
      <c r="F477" s="20"/>
      <c r="G477" s="20"/>
      <c r="H477" s="20"/>
      <c r="I477" s="22"/>
      <c r="J477" s="106" t="str">
        <f>IF(F477="", "", IF(E477="Billets de train", "", IF(E477="", "", VLOOKUP(F477, Listes!$G$31:$H$33, 2, FALSE))))</f>
        <v/>
      </c>
      <c r="K477" s="96"/>
    </row>
    <row r="478" spans="1:11" ht="20.149999999999999" customHeight="1" x14ac:dyDescent="0.35">
      <c r="A478" s="44">
        <v>472</v>
      </c>
      <c r="B478" s="19"/>
      <c r="C478" s="19"/>
      <c r="D478" s="20"/>
      <c r="E478" s="20"/>
      <c r="F478" s="20"/>
      <c r="G478" s="20"/>
      <c r="H478" s="20"/>
      <c r="I478" s="22"/>
      <c r="J478" s="106" t="str">
        <f>IF(F478="", "", IF(E478="Billets de train", "", IF(E478="", "", VLOOKUP(F478, Listes!$G$31:$H$33, 2, FALSE))))</f>
        <v/>
      </c>
      <c r="K478" s="96"/>
    </row>
    <row r="479" spans="1:11" ht="20.149999999999999" customHeight="1" x14ac:dyDescent="0.35">
      <c r="A479" s="44">
        <v>473</v>
      </c>
      <c r="B479" s="19"/>
      <c r="C479" s="19"/>
      <c r="D479" s="20"/>
      <c r="E479" s="20"/>
      <c r="F479" s="20"/>
      <c r="G479" s="20"/>
      <c r="H479" s="20"/>
      <c r="I479" s="22"/>
      <c r="J479" s="106" t="str">
        <f>IF(F479="", "", IF(E479="Billets de train", "", IF(E479="", "", VLOOKUP(F479, Listes!$G$31:$H$33, 2, FALSE))))</f>
        <v/>
      </c>
      <c r="K479" s="96"/>
    </row>
    <row r="480" spans="1:11" ht="20.149999999999999" customHeight="1" x14ac:dyDescent="0.35">
      <c r="A480" s="44">
        <v>474</v>
      </c>
      <c r="B480" s="19"/>
      <c r="C480" s="19"/>
      <c r="D480" s="20"/>
      <c r="E480" s="20"/>
      <c r="F480" s="20"/>
      <c r="G480" s="20"/>
      <c r="H480" s="20"/>
      <c r="I480" s="22"/>
      <c r="J480" s="106" t="str">
        <f>IF(F480="", "", IF(E480="Billets de train", "", IF(E480="", "", VLOOKUP(F480, Listes!$G$31:$H$33, 2, FALSE))))</f>
        <v/>
      </c>
      <c r="K480" s="96"/>
    </row>
    <row r="481" spans="1:11" ht="20.149999999999999" customHeight="1" x14ac:dyDescent="0.35">
      <c r="A481" s="44">
        <v>475</v>
      </c>
      <c r="B481" s="19"/>
      <c r="C481" s="19"/>
      <c r="D481" s="20"/>
      <c r="E481" s="20"/>
      <c r="F481" s="20"/>
      <c r="G481" s="20"/>
      <c r="H481" s="20"/>
      <c r="I481" s="22"/>
      <c r="J481" s="106" t="str">
        <f>IF(F481="", "", IF(E481="Billets de train", "", IF(E481="", "", VLOOKUP(F481, Listes!$G$31:$H$33, 2, FALSE))))</f>
        <v/>
      </c>
      <c r="K481" s="96"/>
    </row>
    <row r="482" spans="1:11" ht="20.149999999999999" customHeight="1" x14ac:dyDescent="0.35">
      <c r="A482" s="44">
        <v>476</v>
      </c>
      <c r="B482" s="19"/>
      <c r="C482" s="19"/>
      <c r="D482" s="20"/>
      <c r="E482" s="20"/>
      <c r="F482" s="20"/>
      <c r="G482" s="20"/>
      <c r="H482" s="20"/>
      <c r="I482" s="22"/>
      <c r="J482" s="106" t="str">
        <f>IF(F482="", "", IF(E482="Billets de train", "", IF(E482="", "", VLOOKUP(F482, Listes!$G$31:$H$33, 2, FALSE))))</f>
        <v/>
      </c>
      <c r="K482" s="96"/>
    </row>
    <row r="483" spans="1:11" ht="20.149999999999999" customHeight="1" x14ac:dyDescent="0.35">
      <c r="A483" s="44">
        <v>477</v>
      </c>
      <c r="B483" s="19"/>
      <c r="C483" s="19"/>
      <c r="D483" s="20"/>
      <c r="E483" s="20"/>
      <c r="F483" s="20"/>
      <c r="G483" s="20"/>
      <c r="H483" s="20"/>
      <c r="I483" s="22"/>
      <c r="J483" s="106" t="str">
        <f>IF(F483="", "", IF(E483="Billets de train", "", IF(E483="", "", VLOOKUP(F483, Listes!$G$31:$H$33, 2, FALSE))))</f>
        <v/>
      </c>
      <c r="K483" s="96"/>
    </row>
    <row r="484" spans="1:11" ht="20.149999999999999" customHeight="1" x14ac:dyDescent="0.35">
      <c r="A484" s="44">
        <v>478</v>
      </c>
      <c r="B484" s="19"/>
      <c r="C484" s="19"/>
      <c r="D484" s="20"/>
      <c r="E484" s="20"/>
      <c r="F484" s="20"/>
      <c r="G484" s="20"/>
      <c r="H484" s="20"/>
      <c r="I484" s="22"/>
      <c r="J484" s="106" t="str">
        <f>IF(F484="", "", IF(E484="Billets de train", "", IF(E484="", "", VLOOKUP(F484, Listes!$G$31:$H$33, 2, FALSE))))</f>
        <v/>
      </c>
      <c r="K484" s="96"/>
    </row>
    <row r="485" spans="1:11" ht="20.149999999999999" customHeight="1" x14ac:dyDescent="0.35">
      <c r="A485" s="44">
        <v>479</v>
      </c>
      <c r="B485" s="19"/>
      <c r="C485" s="19"/>
      <c r="D485" s="20"/>
      <c r="E485" s="20"/>
      <c r="F485" s="20"/>
      <c r="G485" s="20"/>
      <c r="H485" s="20"/>
      <c r="I485" s="22"/>
      <c r="J485" s="106" t="str">
        <f>IF(F485="", "", IF(E485="Billets de train", "", IF(E485="", "", VLOOKUP(F485, Listes!$G$31:$H$33, 2, FALSE))))</f>
        <v/>
      </c>
      <c r="K485" s="96"/>
    </row>
    <row r="486" spans="1:11" ht="20.149999999999999" customHeight="1" x14ac:dyDescent="0.35">
      <c r="A486" s="44">
        <v>480</v>
      </c>
      <c r="B486" s="19"/>
      <c r="C486" s="19"/>
      <c r="D486" s="20"/>
      <c r="E486" s="20"/>
      <c r="F486" s="20"/>
      <c r="G486" s="20"/>
      <c r="H486" s="20"/>
      <c r="I486" s="22"/>
      <c r="J486" s="106" t="str">
        <f>IF(F486="", "", IF(E486="Billets de train", "", IF(E486="", "", VLOOKUP(F486, Listes!$G$31:$H$33, 2, FALSE))))</f>
        <v/>
      </c>
      <c r="K486" s="96"/>
    </row>
    <row r="487" spans="1:11" ht="20.149999999999999" customHeight="1" x14ac:dyDescent="0.35">
      <c r="A487" s="44">
        <v>481</v>
      </c>
      <c r="B487" s="19"/>
      <c r="C487" s="19"/>
      <c r="D487" s="20"/>
      <c r="E487" s="20"/>
      <c r="F487" s="20"/>
      <c r="G487" s="20"/>
      <c r="H487" s="20"/>
      <c r="I487" s="22"/>
      <c r="J487" s="106" t="str">
        <f>IF(F487="", "", IF(E487="Billets de train", "", IF(E487="", "", VLOOKUP(F487, Listes!$G$31:$H$33, 2, FALSE))))</f>
        <v/>
      </c>
      <c r="K487" s="96"/>
    </row>
    <row r="488" spans="1:11" ht="20.149999999999999" customHeight="1" x14ac:dyDescent="0.35">
      <c r="A488" s="44">
        <v>482</v>
      </c>
      <c r="B488" s="19"/>
      <c r="C488" s="19"/>
      <c r="D488" s="20"/>
      <c r="E488" s="20"/>
      <c r="F488" s="20"/>
      <c r="G488" s="20"/>
      <c r="H488" s="20"/>
      <c r="I488" s="22"/>
      <c r="J488" s="106" t="str">
        <f>IF(F488="", "", IF(E488="Billets de train", "", IF(E488="", "", VLOOKUP(F488, Listes!$G$31:$H$33, 2, FALSE))))</f>
        <v/>
      </c>
      <c r="K488" s="96"/>
    </row>
    <row r="489" spans="1:11" ht="20.149999999999999" customHeight="1" x14ac:dyDescent="0.35">
      <c r="A489" s="44">
        <v>483</v>
      </c>
      <c r="B489" s="19"/>
      <c r="C489" s="19"/>
      <c r="D489" s="20"/>
      <c r="E489" s="20"/>
      <c r="F489" s="20"/>
      <c r="G489" s="20"/>
      <c r="H489" s="20"/>
      <c r="I489" s="22"/>
      <c r="J489" s="106" t="str">
        <f>IF(F489="", "", IF(E489="Billets de train", "", IF(E489="", "", VLOOKUP(F489, Listes!$G$31:$H$33, 2, FALSE))))</f>
        <v/>
      </c>
      <c r="K489" s="96"/>
    </row>
    <row r="490" spans="1:11" ht="20.149999999999999" customHeight="1" x14ac:dyDescent="0.35">
      <c r="A490" s="44">
        <v>484</v>
      </c>
      <c r="B490" s="19"/>
      <c r="C490" s="19"/>
      <c r="D490" s="20"/>
      <c r="E490" s="20"/>
      <c r="F490" s="20"/>
      <c r="G490" s="20"/>
      <c r="H490" s="20"/>
      <c r="I490" s="22"/>
      <c r="J490" s="106" t="str">
        <f>IF(F490="", "", IF(E490="Billets de train", "", IF(E490="", "", VLOOKUP(F490, Listes!$G$31:$H$33, 2, FALSE))))</f>
        <v/>
      </c>
      <c r="K490" s="96"/>
    </row>
    <row r="491" spans="1:11" ht="20.149999999999999" customHeight="1" x14ac:dyDescent="0.35">
      <c r="A491" s="44">
        <v>485</v>
      </c>
      <c r="B491" s="19"/>
      <c r="C491" s="19"/>
      <c r="D491" s="20"/>
      <c r="E491" s="20"/>
      <c r="F491" s="20"/>
      <c r="G491" s="20"/>
      <c r="H491" s="20"/>
      <c r="I491" s="22"/>
      <c r="J491" s="106" t="str">
        <f>IF(F491="", "", IF(E491="Billets de train", "", IF(E491="", "", VLOOKUP(F491, Listes!$G$31:$H$33, 2, FALSE))))</f>
        <v/>
      </c>
      <c r="K491" s="96"/>
    </row>
    <row r="492" spans="1:11" ht="20.149999999999999" customHeight="1" x14ac:dyDescent="0.35">
      <c r="A492" s="44">
        <v>486</v>
      </c>
      <c r="B492" s="19"/>
      <c r="C492" s="19"/>
      <c r="D492" s="20"/>
      <c r="E492" s="20"/>
      <c r="F492" s="20"/>
      <c r="G492" s="20"/>
      <c r="H492" s="20"/>
      <c r="I492" s="22"/>
      <c r="J492" s="106" t="str">
        <f>IF(F492="", "", IF(E492="Billets de train", "", IF(E492="", "", VLOOKUP(F492, Listes!$G$31:$H$33, 2, FALSE))))</f>
        <v/>
      </c>
      <c r="K492" s="96"/>
    </row>
    <row r="493" spans="1:11" ht="20.149999999999999" customHeight="1" x14ac:dyDescent="0.35">
      <c r="A493" s="44">
        <v>487</v>
      </c>
      <c r="B493" s="19"/>
      <c r="C493" s="19"/>
      <c r="D493" s="20"/>
      <c r="E493" s="20"/>
      <c r="F493" s="20"/>
      <c r="G493" s="20"/>
      <c r="H493" s="20"/>
      <c r="I493" s="22"/>
      <c r="J493" s="106" t="str">
        <f>IF(F493="", "", IF(E493="Billets de train", "", IF(E493="", "", VLOOKUP(F493, Listes!$G$31:$H$33, 2, FALSE))))</f>
        <v/>
      </c>
      <c r="K493" s="96"/>
    </row>
    <row r="494" spans="1:11" ht="20.149999999999999" customHeight="1" x14ac:dyDescent="0.35">
      <c r="A494" s="44">
        <v>488</v>
      </c>
      <c r="B494" s="19"/>
      <c r="C494" s="19"/>
      <c r="D494" s="20"/>
      <c r="E494" s="20"/>
      <c r="F494" s="20"/>
      <c r="G494" s="20"/>
      <c r="H494" s="20"/>
      <c r="I494" s="22"/>
      <c r="J494" s="106" t="str">
        <f>IF(F494="", "", IF(E494="Billets de train", "", IF(E494="", "", VLOOKUP(F494, Listes!$G$31:$H$33, 2, FALSE))))</f>
        <v/>
      </c>
      <c r="K494" s="96"/>
    </row>
    <row r="495" spans="1:11" ht="20.149999999999999" customHeight="1" x14ac:dyDescent="0.35">
      <c r="A495" s="44">
        <v>489</v>
      </c>
      <c r="B495" s="19"/>
      <c r="C495" s="19"/>
      <c r="D495" s="20"/>
      <c r="E495" s="20"/>
      <c r="F495" s="20"/>
      <c r="G495" s="20"/>
      <c r="H495" s="20"/>
      <c r="I495" s="22"/>
      <c r="J495" s="106" t="str">
        <f>IF(F495="", "", IF(E495="Billets de train", "", IF(E495="", "", VLOOKUP(F495, Listes!$G$31:$H$33, 2, FALSE))))</f>
        <v/>
      </c>
      <c r="K495" s="96"/>
    </row>
    <row r="496" spans="1:11" ht="20.149999999999999" customHeight="1" x14ac:dyDescent="0.35">
      <c r="A496" s="44">
        <v>490</v>
      </c>
      <c r="B496" s="19"/>
      <c r="C496" s="19"/>
      <c r="D496" s="20"/>
      <c r="E496" s="20"/>
      <c r="F496" s="20"/>
      <c r="G496" s="20"/>
      <c r="H496" s="20"/>
      <c r="I496" s="22"/>
      <c r="J496" s="106" t="str">
        <f>IF(F496="", "", IF(E496="Billets de train", "", IF(E496="", "", VLOOKUP(F496, Listes!$G$31:$H$33, 2, FALSE))))</f>
        <v/>
      </c>
      <c r="K496" s="96"/>
    </row>
    <row r="497" spans="1:11" ht="20.149999999999999" customHeight="1" x14ac:dyDescent="0.35">
      <c r="A497" s="44">
        <v>491</v>
      </c>
      <c r="B497" s="19"/>
      <c r="C497" s="19"/>
      <c r="D497" s="20"/>
      <c r="E497" s="20"/>
      <c r="F497" s="20"/>
      <c r="G497" s="20"/>
      <c r="H497" s="20"/>
      <c r="I497" s="22"/>
      <c r="J497" s="106" t="str">
        <f>IF(F497="", "", IF(E497="Billets de train", "", IF(E497="", "", VLOOKUP(F497, Listes!$G$31:$H$33, 2, FALSE))))</f>
        <v/>
      </c>
      <c r="K497" s="96"/>
    </row>
    <row r="498" spans="1:11" ht="20.149999999999999" customHeight="1" x14ac:dyDescent="0.35">
      <c r="A498" s="44">
        <v>492</v>
      </c>
      <c r="B498" s="19"/>
      <c r="C498" s="19"/>
      <c r="D498" s="20"/>
      <c r="E498" s="20"/>
      <c r="F498" s="20"/>
      <c r="G498" s="20"/>
      <c r="H498" s="20"/>
      <c r="I498" s="22"/>
      <c r="J498" s="106" t="str">
        <f>IF(F498="", "", IF(E498="Billets de train", "", IF(E498="", "", VLOOKUP(F498, Listes!$G$31:$H$33, 2, FALSE))))</f>
        <v/>
      </c>
      <c r="K498" s="96"/>
    </row>
    <row r="499" spans="1:11" ht="20.149999999999999" customHeight="1" x14ac:dyDescent="0.35">
      <c r="A499" s="44">
        <v>493</v>
      </c>
      <c r="B499" s="19"/>
      <c r="C499" s="19"/>
      <c r="D499" s="20"/>
      <c r="E499" s="20"/>
      <c r="F499" s="20"/>
      <c r="G499" s="20"/>
      <c r="H499" s="20"/>
      <c r="I499" s="22"/>
      <c r="J499" s="106" t="str">
        <f>IF(F499="", "", IF(E499="Billets de train", "", IF(E499="", "", VLOOKUP(F499, Listes!$G$31:$H$33, 2, FALSE))))</f>
        <v/>
      </c>
      <c r="K499" s="96"/>
    </row>
    <row r="500" spans="1:11" ht="20.149999999999999" customHeight="1" x14ac:dyDescent="0.35">
      <c r="A500" s="44">
        <v>494</v>
      </c>
      <c r="B500" s="19"/>
      <c r="C500" s="19"/>
      <c r="D500" s="20"/>
      <c r="E500" s="20"/>
      <c r="F500" s="20"/>
      <c r="G500" s="20"/>
      <c r="H500" s="20"/>
      <c r="I500" s="22"/>
      <c r="J500" s="106" t="str">
        <f>IF(F500="", "", IF(E500="Billets de train", "", IF(E500="", "", VLOOKUP(F500, Listes!$G$31:$H$33, 2, FALSE))))</f>
        <v/>
      </c>
      <c r="K500" s="96"/>
    </row>
    <row r="501" spans="1:11" ht="20.149999999999999" customHeight="1" x14ac:dyDescent="0.35">
      <c r="A501" s="44">
        <v>495</v>
      </c>
      <c r="B501" s="19"/>
      <c r="C501" s="19"/>
      <c r="D501" s="20"/>
      <c r="E501" s="20"/>
      <c r="F501" s="20"/>
      <c r="G501" s="20"/>
      <c r="H501" s="20"/>
      <c r="I501" s="22"/>
      <c r="J501" s="106" t="str">
        <f>IF(F501="", "", IF(E501="Billets de train", "", IF(E501="", "", VLOOKUP(F501, Listes!$G$31:$H$33, 2, FALSE))))</f>
        <v/>
      </c>
      <c r="K501" s="96"/>
    </row>
    <row r="502" spans="1:11" ht="20.149999999999999" customHeight="1" x14ac:dyDescent="0.35">
      <c r="A502" s="44">
        <v>496</v>
      </c>
      <c r="B502" s="19"/>
      <c r="C502" s="19"/>
      <c r="D502" s="20"/>
      <c r="E502" s="20"/>
      <c r="F502" s="20"/>
      <c r="G502" s="20"/>
      <c r="H502" s="20"/>
      <c r="I502" s="22"/>
      <c r="J502" s="106" t="str">
        <f>IF(F502="", "", IF(E502="Billets de train", "", IF(E502="", "", VLOOKUP(F502, Listes!$G$31:$H$33, 2, FALSE))))</f>
        <v/>
      </c>
      <c r="K502" s="96"/>
    </row>
    <row r="503" spans="1:11" ht="20.149999999999999" customHeight="1" x14ac:dyDescent="0.35">
      <c r="A503" s="44">
        <v>497</v>
      </c>
      <c r="B503" s="19"/>
      <c r="C503" s="19"/>
      <c r="D503" s="20"/>
      <c r="E503" s="20"/>
      <c r="F503" s="20"/>
      <c r="G503" s="20"/>
      <c r="H503" s="20"/>
      <c r="I503" s="22"/>
      <c r="J503" s="106" t="str">
        <f>IF(F503="", "", IF(E503="Billets de train", "", IF(E503="", "", VLOOKUP(F503, Listes!$G$31:$H$33, 2, FALSE))))</f>
        <v/>
      </c>
      <c r="K503" s="96"/>
    </row>
    <row r="504" spans="1:11" ht="20.149999999999999" customHeight="1" x14ac:dyDescent="0.35">
      <c r="A504" s="44">
        <v>498</v>
      </c>
      <c r="B504" s="19"/>
      <c r="C504" s="19"/>
      <c r="D504" s="20"/>
      <c r="E504" s="20"/>
      <c r="F504" s="20"/>
      <c r="G504" s="20"/>
      <c r="H504" s="20"/>
      <c r="I504" s="22"/>
      <c r="J504" s="106" t="str">
        <f>IF(F504="", "", IF(E504="Billets de train", "", IF(E504="", "", VLOOKUP(F504, Listes!$G$31:$H$33, 2, FALSE))))</f>
        <v/>
      </c>
      <c r="K504" s="96"/>
    </row>
    <row r="505" spans="1:11" ht="20.149999999999999" customHeight="1" x14ac:dyDescent="0.35">
      <c r="A505" s="44">
        <v>499</v>
      </c>
      <c r="B505" s="19"/>
      <c r="C505" s="19"/>
      <c r="D505" s="20"/>
      <c r="E505" s="20"/>
      <c r="F505" s="20"/>
      <c r="G505" s="20"/>
      <c r="H505" s="20"/>
      <c r="I505" s="22"/>
      <c r="J505" s="106" t="str">
        <f>IF(F505="", "", IF(E505="Billets de train", "", IF(E505="", "", VLOOKUP(F505, Listes!$G$31:$H$33, 2, FALSE))))</f>
        <v/>
      </c>
      <c r="K505" s="96"/>
    </row>
    <row r="506" spans="1:11" ht="20.149999999999999" customHeight="1" thickBot="1" x14ac:dyDescent="0.4">
      <c r="A506" s="45">
        <v>500</v>
      </c>
      <c r="B506" s="23"/>
      <c r="C506" s="23"/>
      <c r="D506" s="24"/>
      <c r="E506" s="20"/>
      <c r="F506" s="20"/>
      <c r="G506" s="24"/>
      <c r="H506" s="24"/>
      <c r="I506" s="26"/>
      <c r="J506" s="106" t="str">
        <f>IF(F506="", "", IF(E506="Billets de train", "", IF(E506="", "", VLOOKUP(F506, Listes!$G$31:$H$33, 2, FALSE))))</f>
        <v/>
      </c>
      <c r="K506" s="97"/>
    </row>
    <row r="507" spans="1:11" s="46" customFormat="1" ht="20.149999999999999" customHeight="1" thickBot="1" x14ac:dyDescent="0.5">
      <c r="C507" s="49"/>
      <c r="D507" s="55"/>
      <c r="E507" s="60"/>
      <c r="F507" s="94" t="s">
        <v>35</v>
      </c>
      <c r="G507" s="267"/>
      <c r="H507" s="267"/>
      <c r="I507" s="47">
        <f>SUM(I7:I506)</f>
        <v>0</v>
      </c>
      <c r="J507" s="31"/>
      <c r="K507" s="31"/>
    </row>
    <row r="508" spans="1:11" x14ac:dyDescent="0.35">
      <c r="D508" s="30"/>
    </row>
  </sheetData>
  <mergeCells count="4">
    <mergeCell ref="A1:K1"/>
    <mergeCell ref="A2:K2"/>
    <mergeCell ref="A3:A4"/>
    <mergeCell ref="C4:D4"/>
  </mergeCells>
  <conditionalFormatting sqref="F7:F506">
    <cfRule type="expression" dxfId="60" priority="1">
      <formula>$E7="Billets de train"</formula>
    </cfRule>
  </conditionalFormatting>
  <dataValidations count="3">
    <dataValidation showInputMessage="1" showErrorMessage="1" sqref="G5:G506 H5 H7:H506"/>
    <dataValidation operator="greaterThan" allowBlank="1" showInputMessage="1" showErrorMessage="1" sqref="J7:J506"/>
    <dataValidation type="decimal" operator="greaterThan" allowBlank="1" showInputMessage="1" showErrorMessage="1" sqref="I7:I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E7:E506</xm:sqref>
        </x14:dataValidation>
        <x14:dataValidation type="list" showInputMessage="1" showErrorMessage="1">
          <x14:formula1>
            <xm:f>Listes!$G$31:$G$33</xm:f>
          </x14:formula1>
          <xm:sqref>F7:F506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79998168889431442"/>
    <pageSetUpPr fitToPage="1"/>
  </sheetPr>
  <dimension ref="A1:Q507"/>
  <sheetViews>
    <sheetView zoomScale="80" zoomScaleNormal="80" workbookViewId="0">
      <pane ySplit="4" topLeftCell="A5" activePane="bottomLeft" state="frozen"/>
      <selection activeCell="D19" sqref="D19"/>
      <selection pane="bottomLeft" activeCell="I29" sqref="I29"/>
    </sheetView>
  </sheetViews>
  <sheetFormatPr baseColWidth="10" defaultColWidth="11.453125" defaultRowHeight="14.5" x14ac:dyDescent="0.35"/>
  <cols>
    <col min="1" max="1" width="10.7265625" style="31" customWidth="1"/>
    <col min="2" max="2" width="42.81640625" style="31" customWidth="1"/>
    <col min="3" max="3" width="35" style="31" bestFit="1" customWidth="1"/>
    <col min="4" max="4" width="15.7265625" style="31" customWidth="1"/>
    <col min="5" max="5" width="41.54296875" style="31" customWidth="1"/>
    <col min="6" max="7" width="44" style="31" customWidth="1"/>
    <col min="8" max="8" width="45.54296875" style="31" bestFit="1" customWidth="1"/>
    <col min="9" max="9" width="37" style="31" customWidth="1"/>
    <col min="10" max="10" width="26.1796875" style="31" bestFit="1" customWidth="1"/>
    <col min="11" max="11" width="23.54296875" style="31" bestFit="1" customWidth="1"/>
    <col min="12" max="12" width="12.26953125" style="31" customWidth="1"/>
    <col min="13" max="15" width="15.7265625" style="31" hidden="1" customWidth="1"/>
    <col min="16" max="16" width="15.7265625" style="31" customWidth="1"/>
    <col min="17" max="17" width="45.7265625" style="31" customWidth="1"/>
    <col min="18" max="16384" width="11.453125" style="31"/>
  </cols>
  <sheetData>
    <row r="1" spans="1:17" ht="29" thickBot="1" x14ac:dyDescent="0.4">
      <c r="A1" s="549" t="s">
        <v>4</v>
      </c>
      <c r="B1" s="550"/>
      <c r="C1" s="550"/>
      <c r="D1" s="550"/>
      <c r="E1" s="550"/>
      <c r="F1" s="550"/>
      <c r="G1" s="550"/>
      <c r="H1" s="550"/>
      <c r="I1" s="550"/>
      <c r="J1" s="550"/>
      <c r="K1" s="550"/>
      <c r="L1" s="550"/>
      <c r="M1" s="550"/>
      <c r="N1" s="550"/>
      <c r="O1" s="550"/>
      <c r="P1" s="550"/>
      <c r="Q1" s="551"/>
    </row>
    <row r="2" spans="1:17" ht="45" customHeight="1" thickBot="1" x14ac:dyDescent="0.4">
      <c r="A2" s="552" t="s">
        <v>182</v>
      </c>
      <c r="B2" s="553"/>
      <c r="C2" s="553"/>
      <c r="D2" s="553"/>
      <c r="E2" s="553"/>
      <c r="F2" s="553"/>
      <c r="G2" s="553"/>
      <c r="H2" s="553"/>
      <c r="I2" s="553"/>
      <c r="J2" s="553"/>
      <c r="K2" s="553"/>
      <c r="L2" s="553"/>
      <c r="M2" s="553"/>
      <c r="N2" s="553"/>
      <c r="O2" s="553"/>
      <c r="P2" s="553"/>
      <c r="Q2" s="554"/>
    </row>
    <row r="3" spans="1:17" ht="30" customHeight="1" x14ac:dyDescent="0.35">
      <c r="A3" s="555" t="s">
        <v>0</v>
      </c>
      <c r="B3" s="227" t="s">
        <v>76</v>
      </c>
      <c r="C3" s="227" t="s">
        <v>129</v>
      </c>
      <c r="D3" s="227" t="s">
        <v>123</v>
      </c>
      <c r="E3" s="227" t="s">
        <v>284</v>
      </c>
      <c r="F3" s="227" t="s">
        <v>125</v>
      </c>
      <c r="G3" s="430" t="s">
        <v>40</v>
      </c>
      <c r="H3" s="227" t="s">
        <v>34</v>
      </c>
      <c r="I3" s="430" t="s">
        <v>126</v>
      </c>
      <c r="J3" s="227" t="s">
        <v>231</v>
      </c>
      <c r="K3" s="227" t="s">
        <v>232</v>
      </c>
      <c r="L3" s="227" t="s">
        <v>186</v>
      </c>
      <c r="M3" s="564" t="s">
        <v>154</v>
      </c>
      <c r="N3" s="565"/>
      <c r="O3" s="566"/>
      <c r="P3" s="227" t="s">
        <v>82</v>
      </c>
      <c r="Q3" s="228" t="s">
        <v>27</v>
      </c>
    </row>
    <row r="4" spans="1:17" ht="30" customHeight="1" thickBot="1" x14ac:dyDescent="0.4">
      <c r="A4" s="556"/>
      <c r="B4" s="229" t="s">
        <v>127</v>
      </c>
      <c r="C4" s="229" t="s">
        <v>128</v>
      </c>
      <c r="D4" s="559" t="s">
        <v>202</v>
      </c>
      <c r="E4" s="561"/>
      <c r="F4" s="229" t="s">
        <v>131</v>
      </c>
      <c r="G4" s="229" t="s">
        <v>241</v>
      </c>
      <c r="H4" s="229" t="s">
        <v>83</v>
      </c>
      <c r="I4" s="229" t="s">
        <v>203</v>
      </c>
      <c r="J4" s="229" t="s">
        <v>234</v>
      </c>
      <c r="K4" s="268" t="s">
        <v>235</v>
      </c>
      <c r="L4" s="244"/>
      <c r="M4" s="559" t="s">
        <v>164</v>
      </c>
      <c r="N4" s="560"/>
      <c r="O4" s="561"/>
      <c r="P4" s="229" t="s">
        <v>132</v>
      </c>
      <c r="Q4" s="230" t="s">
        <v>28</v>
      </c>
    </row>
    <row r="5" spans="1:17" ht="30" customHeight="1" x14ac:dyDescent="0.35">
      <c r="A5" s="269"/>
      <c r="B5" s="229"/>
      <c r="C5" s="229"/>
      <c r="D5" s="270"/>
      <c r="E5" s="271"/>
      <c r="F5" s="229"/>
      <c r="G5" s="229"/>
      <c r="H5" s="229"/>
      <c r="I5" s="229"/>
      <c r="J5" s="229"/>
      <c r="K5" s="227" t="s">
        <v>2</v>
      </c>
      <c r="L5" s="244"/>
      <c r="M5" s="270"/>
      <c r="N5" s="272"/>
      <c r="O5" s="271"/>
      <c r="P5" s="273">
        <f>SUM(P7:P506)</f>
        <v>0</v>
      </c>
      <c r="Q5" s="230"/>
    </row>
    <row r="6" spans="1:17" ht="20.149999999999999" customHeight="1" x14ac:dyDescent="0.35">
      <c r="A6" s="37" t="s">
        <v>29</v>
      </c>
      <c r="B6" s="38" t="s">
        <v>156</v>
      </c>
      <c r="C6" s="38" t="s">
        <v>110</v>
      </c>
      <c r="D6" s="38" t="s">
        <v>103</v>
      </c>
      <c r="E6" s="38">
        <v>24</v>
      </c>
      <c r="F6" s="38"/>
      <c r="G6" s="38" t="s">
        <v>242</v>
      </c>
      <c r="H6" s="38" t="s">
        <v>69</v>
      </c>
      <c r="I6" s="38">
        <v>1</v>
      </c>
      <c r="J6" s="38"/>
      <c r="K6" s="38"/>
      <c r="L6" s="38" t="s">
        <v>187</v>
      </c>
      <c r="M6" s="39">
        <v>11.231999999999999</v>
      </c>
      <c r="N6" s="39"/>
      <c r="O6" s="39"/>
      <c r="P6" s="41">
        <v>44.93</v>
      </c>
      <c r="Q6" s="42"/>
    </row>
    <row r="7" spans="1:17" ht="20.149999999999999" customHeight="1" x14ac:dyDescent="0.35">
      <c r="A7" s="43">
        <v>1</v>
      </c>
      <c r="B7" s="428"/>
      <c r="C7" s="20"/>
      <c r="D7" s="20"/>
      <c r="E7" s="20"/>
      <c r="F7" s="20"/>
      <c r="G7" s="20"/>
      <c r="H7" s="107" t="str">
        <f>IF(C7="","",IF(C7="","",(VLOOKUP(C7,Listes!$B$31:$C$35,2,FALSE))))</f>
        <v/>
      </c>
      <c r="I7" s="221" t="str">
        <f t="shared" ref="I7:I71" si="0">IF(H7="Frais de déplacement (barèmes kilométriques) ",1,"")</f>
        <v/>
      </c>
      <c r="J7" s="366"/>
      <c r="K7" s="366"/>
      <c r="L7" s="101" t="str">
        <f>IF(H7="","",IF(H7="","",(VLOOKUP(H7,Listes!$C$31:$D$35,2,FALSE))))</f>
        <v/>
      </c>
      <c r="M7" s="100" t="str">
        <f>IF($H7="","",IF($C7=Listes!$B$32,IF('Dépenses forfaitaires'!$E7&lt;=Listes!$B$53,('Dépenses forfaitaires'!$E7*(VLOOKUP('Dépenses forfaitaires'!$D7,Listes!$A$54:$E$60,2,FALSE))),IF('Dépenses forfaitaires'!$E7&gt;Listes!$E$53,('Dépenses forfaitaires'!$E7*(VLOOKUP('Dépenses forfaitaires'!$D7,Listes!$A$54:$E$60,5,FALSE))),('Dépenses forfaitaires'!$E7*(VLOOKUP('Dépenses forfaitaires'!$D7,Listes!$A$54:$E$60,3,FALSE)))+(VLOOKUP('Dépenses forfaitaires'!$D7,Listes!$A$54:$E$60,4,FALSE))))))</f>
        <v/>
      </c>
      <c r="N7" s="100" t="str">
        <f>IF($H7="","",IF($C7=Listes!$B$31,IF('Dépenses forfaitaires'!$E7&lt;=Listes!$B$42,('Dépenses forfaitaires'!$E7*(VLOOKUP('Dépenses forfaitaires'!$D7,Listes!$A$43:$E$49,2,FALSE))),IF('Dépenses forfaitaires'!$E7&gt;Listes!$D$42,('Dépenses forfaitaires'!$E7*(VLOOKUP('Dépenses forfaitaires'!$D7,Listes!$A$43:$E$49,5,FALSE))),('Dépenses forfaitaires'!$E7*(VLOOKUP('Dépenses forfaitaires'!$D7,Listes!$A$43:$E$49,3,FALSE)))+(VLOOKUP('Dépenses forfaitaires'!$D7,Listes!$A$43:$E$49,4,FALSE))))))</f>
        <v/>
      </c>
      <c r="O7" s="100" t="str">
        <f>IF($H7="","",IF($C7=Listes!$B$34,Listes!$I$31,IF($C7=Listes!$B$35,(VLOOKUP('Dépenses forfaitaires'!$F7,Listes!$E$31:$F$36,2,FALSE)),IF($C7=Listes!$B$33,IF('Dépenses forfaitaires'!$E7&lt;=Listes!$A$64,'Dépenses forfaitaires'!$E7*Listes!$A$65,IF('Dépenses forfaitaires'!$E7&gt;Listes!$D$64,'Dépenses forfaitaires'!$E7*Listes!$D$65,(('Dépenses forfaitaires'!$E7*Listes!$B$65)+Listes!$C$65)))))))</f>
        <v/>
      </c>
      <c r="P7" s="101" t="str">
        <f t="shared" ref="P7:P71" si="1">IF($I7="","",($O7+$N7+$M7)*$I7)</f>
        <v/>
      </c>
      <c r="Q7" s="221"/>
    </row>
    <row r="8" spans="1:17" ht="20.149999999999999" customHeight="1" x14ac:dyDescent="0.35">
      <c r="A8" s="44">
        <v>2</v>
      </c>
      <c r="B8" s="428"/>
      <c r="C8" s="20"/>
      <c r="D8" s="20"/>
      <c r="E8" s="20"/>
      <c r="F8" s="20"/>
      <c r="G8" s="20"/>
      <c r="H8" s="107" t="str">
        <f>IF(C8="","",IF(C8="","",(VLOOKUP(C8,Listes!$B$31:$C$35,2,FALSE))))</f>
        <v/>
      </c>
      <c r="I8" s="221" t="str">
        <f t="shared" si="0"/>
        <v/>
      </c>
      <c r="J8" s="366"/>
      <c r="K8" s="366"/>
      <c r="L8" s="101" t="str">
        <f>IF(H8="","",IF(H8="","",(VLOOKUP(H8,Listes!$C$31:$D$35,2,FALSE))))</f>
        <v/>
      </c>
      <c r="M8" s="100" t="str">
        <f>IF($H8="","",IF($C8=Listes!$B$32,IF('Dépenses forfaitaires'!$E8&lt;=Listes!$B$53,('Dépenses forfaitaires'!$E8*(VLOOKUP('Dépenses forfaitaires'!$D8,Listes!$A$54:$E$60,2,FALSE))),IF('Dépenses forfaitaires'!$E8&gt;Listes!$E$53,('Dépenses forfaitaires'!$E8*(VLOOKUP('Dépenses forfaitaires'!$D8,Listes!$A$54:$E$60,5,FALSE))),('Dépenses forfaitaires'!$E8*(VLOOKUP('Dépenses forfaitaires'!$D8,Listes!$A$54:$E$60,3,FALSE)))+(VLOOKUP('Dépenses forfaitaires'!$D8,Listes!$A$54:$E$60,4,FALSE))))))</f>
        <v/>
      </c>
      <c r="N8" s="100" t="str">
        <f>IF($H8="","",IF($C8=Listes!$B$31,IF('Dépenses forfaitaires'!$E8&lt;=Listes!$B$42,('Dépenses forfaitaires'!$E8*(VLOOKUP('Dépenses forfaitaires'!$D8,Listes!$A$43:$E$49,2,FALSE))),IF('Dépenses forfaitaires'!$E8&gt;Listes!$D$42,('Dépenses forfaitaires'!$E8*(VLOOKUP('Dépenses forfaitaires'!$D8,Listes!$A$43:$E$49,5,FALSE))),('Dépenses forfaitaires'!$E8*(VLOOKUP('Dépenses forfaitaires'!$D8,Listes!$A$43:$E$49,3,FALSE)))+(VLOOKUP('Dépenses forfaitaires'!$D8,Listes!$A$43:$E$49,4,FALSE))))))</f>
        <v/>
      </c>
      <c r="O8" s="100" t="str">
        <f>IF($H8="","",IF($C8=Listes!$B$34,Listes!$I$31,IF($C8=Listes!$B$35,(VLOOKUP('Dépenses forfaitaires'!$F8,Listes!$E$31:$F$36,2,FALSE)),IF($C8=Listes!$B$33,IF('Dépenses forfaitaires'!$E8&lt;=Listes!$A$64,'Dépenses forfaitaires'!$E8*Listes!$A$65,IF('Dépenses forfaitaires'!$E8&gt;Listes!$D$64,'Dépenses forfaitaires'!$E8*Listes!$D$65,(('Dépenses forfaitaires'!$E8*Listes!$B$65)+Listes!$C$65)))))))</f>
        <v/>
      </c>
      <c r="P8" s="101" t="str">
        <f t="shared" si="1"/>
        <v/>
      </c>
      <c r="Q8" s="221"/>
    </row>
    <row r="9" spans="1:17" ht="20.149999999999999" customHeight="1" x14ac:dyDescent="0.35">
      <c r="A9" s="44">
        <v>3</v>
      </c>
      <c r="B9" s="428"/>
      <c r="C9" s="20"/>
      <c r="D9" s="20"/>
      <c r="E9" s="20"/>
      <c r="F9" s="20"/>
      <c r="G9" s="20"/>
      <c r="H9" s="107" t="str">
        <f>IF(C9="","",IF(C9="","",(VLOOKUP(C9,Listes!$B$31:$C$35,2,FALSE))))</f>
        <v/>
      </c>
      <c r="I9" s="221" t="str">
        <f t="shared" si="0"/>
        <v/>
      </c>
      <c r="J9" s="366"/>
      <c r="K9" s="366"/>
      <c r="L9" s="101" t="str">
        <f>IF(H9="","",IF(H9="","",(VLOOKUP(H9,Listes!$C$31:$D$35,2,FALSE))))</f>
        <v/>
      </c>
      <c r="M9" s="100" t="str">
        <f>IF($H9="","",IF($C9=Listes!$B$32,IF('Dépenses forfaitaires'!$E9&lt;=Listes!$B$53,('Dépenses forfaitaires'!$E9*(VLOOKUP('Dépenses forfaitaires'!$D9,Listes!$A$54:$E$60,2,FALSE))),IF('Dépenses forfaitaires'!$E9&gt;Listes!$E$53,('Dépenses forfaitaires'!$E9*(VLOOKUP('Dépenses forfaitaires'!$D9,Listes!$A$54:$E$60,5,FALSE))),('Dépenses forfaitaires'!$E9*(VLOOKUP('Dépenses forfaitaires'!$D9,Listes!$A$54:$E$60,3,FALSE)))+(VLOOKUP('Dépenses forfaitaires'!$D9,Listes!$A$54:$E$60,4,FALSE))))))</f>
        <v/>
      </c>
      <c r="N9" s="100" t="str">
        <f>IF($H9="","",IF($C9=Listes!$B$31,IF('Dépenses forfaitaires'!$E9&lt;=Listes!$B$42,('Dépenses forfaitaires'!$E9*(VLOOKUP('Dépenses forfaitaires'!$D9,Listes!$A$43:$E$49,2,FALSE))),IF('Dépenses forfaitaires'!$E9&gt;Listes!$D$42,('Dépenses forfaitaires'!$E9*(VLOOKUP('Dépenses forfaitaires'!$D9,Listes!$A$43:$E$49,5,FALSE))),('Dépenses forfaitaires'!$E9*(VLOOKUP('Dépenses forfaitaires'!$D9,Listes!$A$43:$E$49,3,FALSE)))+(VLOOKUP('Dépenses forfaitaires'!$D9,Listes!$A$43:$E$49,4,FALSE))))))</f>
        <v/>
      </c>
      <c r="O9" s="100" t="str">
        <f>IF($H9="","",IF($C9=Listes!$B$34,Listes!$I$31,IF($C9=Listes!$B$35,(VLOOKUP('Dépenses forfaitaires'!$F9,Listes!$E$31:$F$36,2,FALSE)),IF($C9=Listes!$B$33,IF('Dépenses forfaitaires'!$E9&lt;=Listes!$A$64,'Dépenses forfaitaires'!$E9*Listes!$A$65,IF('Dépenses forfaitaires'!$E9&gt;Listes!$D$64,'Dépenses forfaitaires'!$E9*Listes!$D$65,(('Dépenses forfaitaires'!$E9*Listes!$B$65)+Listes!$C$65)))))))</f>
        <v/>
      </c>
      <c r="P9" s="101" t="str">
        <f t="shared" si="1"/>
        <v/>
      </c>
      <c r="Q9" s="221"/>
    </row>
    <row r="10" spans="1:17" ht="20.149999999999999" customHeight="1" x14ac:dyDescent="0.35">
      <c r="A10" s="44">
        <v>4</v>
      </c>
      <c r="B10" s="428"/>
      <c r="C10" s="20"/>
      <c r="D10" s="20"/>
      <c r="E10" s="20"/>
      <c r="F10" s="20"/>
      <c r="G10" s="20"/>
      <c r="H10" s="107" t="str">
        <f>IF(C10="","",IF(C10="","",(VLOOKUP(C10,Listes!$B$31:$C$35,2,FALSE))))</f>
        <v/>
      </c>
      <c r="I10" s="221" t="str">
        <f t="shared" si="0"/>
        <v/>
      </c>
      <c r="J10" s="366"/>
      <c r="K10" s="366"/>
      <c r="L10" s="101" t="str">
        <f>IF(H10="","",IF(H10="","",(VLOOKUP(H10,Listes!$C$31:$D$35,2,FALSE))))</f>
        <v/>
      </c>
      <c r="M10" s="100" t="str">
        <f>IF($H10="","",IF($C10=Listes!$B$32,IF('Dépenses forfaitaires'!$E10&lt;=Listes!$B$53,('Dépenses forfaitaires'!$E10*(VLOOKUP('Dépenses forfaitaires'!$D10,Listes!$A$54:$E$60,2,FALSE))),IF('Dépenses forfaitaires'!$E10&gt;Listes!$E$53,('Dépenses forfaitaires'!$E10*(VLOOKUP('Dépenses forfaitaires'!$D10,Listes!$A$54:$E$60,5,FALSE))),('Dépenses forfaitaires'!$E10*(VLOOKUP('Dépenses forfaitaires'!$D10,Listes!$A$54:$E$60,3,FALSE)))+(VLOOKUP('Dépenses forfaitaires'!$D10,Listes!$A$54:$E$60,4,FALSE))))))</f>
        <v/>
      </c>
      <c r="N10" s="100" t="str">
        <f>IF($H10="","",IF($C10=Listes!$B$31,IF('Dépenses forfaitaires'!$E10&lt;=Listes!$B$42,('Dépenses forfaitaires'!$E10*(VLOOKUP('Dépenses forfaitaires'!$D10,Listes!$A$43:$E$49,2,FALSE))),IF('Dépenses forfaitaires'!$E10&gt;Listes!$D$42,('Dépenses forfaitaires'!$E10*(VLOOKUP('Dépenses forfaitaires'!$D10,Listes!$A$43:$E$49,5,FALSE))),('Dépenses forfaitaires'!$E10*(VLOOKUP('Dépenses forfaitaires'!$D10,Listes!$A$43:$E$49,3,FALSE)))+(VLOOKUP('Dépenses forfaitaires'!$D10,Listes!$A$43:$E$49,4,FALSE))))))</f>
        <v/>
      </c>
      <c r="O10" s="100" t="str">
        <f>IF($H10="","",IF($C10=Listes!$B$34,Listes!$I$31,IF($C10=Listes!$B$35,(VLOOKUP('Dépenses forfaitaires'!$F10,Listes!$E$31:$F$36,2,FALSE)),IF($C10=Listes!$B$33,IF('Dépenses forfaitaires'!$E10&lt;=Listes!$A$64,'Dépenses forfaitaires'!$E10*Listes!$A$65,IF('Dépenses forfaitaires'!$E10&gt;Listes!$D$64,'Dépenses forfaitaires'!$E10*Listes!$D$65,(('Dépenses forfaitaires'!$E10*Listes!$B$65)+Listes!$C$65)))))))</f>
        <v/>
      </c>
      <c r="P10" s="101" t="str">
        <f t="shared" si="1"/>
        <v/>
      </c>
      <c r="Q10" s="221"/>
    </row>
    <row r="11" spans="1:17" ht="20.149999999999999" customHeight="1" x14ac:dyDescent="0.35">
      <c r="A11" s="44">
        <v>5</v>
      </c>
      <c r="B11" s="428"/>
      <c r="C11" s="20"/>
      <c r="D11" s="20"/>
      <c r="E11" s="429"/>
      <c r="F11" s="20"/>
      <c r="G11" s="20"/>
      <c r="H11" s="107" t="str">
        <f>IF(C11="","",IF(C11="","",(VLOOKUP(C11,Listes!$B$31:$C$35,2,FALSE))))</f>
        <v/>
      </c>
      <c r="I11" s="221" t="str">
        <f t="shared" si="0"/>
        <v/>
      </c>
      <c r="J11" s="366"/>
      <c r="K11" s="366"/>
      <c r="L11" s="101" t="str">
        <f>IF(H11="","",IF(H11="","",(VLOOKUP(H11,Listes!$C$31:$D$35,2,FALSE))))</f>
        <v/>
      </c>
      <c r="M11" s="100" t="str">
        <f>IF($H11="","",IF($C11=Listes!$B$32,IF('Dépenses forfaitaires'!$E11&lt;=Listes!$B$53,('Dépenses forfaitaires'!$E11*(VLOOKUP('Dépenses forfaitaires'!$D11,Listes!$A$54:$E$60,2,FALSE))),IF('Dépenses forfaitaires'!$E11&gt;Listes!$E$53,('Dépenses forfaitaires'!$E11*(VLOOKUP('Dépenses forfaitaires'!$D11,Listes!$A$54:$E$60,5,FALSE))),('Dépenses forfaitaires'!$E11*(VLOOKUP('Dépenses forfaitaires'!$D11,Listes!$A$54:$E$60,3,FALSE)))+(VLOOKUP('Dépenses forfaitaires'!$D11,Listes!$A$54:$E$60,4,FALSE))))))</f>
        <v/>
      </c>
      <c r="N11" s="100" t="str">
        <f>IF($H11="","",IF($C11=Listes!$B$31,IF('Dépenses forfaitaires'!$E11&lt;=Listes!$B$42,('Dépenses forfaitaires'!$E11*(VLOOKUP('Dépenses forfaitaires'!$D11,Listes!$A$43:$E$49,2,FALSE))),IF('Dépenses forfaitaires'!$E11&gt;Listes!$D$42,('Dépenses forfaitaires'!$E11*(VLOOKUP('Dépenses forfaitaires'!$D11,Listes!$A$43:$E$49,5,FALSE))),('Dépenses forfaitaires'!$E11*(VLOOKUP('Dépenses forfaitaires'!$D11,Listes!$A$43:$E$49,3,FALSE)))+(VLOOKUP('Dépenses forfaitaires'!$D11,Listes!$A$43:$E$49,4,FALSE))))))</f>
        <v/>
      </c>
      <c r="O11" s="100" t="str">
        <f>IF($H11="","",IF($C11=Listes!$B$34,Listes!$I$31,IF($C11=Listes!$B$35,(VLOOKUP('Dépenses forfaitaires'!$F11,Listes!$E$31:$F$36,2,FALSE)),IF($C11=Listes!$B$33,IF('Dépenses forfaitaires'!$E11&lt;=Listes!$A$64,'Dépenses forfaitaires'!$E11*Listes!$A$65,IF('Dépenses forfaitaires'!$E11&gt;Listes!$D$64,'Dépenses forfaitaires'!$E11*Listes!$D$65,(('Dépenses forfaitaires'!$E11*Listes!$B$65)+Listes!$C$65)))))))</f>
        <v/>
      </c>
      <c r="P11" s="101" t="str">
        <f t="shared" si="1"/>
        <v/>
      </c>
      <c r="Q11" s="221"/>
    </row>
    <row r="12" spans="1:17" ht="20.149999999999999" customHeight="1" x14ac:dyDescent="0.35">
      <c r="A12" s="44">
        <v>6</v>
      </c>
      <c r="B12" s="428"/>
      <c r="C12" s="20"/>
      <c r="D12" s="20"/>
      <c r="E12" s="20"/>
      <c r="F12" s="20"/>
      <c r="G12" s="20"/>
      <c r="H12" s="107" t="str">
        <f>IF(C12="","",IF(C12="","",(VLOOKUP(C12,Listes!$B$31:$C$35,2,FALSE))))</f>
        <v/>
      </c>
      <c r="I12" s="221" t="str">
        <f t="shared" si="0"/>
        <v/>
      </c>
      <c r="J12" s="366"/>
      <c r="K12" s="366"/>
      <c r="L12" s="101" t="str">
        <f>IF(H12="","",IF(H12="","",(VLOOKUP(H12,Listes!$C$31:$D$35,2,FALSE))))</f>
        <v/>
      </c>
      <c r="M12" s="100" t="str">
        <f>IF($H12="","",IF($C12=Listes!$B$32,IF('Dépenses forfaitaires'!$E12&lt;=Listes!$B$53,('Dépenses forfaitaires'!$E12*(VLOOKUP('Dépenses forfaitaires'!$D12,Listes!$A$54:$E$60,2,FALSE))),IF('Dépenses forfaitaires'!$E12&gt;Listes!$E$53,('Dépenses forfaitaires'!$E12*(VLOOKUP('Dépenses forfaitaires'!$D12,Listes!$A$54:$E$60,5,FALSE))),('Dépenses forfaitaires'!$E12*(VLOOKUP('Dépenses forfaitaires'!$D12,Listes!$A$54:$E$60,3,FALSE)))+(VLOOKUP('Dépenses forfaitaires'!$D12,Listes!$A$54:$E$60,4,FALSE))))))</f>
        <v/>
      </c>
      <c r="N12" s="100" t="str">
        <f>IF($H12="","",IF($C12=Listes!$B$31,IF('Dépenses forfaitaires'!$E12&lt;=Listes!$B$42,('Dépenses forfaitaires'!$E12*(VLOOKUP('Dépenses forfaitaires'!$D12,Listes!$A$43:$E$49,2,FALSE))),IF('Dépenses forfaitaires'!$E12&gt;Listes!$D$42,('Dépenses forfaitaires'!$E12*(VLOOKUP('Dépenses forfaitaires'!$D12,Listes!$A$43:$E$49,5,FALSE))),('Dépenses forfaitaires'!$E12*(VLOOKUP('Dépenses forfaitaires'!$D12,Listes!$A$43:$E$49,3,FALSE)))+(VLOOKUP('Dépenses forfaitaires'!$D12,Listes!$A$43:$E$49,4,FALSE))))))</f>
        <v/>
      </c>
      <c r="O12" s="100" t="str">
        <f>IF($H12="","",IF($C12=Listes!$B$34,Listes!$I$31,IF($C12=Listes!$B$35,(VLOOKUP('Dépenses forfaitaires'!$F12,Listes!$E$31:$F$36,2,FALSE)),IF($C12=Listes!$B$33,IF('Dépenses forfaitaires'!$E12&lt;=Listes!$A$64,'Dépenses forfaitaires'!$E12*Listes!$A$65,IF('Dépenses forfaitaires'!$E12&gt;Listes!$D$64,'Dépenses forfaitaires'!$E12*Listes!$D$65,(('Dépenses forfaitaires'!$E12*Listes!$B$65)+Listes!$C$65)))))))</f>
        <v/>
      </c>
      <c r="P12" s="101" t="str">
        <f t="shared" si="1"/>
        <v/>
      </c>
      <c r="Q12" s="221"/>
    </row>
    <row r="13" spans="1:17" ht="20.149999999999999" customHeight="1" x14ac:dyDescent="0.35">
      <c r="A13" s="44">
        <v>7</v>
      </c>
      <c r="B13" s="428"/>
      <c r="C13" s="20"/>
      <c r="D13" s="20"/>
      <c r="E13" s="20"/>
      <c r="F13" s="20"/>
      <c r="G13" s="20"/>
      <c r="H13" s="107" t="str">
        <f>IF(C13="","",IF(C13="","",(VLOOKUP(C13,Listes!$B$31:$C$35,2,FALSE))))</f>
        <v/>
      </c>
      <c r="I13" s="221" t="str">
        <f t="shared" si="0"/>
        <v/>
      </c>
      <c r="J13" s="366"/>
      <c r="K13" s="366"/>
      <c r="L13" s="101" t="str">
        <f>IF(H13="","",IF(H13="","",(VLOOKUP(H13,Listes!$C$31:$D$35,2,FALSE))))</f>
        <v/>
      </c>
      <c r="M13" s="100" t="str">
        <f>IF($H13="","",IF($C13=Listes!$B$32,IF('Dépenses forfaitaires'!$E13&lt;=Listes!$B$53,('Dépenses forfaitaires'!$E13*(VLOOKUP('Dépenses forfaitaires'!$D13,Listes!$A$54:$E$60,2,FALSE))),IF('Dépenses forfaitaires'!$E13&gt;Listes!$E$53,('Dépenses forfaitaires'!$E13*(VLOOKUP('Dépenses forfaitaires'!$D13,Listes!$A$54:$E$60,5,FALSE))),('Dépenses forfaitaires'!$E13*(VLOOKUP('Dépenses forfaitaires'!$D13,Listes!$A$54:$E$60,3,FALSE)))+(VLOOKUP('Dépenses forfaitaires'!$D13,Listes!$A$54:$E$60,4,FALSE))))))</f>
        <v/>
      </c>
      <c r="N13" s="100" t="str">
        <f>IF($H13="","",IF($C13=Listes!$B$31,IF('Dépenses forfaitaires'!$E13&lt;=Listes!$B$42,('Dépenses forfaitaires'!$E13*(VLOOKUP('Dépenses forfaitaires'!$D13,Listes!$A$43:$E$49,2,FALSE))),IF('Dépenses forfaitaires'!$E13&gt;Listes!$D$42,('Dépenses forfaitaires'!$E13*(VLOOKUP('Dépenses forfaitaires'!$D13,Listes!$A$43:$E$49,5,FALSE))),('Dépenses forfaitaires'!$E13*(VLOOKUP('Dépenses forfaitaires'!$D13,Listes!$A$43:$E$49,3,FALSE)))+(VLOOKUP('Dépenses forfaitaires'!$D13,Listes!$A$43:$E$49,4,FALSE))))))</f>
        <v/>
      </c>
      <c r="O13" s="100" t="str">
        <f>IF($H13="","",IF($C13=Listes!$B$34,Listes!$I$31,IF($C13=Listes!$B$35,(VLOOKUP('Dépenses forfaitaires'!$F13,Listes!$E$31:$F$36,2,FALSE)),IF($C13=Listes!$B$33,IF('Dépenses forfaitaires'!$E13&lt;=Listes!$A$64,'Dépenses forfaitaires'!$E13*Listes!$A$65,IF('Dépenses forfaitaires'!$E13&gt;Listes!$D$64,'Dépenses forfaitaires'!$E13*Listes!$D$65,(('Dépenses forfaitaires'!$E13*Listes!$B$65)+Listes!$C$65)))))))</f>
        <v/>
      </c>
      <c r="P13" s="101" t="str">
        <f t="shared" si="1"/>
        <v/>
      </c>
      <c r="Q13" s="221"/>
    </row>
    <row r="14" spans="1:17" ht="20.149999999999999" customHeight="1" x14ac:dyDescent="0.35">
      <c r="A14" s="44">
        <v>8</v>
      </c>
      <c r="B14" s="428"/>
      <c r="C14" s="20"/>
      <c r="D14" s="20"/>
      <c r="E14" s="20"/>
      <c r="F14" s="20"/>
      <c r="G14" s="20"/>
      <c r="H14" s="107" t="str">
        <f>IF(C14="","",IF(C14="","",(VLOOKUP(C14,Listes!$B$31:$C$35,2,FALSE))))</f>
        <v/>
      </c>
      <c r="I14" s="221" t="str">
        <f t="shared" si="0"/>
        <v/>
      </c>
      <c r="J14" s="366"/>
      <c r="K14" s="366"/>
      <c r="L14" s="101" t="str">
        <f>IF(H14="","",IF(H14="","",(VLOOKUP(H14,Listes!$C$31:$D$35,2,FALSE))))</f>
        <v/>
      </c>
      <c r="M14" s="100" t="str">
        <f>IF($H14="","",IF($C14=Listes!$B$32,IF('Dépenses forfaitaires'!$E14&lt;=Listes!$B$53,('Dépenses forfaitaires'!$E14*(VLOOKUP('Dépenses forfaitaires'!$D14,Listes!$A$54:$E$60,2,FALSE))),IF('Dépenses forfaitaires'!$E14&gt;Listes!$E$53,('Dépenses forfaitaires'!$E14*(VLOOKUP('Dépenses forfaitaires'!$D14,Listes!$A$54:$E$60,5,FALSE))),('Dépenses forfaitaires'!$E14*(VLOOKUP('Dépenses forfaitaires'!$D14,Listes!$A$54:$E$60,3,FALSE)))+(VLOOKUP('Dépenses forfaitaires'!$D14,Listes!$A$54:$E$60,4,FALSE))))))</f>
        <v/>
      </c>
      <c r="N14" s="100" t="str">
        <f>IF($H14="","",IF($C14=Listes!$B$31,IF('Dépenses forfaitaires'!$E14&lt;=Listes!$B$42,('Dépenses forfaitaires'!$E14*(VLOOKUP('Dépenses forfaitaires'!$D14,Listes!$A$43:$E$49,2,FALSE))),IF('Dépenses forfaitaires'!$E14&gt;Listes!$D$42,('Dépenses forfaitaires'!$E14*(VLOOKUP('Dépenses forfaitaires'!$D14,Listes!$A$43:$E$49,5,FALSE))),('Dépenses forfaitaires'!$E14*(VLOOKUP('Dépenses forfaitaires'!$D14,Listes!$A$43:$E$49,3,FALSE)))+(VLOOKUP('Dépenses forfaitaires'!$D14,Listes!$A$43:$E$49,4,FALSE))))))</f>
        <v/>
      </c>
      <c r="O14" s="100" t="str">
        <f>IF($H14="","",IF($C14=Listes!$B$34,Listes!$I$31,IF($C14=Listes!$B$35,(VLOOKUP('Dépenses forfaitaires'!$F14,Listes!$E$31:$F$36,2,FALSE)),IF($C14=Listes!$B$33,IF('Dépenses forfaitaires'!$E14&lt;=Listes!$A$64,'Dépenses forfaitaires'!$E14*Listes!$A$65,IF('Dépenses forfaitaires'!$E14&gt;Listes!$D$64,'Dépenses forfaitaires'!$E14*Listes!$D$65,(('Dépenses forfaitaires'!$E14*Listes!$B$65)+Listes!$C$65)))))))</f>
        <v/>
      </c>
      <c r="P14" s="101" t="str">
        <f t="shared" si="1"/>
        <v/>
      </c>
      <c r="Q14" s="221"/>
    </row>
    <row r="15" spans="1:17" ht="20.149999999999999" customHeight="1" x14ac:dyDescent="0.35">
      <c r="A15" s="44">
        <v>9</v>
      </c>
      <c r="B15" s="428"/>
      <c r="C15" s="20"/>
      <c r="D15" s="20"/>
      <c r="E15" s="20"/>
      <c r="F15" s="20"/>
      <c r="G15" s="20"/>
      <c r="H15" s="107" t="str">
        <f>IF(C15="","",IF(C15="","",(VLOOKUP(C15,Listes!$B$31:$C$35,2,FALSE))))</f>
        <v/>
      </c>
      <c r="I15" s="221" t="str">
        <f t="shared" si="0"/>
        <v/>
      </c>
      <c r="J15" s="366"/>
      <c r="K15" s="366"/>
      <c r="L15" s="101" t="str">
        <f>IF(H15="","",IF(H15="","",(VLOOKUP(H15,Listes!$C$31:$D$35,2,FALSE))))</f>
        <v/>
      </c>
      <c r="M15" s="100" t="str">
        <f>IF($H15="","",IF($C15=Listes!$B$32,IF('Dépenses forfaitaires'!$E15&lt;=Listes!$B$53,('Dépenses forfaitaires'!$E15*(VLOOKUP('Dépenses forfaitaires'!$D15,Listes!$A$54:$E$60,2,FALSE))),IF('Dépenses forfaitaires'!$E15&gt;Listes!$E$53,('Dépenses forfaitaires'!$E15*(VLOOKUP('Dépenses forfaitaires'!$D15,Listes!$A$54:$E$60,5,FALSE))),('Dépenses forfaitaires'!$E15*(VLOOKUP('Dépenses forfaitaires'!$D15,Listes!$A$54:$E$60,3,FALSE)))+(VLOOKUP('Dépenses forfaitaires'!$D15,Listes!$A$54:$E$60,4,FALSE))))))</f>
        <v/>
      </c>
      <c r="N15" s="100" t="str">
        <f>IF($H15="","",IF($C15=Listes!$B$31,IF('Dépenses forfaitaires'!$E15&lt;=Listes!$B$42,('Dépenses forfaitaires'!$E15*(VLOOKUP('Dépenses forfaitaires'!$D15,Listes!$A$43:$E$49,2,FALSE))),IF('Dépenses forfaitaires'!$E15&gt;Listes!$D$42,('Dépenses forfaitaires'!$E15*(VLOOKUP('Dépenses forfaitaires'!$D15,Listes!$A$43:$E$49,5,FALSE))),('Dépenses forfaitaires'!$E15*(VLOOKUP('Dépenses forfaitaires'!$D15,Listes!$A$43:$E$49,3,FALSE)))+(VLOOKUP('Dépenses forfaitaires'!$D15,Listes!$A$43:$E$49,4,FALSE))))))</f>
        <v/>
      </c>
      <c r="O15" s="100" t="str">
        <f>IF($H15="","",IF($C15=Listes!$B$34,Listes!$I$31,IF($C15=Listes!$B$35,(VLOOKUP('Dépenses forfaitaires'!$F15,Listes!$E$31:$F$36,2,FALSE)),IF($C15=Listes!$B$33,IF('Dépenses forfaitaires'!$E15&lt;=Listes!$A$64,'Dépenses forfaitaires'!$E15*Listes!$A$65,IF('Dépenses forfaitaires'!$E15&gt;Listes!$D$64,'Dépenses forfaitaires'!$E15*Listes!$D$65,(('Dépenses forfaitaires'!$E15*Listes!$B$65)+Listes!$C$65)))))))</f>
        <v/>
      </c>
      <c r="P15" s="101" t="str">
        <f t="shared" si="1"/>
        <v/>
      </c>
      <c r="Q15" s="221"/>
    </row>
    <row r="16" spans="1:17" ht="20.149999999999999" customHeight="1" x14ac:dyDescent="0.35">
      <c r="A16" s="44">
        <v>10</v>
      </c>
      <c r="B16" s="428"/>
      <c r="C16" s="20"/>
      <c r="D16" s="20"/>
      <c r="E16" s="20"/>
      <c r="F16" s="20"/>
      <c r="G16" s="20"/>
      <c r="H16" s="107" t="str">
        <f>IF(C16="","",IF(C16="","",(VLOOKUP(C16,Listes!$B$31:$C$35,2,FALSE))))</f>
        <v/>
      </c>
      <c r="I16" s="221" t="str">
        <f t="shared" si="0"/>
        <v/>
      </c>
      <c r="J16" s="366"/>
      <c r="K16" s="366"/>
      <c r="L16" s="101" t="str">
        <f>IF(H16="","",IF(H16="","",(VLOOKUP(H16,Listes!$C$31:$D$35,2,FALSE))))</f>
        <v/>
      </c>
      <c r="M16" s="100" t="str">
        <f>IF($H16="","",IF($C16=Listes!$B$32,IF('Dépenses forfaitaires'!$E16&lt;=Listes!$B$53,('Dépenses forfaitaires'!$E16*(VLOOKUP('Dépenses forfaitaires'!$D16,Listes!$A$54:$E$60,2,FALSE))),IF('Dépenses forfaitaires'!$E16&gt;Listes!$E$53,('Dépenses forfaitaires'!$E16*(VLOOKUP('Dépenses forfaitaires'!$D16,Listes!$A$54:$E$60,5,FALSE))),('Dépenses forfaitaires'!$E16*(VLOOKUP('Dépenses forfaitaires'!$D16,Listes!$A$54:$E$60,3,FALSE)))+(VLOOKUP('Dépenses forfaitaires'!$D16,Listes!$A$54:$E$60,4,FALSE))))))</f>
        <v/>
      </c>
      <c r="N16" s="100" t="str">
        <f>IF($H16="","",IF($C16=Listes!$B$31,IF('Dépenses forfaitaires'!$E16&lt;=Listes!$B$42,('Dépenses forfaitaires'!$E16*(VLOOKUP('Dépenses forfaitaires'!$D16,Listes!$A$43:$E$49,2,FALSE))),IF('Dépenses forfaitaires'!$E16&gt;Listes!$D$42,('Dépenses forfaitaires'!$E16*(VLOOKUP('Dépenses forfaitaires'!$D16,Listes!$A$43:$E$49,5,FALSE))),('Dépenses forfaitaires'!$E16*(VLOOKUP('Dépenses forfaitaires'!$D16,Listes!$A$43:$E$49,3,FALSE)))+(VLOOKUP('Dépenses forfaitaires'!$D16,Listes!$A$43:$E$49,4,FALSE))))))</f>
        <v/>
      </c>
      <c r="O16" s="100" t="str">
        <f>IF($H16="","",IF($C16=Listes!$B$34,Listes!$I$31,IF($C16=Listes!$B$35,(VLOOKUP('Dépenses forfaitaires'!$F16,Listes!$E$31:$F$36,2,FALSE)),IF($C16=Listes!$B$33,IF('Dépenses forfaitaires'!$E16&lt;=Listes!$A$64,'Dépenses forfaitaires'!$E16*Listes!$A$65,IF('Dépenses forfaitaires'!$E16&gt;Listes!$D$64,'Dépenses forfaitaires'!$E16*Listes!$D$65,(('Dépenses forfaitaires'!$E16*Listes!$B$65)+Listes!$C$65)))))))</f>
        <v/>
      </c>
      <c r="P16" s="101" t="str">
        <f t="shared" si="1"/>
        <v/>
      </c>
      <c r="Q16" s="221"/>
    </row>
    <row r="17" spans="1:17" ht="20.149999999999999" customHeight="1" x14ac:dyDescent="0.35">
      <c r="A17" s="44">
        <v>11</v>
      </c>
      <c r="B17" s="428"/>
      <c r="C17" s="20"/>
      <c r="D17" s="20"/>
      <c r="E17" s="20"/>
      <c r="F17" s="20"/>
      <c r="G17" s="20"/>
      <c r="H17" s="107" t="str">
        <f>IF(C17="","",IF(C17="","",(VLOOKUP(C17,Listes!$B$31:$C$35,2,FALSE))))</f>
        <v/>
      </c>
      <c r="I17" s="221" t="str">
        <f t="shared" si="0"/>
        <v/>
      </c>
      <c r="J17" s="366"/>
      <c r="K17" s="366"/>
      <c r="L17" s="101" t="str">
        <f>IF(H17="","",IF(H17="","",(VLOOKUP(H17,Listes!$C$31:$D$35,2,FALSE))))</f>
        <v/>
      </c>
      <c r="M17" s="100" t="str">
        <f>IF($H17="","",IF($C17=Listes!$B$32,IF('Dépenses forfaitaires'!$E17&lt;=Listes!$B$53,('Dépenses forfaitaires'!$E17*(VLOOKUP('Dépenses forfaitaires'!$D17,Listes!$A$54:$E$60,2,FALSE))),IF('Dépenses forfaitaires'!$E17&gt;Listes!$E$53,('Dépenses forfaitaires'!$E17*(VLOOKUP('Dépenses forfaitaires'!$D17,Listes!$A$54:$E$60,5,FALSE))),('Dépenses forfaitaires'!$E17*(VLOOKUP('Dépenses forfaitaires'!$D17,Listes!$A$54:$E$60,3,FALSE)))+(VLOOKUP('Dépenses forfaitaires'!$D17,Listes!$A$54:$E$60,4,FALSE))))))</f>
        <v/>
      </c>
      <c r="N17" s="100" t="str">
        <f>IF($H17="","",IF($C17=Listes!$B$31,IF('Dépenses forfaitaires'!$E17&lt;=Listes!$B$42,('Dépenses forfaitaires'!$E17*(VLOOKUP('Dépenses forfaitaires'!$D17,Listes!$A$43:$E$49,2,FALSE))),IF('Dépenses forfaitaires'!$E17&gt;Listes!$D$42,('Dépenses forfaitaires'!$E17*(VLOOKUP('Dépenses forfaitaires'!$D17,Listes!$A$43:$E$49,5,FALSE))),('Dépenses forfaitaires'!$E17*(VLOOKUP('Dépenses forfaitaires'!$D17,Listes!$A$43:$E$49,3,FALSE)))+(VLOOKUP('Dépenses forfaitaires'!$D17,Listes!$A$43:$E$49,4,FALSE))))))</f>
        <v/>
      </c>
      <c r="O17" s="100" t="str">
        <f>IF($H17="","",IF($C17=Listes!$B$34,Listes!$I$31,IF($C17=Listes!$B$35,(VLOOKUP('Dépenses forfaitaires'!$F17,Listes!$E$31:$F$36,2,FALSE)),IF($C17=Listes!$B$33,IF('Dépenses forfaitaires'!$E17&lt;=Listes!$A$64,'Dépenses forfaitaires'!$E17*Listes!$A$65,IF('Dépenses forfaitaires'!$E17&gt;Listes!$D$64,'Dépenses forfaitaires'!$E17*Listes!$D$65,(('Dépenses forfaitaires'!$E17*Listes!$B$65)+Listes!$C$65)))))))</f>
        <v/>
      </c>
      <c r="P17" s="101" t="str">
        <f t="shared" si="1"/>
        <v/>
      </c>
      <c r="Q17" s="221"/>
    </row>
    <row r="18" spans="1:17" ht="20.149999999999999" customHeight="1" x14ac:dyDescent="0.35">
      <c r="A18" s="44">
        <v>12</v>
      </c>
      <c r="B18" s="428"/>
      <c r="C18" s="20"/>
      <c r="D18" s="20"/>
      <c r="E18" s="20"/>
      <c r="F18" s="20"/>
      <c r="G18" s="20"/>
      <c r="H18" s="107" t="str">
        <f>IF(C18="","",IF(C18="","",(VLOOKUP(C18,Listes!$B$31:$C$35,2,FALSE))))</f>
        <v/>
      </c>
      <c r="I18" s="221" t="str">
        <f t="shared" si="0"/>
        <v/>
      </c>
      <c r="J18" s="366"/>
      <c r="K18" s="366"/>
      <c r="L18" s="101" t="str">
        <f>IF(H18="","",IF(H18="","",(VLOOKUP(H18,Listes!$C$31:$D$35,2,FALSE))))</f>
        <v/>
      </c>
      <c r="M18" s="100" t="str">
        <f>IF($H18="","",IF($C18=Listes!$B$32,IF('Dépenses forfaitaires'!$E18&lt;=Listes!$B$53,('Dépenses forfaitaires'!$E18*(VLOOKUP('Dépenses forfaitaires'!$D18,Listes!$A$54:$E$60,2,FALSE))),IF('Dépenses forfaitaires'!$E18&gt;Listes!$E$53,('Dépenses forfaitaires'!$E18*(VLOOKUP('Dépenses forfaitaires'!$D18,Listes!$A$54:$E$60,5,FALSE))),('Dépenses forfaitaires'!$E18*(VLOOKUP('Dépenses forfaitaires'!$D18,Listes!$A$54:$E$60,3,FALSE)))+(VLOOKUP('Dépenses forfaitaires'!$D18,Listes!$A$54:$E$60,4,FALSE))))))</f>
        <v/>
      </c>
      <c r="N18" s="100" t="str">
        <f>IF($H18="","",IF($C18=Listes!$B$31,IF('Dépenses forfaitaires'!$E18&lt;=Listes!$B$42,('Dépenses forfaitaires'!$E18*(VLOOKUP('Dépenses forfaitaires'!$D18,Listes!$A$43:$E$49,2,FALSE))),IF('Dépenses forfaitaires'!$E18&gt;Listes!$D$42,('Dépenses forfaitaires'!$E18*(VLOOKUP('Dépenses forfaitaires'!$D18,Listes!$A$43:$E$49,5,FALSE))),('Dépenses forfaitaires'!$E18*(VLOOKUP('Dépenses forfaitaires'!$D18,Listes!$A$43:$E$49,3,FALSE)))+(VLOOKUP('Dépenses forfaitaires'!$D18,Listes!$A$43:$E$49,4,FALSE))))))</f>
        <v/>
      </c>
      <c r="O18" s="100" t="str">
        <f>IF($H18="","",IF($C18=Listes!$B$34,Listes!$I$31,IF($C18=Listes!$B$35,(VLOOKUP('Dépenses forfaitaires'!$F18,Listes!$E$31:$F$36,2,FALSE)),IF($C18=Listes!$B$33,IF('Dépenses forfaitaires'!$E18&lt;=Listes!$A$64,'Dépenses forfaitaires'!$E18*Listes!$A$65,IF('Dépenses forfaitaires'!$E18&gt;Listes!$D$64,'Dépenses forfaitaires'!$E18*Listes!$D$65,(('Dépenses forfaitaires'!$E18*Listes!$B$65)+Listes!$C$65)))))))</f>
        <v/>
      </c>
      <c r="P18" s="101" t="str">
        <f t="shared" si="1"/>
        <v/>
      </c>
      <c r="Q18" s="221"/>
    </row>
    <row r="19" spans="1:17" ht="20.149999999999999" customHeight="1" x14ac:dyDescent="0.35">
      <c r="A19" s="44">
        <v>13</v>
      </c>
      <c r="B19" s="428"/>
      <c r="C19" s="20"/>
      <c r="D19" s="20"/>
      <c r="E19" s="20"/>
      <c r="F19" s="20"/>
      <c r="G19" s="20"/>
      <c r="H19" s="107" t="str">
        <f>IF(C19="","",IF(C19="","",(VLOOKUP(C19,Listes!$B$31:$C$35,2,FALSE))))</f>
        <v/>
      </c>
      <c r="I19" s="221" t="str">
        <f t="shared" si="0"/>
        <v/>
      </c>
      <c r="J19" s="366"/>
      <c r="K19" s="366"/>
      <c r="L19" s="101" t="str">
        <f>IF(H19="","",IF(H19="","",(VLOOKUP(H19,Listes!$C$31:$D$35,2,FALSE))))</f>
        <v/>
      </c>
      <c r="M19" s="100" t="str">
        <f>IF($H19="","",IF($C19=Listes!$B$32,IF('Dépenses forfaitaires'!$E19&lt;=Listes!$B$53,('Dépenses forfaitaires'!$E19*(VLOOKUP('Dépenses forfaitaires'!$D19,Listes!$A$54:$E$60,2,FALSE))),IF('Dépenses forfaitaires'!$E19&gt;Listes!$E$53,('Dépenses forfaitaires'!$E19*(VLOOKUP('Dépenses forfaitaires'!$D19,Listes!$A$54:$E$60,5,FALSE))),('Dépenses forfaitaires'!$E19*(VLOOKUP('Dépenses forfaitaires'!$D19,Listes!$A$54:$E$60,3,FALSE)))+(VLOOKUP('Dépenses forfaitaires'!$D19,Listes!$A$54:$E$60,4,FALSE))))))</f>
        <v/>
      </c>
      <c r="N19" s="100" t="str">
        <f>IF($H19="","",IF($C19=Listes!$B$31,IF('Dépenses forfaitaires'!$E19&lt;=Listes!$B$42,('Dépenses forfaitaires'!$E19*(VLOOKUP('Dépenses forfaitaires'!$D19,Listes!$A$43:$E$49,2,FALSE))),IF('Dépenses forfaitaires'!$E19&gt;Listes!$D$42,('Dépenses forfaitaires'!$E19*(VLOOKUP('Dépenses forfaitaires'!$D19,Listes!$A$43:$E$49,5,FALSE))),('Dépenses forfaitaires'!$E19*(VLOOKUP('Dépenses forfaitaires'!$D19,Listes!$A$43:$E$49,3,FALSE)))+(VLOOKUP('Dépenses forfaitaires'!$D19,Listes!$A$43:$E$49,4,FALSE))))))</f>
        <v/>
      </c>
      <c r="O19" s="100" t="str">
        <f>IF($H19="","",IF($C19=Listes!$B$34,Listes!$I$31,IF($C19=Listes!$B$35,(VLOOKUP('Dépenses forfaitaires'!$F19,Listes!$E$31:$F$36,2,FALSE)),IF($C19=Listes!$B$33,IF('Dépenses forfaitaires'!$E19&lt;=Listes!$A$64,'Dépenses forfaitaires'!$E19*Listes!$A$65,IF('Dépenses forfaitaires'!$E19&gt;Listes!$D$64,'Dépenses forfaitaires'!$E19*Listes!$D$65,(('Dépenses forfaitaires'!$E19*Listes!$B$65)+Listes!$C$65)))))))</f>
        <v/>
      </c>
      <c r="P19" s="101" t="str">
        <f t="shared" si="1"/>
        <v/>
      </c>
      <c r="Q19" s="221"/>
    </row>
    <row r="20" spans="1:17" ht="20.149999999999999" customHeight="1" x14ac:dyDescent="0.35">
      <c r="A20" s="44">
        <v>14</v>
      </c>
      <c r="B20" s="428"/>
      <c r="C20" s="20"/>
      <c r="D20" s="20"/>
      <c r="E20" s="20"/>
      <c r="F20" s="20"/>
      <c r="G20" s="20"/>
      <c r="H20" s="107" t="str">
        <f>IF(C20="","",IF(C20="","",(VLOOKUP(C20,Listes!$B$31:$C$35,2,FALSE))))</f>
        <v/>
      </c>
      <c r="I20" s="221" t="str">
        <f t="shared" si="0"/>
        <v/>
      </c>
      <c r="J20" s="366"/>
      <c r="K20" s="366"/>
      <c r="L20" s="101" t="str">
        <f>IF(H20="","",IF(H20="","",(VLOOKUP(H20,Listes!$C$31:$D$35,2,FALSE))))</f>
        <v/>
      </c>
      <c r="M20" s="100" t="str">
        <f>IF($H20="","",IF($C20=Listes!$B$32,IF('Dépenses forfaitaires'!$E20&lt;=Listes!$B$53,('Dépenses forfaitaires'!$E20*(VLOOKUP('Dépenses forfaitaires'!$D20,Listes!$A$54:$E$60,2,FALSE))),IF('Dépenses forfaitaires'!$E20&gt;Listes!$E$53,('Dépenses forfaitaires'!$E20*(VLOOKUP('Dépenses forfaitaires'!$D20,Listes!$A$54:$E$60,5,FALSE))),('Dépenses forfaitaires'!$E20*(VLOOKUP('Dépenses forfaitaires'!$D20,Listes!$A$54:$E$60,3,FALSE)))+(VLOOKUP('Dépenses forfaitaires'!$D20,Listes!$A$54:$E$60,4,FALSE))))))</f>
        <v/>
      </c>
      <c r="N20" s="100" t="str">
        <f>IF($H20="","",IF($C20=Listes!$B$31,IF('Dépenses forfaitaires'!$E20&lt;=Listes!$B$42,('Dépenses forfaitaires'!$E20*(VLOOKUP('Dépenses forfaitaires'!$D20,Listes!$A$43:$E$49,2,FALSE))),IF('Dépenses forfaitaires'!$E20&gt;Listes!$D$42,('Dépenses forfaitaires'!$E20*(VLOOKUP('Dépenses forfaitaires'!$D20,Listes!$A$43:$E$49,5,FALSE))),('Dépenses forfaitaires'!$E20*(VLOOKUP('Dépenses forfaitaires'!$D20,Listes!$A$43:$E$49,3,FALSE)))+(VLOOKUP('Dépenses forfaitaires'!$D20,Listes!$A$43:$E$49,4,FALSE))))))</f>
        <v/>
      </c>
      <c r="O20" s="100" t="str">
        <f>IF($H20="","",IF($C20=Listes!$B$34,Listes!$I$31,IF($C20=Listes!$B$35,(VLOOKUP('Dépenses forfaitaires'!$F20,Listes!$E$31:$F$36,2,FALSE)),IF($C20=Listes!$B$33,IF('Dépenses forfaitaires'!$E20&lt;=Listes!$A$64,'Dépenses forfaitaires'!$E20*Listes!$A$65,IF('Dépenses forfaitaires'!$E20&gt;Listes!$D$64,'Dépenses forfaitaires'!$E20*Listes!$D$65,(('Dépenses forfaitaires'!$E20*Listes!$B$65)+Listes!$C$65)))))))</f>
        <v/>
      </c>
      <c r="P20" s="101" t="str">
        <f t="shared" si="1"/>
        <v/>
      </c>
      <c r="Q20" s="221"/>
    </row>
    <row r="21" spans="1:17" ht="20.149999999999999" customHeight="1" x14ac:dyDescent="0.35">
      <c r="A21" s="44">
        <v>15</v>
      </c>
      <c r="B21" s="428"/>
      <c r="C21" s="20"/>
      <c r="D21" s="20"/>
      <c r="E21" s="20"/>
      <c r="F21" s="20"/>
      <c r="G21" s="20"/>
      <c r="H21" s="107" t="str">
        <f>IF(C21="","",IF(C21="","",(VLOOKUP(C21,Listes!$B$31:$C$35,2,FALSE))))</f>
        <v/>
      </c>
      <c r="I21" s="221" t="str">
        <f t="shared" si="0"/>
        <v/>
      </c>
      <c r="J21" s="366"/>
      <c r="K21" s="366"/>
      <c r="L21" s="101" t="str">
        <f>IF(H21="","",IF(H21="","",(VLOOKUP(H21,Listes!$C$31:$D$35,2,FALSE))))</f>
        <v/>
      </c>
      <c r="M21" s="100" t="str">
        <f>IF($H21="","",IF($C21=Listes!$B$32,IF('Dépenses forfaitaires'!$E21&lt;=Listes!$B$53,('Dépenses forfaitaires'!$E21*(VLOOKUP('Dépenses forfaitaires'!$D21,Listes!$A$54:$E$60,2,FALSE))),IF('Dépenses forfaitaires'!$E21&gt;Listes!$E$53,('Dépenses forfaitaires'!$E21*(VLOOKUP('Dépenses forfaitaires'!$D21,Listes!$A$54:$E$60,5,FALSE))),('Dépenses forfaitaires'!$E21*(VLOOKUP('Dépenses forfaitaires'!$D21,Listes!$A$54:$E$60,3,FALSE)))+(VLOOKUP('Dépenses forfaitaires'!$D21,Listes!$A$54:$E$60,4,FALSE))))))</f>
        <v/>
      </c>
      <c r="N21" s="100" t="str">
        <f>IF($H21="","",IF($C21=Listes!$B$31,IF('Dépenses forfaitaires'!$E21&lt;=Listes!$B$42,('Dépenses forfaitaires'!$E21*(VLOOKUP('Dépenses forfaitaires'!$D21,Listes!$A$43:$E$49,2,FALSE))),IF('Dépenses forfaitaires'!$E21&gt;Listes!$D$42,('Dépenses forfaitaires'!$E21*(VLOOKUP('Dépenses forfaitaires'!$D21,Listes!$A$43:$E$49,5,FALSE))),('Dépenses forfaitaires'!$E21*(VLOOKUP('Dépenses forfaitaires'!$D21,Listes!$A$43:$E$49,3,FALSE)))+(VLOOKUP('Dépenses forfaitaires'!$D21,Listes!$A$43:$E$49,4,FALSE))))))</f>
        <v/>
      </c>
      <c r="O21" s="100" t="str">
        <f>IF($H21="","",IF($C21=Listes!$B$34,Listes!$I$31,IF($C21=Listes!$B$35,(VLOOKUP('Dépenses forfaitaires'!$F21,Listes!$E$31:$F$36,2,FALSE)),IF($C21=Listes!$B$33,IF('Dépenses forfaitaires'!$E21&lt;=Listes!$A$64,'Dépenses forfaitaires'!$E21*Listes!$A$65,IF('Dépenses forfaitaires'!$E21&gt;Listes!$D$64,'Dépenses forfaitaires'!$E21*Listes!$D$65,(('Dépenses forfaitaires'!$E21*Listes!$B$65)+Listes!$C$65)))))))</f>
        <v/>
      </c>
      <c r="P21" s="101" t="str">
        <f t="shared" si="1"/>
        <v/>
      </c>
      <c r="Q21" s="221"/>
    </row>
    <row r="22" spans="1:17" ht="20.149999999999999" customHeight="1" x14ac:dyDescent="0.35">
      <c r="A22" s="44">
        <v>16</v>
      </c>
      <c r="B22" s="428"/>
      <c r="C22" s="20"/>
      <c r="D22" s="20"/>
      <c r="E22" s="20"/>
      <c r="F22" s="20"/>
      <c r="G22" s="20"/>
      <c r="H22" s="107" t="str">
        <f>IF(C22="","",IF(C22="","",(VLOOKUP(C22,Listes!$B$31:$C$35,2,FALSE))))</f>
        <v/>
      </c>
      <c r="I22" s="221" t="str">
        <f t="shared" si="0"/>
        <v/>
      </c>
      <c r="J22" s="366"/>
      <c r="K22" s="366"/>
      <c r="L22" s="101" t="str">
        <f>IF(H22="","",IF(H22="","",(VLOOKUP(H22,Listes!$C$31:$D$35,2,FALSE))))</f>
        <v/>
      </c>
      <c r="M22" s="100" t="str">
        <f>IF($H22="","",IF($C22=Listes!$B$32,IF('Dépenses forfaitaires'!$E22&lt;=Listes!$B$53,('Dépenses forfaitaires'!$E22*(VLOOKUP('Dépenses forfaitaires'!$D22,Listes!$A$54:$E$60,2,FALSE))),IF('Dépenses forfaitaires'!$E22&gt;Listes!$E$53,('Dépenses forfaitaires'!$E22*(VLOOKUP('Dépenses forfaitaires'!$D22,Listes!$A$54:$E$60,5,FALSE))),('Dépenses forfaitaires'!$E22*(VLOOKUP('Dépenses forfaitaires'!$D22,Listes!$A$54:$E$60,3,FALSE)))+(VLOOKUP('Dépenses forfaitaires'!$D22,Listes!$A$54:$E$60,4,FALSE))))))</f>
        <v/>
      </c>
      <c r="N22" s="100" t="str">
        <f>IF($H22="","",IF($C22=Listes!$B$31,IF('Dépenses forfaitaires'!$E22&lt;=Listes!$B$42,('Dépenses forfaitaires'!$E22*(VLOOKUP('Dépenses forfaitaires'!$D22,Listes!$A$43:$E$49,2,FALSE))),IF('Dépenses forfaitaires'!$E22&gt;Listes!$D$42,('Dépenses forfaitaires'!$E22*(VLOOKUP('Dépenses forfaitaires'!$D22,Listes!$A$43:$E$49,5,FALSE))),('Dépenses forfaitaires'!$E22*(VLOOKUP('Dépenses forfaitaires'!$D22,Listes!$A$43:$E$49,3,FALSE)))+(VLOOKUP('Dépenses forfaitaires'!$D22,Listes!$A$43:$E$49,4,FALSE))))))</f>
        <v/>
      </c>
      <c r="O22" s="100" t="str">
        <f>IF($H22="","",IF($C22=Listes!$B$34,Listes!$I$31,IF($C22=Listes!$B$35,(VLOOKUP('Dépenses forfaitaires'!$F22,Listes!$E$31:$F$36,2,FALSE)),IF($C22=Listes!$B$33,IF('Dépenses forfaitaires'!$E22&lt;=Listes!$A$64,'Dépenses forfaitaires'!$E22*Listes!$A$65,IF('Dépenses forfaitaires'!$E22&gt;Listes!$D$64,'Dépenses forfaitaires'!$E22*Listes!$D$65,(('Dépenses forfaitaires'!$E22*Listes!$B$65)+Listes!$C$65)))))))</f>
        <v/>
      </c>
      <c r="P22" s="101" t="str">
        <f t="shared" si="1"/>
        <v/>
      </c>
      <c r="Q22" s="221"/>
    </row>
    <row r="23" spans="1:17" ht="20.149999999999999" customHeight="1" x14ac:dyDescent="0.35">
      <c r="A23" s="44">
        <v>17</v>
      </c>
      <c r="B23" s="20"/>
      <c r="C23" s="20"/>
      <c r="D23" s="20"/>
      <c r="E23" s="20"/>
      <c r="F23" s="20"/>
      <c r="G23" s="20"/>
      <c r="H23" s="107" t="str">
        <f>IF(C23="","",IF(C23="","",(VLOOKUP(C23,Listes!$B$31:$C$35,2,FALSE))))</f>
        <v/>
      </c>
      <c r="I23" s="221" t="str">
        <f t="shared" si="0"/>
        <v/>
      </c>
      <c r="J23" s="221"/>
      <c r="K23" s="221"/>
      <c r="L23" s="101" t="str">
        <f>IF(H23="","",IF(H23="","",(VLOOKUP(H23,Listes!$C$31:$D$35,2,FALSE))))</f>
        <v/>
      </c>
      <c r="M23" s="100" t="str">
        <f>IF($H23="","",IF($C23=Listes!$B$32,IF('Dépenses forfaitaires'!$E23&lt;=Listes!$B$53,('Dépenses forfaitaires'!$E23*(VLOOKUP('Dépenses forfaitaires'!$D23,Listes!$A$54:$E$60,2,FALSE))),IF('Dépenses forfaitaires'!$E23&gt;Listes!$E$53,('Dépenses forfaitaires'!$E23*(VLOOKUP('Dépenses forfaitaires'!$D23,Listes!$A$54:$E$60,5,FALSE))),('Dépenses forfaitaires'!$E23*(VLOOKUP('Dépenses forfaitaires'!$D23,Listes!$A$54:$E$60,3,FALSE)))+(VLOOKUP('Dépenses forfaitaires'!$D23,Listes!$A$54:$E$60,4,FALSE))))))</f>
        <v/>
      </c>
      <c r="N23" s="100" t="str">
        <f>IF($H23="","",IF($C23=Listes!$B$31,IF('Dépenses forfaitaires'!$E23&lt;=Listes!$B$42,('Dépenses forfaitaires'!$E23*(VLOOKUP('Dépenses forfaitaires'!$D23,Listes!$A$43:$E$49,2,FALSE))),IF('Dépenses forfaitaires'!$E23&gt;Listes!$D$42,('Dépenses forfaitaires'!$E23*(VLOOKUP('Dépenses forfaitaires'!$D23,Listes!$A$43:$E$49,5,FALSE))),('Dépenses forfaitaires'!$E23*(VLOOKUP('Dépenses forfaitaires'!$D23,Listes!$A$43:$E$49,3,FALSE)))+(VLOOKUP('Dépenses forfaitaires'!$D23,Listes!$A$43:$E$49,4,FALSE))))))</f>
        <v/>
      </c>
      <c r="O23" s="100" t="str">
        <f>IF($H23="","",IF($C23=Listes!$B$34,Listes!$I$31,IF($C23=Listes!$B$35,(VLOOKUP('Dépenses forfaitaires'!$F23,Listes!$E$31:$F$36,2,FALSE)),IF($C23=Listes!$B$33,IF('Dépenses forfaitaires'!$E23&lt;=Listes!$A$64,'Dépenses forfaitaires'!$E23*Listes!$A$65,IF('Dépenses forfaitaires'!$E23&gt;Listes!$D$64,'Dépenses forfaitaires'!$E23*Listes!$D$65,(('Dépenses forfaitaires'!$E23*Listes!$B$65)+Listes!$C$65)))))))</f>
        <v/>
      </c>
      <c r="P23" s="101" t="str">
        <f t="shared" si="1"/>
        <v/>
      </c>
      <c r="Q23" s="221"/>
    </row>
    <row r="24" spans="1:17" ht="20.149999999999999" customHeight="1" x14ac:dyDescent="0.35">
      <c r="A24" s="44">
        <v>18</v>
      </c>
      <c r="B24" s="20"/>
      <c r="C24" s="20"/>
      <c r="D24" s="20"/>
      <c r="E24" s="20"/>
      <c r="F24" s="20"/>
      <c r="G24" s="20"/>
      <c r="H24" s="107" t="str">
        <f>IF(C24="","",IF(C24="","",(VLOOKUP(C24,Listes!$B$31:$C$35,2,FALSE))))</f>
        <v/>
      </c>
      <c r="I24" s="221" t="str">
        <f t="shared" si="0"/>
        <v/>
      </c>
      <c r="J24" s="221"/>
      <c r="K24" s="221"/>
      <c r="L24" s="101" t="str">
        <f>IF(H24="","",IF(H24="","",(VLOOKUP(H24,Listes!$C$31:$D$35,2,FALSE))))</f>
        <v/>
      </c>
      <c r="M24" s="100" t="str">
        <f>IF($H24="","",IF($C24=Listes!$B$32,IF('Dépenses forfaitaires'!$E24&lt;=Listes!$B$53,('Dépenses forfaitaires'!$E24*(VLOOKUP('Dépenses forfaitaires'!$D24,Listes!$A$54:$E$60,2,FALSE))),IF('Dépenses forfaitaires'!$E24&gt;Listes!$E$53,('Dépenses forfaitaires'!$E24*(VLOOKUP('Dépenses forfaitaires'!$D24,Listes!$A$54:$E$60,5,FALSE))),('Dépenses forfaitaires'!$E24*(VLOOKUP('Dépenses forfaitaires'!$D24,Listes!$A$54:$E$60,3,FALSE)))+(VLOOKUP('Dépenses forfaitaires'!$D24,Listes!$A$54:$E$60,4,FALSE))))))</f>
        <v/>
      </c>
      <c r="N24" s="100" t="str">
        <f>IF($H24="","",IF($C24=Listes!$B$31,IF('Dépenses forfaitaires'!$E24&lt;=Listes!$B$42,('Dépenses forfaitaires'!$E24*(VLOOKUP('Dépenses forfaitaires'!$D24,Listes!$A$43:$E$49,2,FALSE))),IF('Dépenses forfaitaires'!$E24&gt;Listes!$D$42,('Dépenses forfaitaires'!$E24*(VLOOKUP('Dépenses forfaitaires'!$D24,Listes!$A$43:$E$49,5,FALSE))),('Dépenses forfaitaires'!$E24*(VLOOKUP('Dépenses forfaitaires'!$D24,Listes!$A$43:$E$49,3,FALSE)))+(VLOOKUP('Dépenses forfaitaires'!$D24,Listes!$A$43:$E$49,4,FALSE))))))</f>
        <v/>
      </c>
      <c r="O24" s="100" t="str">
        <f>IF($H24="","",IF($C24=Listes!$B$34,Listes!$I$31,IF($C24=Listes!$B$35,(VLOOKUP('Dépenses forfaitaires'!$F24,Listes!$E$31:$F$36,2,FALSE)),IF($C24=Listes!$B$33,IF('Dépenses forfaitaires'!$E24&lt;=Listes!$A$64,'Dépenses forfaitaires'!$E24*Listes!$A$65,IF('Dépenses forfaitaires'!$E24&gt;Listes!$D$64,'Dépenses forfaitaires'!$E24*Listes!$D$65,(('Dépenses forfaitaires'!$E24*Listes!$B$65)+Listes!$C$65)))))))</f>
        <v/>
      </c>
      <c r="P24" s="101" t="str">
        <f t="shared" si="1"/>
        <v/>
      </c>
      <c r="Q24" s="221"/>
    </row>
    <row r="25" spans="1:17" ht="20.149999999999999" customHeight="1" x14ac:dyDescent="0.35">
      <c r="A25" s="44">
        <v>19</v>
      </c>
      <c r="B25" s="20"/>
      <c r="C25" s="20"/>
      <c r="D25" s="20"/>
      <c r="E25" s="20"/>
      <c r="F25" s="20"/>
      <c r="G25" s="20"/>
      <c r="H25" s="107" t="str">
        <f>IF(C25="","",IF(C25="","",(VLOOKUP(C25,Listes!$B$31:$C$35,2,FALSE))))</f>
        <v/>
      </c>
      <c r="I25" s="221" t="str">
        <f t="shared" si="0"/>
        <v/>
      </c>
      <c r="J25" s="221"/>
      <c r="K25" s="221"/>
      <c r="L25" s="101" t="str">
        <f>IF(H25="","",IF(H25="","",(VLOOKUP(H25,Listes!$C$31:$D$35,2,FALSE))))</f>
        <v/>
      </c>
      <c r="M25" s="100" t="str">
        <f>IF($H25="","",IF($C25=Listes!$B$32,IF('Dépenses forfaitaires'!$E25&lt;=Listes!$B$53,('Dépenses forfaitaires'!$E25*(VLOOKUP('Dépenses forfaitaires'!$D25,Listes!$A$54:$E$60,2,FALSE))),IF('Dépenses forfaitaires'!$E25&gt;Listes!$E$53,('Dépenses forfaitaires'!$E25*(VLOOKUP('Dépenses forfaitaires'!$D25,Listes!$A$54:$E$60,5,FALSE))),('Dépenses forfaitaires'!$E25*(VLOOKUP('Dépenses forfaitaires'!$D25,Listes!$A$54:$E$60,3,FALSE)))+(VLOOKUP('Dépenses forfaitaires'!$D25,Listes!$A$54:$E$60,4,FALSE))))))</f>
        <v/>
      </c>
      <c r="N25" s="100" t="str">
        <f>IF($H25="","",IF($C25=Listes!$B$31,IF('Dépenses forfaitaires'!$E25&lt;=Listes!$B$42,('Dépenses forfaitaires'!$E25*(VLOOKUP('Dépenses forfaitaires'!$D25,Listes!$A$43:$E$49,2,FALSE))),IF('Dépenses forfaitaires'!$E25&gt;Listes!$D$42,('Dépenses forfaitaires'!$E25*(VLOOKUP('Dépenses forfaitaires'!$D25,Listes!$A$43:$E$49,5,FALSE))),('Dépenses forfaitaires'!$E25*(VLOOKUP('Dépenses forfaitaires'!$D25,Listes!$A$43:$E$49,3,FALSE)))+(VLOOKUP('Dépenses forfaitaires'!$D25,Listes!$A$43:$E$49,4,FALSE))))))</f>
        <v/>
      </c>
      <c r="O25" s="100" t="str">
        <f>IF($H25="","",IF($C25=Listes!$B$34,Listes!$I$31,IF($C25=Listes!$B$35,(VLOOKUP('Dépenses forfaitaires'!$F25,Listes!$E$31:$F$36,2,FALSE)),IF($C25=Listes!$B$33,IF('Dépenses forfaitaires'!$E25&lt;=Listes!$A$64,'Dépenses forfaitaires'!$E25*Listes!$A$65,IF('Dépenses forfaitaires'!$E25&gt;Listes!$D$64,'Dépenses forfaitaires'!$E25*Listes!$D$65,(('Dépenses forfaitaires'!$E25*Listes!$B$65)+Listes!$C$65)))))))</f>
        <v/>
      </c>
      <c r="P25" s="101" t="str">
        <f t="shared" si="1"/>
        <v/>
      </c>
      <c r="Q25" s="221"/>
    </row>
    <row r="26" spans="1:17" ht="20.149999999999999" customHeight="1" x14ac:dyDescent="0.35">
      <c r="A26" s="44">
        <v>20</v>
      </c>
      <c r="B26" s="20"/>
      <c r="C26" s="20"/>
      <c r="D26" s="20"/>
      <c r="E26" s="20"/>
      <c r="F26" s="20"/>
      <c r="G26" s="20"/>
      <c r="H26" s="107" t="str">
        <f>IF(C26="","",IF(C26="","",(VLOOKUP(C26,Listes!$B$31:$C$35,2,FALSE))))</f>
        <v/>
      </c>
      <c r="I26" s="221" t="str">
        <f t="shared" si="0"/>
        <v/>
      </c>
      <c r="J26" s="221"/>
      <c r="K26" s="221"/>
      <c r="L26" s="101" t="str">
        <f>IF(H26="","",IF(H26="","",(VLOOKUP(H26,Listes!$C$31:$D$35,2,FALSE))))</f>
        <v/>
      </c>
      <c r="M26" s="100" t="str">
        <f>IF($H26="","",IF($C26=Listes!$B$32,IF('Dépenses forfaitaires'!$E26&lt;=Listes!$B$53,('Dépenses forfaitaires'!$E26*(VLOOKUP('Dépenses forfaitaires'!$D26,Listes!$A$54:$E$60,2,FALSE))),IF('Dépenses forfaitaires'!$E26&gt;Listes!$E$53,('Dépenses forfaitaires'!$E26*(VLOOKUP('Dépenses forfaitaires'!$D26,Listes!$A$54:$E$60,5,FALSE))),('Dépenses forfaitaires'!$E26*(VLOOKUP('Dépenses forfaitaires'!$D26,Listes!$A$54:$E$60,3,FALSE)))+(VLOOKUP('Dépenses forfaitaires'!$D26,Listes!$A$54:$E$60,4,FALSE))))))</f>
        <v/>
      </c>
      <c r="N26" s="100" t="str">
        <f>IF($H26="","",IF($C26=Listes!$B$31,IF('Dépenses forfaitaires'!$E26&lt;=Listes!$B$42,('Dépenses forfaitaires'!$E26*(VLOOKUP('Dépenses forfaitaires'!$D26,Listes!$A$43:$E$49,2,FALSE))),IF('Dépenses forfaitaires'!$E26&gt;Listes!$D$42,('Dépenses forfaitaires'!$E26*(VLOOKUP('Dépenses forfaitaires'!$D26,Listes!$A$43:$E$49,5,FALSE))),('Dépenses forfaitaires'!$E26*(VLOOKUP('Dépenses forfaitaires'!$D26,Listes!$A$43:$E$49,3,FALSE)))+(VLOOKUP('Dépenses forfaitaires'!$D26,Listes!$A$43:$E$49,4,FALSE))))))</f>
        <v/>
      </c>
      <c r="O26" s="100" t="str">
        <f>IF($H26="","",IF($C26=Listes!$B$34,Listes!$I$31,IF($C26=Listes!$B$35,(VLOOKUP('Dépenses forfaitaires'!$F26,Listes!$E$31:$F$36,2,FALSE)),IF($C26=Listes!$B$33,IF('Dépenses forfaitaires'!$E26&lt;=Listes!$A$64,'Dépenses forfaitaires'!$E26*Listes!$A$65,IF('Dépenses forfaitaires'!$E26&gt;Listes!$D$64,'Dépenses forfaitaires'!$E26*Listes!$D$65,(('Dépenses forfaitaires'!$E26*Listes!$B$65)+Listes!$C$65)))))))</f>
        <v/>
      </c>
      <c r="P26" s="101" t="str">
        <f t="shared" si="1"/>
        <v/>
      </c>
      <c r="Q26" s="221"/>
    </row>
    <row r="27" spans="1:17" ht="20.149999999999999" customHeight="1" x14ac:dyDescent="0.35">
      <c r="A27" s="44">
        <v>21</v>
      </c>
      <c r="B27" s="20"/>
      <c r="C27" s="20"/>
      <c r="D27" s="20"/>
      <c r="E27" s="20"/>
      <c r="F27" s="20"/>
      <c r="G27" s="20"/>
      <c r="H27" s="107" t="str">
        <f>IF(C27="","",IF(C27="","",(VLOOKUP(C27,Listes!$B$31:$C$35,2,FALSE))))</f>
        <v/>
      </c>
      <c r="I27" s="221" t="str">
        <f t="shared" si="0"/>
        <v/>
      </c>
      <c r="J27" s="221"/>
      <c r="K27" s="221"/>
      <c r="L27" s="101" t="str">
        <f>IF(H27="","",IF(H27="","",(VLOOKUP(H27,Listes!$C$31:$D$35,2,FALSE))))</f>
        <v/>
      </c>
      <c r="M27" s="100" t="str">
        <f>IF($H27="","",IF($C27=Listes!$B$32,IF('Dépenses forfaitaires'!$E27&lt;=Listes!$B$53,('Dépenses forfaitaires'!$E27*(VLOOKUP('Dépenses forfaitaires'!$D27,Listes!$A$54:$E$60,2,FALSE))),IF('Dépenses forfaitaires'!$E27&gt;Listes!$E$53,('Dépenses forfaitaires'!$E27*(VLOOKUP('Dépenses forfaitaires'!$D27,Listes!$A$54:$E$60,5,FALSE))),('Dépenses forfaitaires'!$E27*(VLOOKUP('Dépenses forfaitaires'!$D27,Listes!$A$54:$E$60,3,FALSE)))+(VLOOKUP('Dépenses forfaitaires'!$D27,Listes!$A$54:$E$60,4,FALSE))))))</f>
        <v/>
      </c>
      <c r="N27" s="100" t="str">
        <f>IF($H27="","",IF($C27=Listes!$B$31,IF('Dépenses forfaitaires'!$E27&lt;=Listes!$B$42,('Dépenses forfaitaires'!$E27*(VLOOKUP('Dépenses forfaitaires'!$D27,Listes!$A$43:$E$49,2,FALSE))),IF('Dépenses forfaitaires'!$E27&gt;Listes!$D$42,('Dépenses forfaitaires'!$E27*(VLOOKUP('Dépenses forfaitaires'!$D27,Listes!$A$43:$E$49,5,FALSE))),('Dépenses forfaitaires'!$E27*(VLOOKUP('Dépenses forfaitaires'!$D27,Listes!$A$43:$E$49,3,FALSE)))+(VLOOKUP('Dépenses forfaitaires'!$D27,Listes!$A$43:$E$49,4,FALSE))))))</f>
        <v/>
      </c>
      <c r="O27" s="100" t="str">
        <f>IF($H27="","",IF($C27=Listes!$B$34,Listes!$I$31,IF($C27=Listes!$B$35,(VLOOKUP('Dépenses forfaitaires'!$F27,Listes!$E$31:$F$36,2,FALSE)),IF($C27=Listes!$B$33,IF('Dépenses forfaitaires'!$E27&lt;=Listes!$A$64,'Dépenses forfaitaires'!$E27*Listes!$A$65,IF('Dépenses forfaitaires'!$E27&gt;Listes!$D$64,'Dépenses forfaitaires'!$E27*Listes!$D$65,(('Dépenses forfaitaires'!$E27*Listes!$B$65)+Listes!$C$65)))))))</f>
        <v/>
      </c>
      <c r="P27" s="101" t="str">
        <f t="shared" si="1"/>
        <v/>
      </c>
      <c r="Q27" s="221"/>
    </row>
    <row r="28" spans="1:17" ht="20.149999999999999" customHeight="1" x14ac:dyDescent="0.35">
      <c r="A28" s="44">
        <v>22</v>
      </c>
      <c r="B28" s="20"/>
      <c r="C28" s="20"/>
      <c r="D28" s="20"/>
      <c r="E28" s="20"/>
      <c r="F28" s="20"/>
      <c r="G28" s="20"/>
      <c r="H28" s="107" t="str">
        <f>IF(C28="","",IF(C28="","",(VLOOKUP(C28,Listes!$B$31:$C$35,2,FALSE))))</f>
        <v/>
      </c>
      <c r="I28" s="221" t="str">
        <f t="shared" si="0"/>
        <v/>
      </c>
      <c r="J28" s="221"/>
      <c r="K28" s="221"/>
      <c r="L28" s="101" t="str">
        <f>IF(H28="","",IF(H28="","",(VLOOKUP(H28,Listes!$C$31:$D$35,2,FALSE))))</f>
        <v/>
      </c>
      <c r="M28" s="100" t="str">
        <f>IF($H28="","",IF($C28=Listes!$B$32,IF('Dépenses forfaitaires'!$E28&lt;=Listes!$B$53,('Dépenses forfaitaires'!$E28*(VLOOKUP('Dépenses forfaitaires'!$D28,Listes!$A$54:$E$60,2,FALSE))),IF('Dépenses forfaitaires'!$E28&gt;Listes!$E$53,('Dépenses forfaitaires'!$E28*(VLOOKUP('Dépenses forfaitaires'!$D28,Listes!$A$54:$E$60,5,FALSE))),('Dépenses forfaitaires'!$E28*(VLOOKUP('Dépenses forfaitaires'!$D28,Listes!$A$54:$E$60,3,FALSE)))+(VLOOKUP('Dépenses forfaitaires'!$D28,Listes!$A$54:$E$60,4,FALSE))))))</f>
        <v/>
      </c>
      <c r="N28" s="100" t="str">
        <f>IF($H28="","",IF($C28=Listes!$B$31,IF('Dépenses forfaitaires'!$E28&lt;=Listes!$B$42,('Dépenses forfaitaires'!$E28*(VLOOKUP('Dépenses forfaitaires'!$D28,Listes!$A$43:$E$49,2,FALSE))),IF('Dépenses forfaitaires'!$E28&gt;Listes!$D$42,('Dépenses forfaitaires'!$E28*(VLOOKUP('Dépenses forfaitaires'!$D28,Listes!$A$43:$E$49,5,FALSE))),('Dépenses forfaitaires'!$E28*(VLOOKUP('Dépenses forfaitaires'!$D28,Listes!$A$43:$E$49,3,FALSE)))+(VLOOKUP('Dépenses forfaitaires'!$D28,Listes!$A$43:$E$49,4,FALSE))))))</f>
        <v/>
      </c>
      <c r="O28" s="100" t="str">
        <f>IF($H28="","",IF($C28=Listes!$B$34,Listes!$I$31,IF($C28=Listes!$B$35,(VLOOKUP('Dépenses forfaitaires'!$F28,Listes!$E$31:$F$36,2,FALSE)),IF($C28=Listes!$B$33,IF('Dépenses forfaitaires'!$E28&lt;=Listes!$A$64,'Dépenses forfaitaires'!$E28*Listes!$A$65,IF('Dépenses forfaitaires'!$E28&gt;Listes!$D$64,'Dépenses forfaitaires'!$E28*Listes!$D$65,(('Dépenses forfaitaires'!$E28*Listes!$B$65)+Listes!$C$65)))))))</f>
        <v/>
      </c>
      <c r="P28" s="101" t="str">
        <f t="shared" si="1"/>
        <v/>
      </c>
      <c r="Q28" s="221"/>
    </row>
    <row r="29" spans="1:17" ht="20.149999999999999" customHeight="1" x14ac:dyDescent="0.35">
      <c r="A29" s="44">
        <v>23</v>
      </c>
      <c r="B29" s="20"/>
      <c r="C29" s="20"/>
      <c r="D29" s="20"/>
      <c r="E29" s="20"/>
      <c r="F29" s="20"/>
      <c r="G29" s="20"/>
      <c r="H29" s="107" t="str">
        <f>IF(C29="","",IF(C29="","",(VLOOKUP(C29,Listes!$B$31:$C$35,2,FALSE))))</f>
        <v/>
      </c>
      <c r="I29" s="221" t="str">
        <f t="shared" si="0"/>
        <v/>
      </c>
      <c r="J29" s="221"/>
      <c r="K29" s="221"/>
      <c r="L29" s="101" t="str">
        <f>IF(H29="","",IF(H29="","",(VLOOKUP(H29,Listes!$C$31:$D$35,2,FALSE))))</f>
        <v/>
      </c>
      <c r="M29" s="100" t="str">
        <f>IF($H29="","",IF($C29=Listes!$B$32,IF('Dépenses forfaitaires'!$E29&lt;=Listes!$B$53,('Dépenses forfaitaires'!$E29*(VLOOKUP('Dépenses forfaitaires'!$D29,Listes!$A$54:$E$60,2,FALSE))),IF('Dépenses forfaitaires'!$E29&gt;Listes!$E$53,('Dépenses forfaitaires'!$E29*(VLOOKUP('Dépenses forfaitaires'!$D29,Listes!$A$54:$E$60,5,FALSE))),('Dépenses forfaitaires'!$E29*(VLOOKUP('Dépenses forfaitaires'!$D29,Listes!$A$54:$E$60,3,FALSE)))+(VLOOKUP('Dépenses forfaitaires'!$D29,Listes!$A$54:$E$60,4,FALSE))))))</f>
        <v/>
      </c>
      <c r="N29" s="100" t="str">
        <f>IF($H29="","",IF($C29=Listes!$B$31,IF('Dépenses forfaitaires'!$E29&lt;=Listes!$B$42,('Dépenses forfaitaires'!$E29*(VLOOKUP('Dépenses forfaitaires'!$D29,Listes!$A$43:$E$49,2,FALSE))),IF('Dépenses forfaitaires'!$E29&gt;Listes!$D$42,('Dépenses forfaitaires'!$E29*(VLOOKUP('Dépenses forfaitaires'!$D29,Listes!$A$43:$E$49,5,FALSE))),('Dépenses forfaitaires'!$E29*(VLOOKUP('Dépenses forfaitaires'!$D29,Listes!$A$43:$E$49,3,FALSE)))+(VLOOKUP('Dépenses forfaitaires'!$D29,Listes!$A$43:$E$49,4,FALSE))))))</f>
        <v/>
      </c>
      <c r="O29" s="100" t="str">
        <f>IF($H29="","",IF($C29=Listes!$B$34,Listes!$I$31,IF($C29=Listes!$B$35,(VLOOKUP('Dépenses forfaitaires'!$F29,Listes!$E$31:$F$36,2,FALSE)),IF($C29=Listes!$B$33,IF('Dépenses forfaitaires'!$E29&lt;=Listes!$A$64,'Dépenses forfaitaires'!$E29*Listes!$A$65,IF('Dépenses forfaitaires'!$E29&gt;Listes!$D$64,'Dépenses forfaitaires'!$E29*Listes!$D$65,(('Dépenses forfaitaires'!$E29*Listes!$B$65)+Listes!$C$65)))))))</f>
        <v/>
      </c>
      <c r="P29" s="101" t="str">
        <f t="shared" si="1"/>
        <v/>
      </c>
      <c r="Q29" s="221"/>
    </row>
    <row r="30" spans="1:17" ht="20.149999999999999" customHeight="1" x14ac:dyDescent="0.35">
      <c r="A30" s="44">
        <v>24</v>
      </c>
      <c r="B30" s="20"/>
      <c r="C30" s="20"/>
      <c r="D30" s="20"/>
      <c r="E30" s="20"/>
      <c r="F30" s="20"/>
      <c r="G30" s="20"/>
      <c r="H30" s="107" t="str">
        <f>IF(C30="","",IF(C30="","",(VLOOKUP(C30,Listes!$B$31:$C$35,2,FALSE))))</f>
        <v/>
      </c>
      <c r="I30" s="221" t="str">
        <f t="shared" si="0"/>
        <v/>
      </c>
      <c r="J30" s="221"/>
      <c r="K30" s="221"/>
      <c r="L30" s="101" t="str">
        <f>IF(H30="","",IF(H30="","",(VLOOKUP(H30,Listes!$C$31:$D$35,2,FALSE))))</f>
        <v/>
      </c>
      <c r="M30" s="100" t="str">
        <f>IF($H30="","",IF($C30=Listes!$B$32,IF('Dépenses forfaitaires'!$E30&lt;=Listes!$B$53,('Dépenses forfaitaires'!$E30*(VLOOKUP('Dépenses forfaitaires'!$D30,Listes!$A$54:$E$60,2,FALSE))),IF('Dépenses forfaitaires'!$E30&gt;Listes!$E$53,('Dépenses forfaitaires'!$E30*(VLOOKUP('Dépenses forfaitaires'!$D30,Listes!$A$54:$E$60,5,FALSE))),('Dépenses forfaitaires'!$E30*(VLOOKUP('Dépenses forfaitaires'!$D30,Listes!$A$54:$E$60,3,FALSE)))+(VLOOKUP('Dépenses forfaitaires'!$D30,Listes!$A$54:$E$60,4,FALSE))))))</f>
        <v/>
      </c>
      <c r="N30" s="100" t="str">
        <f>IF($H30="","",IF($C30=Listes!$B$31,IF('Dépenses forfaitaires'!$E30&lt;=Listes!$B$42,('Dépenses forfaitaires'!$E30*(VLOOKUP('Dépenses forfaitaires'!$D30,Listes!$A$43:$E$49,2,FALSE))),IF('Dépenses forfaitaires'!$E30&gt;Listes!$D$42,('Dépenses forfaitaires'!$E30*(VLOOKUP('Dépenses forfaitaires'!$D30,Listes!$A$43:$E$49,5,FALSE))),('Dépenses forfaitaires'!$E30*(VLOOKUP('Dépenses forfaitaires'!$D30,Listes!$A$43:$E$49,3,FALSE)))+(VLOOKUP('Dépenses forfaitaires'!$D30,Listes!$A$43:$E$49,4,FALSE))))))</f>
        <v/>
      </c>
      <c r="O30" s="100" t="str">
        <f>IF($H30="","",IF($C30=Listes!$B$34,Listes!$I$31,IF($C30=Listes!$B$35,(VLOOKUP('Dépenses forfaitaires'!$F30,Listes!$E$31:$F$36,2,FALSE)),IF($C30=Listes!$B$33,IF('Dépenses forfaitaires'!$E30&lt;=Listes!$A$64,'Dépenses forfaitaires'!$E30*Listes!$A$65,IF('Dépenses forfaitaires'!$E30&gt;Listes!$D$64,'Dépenses forfaitaires'!$E30*Listes!$D$65,(('Dépenses forfaitaires'!$E30*Listes!$B$65)+Listes!$C$65)))))))</f>
        <v/>
      </c>
      <c r="P30" s="101" t="str">
        <f t="shared" si="1"/>
        <v/>
      </c>
      <c r="Q30" s="221"/>
    </row>
    <row r="31" spans="1:17" ht="20.149999999999999" customHeight="1" x14ac:dyDescent="0.35">
      <c r="A31" s="44">
        <v>25</v>
      </c>
      <c r="B31" s="20"/>
      <c r="C31" s="20"/>
      <c r="D31" s="20"/>
      <c r="E31" s="20"/>
      <c r="F31" s="20"/>
      <c r="G31" s="20"/>
      <c r="H31" s="107" t="str">
        <f>IF(C31="","",IF(C31="","",(VLOOKUP(C31,Listes!$B$31:$C$35,2,FALSE))))</f>
        <v/>
      </c>
      <c r="I31" s="221" t="str">
        <f t="shared" si="0"/>
        <v/>
      </c>
      <c r="J31" s="221"/>
      <c r="K31" s="221"/>
      <c r="L31" s="101" t="str">
        <f>IF(H31="","",IF(H31="","",(VLOOKUP(H31,Listes!$C$31:$D$35,2,FALSE))))</f>
        <v/>
      </c>
      <c r="M31" s="100" t="str">
        <f>IF($H31="","",IF($C31=Listes!$B$32,IF('Dépenses forfaitaires'!$E31&lt;=Listes!$B$53,('Dépenses forfaitaires'!$E31*(VLOOKUP('Dépenses forfaitaires'!$D31,Listes!$A$54:$E$60,2,FALSE))),IF('Dépenses forfaitaires'!$E31&gt;Listes!$E$53,('Dépenses forfaitaires'!$E31*(VLOOKUP('Dépenses forfaitaires'!$D31,Listes!$A$54:$E$60,5,FALSE))),('Dépenses forfaitaires'!$E31*(VLOOKUP('Dépenses forfaitaires'!$D31,Listes!$A$54:$E$60,3,FALSE)))+(VLOOKUP('Dépenses forfaitaires'!$D31,Listes!$A$54:$E$60,4,FALSE))))))</f>
        <v/>
      </c>
      <c r="N31" s="100" t="str">
        <f>IF($H31="","",IF($C31=Listes!$B$31,IF('Dépenses forfaitaires'!$E31&lt;=Listes!$B$42,('Dépenses forfaitaires'!$E31*(VLOOKUP('Dépenses forfaitaires'!$D31,Listes!$A$43:$E$49,2,FALSE))),IF('Dépenses forfaitaires'!$E31&gt;Listes!$D$42,('Dépenses forfaitaires'!$E31*(VLOOKUP('Dépenses forfaitaires'!$D31,Listes!$A$43:$E$49,5,FALSE))),('Dépenses forfaitaires'!$E31*(VLOOKUP('Dépenses forfaitaires'!$D31,Listes!$A$43:$E$49,3,FALSE)))+(VLOOKUP('Dépenses forfaitaires'!$D31,Listes!$A$43:$E$49,4,FALSE))))))</f>
        <v/>
      </c>
      <c r="O31" s="100" t="str">
        <f>IF($H31="","",IF($C31=Listes!$B$34,Listes!$I$31,IF($C31=Listes!$B$35,(VLOOKUP('Dépenses forfaitaires'!$F31,Listes!$E$31:$F$36,2,FALSE)),IF($C31=Listes!$B$33,IF('Dépenses forfaitaires'!$E31&lt;=Listes!$A$64,'Dépenses forfaitaires'!$E31*Listes!$A$65,IF('Dépenses forfaitaires'!$E31&gt;Listes!$D$64,'Dépenses forfaitaires'!$E31*Listes!$D$65,(('Dépenses forfaitaires'!$E31*Listes!$B$65)+Listes!$C$65)))))))</f>
        <v/>
      </c>
      <c r="P31" s="101" t="str">
        <f t="shared" si="1"/>
        <v/>
      </c>
      <c r="Q31" s="221"/>
    </row>
    <row r="32" spans="1:17" ht="20.149999999999999" customHeight="1" x14ac:dyDescent="0.35">
      <c r="A32" s="44">
        <v>26</v>
      </c>
      <c r="B32" s="20"/>
      <c r="C32" s="20"/>
      <c r="D32" s="20"/>
      <c r="E32" s="20"/>
      <c r="F32" s="20"/>
      <c r="G32" s="20"/>
      <c r="H32" s="107" t="str">
        <f>IF(C32="","",IF(C32="","",(VLOOKUP(C32,Listes!$B$31:$C$35,2,FALSE))))</f>
        <v/>
      </c>
      <c r="I32" s="221" t="str">
        <f t="shared" si="0"/>
        <v/>
      </c>
      <c r="J32" s="221"/>
      <c r="K32" s="221"/>
      <c r="L32" s="101" t="str">
        <f>IF(H32="","",IF(H32="","",(VLOOKUP(H32,Listes!$C$31:$D$35,2,FALSE))))</f>
        <v/>
      </c>
      <c r="M32" s="100" t="str">
        <f>IF($H32="","",IF($C32=Listes!$B$32,IF('Dépenses forfaitaires'!$E32&lt;=Listes!$B$53,('Dépenses forfaitaires'!$E32*(VLOOKUP('Dépenses forfaitaires'!$D32,Listes!$A$54:$E$60,2,FALSE))),IF('Dépenses forfaitaires'!$E32&gt;Listes!$E$53,('Dépenses forfaitaires'!$E32*(VLOOKUP('Dépenses forfaitaires'!$D32,Listes!$A$54:$E$60,5,FALSE))),('Dépenses forfaitaires'!$E32*(VLOOKUP('Dépenses forfaitaires'!$D32,Listes!$A$54:$E$60,3,FALSE)))+(VLOOKUP('Dépenses forfaitaires'!$D32,Listes!$A$54:$E$60,4,FALSE))))))</f>
        <v/>
      </c>
      <c r="N32" s="100" t="str">
        <f>IF($H32="","",IF($C32=Listes!$B$31,IF('Dépenses forfaitaires'!$E32&lt;=Listes!$B$42,('Dépenses forfaitaires'!$E32*(VLOOKUP('Dépenses forfaitaires'!$D32,Listes!$A$43:$E$49,2,FALSE))),IF('Dépenses forfaitaires'!$E32&gt;Listes!$D$42,('Dépenses forfaitaires'!$E32*(VLOOKUP('Dépenses forfaitaires'!$D32,Listes!$A$43:$E$49,5,FALSE))),('Dépenses forfaitaires'!$E32*(VLOOKUP('Dépenses forfaitaires'!$D32,Listes!$A$43:$E$49,3,FALSE)))+(VLOOKUP('Dépenses forfaitaires'!$D32,Listes!$A$43:$E$49,4,FALSE))))))</f>
        <v/>
      </c>
      <c r="O32" s="100" t="str">
        <f>IF($H32="","",IF($C32=Listes!$B$34,Listes!$I$31,IF($C32=Listes!$B$35,(VLOOKUP('Dépenses forfaitaires'!$F32,Listes!$E$31:$F$36,2,FALSE)),IF($C32=Listes!$B$33,IF('Dépenses forfaitaires'!$E32&lt;=Listes!$A$64,'Dépenses forfaitaires'!$E32*Listes!$A$65,IF('Dépenses forfaitaires'!$E32&gt;Listes!$D$64,'Dépenses forfaitaires'!$E32*Listes!$D$65,(('Dépenses forfaitaires'!$E32*Listes!$B$65)+Listes!$C$65)))))))</f>
        <v/>
      </c>
      <c r="P32" s="101" t="str">
        <f t="shared" si="1"/>
        <v/>
      </c>
      <c r="Q32" s="221"/>
    </row>
    <row r="33" spans="1:17" ht="20.149999999999999" customHeight="1" x14ac:dyDescent="0.35">
      <c r="A33" s="44">
        <v>27</v>
      </c>
      <c r="B33" s="20"/>
      <c r="C33" s="20"/>
      <c r="D33" s="20"/>
      <c r="E33" s="20"/>
      <c r="F33" s="20"/>
      <c r="G33" s="20"/>
      <c r="H33" s="107" t="str">
        <f>IF(C33="","",IF(C33="","",(VLOOKUP(C33,Listes!$B$31:$C$35,2,FALSE))))</f>
        <v/>
      </c>
      <c r="I33" s="221" t="str">
        <f t="shared" si="0"/>
        <v/>
      </c>
      <c r="J33" s="221"/>
      <c r="K33" s="221"/>
      <c r="L33" s="101" t="str">
        <f>IF(H33="","",IF(H33="","",(VLOOKUP(H33,Listes!$C$31:$D$35,2,FALSE))))</f>
        <v/>
      </c>
      <c r="M33" s="100" t="str">
        <f>IF($H33="","",IF($C33=Listes!$B$32,IF('Dépenses forfaitaires'!$E33&lt;=Listes!$B$53,('Dépenses forfaitaires'!$E33*(VLOOKUP('Dépenses forfaitaires'!$D33,Listes!$A$54:$E$60,2,FALSE))),IF('Dépenses forfaitaires'!$E33&gt;Listes!$E$53,('Dépenses forfaitaires'!$E33*(VLOOKUP('Dépenses forfaitaires'!$D33,Listes!$A$54:$E$60,5,FALSE))),('Dépenses forfaitaires'!$E33*(VLOOKUP('Dépenses forfaitaires'!$D33,Listes!$A$54:$E$60,3,FALSE)))+(VLOOKUP('Dépenses forfaitaires'!$D33,Listes!$A$54:$E$60,4,FALSE))))))</f>
        <v/>
      </c>
      <c r="N33" s="100" t="str">
        <f>IF($H33="","",IF($C33=Listes!$B$31,IF('Dépenses forfaitaires'!$E33&lt;=Listes!$B$42,('Dépenses forfaitaires'!$E33*(VLOOKUP('Dépenses forfaitaires'!$D33,Listes!$A$43:$E$49,2,FALSE))),IF('Dépenses forfaitaires'!$E33&gt;Listes!$D$42,('Dépenses forfaitaires'!$E33*(VLOOKUP('Dépenses forfaitaires'!$D33,Listes!$A$43:$E$49,5,FALSE))),('Dépenses forfaitaires'!$E33*(VLOOKUP('Dépenses forfaitaires'!$D33,Listes!$A$43:$E$49,3,FALSE)))+(VLOOKUP('Dépenses forfaitaires'!$D33,Listes!$A$43:$E$49,4,FALSE))))))</f>
        <v/>
      </c>
      <c r="O33" s="100" t="str">
        <f>IF($H33="","",IF($C33=Listes!$B$34,Listes!$I$31,IF($C33=Listes!$B$35,(VLOOKUP('Dépenses forfaitaires'!$F33,Listes!$E$31:$F$36,2,FALSE)),IF($C33=Listes!$B$33,IF('Dépenses forfaitaires'!$E33&lt;=Listes!$A$64,'Dépenses forfaitaires'!$E33*Listes!$A$65,IF('Dépenses forfaitaires'!$E33&gt;Listes!$D$64,'Dépenses forfaitaires'!$E33*Listes!$D$65,(('Dépenses forfaitaires'!$E33*Listes!$B$65)+Listes!$C$65)))))))</f>
        <v/>
      </c>
      <c r="P33" s="101" t="str">
        <f t="shared" si="1"/>
        <v/>
      </c>
      <c r="Q33" s="221"/>
    </row>
    <row r="34" spans="1:17" ht="20.149999999999999" customHeight="1" x14ac:dyDescent="0.35">
      <c r="A34" s="44">
        <v>28</v>
      </c>
      <c r="B34" s="20"/>
      <c r="C34" s="20"/>
      <c r="D34" s="20"/>
      <c r="E34" s="20"/>
      <c r="F34" s="20"/>
      <c r="G34" s="20"/>
      <c r="H34" s="107" t="str">
        <f>IF(C34="","",IF(C34="","",(VLOOKUP(C34,Listes!$B$31:$C$35,2,FALSE))))</f>
        <v/>
      </c>
      <c r="I34" s="221" t="str">
        <f t="shared" si="0"/>
        <v/>
      </c>
      <c r="J34" s="221"/>
      <c r="K34" s="221"/>
      <c r="L34" s="101" t="str">
        <f>IF(H34="","",IF(H34="","",(VLOOKUP(H34,Listes!$C$31:$D$35,2,FALSE))))</f>
        <v/>
      </c>
      <c r="M34" s="100" t="str">
        <f>IF($H34="","",IF($C34=Listes!$B$32,IF('Dépenses forfaitaires'!$E34&lt;=Listes!$B$53,('Dépenses forfaitaires'!$E34*(VLOOKUP('Dépenses forfaitaires'!$D34,Listes!$A$54:$E$60,2,FALSE))),IF('Dépenses forfaitaires'!$E34&gt;Listes!$E$53,('Dépenses forfaitaires'!$E34*(VLOOKUP('Dépenses forfaitaires'!$D34,Listes!$A$54:$E$60,5,FALSE))),('Dépenses forfaitaires'!$E34*(VLOOKUP('Dépenses forfaitaires'!$D34,Listes!$A$54:$E$60,3,FALSE)))+(VLOOKUP('Dépenses forfaitaires'!$D34,Listes!$A$54:$E$60,4,FALSE))))))</f>
        <v/>
      </c>
      <c r="N34" s="100" t="str">
        <f>IF($H34="","",IF($C34=Listes!$B$31,IF('Dépenses forfaitaires'!$E34&lt;=Listes!$B$42,('Dépenses forfaitaires'!$E34*(VLOOKUP('Dépenses forfaitaires'!$D34,Listes!$A$43:$E$49,2,FALSE))),IF('Dépenses forfaitaires'!$E34&gt;Listes!$D$42,('Dépenses forfaitaires'!$E34*(VLOOKUP('Dépenses forfaitaires'!$D34,Listes!$A$43:$E$49,5,FALSE))),('Dépenses forfaitaires'!$E34*(VLOOKUP('Dépenses forfaitaires'!$D34,Listes!$A$43:$E$49,3,FALSE)))+(VLOOKUP('Dépenses forfaitaires'!$D34,Listes!$A$43:$E$49,4,FALSE))))))</f>
        <v/>
      </c>
      <c r="O34" s="100" t="str">
        <f>IF($H34="","",IF($C34=Listes!$B$34,Listes!$I$31,IF($C34=Listes!$B$35,(VLOOKUP('Dépenses forfaitaires'!$F34,Listes!$E$31:$F$36,2,FALSE)),IF($C34=Listes!$B$33,IF('Dépenses forfaitaires'!$E34&lt;=Listes!$A$64,'Dépenses forfaitaires'!$E34*Listes!$A$65,IF('Dépenses forfaitaires'!$E34&gt;Listes!$D$64,'Dépenses forfaitaires'!$E34*Listes!$D$65,(('Dépenses forfaitaires'!$E34*Listes!$B$65)+Listes!$C$65)))))))</f>
        <v/>
      </c>
      <c r="P34" s="101" t="str">
        <f t="shared" si="1"/>
        <v/>
      </c>
      <c r="Q34" s="221"/>
    </row>
    <row r="35" spans="1:17" ht="20.149999999999999" customHeight="1" x14ac:dyDescent="0.35">
      <c r="A35" s="44">
        <v>29</v>
      </c>
      <c r="B35" s="20"/>
      <c r="C35" s="20"/>
      <c r="D35" s="20"/>
      <c r="E35" s="20"/>
      <c r="F35" s="20"/>
      <c r="G35" s="20"/>
      <c r="H35" s="107" t="str">
        <f>IF(C35="","",IF(C35="","",(VLOOKUP(C35,Listes!$B$31:$C$35,2,FALSE))))</f>
        <v/>
      </c>
      <c r="I35" s="221" t="str">
        <f t="shared" si="0"/>
        <v/>
      </c>
      <c r="J35" s="221"/>
      <c r="K35" s="221"/>
      <c r="L35" s="101" t="str">
        <f>IF(H35="","",IF(H35="","",(VLOOKUP(H35,Listes!$C$31:$D$35,2,FALSE))))</f>
        <v/>
      </c>
      <c r="M35" s="100" t="str">
        <f>IF($H35="","",IF($C35=Listes!$B$32,IF('Dépenses forfaitaires'!$E35&lt;=Listes!$B$53,('Dépenses forfaitaires'!$E35*(VLOOKUP('Dépenses forfaitaires'!$D35,Listes!$A$54:$E$60,2,FALSE))),IF('Dépenses forfaitaires'!$E35&gt;Listes!$E$53,('Dépenses forfaitaires'!$E35*(VLOOKUP('Dépenses forfaitaires'!$D35,Listes!$A$54:$E$60,5,FALSE))),('Dépenses forfaitaires'!$E35*(VLOOKUP('Dépenses forfaitaires'!$D35,Listes!$A$54:$E$60,3,FALSE)))+(VLOOKUP('Dépenses forfaitaires'!$D35,Listes!$A$54:$E$60,4,FALSE))))))</f>
        <v/>
      </c>
      <c r="N35" s="100" t="str">
        <f>IF($H35="","",IF($C35=Listes!$B$31,IF('Dépenses forfaitaires'!$E35&lt;=Listes!$B$42,('Dépenses forfaitaires'!$E35*(VLOOKUP('Dépenses forfaitaires'!$D35,Listes!$A$43:$E$49,2,FALSE))),IF('Dépenses forfaitaires'!$E35&gt;Listes!$D$42,('Dépenses forfaitaires'!$E35*(VLOOKUP('Dépenses forfaitaires'!$D35,Listes!$A$43:$E$49,5,FALSE))),('Dépenses forfaitaires'!$E35*(VLOOKUP('Dépenses forfaitaires'!$D35,Listes!$A$43:$E$49,3,FALSE)))+(VLOOKUP('Dépenses forfaitaires'!$D35,Listes!$A$43:$E$49,4,FALSE))))))</f>
        <v/>
      </c>
      <c r="O35" s="100" t="str">
        <f>IF($H35="","",IF($C35=Listes!$B$34,Listes!$I$31,IF($C35=Listes!$B$35,(VLOOKUP('Dépenses forfaitaires'!$F35,Listes!$E$31:$F$36,2,FALSE)),IF($C35=Listes!$B$33,IF('Dépenses forfaitaires'!$E35&lt;=Listes!$A$64,'Dépenses forfaitaires'!$E35*Listes!$A$65,IF('Dépenses forfaitaires'!$E35&gt;Listes!$D$64,'Dépenses forfaitaires'!$E35*Listes!$D$65,(('Dépenses forfaitaires'!$E35*Listes!$B$65)+Listes!$C$65)))))))</f>
        <v/>
      </c>
      <c r="P35" s="101" t="str">
        <f t="shared" si="1"/>
        <v/>
      </c>
      <c r="Q35" s="221"/>
    </row>
    <row r="36" spans="1:17" ht="20.149999999999999" customHeight="1" x14ac:dyDescent="0.35">
      <c r="A36" s="44">
        <v>30</v>
      </c>
      <c r="B36" s="20"/>
      <c r="C36" s="20"/>
      <c r="D36" s="20"/>
      <c r="E36" s="20"/>
      <c r="F36" s="20"/>
      <c r="G36" s="20"/>
      <c r="H36" s="107" t="str">
        <f>IF(C36="","",IF(C36="","",(VLOOKUP(C36,Listes!$B$31:$C$35,2,FALSE))))</f>
        <v/>
      </c>
      <c r="I36" s="221" t="str">
        <f t="shared" si="0"/>
        <v/>
      </c>
      <c r="J36" s="221"/>
      <c r="K36" s="221"/>
      <c r="L36" s="101" t="str">
        <f>IF(H36="","",IF(H36="","",(VLOOKUP(H36,Listes!$C$31:$D$35,2,FALSE))))</f>
        <v/>
      </c>
      <c r="M36" s="100" t="str">
        <f>IF($H36="","",IF($C36=Listes!$B$32,IF('Dépenses forfaitaires'!$E36&lt;=Listes!$B$53,('Dépenses forfaitaires'!$E36*(VLOOKUP('Dépenses forfaitaires'!$D36,Listes!$A$54:$E$60,2,FALSE))),IF('Dépenses forfaitaires'!$E36&gt;Listes!$E$53,('Dépenses forfaitaires'!$E36*(VLOOKUP('Dépenses forfaitaires'!$D36,Listes!$A$54:$E$60,5,FALSE))),('Dépenses forfaitaires'!$E36*(VLOOKUP('Dépenses forfaitaires'!$D36,Listes!$A$54:$E$60,3,FALSE)))+(VLOOKUP('Dépenses forfaitaires'!$D36,Listes!$A$54:$E$60,4,FALSE))))))</f>
        <v/>
      </c>
      <c r="N36" s="100" t="str">
        <f>IF($H36="","",IF($C36=Listes!$B$31,IF('Dépenses forfaitaires'!$E36&lt;=Listes!$B$42,('Dépenses forfaitaires'!$E36*(VLOOKUP('Dépenses forfaitaires'!$D36,Listes!$A$43:$E$49,2,FALSE))),IF('Dépenses forfaitaires'!$E36&gt;Listes!$D$42,('Dépenses forfaitaires'!$E36*(VLOOKUP('Dépenses forfaitaires'!$D36,Listes!$A$43:$E$49,5,FALSE))),('Dépenses forfaitaires'!$E36*(VLOOKUP('Dépenses forfaitaires'!$D36,Listes!$A$43:$E$49,3,FALSE)))+(VLOOKUP('Dépenses forfaitaires'!$D36,Listes!$A$43:$E$49,4,FALSE))))))</f>
        <v/>
      </c>
      <c r="O36" s="100" t="str">
        <f>IF($H36="","",IF($C36=Listes!$B$34,Listes!$I$31,IF($C36=Listes!$B$35,(VLOOKUP('Dépenses forfaitaires'!$F36,Listes!$E$31:$F$36,2,FALSE)),IF($C36=Listes!$B$33,IF('Dépenses forfaitaires'!$E36&lt;=Listes!$A$64,'Dépenses forfaitaires'!$E36*Listes!$A$65,IF('Dépenses forfaitaires'!$E36&gt;Listes!$D$64,'Dépenses forfaitaires'!$E36*Listes!$D$65,(('Dépenses forfaitaires'!$E36*Listes!$B$65)+Listes!$C$65)))))))</f>
        <v/>
      </c>
      <c r="P36" s="101" t="str">
        <f t="shared" si="1"/>
        <v/>
      </c>
      <c r="Q36" s="221"/>
    </row>
    <row r="37" spans="1:17" ht="20.149999999999999" customHeight="1" x14ac:dyDescent="0.35">
      <c r="A37" s="44">
        <v>31</v>
      </c>
      <c r="B37" s="20"/>
      <c r="C37" s="20"/>
      <c r="D37" s="20"/>
      <c r="E37" s="20"/>
      <c r="F37" s="20"/>
      <c r="G37" s="20"/>
      <c r="H37" s="107" t="str">
        <f>IF(C37="","",IF(C37="","",(VLOOKUP(C37,Listes!$B$31:$C$35,2,FALSE))))</f>
        <v/>
      </c>
      <c r="I37" s="221" t="str">
        <f t="shared" si="0"/>
        <v/>
      </c>
      <c r="J37" s="221"/>
      <c r="K37" s="221"/>
      <c r="L37" s="101" t="str">
        <f>IF(H37="","",IF(H37="","",(VLOOKUP(H37,Listes!$C$31:$D$35,2,FALSE))))</f>
        <v/>
      </c>
      <c r="M37" s="100" t="str">
        <f>IF($H37="","",IF($C37=Listes!$B$32,IF('Dépenses forfaitaires'!$E37&lt;=Listes!$B$53,('Dépenses forfaitaires'!$E37*(VLOOKUP('Dépenses forfaitaires'!$D37,Listes!$A$54:$E$60,2,FALSE))),IF('Dépenses forfaitaires'!$E37&gt;Listes!$E$53,('Dépenses forfaitaires'!$E37*(VLOOKUP('Dépenses forfaitaires'!$D37,Listes!$A$54:$E$60,5,FALSE))),('Dépenses forfaitaires'!$E37*(VLOOKUP('Dépenses forfaitaires'!$D37,Listes!$A$54:$E$60,3,FALSE)))+(VLOOKUP('Dépenses forfaitaires'!$D37,Listes!$A$54:$E$60,4,FALSE))))))</f>
        <v/>
      </c>
      <c r="N37" s="100" t="str">
        <f>IF($H37="","",IF($C37=Listes!$B$31,IF('Dépenses forfaitaires'!$E37&lt;=Listes!$B$42,('Dépenses forfaitaires'!$E37*(VLOOKUP('Dépenses forfaitaires'!$D37,Listes!$A$43:$E$49,2,FALSE))),IF('Dépenses forfaitaires'!$E37&gt;Listes!$D$42,('Dépenses forfaitaires'!$E37*(VLOOKUP('Dépenses forfaitaires'!$D37,Listes!$A$43:$E$49,5,FALSE))),('Dépenses forfaitaires'!$E37*(VLOOKUP('Dépenses forfaitaires'!$D37,Listes!$A$43:$E$49,3,FALSE)))+(VLOOKUP('Dépenses forfaitaires'!$D37,Listes!$A$43:$E$49,4,FALSE))))))</f>
        <v/>
      </c>
      <c r="O37" s="100" t="str">
        <f>IF($H37="","",IF($C37=Listes!$B$34,Listes!$I$31,IF($C37=Listes!$B$35,(VLOOKUP('Dépenses forfaitaires'!$F37,Listes!$E$31:$F$36,2,FALSE)),IF($C37=Listes!$B$33,IF('Dépenses forfaitaires'!$E37&lt;=Listes!$A$64,'Dépenses forfaitaires'!$E37*Listes!$A$65,IF('Dépenses forfaitaires'!$E37&gt;Listes!$D$64,'Dépenses forfaitaires'!$E37*Listes!$D$65,(('Dépenses forfaitaires'!$E37*Listes!$B$65)+Listes!$C$65)))))))</f>
        <v/>
      </c>
      <c r="P37" s="101" t="str">
        <f t="shared" si="1"/>
        <v/>
      </c>
      <c r="Q37" s="221"/>
    </row>
    <row r="38" spans="1:17" ht="20.149999999999999" customHeight="1" x14ac:dyDescent="0.35">
      <c r="A38" s="44">
        <v>32</v>
      </c>
      <c r="B38" s="20"/>
      <c r="C38" s="20"/>
      <c r="D38" s="20"/>
      <c r="E38" s="20"/>
      <c r="F38" s="20"/>
      <c r="G38" s="20"/>
      <c r="H38" s="107" t="str">
        <f>IF(C38="","",IF(C38="","",(VLOOKUP(C38,Listes!$B$31:$C$35,2,FALSE))))</f>
        <v/>
      </c>
      <c r="I38" s="221" t="str">
        <f t="shared" si="0"/>
        <v/>
      </c>
      <c r="J38" s="221"/>
      <c r="K38" s="221"/>
      <c r="L38" s="101" t="str">
        <f>IF(H38="","",IF(H38="","",(VLOOKUP(H38,Listes!$C$31:$D$35,2,FALSE))))</f>
        <v/>
      </c>
      <c r="M38" s="100" t="str">
        <f>IF($H38="","",IF($C38=Listes!$B$32,IF('Dépenses forfaitaires'!$E38&lt;=Listes!$B$53,('Dépenses forfaitaires'!$E38*(VLOOKUP('Dépenses forfaitaires'!$D38,Listes!$A$54:$E$60,2,FALSE))),IF('Dépenses forfaitaires'!$E38&gt;Listes!$E$53,('Dépenses forfaitaires'!$E38*(VLOOKUP('Dépenses forfaitaires'!$D38,Listes!$A$54:$E$60,5,FALSE))),('Dépenses forfaitaires'!$E38*(VLOOKUP('Dépenses forfaitaires'!$D38,Listes!$A$54:$E$60,3,FALSE)))+(VLOOKUP('Dépenses forfaitaires'!$D38,Listes!$A$54:$E$60,4,FALSE))))))</f>
        <v/>
      </c>
      <c r="N38" s="100" t="str">
        <f>IF($H38="","",IF($C38=Listes!$B$31,IF('Dépenses forfaitaires'!$E38&lt;=Listes!$B$42,('Dépenses forfaitaires'!$E38*(VLOOKUP('Dépenses forfaitaires'!$D38,Listes!$A$43:$E$49,2,FALSE))),IF('Dépenses forfaitaires'!$E38&gt;Listes!$D$42,('Dépenses forfaitaires'!$E38*(VLOOKUP('Dépenses forfaitaires'!$D38,Listes!$A$43:$E$49,5,FALSE))),('Dépenses forfaitaires'!$E38*(VLOOKUP('Dépenses forfaitaires'!$D38,Listes!$A$43:$E$49,3,FALSE)))+(VLOOKUP('Dépenses forfaitaires'!$D38,Listes!$A$43:$E$49,4,FALSE))))))</f>
        <v/>
      </c>
      <c r="O38" s="100" t="str">
        <f>IF($H38="","",IF($C38=Listes!$B$34,Listes!$I$31,IF($C38=Listes!$B$35,(VLOOKUP('Dépenses forfaitaires'!$F38,Listes!$E$31:$F$36,2,FALSE)),IF($C38=Listes!$B$33,IF('Dépenses forfaitaires'!$E38&lt;=Listes!$A$64,'Dépenses forfaitaires'!$E38*Listes!$A$65,IF('Dépenses forfaitaires'!$E38&gt;Listes!$D$64,'Dépenses forfaitaires'!$E38*Listes!$D$65,(('Dépenses forfaitaires'!$E38*Listes!$B$65)+Listes!$C$65)))))))</f>
        <v/>
      </c>
      <c r="P38" s="101" t="str">
        <f t="shared" si="1"/>
        <v/>
      </c>
      <c r="Q38" s="221"/>
    </row>
    <row r="39" spans="1:17" ht="20.149999999999999" customHeight="1" x14ac:dyDescent="0.35">
      <c r="A39" s="44">
        <v>33</v>
      </c>
      <c r="B39" s="20"/>
      <c r="C39" s="20"/>
      <c r="D39" s="20"/>
      <c r="E39" s="20"/>
      <c r="F39" s="20"/>
      <c r="G39" s="20"/>
      <c r="H39" s="107" t="str">
        <f>IF(C39="","",IF(C39="","",(VLOOKUP(C39,Listes!$B$31:$C$35,2,FALSE))))</f>
        <v/>
      </c>
      <c r="I39" s="221" t="str">
        <f t="shared" si="0"/>
        <v/>
      </c>
      <c r="J39" s="221"/>
      <c r="K39" s="221"/>
      <c r="L39" s="101" t="str">
        <f>IF(H39="","",IF(H39="","",(VLOOKUP(H39,Listes!$C$31:$D$35,2,FALSE))))</f>
        <v/>
      </c>
      <c r="M39" s="100" t="str">
        <f>IF($H39="","",IF($C39=Listes!$B$32,IF('Dépenses forfaitaires'!$E39&lt;=Listes!$B$53,('Dépenses forfaitaires'!$E39*(VLOOKUP('Dépenses forfaitaires'!$D39,Listes!$A$54:$E$60,2,FALSE))),IF('Dépenses forfaitaires'!$E39&gt;Listes!$E$53,('Dépenses forfaitaires'!$E39*(VLOOKUP('Dépenses forfaitaires'!$D39,Listes!$A$54:$E$60,5,FALSE))),('Dépenses forfaitaires'!$E39*(VLOOKUP('Dépenses forfaitaires'!$D39,Listes!$A$54:$E$60,3,FALSE)))+(VLOOKUP('Dépenses forfaitaires'!$D39,Listes!$A$54:$E$60,4,FALSE))))))</f>
        <v/>
      </c>
      <c r="N39" s="100" t="str">
        <f>IF($H39="","",IF($C39=Listes!$B$31,IF('Dépenses forfaitaires'!$E39&lt;=Listes!$B$42,('Dépenses forfaitaires'!$E39*(VLOOKUP('Dépenses forfaitaires'!$D39,Listes!$A$43:$E$49,2,FALSE))),IF('Dépenses forfaitaires'!$E39&gt;Listes!$D$42,('Dépenses forfaitaires'!$E39*(VLOOKUP('Dépenses forfaitaires'!$D39,Listes!$A$43:$E$49,5,FALSE))),('Dépenses forfaitaires'!$E39*(VLOOKUP('Dépenses forfaitaires'!$D39,Listes!$A$43:$E$49,3,FALSE)))+(VLOOKUP('Dépenses forfaitaires'!$D39,Listes!$A$43:$E$49,4,FALSE))))))</f>
        <v/>
      </c>
      <c r="O39" s="100" t="str">
        <f>IF($H39="","",IF($C39=Listes!$B$34,Listes!$I$31,IF($C39=Listes!$B$35,(VLOOKUP('Dépenses forfaitaires'!$F39,Listes!$E$31:$F$36,2,FALSE)),IF($C39=Listes!$B$33,IF('Dépenses forfaitaires'!$E39&lt;=Listes!$A$64,'Dépenses forfaitaires'!$E39*Listes!$A$65,IF('Dépenses forfaitaires'!$E39&gt;Listes!$D$64,'Dépenses forfaitaires'!$E39*Listes!$D$65,(('Dépenses forfaitaires'!$E39*Listes!$B$65)+Listes!$C$65)))))))</f>
        <v/>
      </c>
      <c r="P39" s="101" t="str">
        <f t="shared" si="1"/>
        <v/>
      </c>
      <c r="Q39" s="221"/>
    </row>
    <row r="40" spans="1:17" ht="20.149999999999999" customHeight="1" x14ac:dyDescent="0.35">
      <c r="A40" s="44">
        <v>34</v>
      </c>
      <c r="B40" s="20"/>
      <c r="C40" s="20"/>
      <c r="D40" s="20"/>
      <c r="E40" s="20"/>
      <c r="F40" s="20"/>
      <c r="G40" s="20"/>
      <c r="H40" s="107" t="str">
        <f>IF(C40="","",IF(C40="","",(VLOOKUP(C40,Listes!$B$31:$C$35,2,FALSE))))</f>
        <v/>
      </c>
      <c r="I40" s="221" t="str">
        <f t="shared" si="0"/>
        <v/>
      </c>
      <c r="J40" s="221"/>
      <c r="K40" s="221"/>
      <c r="L40" s="101" t="str">
        <f>IF(H40="","",IF(H40="","",(VLOOKUP(H40,Listes!$C$31:$D$35,2,FALSE))))</f>
        <v/>
      </c>
      <c r="M40" s="100" t="str">
        <f>IF($H40="","",IF($C40=Listes!$B$32,IF('Dépenses forfaitaires'!$E40&lt;=Listes!$B$53,('Dépenses forfaitaires'!$E40*(VLOOKUP('Dépenses forfaitaires'!$D40,Listes!$A$54:$E$60,2,FALSE))),IF('Dépenses forfaitaires'!$E40&gt;Listes!$E$53,('Dépenses forfaitaires'!$E40*(VLOOKUP('Dépenses forfaitaires'!$D40,Listes!$A$54:$E$60,5,FALSE))),('Dépenses forfaitaires'!$E40*(VLOOKUP('Dépenses forfaitaires'!$D40,Listes!$A$54:$E$60,3,FALSE)))+(VLOOKUP('Dépenses forfaitaires'!$D40,Listes!$A$54:$E$60,4,FALSE))))))</f>
        <v/>
      </c>
      <c r="N40" s="100" t="str">
        <f>IF($H40="","",IF($C40=Listes!$B$31,IF('Dépenses forfaitaires'!$E40&lt;=Listes!$B$42,('Dépenses forfaitaires'!$E40*(VLOOKUP('Dépenses forfaitaires'!$D40,Listes!$A$43:$E$49,2,FALSE))),IF('Dépenses forfaitaires'!$E40&gt;Listes!$D$42,('Dépenses forfaitaires'!$E40*(VLOOKUP('Dépenses forfaitaires'!$D40,Listes!$A$43:$E$49,5,FALSE))),('Dépenses forfaitaires'!$E40*(VLOOKUP('Dépenses forfaitaires'!$D40,Listes!$A$43:$E$49,3,FALSE)))+(VLOOKUP('Dépenses forfaitaires'!$D40,Listes!$A$43:$E$49,4,FALSE))))))</f>
        <v/>
      </c>
      <c r="O40" s="100" t="str">
        <f>IF($H40="","",IF($C40=Listes!$B$34,Listes!$I$31,IF($C40=Listes!$B$35,(VLOOKUP('Dépenses forfaitaires'!$F40,Listes!$E$31:$F$36,2,FALSE)),IF($C40=Listes!$B$33,IF('Dépenses forfaitaires'!$E40&lt;=Listes!$A$64,'Dépenses forfaitaires'!$E40*Listes!$A$65,IF('Dépenses forfaitaires'!$E40&gt;Listes!$D$64,'Dépenses forfaitaires'!$E40*Listes!$D$65,(('Dépenses forfaitaires'!$E40*Listes!$B$65)+Listes!$C$65)))))))</f>
        <v/>
      </c>
      <c r="P40" s="101" t="str">
        <f t="shared" si="1"/>
        <v/>
      </c>
      <c r="Q40" s="221"/>
    </row>
    <row r="41" spans="1:17" ht="20.149999999999999" customHeight="1" x14ac:dyDescent="0.35">
      <c r="A41" s="44">
        <v>35</v>
      </c>
      <c r="B41" s="20"/>
      <c r="C41" s="20"/>
      <c r="D41" s="20"/>
      <c r="E41" s="20"/>
      <c r="F41" s="20"/>
      <c r="G41" s="20"/>
      <c r="H41" s="107" t="str">
        <f>IF(C41="","",IF(C41="","",(VLOOKUP(C41,Listes!$B$31:$C$35,2,FALSE))))</f>
        <v/>
      </c>
      <c r="I41" s="221" t="str">
        <f t="shared" si="0"/>
        <v/>
      </c>
      <c r="J41" s="221"/>
      <c r="K41" s="221"/>
      <c r="L41" s="101" t="str">
        <f>IF(H41="","",IF(H41="","",(VLOOKUP(H41,Listes!$C$31:$D$35,2,FALSE))))</f>
        <v/>
      </c>
      <c r="M41" s="100" t="str">
        <f>IF($H41="","",IF($C41=Listes!$B$32,IF('Dépenses forfaitaires'!$E41&lt;=Listes!$B$53,('Dépenses forfaitaires'!$E41*(VLOOKUP('Dépenses forfaitaires'!$D41,Listes!$A$54:$E$60,2,FALSE))),IF('Dépenses forfaitaires'!$E41&gt;Listes!$E$53,('Dépenses forfaitaires'!$E41*(VLOOKUP('Dépenses forfaitaires'!$D41,Listes!$A$54:$E$60,5,FALSE))),('Dépenses forfaitaires'!$E41*(VLOOKUP('Dépenses forfaitaires'!$D41,Listes!$A$54:$E$60,3,FALSE)))+(VLOOKUP('Dépenses forfaitaires'!$D41,Listes!$A$54:$E$60,4,FALSE))))))</f>
        <v/>
      </c>
      <c r="N41" s="100" t="str">
        <f>IF($H41="","",IF($C41=Listes!$B$31,IF('Dépenses forfaitaires'!$E41&lt;=Listes!$B$42,('Dépenses forfaitaires'!$E41*(VLOOKUP('Dépenses forfaitaires'!$D41,Listes!$A$43:$E$49,2,FALSE))),IF('Dépenses forfaitaires'!$E41&gt;Listes!$D$42,('Dépenses forfaitaires'!$E41*(VLOOKUP('Dépenses forfaitaires'!$D41,Listes!$A$43:$E$49,5,FALSE))),('Dépenses forfaitaires'!$E41*(VLOOKUP('Dépenses forfaitaires'!$D41,Listes!$A$43:$E$49,3,FALSE)))+(VLOOKUP('Dépenses forfaitaires'!$D41,Listes!$A$43:$E$49,4,FALSE))))))</f>
        <v/>
      </c>
      <c r="O41" s="100" t="str">
        <f>IF($H41="","",IF($C41=Listes!$B$34,Listes!$I$31,IF($C41=Listes!$B$35,(VLOOKUP('Dépenses forfaitaires'!$F41,Listes!$E$31:$F$36,2,FALSE)),IF($C41=Listes!$B$33,IF('Dépenses forfaitaires'!$E41&lt;=Listes!$A$64,'Dépenses forfaitaires'!$E41*Listes!$A$65,IF('Dépenses forfaitaires'!$E41&gt;Listes!$D$64,'Dépenses forfaitaires'!$E41*Listes!$D$65,(('Dépenses forfaitaires'!$E41*Listes!$B$65)+Listes!$C$65)))))))</f>
        <v/>
      </c>
      <c r="P41" s="101" t="str">
        <f t="shared" si="1"/>
        <v/>
      </c>
      <c r="Q41" s="221"/>
    </row>
    <row r="42" spans="1:17" ht="20.149999999999999" customHeight="1" x14ac:dyDescent="0.35">
      <c r="A42" s="44">
        <v>36</v>
      </c>
      <c r="B42" s="20"/>
      <c r="C42" s="20"/>
      <c r="D42" s="20"/>
      <c r="E42" s="20"/>
      <c r="F42" s="20"/>
      <c r="G42" s="20"/>
      <c r="H42" s="107" t="str">
        <f>IF(C42="","",IF(C42="","",(VLOOKUP(C42,Listes!$B$31:$C$35,2,FALSE))))</f>
        <v/>
      </c>
      <c r="I42" s="221" t="str">
        <f t="shared" si="0"/>
        <v/>
      </c>
      <c r="J42" s="221"/>
      <c r="K42" s="221"/>
      <c r="L42" s="101" t="str">
        <f>IF(H42="","",IF(H42="","",(VLOOKUP(H42,Listes!$C$31:$D$35,2,FALSE))))</f>
        <v/>
      </c>
      <c r="M42" s="100" t="str">
        <f>IF($H42="","",IF($C42=Listes!$B$32,IF('Dépenses forfaitaires'!$E42&lt;=Listes!$B$53,('Dépenses forfaitaires'!$E42*(VLOOKUP('Dépenses forfaitaires'!$D42,Listes!$A$54:$E$60,2,FALSE))),IF('Dépenses forfaitaires'!$E42&gt;Listes!$E$53,('Dépenses forfaitaires'!$E42*(VLOOKUP('Dépenses forfaitaires'!$D42,Listes!$A$54:$E$60,5,FALSE))),('Dépenses forfaitaires'!$E42*(VLOOKUP('Dépenses forfaitaires'!$D42,Listes!$A$54:$E$60,3,FALSE)))+(VLOOKUP('Dépenses forfaitaires'!$D42,Listes!$A$54:$E$60,4,FALSE))))))</f>
        <v/>
      </c>
      <c r="N42" s="100" t="str">
        <f>IF($H42="","",IF($C42=Listes!$B$31,IF('Dépenses forfaitaires'!$E42&lt;=Listes!$B$42,('Dépenses forfaitaires'!$E42*(VLOOKUP('Dépenses forfaitaires'!$D42,Listes!$A$43:$E$49,2,FALSE))),IF('Dépenses forfaitaires'!$E42&gt;Listes!$D$42,('Dépenses forfaitaires'!$E42*(VLOOKUP('Dépenses forfaitaires'!$D42,Listes!$A$43:$E$49,5,FALSE))),('Dépenses forfaitaires'!$E42*(VLOOKUP('Dépenses forfaitaires'!$D42,Listes!$A$43:$E$49,3,FALSE)))+(VLOOKUP('Dépenses forfaitaires'!$D42,Listes!$A$43:$E$49,4,FALSE))))))</f>
        <v/>
      </c>
      <c r="O42" s="100" t="str">
        <f>IF($H42="","",IF($C42=Listes!$B$34,Listes!$I$31,IF($C42=Listes!$B$35,(VLOOKUP('Dépenses forfaitaires'!$F42,Listes!$E$31:$F$36,2,FALSE)),IF($C42=Listes!$B$33,IF('Dépenses forfaitaires'!$E42&lt;=Listes!$A$64,'Dépenses forfaitaires'!$E42*Listes!$A$65,IF('Dépenses forfaitaires'!$E42&gt;Listes!$D$64,'Dépenses forfaitaires'!$E42*Listes!$D$65,(('Dépenses forfaitaires'!$E42*Listes!$B$65)+Listes!$C$65)))))))</f>
        <v/>
      </c>
      <c r="P42" s="101" t="str">
        <f t="shared" si="1"/>
        <v/>
      </c>
      <c r="Q42" s="221"/>
    </row>
    <row r="43" spans="1:17" ht="20.149999999999999" customHeight="1" x14ac:dyDescent="0.35">
      <c r="A43" s="44">
        <v>37</v>
      </c>
      <c r="B43" s="20"/>
      <c r="C43" s="20"/>
      <c r="D43" s="20"/>
      <c r="E43" s="20"/>
      <c r="F43" s="20"/>
      <c r="G43" s="20"/>
      <c r="H43" s="107" t="str">
        <f>IF(C43="","",IF(C43="","",(VLOOKUP(C43,Listes!$B$31:$C$35,2,FALSE))))</f>
        <v/>
      </c>
      <c r="I43" s="221" t="str">
        <f t="shared" si="0"/>
        <v/>
      </c>
      <c r="J43" s="221"/>
      <c r="K43" s="221"/>
      <c r="L43" s="101" t="str">
        <f>IF(H43="","",IF(H43="","",(VLOOKUP(H43,Listes!$C$31:$D$35,2,FALSE))))</f>
        <v/>
      </c>
      <c r="M43" s="100" t="str">
        <f>IF($H43="","",IF($C43=Listes!$B$32,IF('Dépenses forfaitaires'!$E43&lt;=Listes!$B$53,('Dépenses forfaitaires'!$E43*(VLOOKUP('Dépenses forfaitaires'!$D43,Listes!$A$54:$E$60,2,FALSE))),IF('Dépenses forfaitaires'!$E43&gt;Listes!$E$53,('Dépenses forfaitaires'!$E43*(VLOOKUP('Dépenses forfaitaires'!$D43,Listes!$A$54:$E$60,5,FALSE))),('Dépenses forfaitaires'!$E43*(VLOOKUP('Dépenses forfaitaires'!$D43,Listes!$A$54:$E$60,3,FALSE)))+(VLOOKUP('Dépenses forfaitaires'!$D43,Listes!$A$54:$E$60,4,FALSE))))))</f>
        <v/>
      </c>
      <c r="N43" s="100" t="str">
        <f>IF($H43="","",IF($C43=Listes!$B$31,IF('Dépenses forfaitaires'!$E43&lt;=Listes!$B$42,('Dépenses forfaitaires'!$E43*(VLOOKUP('Dépenses forfaitaires'!$D43,Listes!$A$43:$E$49,2,FALSE))),IF('Dépenses forfaitaires'!$E43&gt;Listes!$D$42,('Dépenses forfaitaires'!$E43*(VLOOKUP('Dépenses forfaitaires'!$D43,Listes!$A$43:$E$49,5,FALSE))),('Dépenses forfaitaires'!$E43*(VLOOKUP('Dépenses forfaitaires'!$D43,Listes!$A$43:$E$49,3,FALSE)))+(VLOOKUP('Dépenses forfaitaires'!$D43,Listes!$A$43:$E$49,4,FALSE))))))</f>
        <v/>
      </c>
      <c r="O43" s="100" t="str">
        <f>IF($H43="","",IF($C43=Listes!$B$34,Listes!$I$31,IF($C43=Listes!$B$35,(VLOOKUP('Dépenses forfaitaires'!$F43,Listes!$E$31:$F$36,2,FALSE)),IF($C43=Listes!$B$33,IF('Dépenses forfaitaires'!$E43&lt;=Listes!$A$64,'Dépenses forfaitaires'!$E43*Listes!$A$65,IF('Dépenses forfaitaires'!$E43&gt;Listes!$D$64,'Dépenses forfaitaires'!$E43*Listes!$D$65,(('Dépenses forfaitaires'!$E43*Listes!$B$65)+Listes!$C$65)))))))</f>
        <v/>
      </c>
      <c r="P43" s="101" t="str">
        <f t="shared" si="1"/>
        <v/>
      </c>
      <c r="Q43" s="221"/>
    </row>
    <row r="44" spans="1:17" ht="20.149999999999999" customHeight="1" x14ac:dyDescent="0.35">
      <c r="A44" s="44">
        <v>38</v>
      </c>
      <c r="B44" s="20"/>
      <c r="C44" s="20"/>
      <c r="D44" s="20"/>
      <c r="E44" s="20"/>
      <c r="F44" s="20"/>
      <c r="G44" s="20"/>
      <c r="H44" s="107" t="str">
        <f>IF(C44="","",IF(C44="","",(VLOOKUP(C44,Listes!$B$31:$C$35,2,FALSE))))</f>
        <v/>
      </c>
      <c r="I44" s="221" t="str">
        <f t="shared" si="0"/>
        <v/>
      </c>
      <c r="J44" s="221"/>
      <c r="K44" s="221"/>
      <c r="L44" s="101" t="str">
        <f>IF(H44="","",IF(H44="","",(VLOOKUP(H44,Listes!$C$31:$D$35,2,FALSE))))</f>
        <v/>
      </c>
      <c r="M44" s="100" t="str">
        <f>IF($H44="","",IF($C44=Listes!$B$32,IF('Dépenses forfaitaires'!$E44&lt;=Listes!$B$53,('Dépenses forfaitaires'!$E44*(VLOOKUP('Dépenses forfaitaires'!$D44,Listes!$A$54:$E$60,2,FALSE))),IF('Dépenses forfaitaires'!$E44&gt;Listes!$E$53,('Dépenses forfaitaires'!$E44*(VLOOKUP('Dépenses forfaitaires'!$D44,Listes!$A$54:$E$60,5,FALSE))),('Dépenses forfaitaires'!$E44*(VLOOKUP('Dépenses forfaitaires'!$D44,Listes!$A$54:$E$60,3,FALSE)))+(VLOOKUP('Dépenses forfaitaires'!$D44,Listes!$A$54:$E$60,4,FALSE))))))</f>
        <v/>
      </c>
      <c r="N44" s="100" t="str">
        <f>IF($H44="","",IF($C44=Listes!$B$31,IF('Dépenses forfaitaires'!$E44&lt;=Listes!$B$42,('Dépenses forfaitaires'!$E44*(VLOOKUP('Dépenses forfaitaires'!$D44,Listes!$A$43:$E$49,2,FALSE))),IF('Dépenses forfaitaires'!$E44&gt;Listes!$D$42,('Dépenses forfaitaires'!$E44*(VLOOKUP('Dépenses forfaitaires'!$D44,Listes!$A$43:$E$49,5,FALSE))),('Dépenses forfaitaires'!$E44*(VLOOKUP('Dépenses forfaitaires'!$D44,Listes!$A$43:$E$49,3,FALSE)))+(VLOOKUP('Dépenses forfaitaires'!$D44,Listes!$A$43:$E$49,4,FALSE))))))</f>
        <v/>
      </c>
      <c r="O44" s="100" t="str">
        <f>IF($H44="","",IF($C44=Listes!$B$34,Listes!$I$31,IF($C44=Listes!$B$35,(VLOOKUP('Dépenses forfaitaires'!$F44,Listes!$E$31:$F$36,2,FALSE)),IF($C44=Listes!$B$33,IF('Dépenses forfaitaires'!$E44&lt;=Listes!$A$64,'Dépenses forfaitaires'!$E44*Listes!$A$65,IF('Dépenses forfaitaires'!$E44&gt;Listes!$D$64,'Dépenses forfaitaires'!$E44*Listes!$D$65,(('Dépenses forfaitaires'!$E44*Listes!$B$65)+Listes!$C$65)))))))</f>
        <v/>
      </c>
      <c r="P44" s="101" t="str">
        <f t="shared" si="1"/>
        <v/>
      </c>
      <c r="Q44" s="221"/>
    </row>
    <row r="45" spans="1:17" ht="20.149999999999999" customHeight="1" x14ac:dyDescent="0.35">
      <c r="A45" s="44">
        <v>39</v>
      </c>
      <c r="B45" s="20"/>
      <c r="C45" s="20"/>
      <c r="D45" s="20"/>
      <c r="E45" s="20"/>
      <c r="F45" s="20"/>
      <c r="G45" s="20"/>
      <c r="H45" s="107" t="str">
        <f>IF(C45="","",IF(C45="","",(VLOOKUP(C45,Listes!$B$31:$C$35,2,FALSE))))</f>
        <v/>
      </c>
      <c r="I45" s="221" t="str">
        <f t="shared" si="0"/>
        <v/>
      </c>
      <c r="J45" s="221"/>
      <c r="K45" s="221"/>
      <c r="L45" s="101" t="str">
        <f>IF(H45="","",IF(H45="","",(VLOOKUP(H45,Listes!$C$31:$D$35,2,FALSE))))</f>
        <v/>
      </c>
      <c r="M45" s="100" t="str">
        <f>IF($H45="","",IF($C45=Listes!$B$32,IF('Dépenses forfaitaires'!$E45&lt;=Listes!$B$53,('Dépenses forfaitaires'!$E45*(VLOOKUP('Dépenses forfaitaires'!$D45,Listes!$A$54:$E$60,2,FALSE))),IF('Dépenses forfaitaires'!$E45&gt;Listes!$E$53,('Dépenses forfaitaires'!$E45*(VLOOKUP('Dépenses forfaitaires'!$D45,Listes!$A$54:$E$60,5,FALSE))),('Dépenses forfaitaires'!$E45*(VLOOKUP('Dépenses forfaitaires'!$D45,Listes!$A$54:$E$60,3,FALSE)))+(VLOOKUP('Dépenses forfaitaires'!$D45,Listes!$A$54:$E$60,4,FALSE))))))</f>
        <v/>
      </c>
      <c r="N45" s="100" t="str">
        <f>IF($H45="","",IF($C45=Listes!$B$31,IF('Dépenses forfaitaires'!$E45&lt;=Listes!$B$42,('Dépenses forfaitaires'!$E45*(VLOOKUP('Dépenses forfaitaires'!$D45,Listes!$A$43:$E$49,2,FALSE))),IF('Dépenses forfaitaires'!$E45&gt;Listes!$D$42,('Dépenses forfaitaires'!$E45*(VLOOKUP('Dépenses forfaitaires'!$D45,Listes!$A$43:$E$49,5,FALSE))),('Dépenses forfaitaires'!$E45*(VLOOKUP('Dépenses forfaitaires'!$D45,Listes!$A$43:$E$49,3,FALSE)))+(VLOOKUP('Dépenses forfaitaires'!$D45,Listes!$A$43:$E$49,4,FALSE))))))</f>
        <v/>
      </c>
      <c r="O45" s="100" t="str">
        <f>IF($H45="","",IF($C45=Listes!$B$34,Listes!$I$31,IF($C45=Listes!$B$35,(VLOOKUP('Dépenses forfaitaires'!$F45,Listes!$E$31:$F$36,2,FALSE)),IF($C45=Listes!$B$33,IF('Dépenses forfaitaires'!$E45&lt;=Listes!$A$64,'Dépenses forfaitaires'!$E45*Listes!$A$65,IF('Dépenses forfaitaires'!$E45&gt;Listes!$D$64,'Dépenses forfaitaires'!$E45*Listes!$D$65,(('Dépenses forfaitaires'!$E45*Listes!$B$65)+Listes!$C$65)))))))</f>
        <v/>
      </c>
      <c r="P45" s="101" t="str">
        <f t="shared" si="1"/>
        <v/>
      </c>
      <c r="Q45" s="221"/>
    </row>
    <row r="46" spans="1:17" ht="20.149999999999999" customHeight="1" x14ac:dyDescent="0.35">
      <c r="A46" s="44">
        <v>40</v>
      </c>
      <c r="B46" s="20"/>
      <c r="C46" s="20"/>
      <c r="D46" s="20"/>
      <c r="E46" s="20"/>
      <c r="F46" s="20"/>
      <c r="G46" s="20"/>
      <c r="H46" s="107" t="str">
        <f>IF(C46="","",IF(C46="","",(VLOOKUP(C46,Listes!$B$31:$C$35,2,FALSE))))</f>
        <v/>
      </c>
      <c r="I46" s="221" t="str">
        <f t="shared" si="0"/>
        <v/>
      </c>
      <c r="J46" s="221"/>
      <c r="K46" s="221"/>
      <c r="L46" s="101" t="str">
        <f>IF(H46="","",IF(H46="","",(VLOOKUP(H46,Listes!$C$31:$D$35,2,FALSE))))</f>
        <v/>
      </c>
      <c r="M46" s="100" t="str">
        <f>IF($H46="","",IF($C46=Listes!$B$32,IF('Dépenses forfaitaires'!$E46&lt;=Listes!$B$53,('Dépenses forfaitaires'!$E46*(VLOOKUP('Dépenses forfaitaires'!$D46,Listes!$A$54:$E$60,2,FALSE))),IF('Dépenses forfaitaires'!$E46&gt;Listes!$E$53,('Dépenses forfaitaires'!$E46*(VLOOKUP('Dépenses forfaitaires'!$D46,Listes!$A$54:$E$60,5,FALSE))),('Dépenses forfaitaires'!$E46*(VLOOKUP('Dépenses forfaitaires'!$D46,Listes!$A$54:$E$60,3,FALSE)))+(VLOOKUP('Dépenses forfaitaires'!$D46,Listes!$A$54:$E$60,4,FALSE))))))</f>
        <v/>
      </c>
      <c r="N46" s="100" t="str">
        <f>IF($H46="","",IF($C46=Listes!$B$31,IF('Dépenses forfaitaires'!$E46&lt;=Listes!$B$42,('Dépenses forfaitaires'!$E46*(VLOOKUP('Dépenses forfaitaires'!$D46,Listes!$A$43:$E$49,2,FALSE))),IF('Dépenses forfaitaires'!$E46&gt;Listes!$D$42,('Dépenses forfaitaires'!$E46*(VLOOKUP('Dépenses forfaitaires'!$D46,Listes!$A$43:$E$49,5,FALSE))),('Dépenses forfaitaires'!$E46*(VLOOKUP('Dépenses forfaitaires'!$D46,Listes!$A$43:$E$49,3,FALSE)))+(VLOOKUP('Dépenses forfaitaires'!$D46,Listes!$A$43:$E$49,4,FALSE))))))</f>
        <v/>
      </c>
      <c r="O46" s="100" t="str">
        <f>IF($H46="","",IF($C46=Listes!$B$34,Listes!$I$31,IF($C46=Listes!$B$35,(VLOOKUP('Dépenses forfaitaires'!$F46,Listes!$E$31:$F$36,2,FALSE)),IF($C46=Listes!$B$33,IF('Dépenses forfaitaires'!$E46&lt;=Listes!$A$64,'Dépenses forfaitaires'!$E46*Listes!$A$65,IF('Dépenses forfaitaires'!$E46&gt;Listes!$D$64,'Dépenses forfaitaires'!$E46*Listes!$D$65,(('Dépenses forfaitaires'!$E46*Listes!$B$65)+Listes!$C$65)))))))</f>
        <v/>
      </c>
      <c r="P46" s="101" t="str">
        <f t="shared" si="1"/>
        <v/>
      </c>
      <c r="Q46" s="221"/>
    </row>
    <row r="47" spans="1:17" ht="20.149999999999999" customHeight="1" x14ac:dyDescent="0.35">
      <c r="A47" s="44">
        <v>41</v>
      </c>
      <c r="B47" s="20"/>
      <c r="C47" s="20"/>
      <c r="D47" s="20"/>
      <c r="E47" s="20"/>
      <c r="F47" s="20"/>
      <c r="G47" s="20"/>
      <c r="H47" s="107" t="str">
        <f>IF(C47="","",IF(C47="","",(VLOOKUP(C47,Listes!$B$31:$C$35,2,FALSE))))</f>
        <v/>
      </c>
      <c r="I47" s="221" t="str">
        <f t="shared" si="0"/>
        <v/>
      </c>
      <c r="J47" s="221"/>
      <c r="K47" s="221"/>
      <c r="L47" s="101" t="str">
        <f>IF(H47="","",IF(H47="","",(VLOOKUP(H47,Listes!$C$31:$D$35,2,FALSE))))</f>
        <v/>
      </c>
      <c r="M47" s="100" t="str">
        <f>IF($H47="","",IF($C47=Listes!$B$32,IF('Dépenses forfaitaires'!$E47&lt;=Listes!$B$53,('Dépenses forfaitaires'!$E47*(VLOOKUP('Dépenses forfaitaires'!$D47,Listes!$A$54:$E$60,2,FALSE))),IF('Dépenses forfaitaires'!$E47&gt;Listes!$E$53,('Dépenses forfaitaires'!$E47*(VLOOKUP('Dépenses forfaitaires'!$D47,Listes!$A$54:$E$60,5,FALSE))),('Dépenses forfaitaires'!$E47*(VLOOKUP('Dépenses forfaitaires'!$D47,Listes!$A$54:$E$60,3,FALSE)))+(VLOOKUP('Dépenses forfaitaires'!$D47,Listes!$A$54:$E$60,4,FALSE))))))</f>
        <v/>
      </c>
      <c r="N47" s="100" t="str">
        <f>IF($H47="","",IF($C47=Listes!$B$31,IF('Dépenses forfaitaires'!$E47&lt;=Listes!$B$42,('Dépenses forfaitaires'!$E47*(VLOOKUP('Dépenses forfaitaires'!$D47,Listes!$A$43:$E$49,2,FALSE))),IF('Dépenses forfaitaires'!$E47&gt;Listes!$D$42,('Dépenses forfaitaires'!$E47*(VLOOKUP('Dépenses forfaitaires'!$D47,Listes!$A$43:$E$49,5,FALSE))),('Dépenses forfaitaires'!$E47*(VLOOKUP('Dépenses forfaitaires'!$D47,Listes!$A$43:$E$49,3,FALSE)))+(VLOOKUP('Dépenses forfaitaires'!$D47,Listes!$A$43:$E$49,4,FALSE))))))</f>
        <v/>
      </c>
      <c r="O47" s="100" t="str">
        <f>IF($H47="","",IF($C47=Listes!$B$34,Listes!$I$31,IF($C47=Listes!$B$35,(VLOOKUP('Dépenses forfaitaires'!$F47,Listes!$E$31:$F$36,2,FALSE)),IF($C47=Listes!$B$33,IF('Dépenses forfaitaires'!$E47&lt;=Listes!$A$64,'Dépenses forfaitaires'!$E47*Listes!$A$65,IF('Dépenses forfaitaires'!$E47&gt;Listes!$D$64,'Dépenses forfaitaires'!$E47*Listes!$D$65,(('Dépenses forfaitaires'!$E47*Listes!$B$65)+Listes!$C$65)))))))</f>
        <v/>
      </c>
      <c r="P47" s="101" t="str">
        <f t="shared" si="1"/>
        <v/>
      </c>
      <c r="Q47" s="221"/>
    </row>
    <row r="48" spans="1:17" ht="20.149999999999999" customHeight="1" x14ac:dyDescent="0.35">
      <c r="A48" s="44">
        <v>42</v>
      </c>
      <c r="B48" s="20"/>
      <c r="C48" s="20"/>
      <c r="D48" s="20"/>
      <c r="E48" s="20"/>
      <c r="F48" s="20"/>
      <c r="G48" s="20"/>
      <c r="H48" s="107" t="str">
        <f>IF(C48="","",IF(C48="","",(VLOOKUP(C48,Listes!$B$31:$C$35,2,FALSE))))</f>
        <v/>
      </c>
      <c r="I48" s="221" t="str">
        <f t="shared" si="0"/>
        <v/>
      </c>
      <c r="J48" s="221"/>
      <c r="K48" s="221"/>
      <c r="L48" s="101" t="str">
        <f>IF(H48="","",IF(H48="","",(VLOOKUP(H48,Listes!$C$31:$D$35,2,FALSE))))</f>
        <v/>
      </c>
      <c r="M48" s="100" t="str">
        <f>IF($H48="","",IF($C48=Listes!$B$32,IF('Dépenses forfaitaires'!$E48&lt;=Listes!$B$53,('Dépenses forfaitaires'!$E48*(VLOOKUP('Dépenses forfaitaires'!$D48,Listes!$A$54:$E$60,2,FALSE))),IF('Dépenses forfaitaires'!$E48&gt;Listes!$E$53,('Dépenses forfaitaires'!$E48*(VLOOKUP('Dépenses forfaitaires'!$D48,Listes!$A$54:$E$60,5,FALSE))),('Dépenses forfaitaires'!$E48*(VLOOKUP('Dépenses forfaitaires'!$D48,Listes!$A$54:$E$60,3,FALSE)))+(VLOOKUP('Dépenses forfaitaires'!$D48,Listes!$A$54:$E$60,4,FALSE))))))</f>
        <v/>
      </c>
      <c r="N48" s="100" t="str">
        <f>IF($H48="","",IF($C48=Listes!$B$31,IF('Dépenses forfaitaires'!$E48&lt;=Listes!$B$42,('Dépenses forfaitaires'!$E48*(VLOOKUP('Dépenses forfaitaires'!$D48,Listes!$A$43:$E$49,2,FALSE))),IF('Dépenses forfaitaires'!$E48&gt;Listes!$D$42,('Dépenses forfaitaires'!$E48*(VLOOKUP('Dépenses forfaitaires'!$D48,Listes!$A$43:$E$49,5,FALSE))),('Dépenses forfaitaires'!$E48*(VLOOKUP('Dépenses forfaitaires'!$D48,Listes!$A$43:$E$49,3,FALSE)))+(VLOOKUP('Dépenses forfaitaires'!$D48,Listes!$A$43:$E$49,4,FALSE))))))</f>
        <v/>
      </c>
      <c r="O48" s="100" t="str">
        <f>IF($H48="","",IF($C48=Listes!$B$34,Listes!$I$31,IF($C48=Listes!$B$35,(VLOOKUP('Dépenses forfaitaires'!$F48,Listes!$E$31:$F$36,2,FALSE)),IF($C48=Listes!$B$33,IF('Dépenses forfaitaires'!$E48&lt;=Listes!$A$64,'Dépenses forfaitaires'!$E48*Listes!$A$65,IF('Dépenses forfaitaires'!$E48&gt;Listes!$D$64,'Dépenses forfaitaires'!$E48*Listes!$D$65,(('Dépenses forfaitaires'!$E48*Listes!$B$65)+Listes!$C$65)))))))</f>
        <v/>
      </c>
      <c r="P48" s="101" t="str">
        <f t="shared" si="1"/>
        <v/>
      </c>
      <c r="Q48" s="221"/>
    </row>
    <row r="49" spans="1:17" ht="20.149999999999999" customHeight="1" x14ac:dyDescent="0.35">
      <c r="A49" s="44">
        <v>43</v>
      </c>
      <c r="B49" s="20"/>
      <c r="C49" s="20"/>
      <c r="D49" s="20"/>
      <c r="E49" s="20"/>
      <c r="F49" s="20"/>
      <c r="G49" s="20"/>
      <c r="H49" s="107" t="str">
        <f>IF(C49="","",IF(C49="","",(VLOOKUP(C49,Listes!$B$31:$C$35,2,FALSE))))</f>
        <v/>
      </c>
      <c r="I49" s="221" t="str">
        <f t="shared" si="0"/>
        <v/>
      </c>
      <c r="J49" s="221"/>
      <c r="K49" s="221"/>
      <c r="L49" s="101" t="str">
        <f>IF(H49="","",IF(H49="","",(VLOOKUP(H49,Listes!$C$31:$D$35,2,FALSE))))</f>
        <v/>
      </c>
      <c r="M49" s="100" t="str">
        <f>IF($H49="","",IF($C49=Listes!$B$32,IF('Dépenses forfaitaires'!$E49&lt;=Listes!$B$53,('Dépenses forfaitaires'!$E49*(VLOOKUP('Dépenses forfaitaires'!$D49,Listes!$A$54:$E$60,2,FALSE))),IF('Dépenses forfaitaires'!$E49&gt;Listes!$E$53,('Dépenses forfaitaires'!$E49*(VLOOKUP('Dépenses forfaitaires'!$D49,Listes!$A$54:$E$60,5,FALSE))),('Dépenses forfaitaires'!$E49*(VLOOKUP('Dépenses forfaitaires'!$D49,Listes!$A$54:$E$60,3,FALSE)))+(VLOOKUP('Dépenses forfaitaires'!$D49,Listes!$A$54:$E$60,4,FALSE))))))</f>
        <v/>
      </c>
      <c r="N49" s="100" t="str">
        <f>IF($H49="","",IF($C49=Listes!$B$31,IF('Dépenses forfaitaires'!$E49&lt;=Listes!$B$42,('Dépenses forfaitaires'!$E49*(VLOOKUP('Dépenses forfaitaires'!$D49,Listes!$A$43:$E$49,2,FALSE))),IF('Dépenses forfaitaires'!$E49&gt;Listes!$D$42,('Dépenses forfaitaires'!$E49*(VLOOKUP('Dépenses forfaitaires'!$D49,Listes!$A$43:$E$49,5,FALSE))),('Dépenses forfaitaires'!$E49*(VLOOKUP('Dépenses forfaitaires'!$D49,Listes!$A$43:$E$49,3,FALSE)))+(VLOOKUP('Dépenses forfaitaires'!$D49,Listes!$A$43:$E$49,4,FALSE))))))</f>
        <v/>
      </c>
      <c r="O49" s="100" t="str">
        <f>IF($H49="","",IF($C49=Listes!$B$34,Listes!$I$31,IF($C49=Listes!$B$35,(VLOOKUP('Dépenses forfaitaires'!$F49,Listes!$E$31:$F$36,2,FALSE)),IF($C49=Listes!$B$33,IF('Dépenses forfaitaires'!$E49&lt;=Listes!$A$64,'Dépenses forfaitaires'!$E49*Listes!$A$65,IF('Dépenses forfaitaires'!$E49&gt;Listes!$D$64,'Dépenses forfaitaires'!$E49*Listes!$D$65,(('Dépenses forfaitaires'!$E49*Listes!$B$65)+Listes!$C$65)))))))</f>
        <v/>
      </c>
      <c r="P49" s="101" t="str">
        <f t="shared" si="1"/>
        <v/>
      </c>
      <c r="Q49" s="221"/>
    </row>
    <row r="50" spans="1:17" ht="20.149999999999999" customHeight="1" x14ac:dyDescent="0.35">
      <c r="A50" s="44">
        <v>44</v>
      </c>
      <c r="B50" s="20"/>
      <c r="C50" s="20"/>
      <c r="D50" s="20"/>
      <c r="E50" s="20"/>
      <c r="F50" s="20"/>
      <c r="G50" s="20"/>
      <c r="H50" s="107" t="str">
        <f>IF(C50="","",IF(C50="","",(VLOOKUP(C50,Listes!$B$31:$C$35,2,FALSE))))</f>
        <v/>
      </c>
      <c r="I50" s="221" t="str">
        <f t="shared" si="0"/>
        <v/>
      </c>
      <c r="J50" s="221"/>
      <c r="K50" s="221"/>
      <c r="L50" s="101" t="str">
        <f>IF(H50="","",IF(H50="","",(VLOOKUP(H50,Listes!$C$31:$D$35,2,FALSE))))</f>
        <v/>
      </c>
      <c r="M50" s="100" t="str">
        <f>IF($H50="","",IF($C50=Listes!$B$32,IF('Dépenses forfaitaires'!$E50&lt;=Listes!$B$53,('Dépenses forfaitaires'!$E50*(VLOOKUP('Dépenses forfaitaires'!$D50,Listes!$A$54:$E$60,2,FALSE))),IF('Dépenses forfaitaires'!$E50&gt;Listes!$E$53,('Dépenses forfaitaires'!$E50*(VLOOKUP('Dépenses forfaitaires'!$D50,Listes!$A$54:$E$60,5,FALSE))),('Dépenses forfaitaires'!$E50*(VLOOKUP('Dépenses forfaitaires'!$D50,Listes!$A$54:$E$60,3,FALSE)))+(VLOOKUP('Dépenses forfaitaires'!$D50,Listes!$A$54:$E$60,4,FALSE))))))</f>
        <v/>
      </c>
      <c r="N50" s="100" t="str">
        <f>IF($H50="","",IF($C50=Listes!$B$31,IF('Dépenses forfaitaires'!$E50&lt;=Listes!$B$42,('Dépenses forfaitaires'!$E50*(VLOOKUP('Dépenses forfaitaires'!$D50,Listes!$A$43:$E$49,2,FALSE))),IF('Dépenses forfaitaires'!$E50&gt;Listes!$D$42,('Dépenses forfaitaires'!$E50*(VLOOKUP('Dépenses forfaitaires'!$D50,Listes!$A$43:$E$49,5,FALSE))),('Dépenses forfaitaires'!$E50*(VLOOKUP('Dépenses forfaitaires'!$D50,Listes!$A$43:$E$49,3,FALSE)))+(VLOOKUP('Dépenses forfaitaires'!$D50,Listes!$A$43:$E$49,4,FALSE))))))</f>
        <v/>
      </c>
      <c r="O50" s="100" t="str">
        <f>IF($H50="","",IF($C50=Listes!$B$34,Listes!$I$31,IF($C50=Listes!$B$35,(VLOOKUP('Dépenses forfaitaires'!$F50,Listes!$E$31:$F$36,2,FALSE)),IF($C50=Listes!$B$33,IF('Dépenses forfaitaires'!$E50&lt;=Listes!$A$64,'Dépenses forfaitaires'!$E50*Listes!$A$65,IF('Dépenses forfaitaires'!$E50&gt;Listes!$D$64,'Dépenses forfaitaires'!$E50*Listes!$D$65,(('Dépenses forfaitaires'!$E50*Listes!$B$65)+Listes!$C$65)))))))</f>
        <v/>
      </c>
      <c r="P50" s="101" t="str">
        <f t="shared" si="1"/>
        <v/>
      </c>
      <c r="Q50" s="221"/>
    </row>
    <row r="51" spans="1:17" ht="20.149999999999999" customHeight="1" x14ac:dyDescent="0.35">
      <c r="A51" s="44">
        <v>45</v>
      </c>
      <c r="B51" s="20"/>
      <c r="C51" s="20"/>
      <c r="D51" s="20"/>
      <c r="E51" s="20"/>
      <c r="F51" s="20"/>
      <c r="G51" s="20"/>
      <c r="H51" s="107" t="str">
        <f>IF(C51="","",IF(C51="","",(VLOOKUP(C51,Listes!$B$31:$C$35,2,FALSE))))</f>
        <v/>
      </c>
      <c r="I51" s="221" t="str">
        <f t="shared" si="0"/>
        <v/>
      </c>
      <c r="J51" s="221"/>
      <c r="K51" s="221"/>
      <c r="L51" s="101" t="str">
        <f>IF(H51="","",IF(H51="","",(VLOOKUP(H51,Listes!$C$31:$D$35,2,FALSE))))</f>
        <v/>
      </c>
      <c r="M51" s="100" t="str">
        <f>IF($H51="","",IF($C51=Listes!$B$32,IF('Dépenses forfaitaires'!$E51&lt;=Listes!$B$53,('Dépenses forfaitaires'!$E51*(VLOOKUP('Dépenses forfaitaires'!$D51,Listes!$A$54:$E$60,2,FALSE))),IF('Dépenses forfaitaires'!$E51&gt;Listes!$E$53,('Dépenses forfaitaires'!$E51*(VLOOKUP('Dépenses forfaitaires'!$D51,Listes!$A$54:$E$60,5,FALSE))),('Dépenses forfaitaires'!$E51*(VLOOKUP('Dépenses forfaitaires'!$D51,Listes!$A$54:$E$60,3,FALSE)))+(VLOOKUP('Dépenses forfaitaires'!$D51,Listes!$A$54:$E$60,4,FALSE))))))</f>
        <v/>
      </c>
      <c r="N51" s="100" t="str">
        <f>IF($H51="","",IF($C51=Listes!$B$31,IF('Dépenses forfaitaires'!$E51&lt;=Listes!$B$42,('Dépenses forfaitaires'!$E51*(VLOOKUP('Dépenses forfaitaires'!$D51,Listes!$A$43:$E$49,2,FALSE))),IF('Dépenses forfaitaires'!$E51&gt;Listes!$D$42,('Dépenses forfaitaires'!$E51*(VLOOKUP('Dépenses forfaitaires'!$D51,Listes!$A$43:$E$49,5,FALSE))),('Dépenses forfaitaires'!$E51*(VLOOKUP('Dépenses forfaitaires'!$D51,Listes!$A$43:$E$49,3,FALSE)))+(VLOOKUP('Dépenses forfaitaires'!$D51,Listes!$A$43:$E$49,4,FALSE))))))</f>
        <v/>
      </c>
      <c r="O51" s="100" t="str">
        <f>IF($H51="","",IF($C51=Listes!$B$34,Listes!$I$31,IF($C51=Listes!$B$35,(VLOOKUP('Dépenses forfaitaires'!$F51,Listes!$E$31:$F$36,2,FALSE)),IF($C51=Listes!$B$33,IF('Dépenses forfaitaires'!$E51&lt;=Listes!$A$64,'Dépenses forfaitaires'!$E51*Listes!$A$65,IF('Dépenses forfaitaires'!$E51&gt;Listes!$D$64,'Dépenses forfaitaires'!$E51*Listes!$D$65,(('Dépenses forfaitaires'!$E51*Listes!$B$65)+Listes!$C$65)))))))</f>
        <v/>
      </c>
      <c r="P51" s="101" t="str">
        <f t="shared" si="1"/>
        <v/>
      </c>
      <c r="Q51" s="221"/>
    </row>
    <row r="52" spans="1:17" ht="20.149999999999999" customHeight="1" x14ac:dyDescent="0.35">
      <c r="A52" s="44">
        <v>46</v>
      </c>
      <c r="B52" s="20"/>
      <c r="C52" s="20"/>
      <c r="D52" s="20"/>
      <c r="E52" s="20"/>
      <c r="F52" s="20"/>
      <c r="G52" s="20"/>
      <c r="H52" s="107" t="str">
        <f>IF(C52="","",IF(C52="","",(VLOOKUP(C52,Listes!$B$31:$C$35,2,FALSE))))</f>
        <v/>
      </c>
      <c r="I52" s="221" t="str">
        <f t="shared" si="0"/>
        <v/>
      </c>
      <c r="J52" s="221"/>
      <c r="K52" s="221"/>
      <c r="L52" s="101" t="str">
        <f>IF(H52="","",IF(H52="","",(VLOOKUP(H52,Listes!$C$31:$D$35,2,FALSE))))</f>
        <v/>
      </c>
      <c r="M52" s="100" t="str">
        <f>IF($H52="","",IF($C52=Listes!$B$32,IF('Dépenses forfaitaires'!$E52&lt;=Listes!$B$53,('Dépenses forfaitaires'!$E52*(VLOOKUP('Dépenses forfaitaires'!$D52,Listes!$A$54:$E$60,2,FALSE))),IF('Dépenses forfaitaires'!$E52&gt;Listes!$E$53,('Dépenses forfaitaires'!$E52*(VLOOKUP('Dépenses forfaitaires'!$D52,Listes!$A$54:$E$60,5,FALSE))),('Dépenses forfaitaires'!$E52*(VLOOKUP('Dépenses forfaitaires'!$D52,Listes!$A$54:$E$60,3,FALSE)))+(VLOOKUP('Dépenses forfaitaires'!$D52,Listes!$A$54:$E$60,4,FALSE))))))</f>
        <v/>
      </c>
      <c r="N52" s="100" t="str">
        <f>IF($H52="","",IF($C52=Listes!$B$31,IF('Dépenses forfaitaires'!$E52&lt;=Listes!$B$42,('Dépenses forfaitaires'!$E52*(VLOOKUP('Dépenses forfaitaires'!$D52,Listes!$A$43:$E$49,2,FALSE))),IF('Dépenses forfaitaires'!$E52&gt;Listes!$D$42,('Dépenses forfaitaires'!$E52*(VLOOKUP('Dépenses forfaitaires'!$D52,Listes!$A$43:$E$49,5,FALSE))),('Dépenses forfaitaires'!$E52*(VLOOKUP('Dépenses forfaitaires'!$D52,Listes!$A$43:$E$49,3,FALSE)))+(VLOOKUP('Dépenses forfaitaires'!$D52,Listes!$A$43:$E$49,4,FALSE))))))</f>
        <v/>
      </c>
      <c r="O52" s="100" t="str">
        <f>IF($H52="","",IF($C52=Listes!$B$34,Listes!$I$31,IF($C52=Listes!$B$35,(VLOOKUP('Dépenses forfaitaires'!$F52,Listes!$E$31:$F$36,2,FALSE)),IF($C52=Listes!$B$33,IF('Dépenses forfaitaires'!$E52&lt;=Listes!$A$64,'Dépenses forfaitaires'!$E52*Listes!$A$65,IF('Dépenses forfaitaires'!$E52&gt;Listes!$D$64,'Dépenses forfaitaires'!$E52*Listes!$D$65,(('Dépenses forfaitaires'!$E52*Listes!$B$65)+Listes!$C$65)))))))</f>
        <v/>
      </c>
      <c r="P52" s="101" t="str">
        <f t="shared" si="1"/>
        <v/>
      </c>
      <c r="Q52" s="221"/>
    </row>
    <row r="53" spans="1:17" ht="20.149999999999999" customHeight="1" x14ac:dyDescent="0.35">
      <c r="A53" s="44">
        <v>47</v>
      </c>
      <c r="B53" s="20"/>
      <c r="C53" s="20"/>
      <c r="D53" s="20"/>
      <c r="E53" s="20"/>
      <c r="F53" s="20"/>
      <c r="G53" s="20"/>
      <c r="H53" s="107" t="str">
        <f>IF(C53="","",IF(C53="","",(VLOOKUP(C53,Listes!$B$31:$C$35,2,FALSE))))</f>
        <v/>
      </c>
      <c r="I53" s="221" t="str">
        <f t="shared" si="0"/>
        <v/>
      </c>
      <c r="J53" s="221"/>
      <c r="K53" s="221"/>
      <c r="L53" s="101" t="str">
        <f>IF(H53="","",IF(H53="","",(VLOOKUP(H53,Listes!$C$31:$D$35,2,FALSE))))</f>
        <v/>
      </c>
      <c r="M53" s="100" t="str">
        <f>IF($H53="","",IF($C53=Listes!$B$32,IF('Dépenses forfaitaires'!$E53&lt;=Listes!$B$53,('Dépenses forfaitaires'!$E53*(VLOOKUP('Dépenses forfaitaires'!$D53,Listes!$A$54:$E$60,2,FALSE))),IF('Dépenses forfaitaires'!$E53&gt;Listes!$E$53,('Dépenses forfaitaires'!$E53*(VLOOKUP('Dépenses forfaitaires'!$D53,Listes!$A$54:$E$60,5,FALSE))),('Dépenses forfaitaires'!$E53*(VLOOKUP('Dépenses forfaitaires'!$D53,Listes!$A$54:$E$60,3,FALSE)))+(VLOOKUP('Dépenses forfaitaires'!$D53,Listes!$A$54:$E$60,4,FALSE))))))</f>
        <v/>
      </c>
      <c r="N53" s="100" t="str">
        <f>IF($H53="","",IF($C53=Listes!$B$31,IF('Dépenses forfaitaires'!$E53&lt;=Listes!$B$42,('Dépenses forfaitaires'!$E53*(VLOOKUP('Dépenses forfaitaires'!$D53,Listes!$A$43:$E$49,2,FALSE))),IF('Dépenses forfaitaires'!$E53&gt;Listes!$D$42,('Dépenses forfaitaires'!$E53*(VLOOKUP('Dépenses forfaitaires'!$D53,Listes!$A$43:$E$49,5,FALSE))),('Dépenses forfaitaires'!$E53*(VLOOKUP('Dépenses forfaitaires'!$D53,Listes!$A$43:$E$49,3,FALSE)))+(VLOOKUP('Dépenses forfaitaires'!$D53,Listes!$A$43:$E$49,4,FALSE))))))</f>
        <v/>
      </c>
      <c r="O53" s="100" t="str">
        <f>IF($H53="","",IF($C53=Listes!$B$34,Listes!$I$31,IF($C53=Listes!$B$35,(VLOOKUP('Dépenses forfaitaires'!$F53,Listes!$E$31:$F$36,2,FALSE)),IF($C53=Listes!$B$33,IF('Dépenses forfaitaires'!$E53&lt;=Listes!$A$64,'Dépenses forfaitaires'!$E53*Listes!$A$65,IF('Dépenses forfaitaires'!$E53&gt;Listes!$D$64,'Dépenses forfaitaires'!$E53*Listes!$D$65,(('Dépenses forfaitaires'!$E53*Listes!$B$65)+Listes!$C$65)))))))</f>
        <v/>
      </c>
      <c r="P53" s="101" t="str">
        <f t="shared" si="1"/>
        <v/>
      </c>
      <c r="Q53" s="221"/>
    </row>
    <row r="54" spans="1:17" ht="20.149999999999999" customHeight="1" x14ac:dyDescent="0.35">
      <c r="A54" s="44">
        <v>48</v>
      </c>
      <c r="B54" s="20"/>
      <c r="C54" s="20"/>
      <c r="D54" s="20"/>
      <c r="E54" s="20"/>
      <c r="F54" s="20"/>
      <c r="G54" s="20"/>
      <c r="H54" s="107" t="str">
        <f>IF(C54="","",IF(C54="","",(VLOOKUP(C54,Listes!$B$31:$C$35,2,FALSE))))</f>
        <v/>
      </c>
      <c r="I54" s="221" t="str">
        <f t="shared" si="0"/>
        <v/>
      </c>
      <c r="J54" s="221"/>
      <c r="K54" s="221"/>
      <c r="L54" s="101" t="str">
        <f>IF(H54="","",IF(H54="","",(VLOOKUP(H54,Listes!$C$31:$D$35,2,FALSE))))</f>
        <v/>
      </c>
      <c r="M54" s="100" t="str">
        <f>IF($H54="","",IF($C54=Listes!$B$32,IF('Dépenses forfaitaires'!$E54&lt;=Listes!$B$53,('Dépenses forfaitaires'!$E54*(VLOOKUP('Dépenses forfaitaires'!$D54,Listes!$A$54:$E$60,2,FALSE))),IF('Dépenses forfaitaires'!$E54&gt;Listes!$E$53,('Dépenses forfaitaires'!$E54*(VLOOKUP('Dépenses forfaitaires'!$D54,Listes!$A$54:$E$60,5,FALSE))),('Dépenses forfaitaires'!$E54*(VLOOKUP('Dépenses forfaitaires'!$D54,Listes!$A$54:$E$60,3,FALSE)))+(VLOOKUP('Dépenses forfaitaires'!$D54,Listes!$A$54:$E$60,4,FALSE))))))</f>
        <v/>
      </c>
      <c r="N54" s="100" t="str">
        <f>IF($H54="","",IF($C54=Listes!$B$31,IF('Dépenses forfaitaires'!$E54&lt;=Listes!$B$42,('Dépenses forfaitaires'!$E54*(VLOOKUP('Dépenses forfaitaires'!$D54,Listes!$A$43:$E$49,2,FALSE))),IF('Dépenses forfaitaires'!$E54&gt;Listes!$D$42,('Dépenses forfaitaires'!$E54*(VLOOKUP('Dépenses forfaitaires'!$D54,Listes!$A$43:$E$49,5,FALSE))),('Dépenses forfaitaires'!$E54*(VLOOKUP('Dépenses forfaitaires'!$D54,Listes!$A$43:$E$49,3,FALSE)))+(VLOOKUP('Dépenses forfaitaires'!$D54,Listes!$A$43:$E$49,4,FALSE))))))</f>
        <v/>
      </c>
      <c r="O54" s="100" t="str">
        <f>IF($H54="","",IF($C54=Listes!$B$34,Listes!$I$31,IF($C54=Listes!$B$35,(VLOOKUP('Dépenses forfaitaires'!$F54,Listes!$E$31:$F$36,2,FALSE)),IF($C54=Listes!$B$33,IF('Dépenses forfaitaires'!$E54&lt;=Listes!$A$64,'Dépenses forfaitaires'!$E54*Listes!$A$65,IF('Dépenses forfaitaires'!$E54&gt;Listes!$D$64,'Dépenses forfaitaires'!$E54*Listes!$D$65,(('Dépenses forfaitaires'!$E54*Listes!$B$65)+Listes!$C$65)))))))</f>
        <v/>
      </c>
      <c r="P54" s="101" t="str">
        <f t="shared" si="1"/>
        <v/>
      </c>
      <c r="Q54" s="221"/>
    </row>
    <row r="55" spans="1:17" ht="20.149999999999999" customHeight="1" x14ac:dyDescent="0.35">
      <c r="A55" s="44">
        <v>49</v>
      </c>
      <c r="B55" s="20"/>
      <c r="C55" s="20"/>
      <c r="D55" s="20"/>
      <c r="E55" s="20"/>
      <c r="F55" s="20"/>
      <c r="G55" s="20"/>
      <c r="H55" s="107" t="str">
        <f>IF(C55="","",IF(C55="","",(VLOOKUP(C55,Listes!$B$31:$C$35,2,FALSE))))</f>
        <v/>
      </c>
      <c r="I55" s="221" t="str">
        <f t="shared" si="0"/>
        <v/>
      </c>
      <c r="J55" s="221"/>
      <c r="K55" s="221"/>
      <c r="L55" s="101" t="str">
        <f>IF(H55="","",IF(H55="","",(VLOOKUP(H55,Listes!$C$31:$D$35,2,FALSE))))</f>
        <v/>
      </c>
      <c r="M55" s="100" t="str">
        <f>IF($H55="","",IF($C55=Listes!$B$32,IF('Dépenses forfaitaires'!$E55&lt;=Listes!$B$53,('Dépenses forfaitaires'!$E55*(VLOOKUP('Dépenses forfaitaires'!$D55,Listes!$A$54:$E$60,2,FALSE))),IF('Dépenses forfaitaires'!$E55&gt;Listes!$E$53,('Dépenses forfaitaires'!$E55*(VLOOKUP('Dépenses forfaitaires'!$D55,Listes!$A$54:$E$60,5,FALSE))),('Dépenses forfaitaires'!$E55*(VLOOKUP('Dépenses forfaitaires'!$D55,Listes!$A$54:$E$60,3,FALSE)))+(VLOOKUP('Dépenses forfaitaires'!$D55,Listes!$A$54:$E$60,4,FALSE))))))</f>
        <v/>
      </c>
      <c r="N55" s="100" t="str">
        <f>IF($H55="","",IF($C55=Listes!$B$31,IF('Dépenses forfaitaires'!$E55&lt;=Listes!$B$42,('Dépenses forfaitaires'!$E55*(VLOOKUP('Dépenses forfaitaires'!$D55,Listes!$A$43:$E$49,2,FALSE))),IF('Dépenses forfaitaires'!$E55&gt;Listes!$D$42,('Dépenses forfaitaires'!$E55*(VLOOKUP('Dépenses forfaitaires'!$D55,Listes!$A$43:$E$49,5,FALSE))),('Dépenses forfaitaires'!$E55*(VLOOKUP('Dépenses forfaitaires'!$D55,Listes!$A$43:$E$49,3,FALSE)))+(VLOOKUP('Dépenses forfaitaires'!$D55,Listes!$A$43:$E$49,4,FALSE))))))</f>
        <v/>
      </c>
      <c r="O55" s="100" t="str">
        <f>IF($H55="","",IF($C55=Listes!$B$34,Listes!$I$31,IF($C55=Listes!$B$35,(VLOOKUP('Dépenses forfaitaires'!$F55,Listes!$E$31:$F$36,2,FALSE)),IF($C55=Listes!$B$33,IF('Dépenses forfaitaires'!$E55&lt;=Listes!$A$64,'Dépenses forfaitaires'!$E55*Listes!$A$65,IF('Dépenses forfaitaires'!$E55&gt;Listes!$D$64,'Dépenses forfaitaires'!$E55*Listes!$D$65,(('Dépenses forfaitaires'!$E55*Listes!$B$65)+Listes!$C$65)))))))</f>
        <v/>
      </c>
      <c r="P55" s="101" t="str">
        <f t="shared" si="1"/>
        <v/>
      </c>
      <c r="Q55" s="221"/>
    </row>
    <row r="56" spans="1:17" ht="20.149999999999999" customHeight="1" x14ac:dyDescent="0.35">
      <c r="A56" s="44">
        <v>50</v>
      </c>
      <c r="B56" s="20"/>
      <c r="C56" s="20"/>
      <c r="D56" s="20"/>
      <c r="E56" s="20"/>
      <c r="F56" s="20"/>
      <c r="G56" s="20"/>
      <c r="H56" s="107" t="str">
        <f>IF(C56="","",IF(C56="","",(VLOOKUP(C56,Listes!$B$31:$C$35,2,FALSE))))</f>
        <v/>
      </c>
      <c r="I56" s="221" t="str">
        <f t="shared" si="0"/>
        <v/>
      </c>
      <c r="J56" s="221"/>
      <c r="K56" s="221"/>
      <c r="L56" s="101" t="str">
        <f>IF(H56="","",IF(H56="","",(VLOOKUP(H56,Listes!$C$31:$D$35,2,FALSE))))</f>
        <v/>
      </c>
      <c r="M56" s="100" t="str">
        <f>IF($H56="","",IF($C56=Listes!$B$32,IF('Dépenses forfaitaires'!$E56&lt;=Listes!$B$53,('Dépenses forfaitaires'!$E56*(VLOOKUP('Dépenses forfaitaires'!$D56,Listes!$A$54:$E$60,2,FALSE))),IF('Dépenses forfaitaires'!$E56&gt;Listes!$E$53,('Dépenses forfaitaires'!$E56*(VLOOKUP('Dépenses forfaitaires'!$D56,Listes!$A$54:$E$60,5,FALSE))),('Dépenses forfaitaires'!$E56*(VLOOKUP('Dépenses forfaitaires'!$D56,Listes!$A$54:$E$60,3,FALSE)))+(VLOOKUP('Dépenses forfaitaires'!$D56,Listes!$A$54:$E$60,4,FALSE))))))</f>
        <v/>
      </c>
      <c r="N56" s="100" t="str">
        <f>IF($H56="","",IF($C56=Listes!$B$31,IF('Dépenses forfaitaires'!$E56&lt;=Listes!$B$42,('Dépenses forfaitaires'!$E56*(VLOOKUP('Dépenses forfaitaires'!$D56,Listes!$A$43:$E$49,2,FALSE))),IF('Dépenses forfaitaires'!$E56&gt;Listes!$D$42,('Dépenses forfaitaires'!$E56*(VLOOKUP('Dépenses forfaitaires'!$D56,Listes!$A$43:$E$49,5,FALSE))),('Dépenses forfaitaires'!$E56*(VLOOKUP('Dépenses forfaitaires'!$D56,Listes!$A$43:$E$49,3,FALSE)))+(VLOOKUP('Dépenses forfaitaires'!$D56,Listes!$A$43:$E$49,4,FALSE))))))</f>
        <v/>
      </c>
      <c r="O56" s="100" t="str">
        <f>IF($H56="","",IF($C56=Listes!$B$34,Listes!$I$31,IF($C56=Listes!$B$35,(VLOOKUP('Dépenses forfaitaires'!$F56,Listes!$E$31:$F$36,2,FALSE)),IF($C56=Listes!$B$33,IF('Dépenses forfaitaires'!$E56&lt;=Listes!$A$64,'Dépenses forfaitaires'!$E56*Listes!$A$65,IF('Dépenses forfaitaires'!$E56&gt;Listes!$D$64,'Dépenses forfaitaires'!$E56*Listes!$D$65,(('Dépenses forfaitaires'!$E56*Listes!$B$65)+Listes!$C$65)))))))</f>
        <v/>
      </c>
      <c r="P56" s="101" t="str">
        <f t="shared" si="1"/>
        <v/>
      </c>
      <c r="Q56" s="221"/>
    </row>
    <row r="57" spans="1:17" ht="20.149999999999999" customHeight="1" x14ac:dyDescent="0.35">
      <c r="A57" s="44">
        <v>51</v>
      </c>
      <c r="B57" s="20"/>
      <c r="C57" s="20"/>
      <c r="D57" s="20"/>
      <c r="E57" s="20"/>
      <c r="F57" s="20"/>
      <c r="G57" s="20"/>
      <c r="H57" s="107" t="str">
        <f>IF(C57="","",IF(C57="","",(VLOOKUP(C57,Listes!$B$31:$C$35,2,FALSE))))</f>
        <v/>
      </c>
      <c r="I57" s="221" t="str">
        <f t="shared" si="0"/>
        <v/>
      </c>
      <c r="J57" s="221"/>
      <c r="K57" s="221"/>
      <c r="L57" s="101" t="str">
        <f>IF(H57="","",IF(H57="","",(VLOOKUP(H57,Listes!$C$31:$D$35,2,FALSE))))</f>
        <v/>
      </c>
      <c r="M57" s="100" t="str">
        <f>IF($H57="","",IF($C57=Listes!$B$32,IF('Dépenses forfaitaires'!$E57&lt;=Listes!$B$53,('Dépenses forfaitaires'!$E57*(VLOOKUP('Dépenses forfaitaires'!$D57,Listes!$A$54:$E$60,2,FALSE))),IF('Dépenses forfaitaires'!$E57&gt;Listes!$E$53,('Dépenses forfaitaires'!$E57*(VLOOKUP('Dépenses forfaitaires'!$D57,Listes!$A$54:$E$60,5,FALSE))),('Dépenses forfaitaires'!$E57*(VLOOKUP('Dépenses forfaitaires'!$D57,Listes!$A$54:$E$60,3,FALSE)))+(VLOOKUP('Dépenses forfaitaires'!$D57,Listes!$A$54:$E$60,4,FALSE))))))</f>
        <v/>
      </c>
      <c r="N57" s="100" t="str">
        <f>IF($H57="","",IF($C57=Listes!$B$31,IF('Dépenses forfaitaires'!$E57&lt;=Listes!$B$42,('Dépenses forfaitaires'!$E57*(VLOOKUP('Dépenses forfaitaires'!$D57,Listes!$A$43:$E$49,2,FALSE))),IF('Dépenses forfaitaires'!$E57&gt;Listes!$D$42,('Dépenses forfaitaires'!$E57*(VLOOKUP('Dépenses forfaitaires'!$D57,Listes!$A$43:$E$49,5,FALSE))),('Dépenses forfaitaires'!$E57*(VLOOKUP('Dépenses forfaitaires'!$D57,Listes!$A$43:$E$49,3,FALSE)))+(VLOOKUP('Dépenses forfaitaires'!$D57,Listes!$A$43:$E$49,4,FALSE))))))</f>
        <v/>
      </c>
      <c r="O57" s="100" t="str">
        <f>IF($H57="","",IF($C57=Listes!$B$34,Listes!$I$31,IF($C57=Listes!$B$35,(VLOOKUP('Dépenses forfaitaires'!$F57,Listes!$E$31:$F$36,2,FALSE)),IF($C57=Listes!$B$33,IF('Dépenses forfaitaires'!$E57&lt;=Listes!$A$64,'Dépenses forfaitaires'!$E57*Listes!$A$65,IF('Dépenses forfaitaires'!$E57&gt;Listes!$D$64,'Dépenses forfaitaires'!$E57*Listes!$D$65,(('Dépenses forfaitaires'!$E57*Listes!$B$65)+Listes!$C$65)))))))</f>
        <v/>
      </c>
      <c r="P57" s="101" t="str">
        <f t="shared" si="1"/>
        <v/>
      </c>
      <c r="Q57" s="221"/>
    </row>
    <row r="58" spans="1:17" ht="20.149999999999999" customHeight="1" x14ac:dyDescent="0.35">
      <c r="A58" s="44">
        <v>52</v>
      </c>
      <c r="B58" s="20"/>
      <c r="C58" s="20"/>
      <c r="D58" s="20"/>
      <c r="E58" s="20"/>
      <c r="F58" s="20"/>
      <c r="G58" s="20"/>
      <c r="H58" s="107" t="str">
        <f>IF(C58="","",IF(C58="","",(VLOOKUP(C58,Listes!$B$31:$C$35,2,FALSE))))</f>
        <v/>
      </c>
      <c r="I58" s="221" t="str">
        <f t="shared" si="0"/>
        <v/>
      </c>
      <c r="J58" s="221"/>
      <c r="K58" s="221"/>
      <c r="L58" s="101" t="str">
        <f>IF(H58="","",IF(H58="","",(VLOOKUP(H58,Listes!$C$31:$D$35,2,FALSE))))</f>
        <v/>
      </c>
      <c r="M58" s="100" t="str">
        <f>IF($H58="","",IF($C58=Listes!$B$32,IF('Dépenses forfaitaires'!$E58&lt;=Listes!$B$53,('Dépenses forfaitaires'!$E58*(VLOOKUP('Dépenses forfaitaires'!$D58,Listes!$A$54:$E$60,2,FALSE))),IF('Dépenses forfaitaires'!$E58&gt;Listes!$E$53,('Dépenses forfaitaires'!$E58*(VLOOKUP('Dépenses forfaitaires'!$D58,Listes!$A$54:$E$60,5,FALSE))),('Dépenses forfaitaires'!$E58*(VLOOKUP('Dépenses forfaitaires'!$D58,Listes!$A$54:$E$60,3,FALSE)))+(VLOOKUP('Dépenses forfaitaires'!$D58,Listes!$A$54:$E$60,4,FALSE))))))</f>
        <v/>
      </c>
      <c r="N58" s="100" t="str">
        <f>IF($H58="","",IF($C58=Listes!$B$31,IF('Dépenses forfaitaires'!$E58&lt;=Listes!$B$42,('Dépenses forfaitaires'!$E58*(VLOOKUP('Dépenses forfaitaires'!$D58,Listes!$A$43:$E$49,2,FALSE))),IF('Dépenses forfaitaires'!$E58&gt;Listes!$D$42,('Dépenses forfaitaires'!$E58*(VLOOKUP('Dépenses forfaitaires'!$D58,Listes!$A$43:$E$49,5,FALSE))),('Dépenses forfaitaires'!$E58*(VLOOKUP('Dépenses forfaitaires'!$D58,Listes!$A$43:$E$49,3,FALSE)))+(VLOOKUP('Dépenses forfaitaires'!$D58,Listes!$A$43:$E$49,4,FALSE))))))</f>
        <v/>
      </c>
      <c r="O58" s="100" t="str">
        <f>IF($H58="","",IF($C58=Listes!$B$34,Listes!$I$31,IF($C58=Listes!$B$35,(VLOOKUP('Dépenses forfaitaires'!$F58,Listes!$E$31:$F$36,2,FALSE)),IF($C58=Listes!$B$33,IF('Dépenses forfaitaires'!$E58&lt;=Listes!$A$64,'Dépenses forfaitaires'!$E58*Listes!$A$65,IF('Dépenses forfaitaires'!$E58&gt;Listes!$D$64,'Dépenses forfaitaires'!$E58*Listes!$D$65,(('Dépenses forfaitaires'!$E58*Listes!$B$65)+Listes!$C$65)))))))</f>
        <v/>
      </c>
      <c r="P58" s="101" t="str">
        <f t="shared" si="1"/>
        <v/>
      </c>
      <c r="Q58" s="221"/>
    </row>
    <row r="59" spans="1:17" ht="20.149999999999999" customHeight="1" x14ac:dyDescent="0.35">
      <c r="A59" s="44">
        <v>53</v>
      </c>
      <c r="B59" s="20"/>
      <c r="C59" s="20"/>
      <c r="D59" s="20"/>
      <c r="E59" s="20"/>
      <c r="F59" s="20"/>
      <c r="G59" s="20"/>
      <c r="H59" s="107" t="str">
        <f>IF(C59="","",IF(C59="","",(VLOOKUP(C59,Listes!$B$31:$C$35,2,FALSE))))</f>
        <v/>
      </c>
      <c r="I59" s="221" t="str">
        <f t="shared" si="0"/>
        <v/>
      </c>
      <c r="J59" s="221"/>
      <c r="K59" s="221"/>
      <c r="L59" s="101" t="str">
        <f>IF(H59="","",IF(H59="","",(VLOOKUP(H59,Listes!$C$31:$D$35,2,FALSE))))</f>
        <v/>
      </c>
      <c r="M59" s="100" t="str">
        <f>IF($H59="","",IF($C59=Listes!$B$32,IF('Dépenses forfaitaires'!$E59&lt;=Listes!$B$53,('Dépenses forfaitaires'!$E59*(VLOOKUP('Dépenses forfaitaires'!$D59,Listes!$A$54:$E$60,2,FALSE))),IF('Dépenses forfaitaires'!$E59&gt;Listes!$E$53,('Dépenses forfaitaires'!$E59*(VLOOKUP('Dépenses forfaitaires'!$D59,Listes!$A$54:$E$60,5,FALSE))),('Dépenses forfaitaires'!$E59*(VLOOKUP('Dépenses forfaitaires'!$D59,Listes!$A$54:$E$60,3,FALSE)))+(VLOOKUP('Dépenses forfaitaires'!$D59,Listes!$A$54:$E$60,4,FALSE))))))</f>
        <v/>
      </c>
      <c r="N59" s="100" t="str">
        <f>IF($H59="","",IF($C59=Listes!$B$31,IF('Dépenses forfaitaires'!$E59&lt;=Listes!$B$42,('Dépenses forfaitaires'!$E59*(VLOOKUP('Dépenses forfaitaires'!$D59,Listes!$A$43:$E$49,2,FALSE))),IF('Dépenses forfaitaires'!$E59&gt;Listes!$D$42,('Dépenses forfaitaires'!$E59*(VLOOKUP('Dépenses forfaitaires'!$D59,Listes!$A$43:$E$49,5,FALSE))),('Dépenses forfaitaires'!$E59*(VLOOKUP('Dépenses forfaitaires'!$D59,Listes!$A$43:$E$49,3,FALSE)))+(VLOOKUP('Dépenses forfaitaires'!$D59,Listes!$A$43:$E$49,4,FALSE))))))</f>
        <v/>
      </c>
      <c r="O59" s="100" t="str">
        <f>IF($H59="","",IF($C59=Listes!$B$34,Listes!$I$31,IF($C59=Listes!$B$35,(VLOOKUP('Dépenses forfaitaires'!$F59,Listes!$E$31:$F$36,2,FALSE)),IF($C59=Listes!$B$33,IF('Dépenses forfaitaires'!$E59&lt;=Listes!$A$64,'Dépenses forfaitaires'!$E59*Listes!$A$65,IF('Dépenses forfaitaires'!$E59&gt;Listes!$D$64,'Dépenses forfaitaires'!$E59*Listes!$D$65,(('Dépenses forfaitaires'!$E59*Listes!$B$65)+Listes!$C$65)))))))</f>
        <v/>
      </c>
      <c r="P59" s="101" t="str">
        <f t="shared" si="1"/>
        <v/>
      </c>
      <c r="Q59" s="221"/>
    </row>
    <row r="60" spans="1:17" ht="20.149999999999999" customHeight="1" x14ac:dyDescent="0.35">
      <c r="A60" s="44">
        <v>54</v>
      </c>
      <c r="B60" s="20"/>
      <c r="C60" s="20"/>
      <c r="D60" s="20"/>
      <c r="E60" s="20"/>
      <c r="F60" s="20"/>
      <c r="G60" s="20"/>
      <c r="H60" s="107" t="str">
        <f>IF(C60="","",IF(C60="","",(VLOOKUP(C60,Listes!$B$31:$C$35,2,FALSE))))</f>
        <v/>
      </c>
      <c r="I60" s="221" t="str">
        <f t="shared" si="0"/>
        <v/>
      </c>
      <c r="J60" s="221"/>
      <c r="K60" s="221"/>
      <c r="L60" s="101" t="str">
        <f>IF(H60="","",IF(H60="","",(VLOOKUP(H60,Listes!$C$31:$D$35,2,FALSE))))</f>
        <v/>
      </c>
      <c r="M60" s="100" t="str">
        <f>IF($H60="","",IF($C60=Listes!$B$32,IF('Dépenses forfaitaires'!$E60&lt;=Listes!$B$53,('Dépenses forfaitaires'!$E60*(VLOOKUP('Dépenses forfaitaires'!$D60,Listes!$A$54:$E$60,2,FALSE))),IF('Dépenses forfaitaires'!$E60&gt;Listes!$E$53,('Dépenses forfaitaires'!$E60*(VLOOKUP('Dépenses forfaitaires'!$D60,Listes!$A$54:$E$60,5,FALSE))),('Dépenses forfaitaires'!$E60*(VLOOKUP('Dépenses forfaitaires'!$D60,Listes!$A$54:$E$60,3,FALSE)))+(VLOOKUP('Dépenses forfaitaires'!$D60,Listes!$A$54:$E$60,4,FALSE))))))</f>
        <v/>
      </c>
      <c r="N60" s="100" t="str">
        <f>IF($H60="","",IF($C60=Listes!$B$31,IF('Dépenses forfaitaires'!$E60&lt;=Listes!$B$42,('Dépenses forfaitaires'!$E60*(VLOOKUP('Dépenses forfaitaires'!$D60,Listes!$A$43:$E$49,2,FALSE))),IF('Dépenses forfaitaires'!$E60&gt;Listes!$D$42,('Dépenses forfaitaires'!$E60*(VLOOKUP('Dépenses forfaitaires'!$D60,Listes!$A$43:$E$49,5,FALSE))),('Dépenses forfaitaires'!$E60*(VLOOKUP('Dépenses forfaitaires'!$D60,Listes!$A$43:$E$49,3,FALSE)))+(VLOOKUP('Dépenses forfaitaires'!$D60,Listes!$A$43:$E$49,4,FALSE))))))</f>
        <v/>
      </c>
      <c r="O60" s="100" t="str">
        <f>IF($H60="","",IF($C60=Listes!$B$34,Listes!$I$31,IF($C60=Listes!$B$35,(VLOOKUP('Dépenses forfaitaires'!$F60,Listes!$E$31:$F$36,2,FALSE)),IF($C60=Listes!$B$33,IF('Dépenses forfaitaires'!$E60&lt;=Listes!$A$64,'Dépenses forfaitaires'!$E60*Listes!$A$65,IF('Dépenses forfaitaires'!$E60&gt;Listes!$D$64,'Dépenses forfaitaires'!$E60*Listes!$D$65,(('Dépenses forfaitaires'!$E60*Listes!$B$65)+Listes!$C$65)))))))</f>
        <v/>
      </c>
      <c r="P60" s="101" t="str">
        <f t="shared" si="1"/>
        <v/>
      </c>
      <c r="Q60" s="221"/>
    </row>
    <row r="61" spans="1:17" ht="20.149999999999999" customHeight="1" x14ac:dyDescent="0.35">
      <c r="A61" s="44">
        <v>55</v>
      </c>
      <c r="B61" s="20"/>
      <c r="C61" s="20"/>
      <c r="D61" s="20"/>
      <c r="E61" s="20"/>
      <c r="F61" s="20"/>
      <c r="G61" s="20"/>
      <c r="H61" s="107" t="str">
        <f>IF(C61="","",IF(C61="","",(VLOOKUP(C61,Listes!$B$31:$C$35,2,FALSE))))</f>
        <v/>
      </c>
      <c r="I61" s="221" t="str">
        <f t="shared" si="0"/>
        <v/>
      </c>
      <c r="J61" s="221"/>
      <c r="K61" s="221"/>
      <c r="L61" s="101" t="str">
        <f>IF(H61="","",IF(H61="","",(VLOOKUP(H61,Listes!$C$31:$D$35,2,FALSE))))</f>
        <v/>
      </c>
      <c r="M61" s="100" t="str">
        <f>IF($H61="","",IF($C61=Listes!$B$32,IF('Dépenses forfaitaires'!$E61&lt;=Listes!$B$53,('Dépenses forfaitaires'!$E61*(VLOOKUP('Dépenses forfaitaires'!$D61,Listes!$A$54:$E$60,2,FALSE))),IF('Dépenses forfaitaires'!$E61&gt;Listes!$E$53,('Dépenses forfaitaires'!$E61*(VLOOKUP('Dépenses forfaitaires'!$D61,Listes!$A$54:$E$60,5,FALSE))),('Dépenses forfaitaires'!$E61*(VLOOKUP('Dépenses forfaitaires'!$D61,Listes!$A$54:$E$60,3,FALSE)))+(VLOOKUP('Dépenses forfaitaires'!$D61,Listes!$A$54:$E$60,4,FALSE))))))</f>
        <v/>
      </c>
      <c r="N61" s="100" t="str">
        <f>IF($H61="","",IF($C61=Listes!$B$31,IF('Dépenses forfaitaires'!$E61&lt;=Listes!$B$42,('Dépenses forfaitaires'!$E61*(VLOOKUP('Dépenses forfaitaires'!$D61,Listes!$A$43:$E$49,2,FALSE))),IF('Dépenses forfaitaires'!$E61&gt;Listes!$D$42,('Dépenses forfaitaires'!$E61*(VLOOKUP('Dépenses forfaitaires'!$D61,Listes!$A$43:$E$49,5,FALSE))),('Dépenses forfaitaires'!$E61*(VLOOKUP('Dépenses forfaitaires'!$D61,Listes!$A$43:$E$49,3,FALSE)))+(VLOOKUP('Dépenses forfaitaires'!$D61,Listes!$A$43:$E$49,4,FALSE))))))</f>
        <v/>
      </c>
      <c r="O61" s="100" t="str">
        <f>IF($H61="","",IF($C61=Listes!$B$34,Listes!$I$31,IF($C61=Listes!$B$35,(VLOOKUP('Dépenses forfaitaires'!$F61,Listes!$E$31:$F$36,2,FALSE)),IF($C61=Listes!$B$33,IF('Dépenses forfaitaires'!$E61&lt;=Listes!$A$64,'Dépenses forfaitaires'!$E61*Listes!$A$65,IF('Dépenses forfaitaires'!$E61&gt;Listes!$D$64,'Dépenses forfaitaires'!$E61*Listes!$D$65,(('Dépenses forfaitaires'!$E61*Listes!$B$65)+Listes!$C$65)))))))</f>
        <v/>
      </c>
      <c r="P61" s="101" t="str">
        <f t="shared" si="1"/>
        <v/>
      </c>
      <c r="Q61" s="221"/>
    </row>
    <row r="62" spans="1:17" ht="20.149999999999999" customHeight="1" x14ac:dyDescent="0.35">
      <c r="A62" s="44">
        <v>56</v>
      </c>
      <c r="B62" s="20"/>
      <c r="C62" s="20"/>
      <c r="D62" s="20"/>
      <c r="E62" s="20"/>
      <c r="F62" s="20"/>
      <c r="G62" s="20"/>
      <c r="H62" s="107" t="str">
        <f>IF(C62="","",IF(C62="","",(VLOOKUP(C62,Listes!$B$31:$C$35,2,FALSE))))</f>
        <v/>
      </c>
      <c r="I62" s="221" t="str">
        <f t="shared" si="0"/>
        <v/>
      </c>
      <c r="J62" s="221"/>
      <c r="K62" s="221"/>
      <c r="L62" s="101" t="str">
        <f>IF(H62="","",IF(H62="","",(VLOOKUP(H62,Listes!$C$31:$D$35,2,FALSE))))</f>
        <v/>
      </c>
      <c r="M62" s="100" t="str">
        <f>IF($H62="","",IF($C62=Listes!$B$32,IF('Dépenses forfaitaires'!$E62&lt;=Listes!$B$53,('Dépenses forfaitaires'!$E62*(VLOOKUP('Dépenses forfaitaires'!$D62,Listes!$A$54:$E$60,2,FALSE))),IF('Dépenses forfaitaires'!$E62&gt;Listes!$E$53,('Dépenses forfaitaires'!$E62*(VLOOKUP('Dépenses forfaitaires'!$D62,Listes!$A$54:$E$60,5,FALSE))),('Dépenses forfaitaires'!$E62*(VLOOKUP('Dépenses forfaitaires'!$D62,Listes!$A$54:$E$60,3,FALSE)))+(VLOOKUP('Dépenses forfaitaires'!$D62,Listes!$A$54:$E$60,4,FALSE))))))</f>
        <v/>
      </c>
      <c r="N62" s="100" t="str">
        <f>IF($H62="","",IF($C62=Listes!$B$31,IF('Dépenses forfaitaires'!$E62&lt;=Listes!$B$42,('Dépenses forfaitaires'!$E62*(VLOOKUP('Dépenses forfaitaires'!$D62,Listes!$A$43:$E$49,2,FALSE))),IF('Dépenses forfaitaires'!$E62&gt;Listes!$D$42,('Dépenses forfaitaires'!$E62*(VLOOKUP('Dépenses forfaitaires'!$D62,Listes!$A$43:$E$49,5,FALSE))),('Dépenses forfaitaires'!$E62*(VLOOKUP('Dépenses forfaitaires'!$D62,Listes!$A$43:$E$49,3,FALSE)))+(VLOOKUP('Dépenses forfaitaires'!$D62,Listes!$A$43:$E$49,4,FALSE))))))</f>
        <v/>
      </c>
      <c r="O62" s="100" t="str">
        <f>IF($H62="","",IF($C62=Listes!$B$34,Listes!$I$31,IF($C62=Listes!$B$35,(VLOOKUP('Dépenses forfaitaires'!$F62,Listes!$E$31:$F$36,2,FALSE)),IF($C62=Listes!$B$33,IF('Dépenses forfaitaires'!$E62&lt;=Listes!$A$64,'Dépenses forfaitaires'!$E62*Listes!$A$65,IF('Dépenses forfaitaires'!$E62&gt;Listes!$D$64,'Dépenses forfaitaires'!$E62*Listes!$D$65,(('Dépenses forfaitaires'!$E62*Listes!$B$65)+Listes!$C$65)))))))</f>
        <v/>
      </c>
      <c r="P62" s="101" t="str">
        <f t="shared" si="1"/>
        <v/>
      </c>
      <c r="Q62" s="221"/>
    </row>
    <row r="63" spans="1:17" ht="20.149999999999999" customHeight="1" x14ac:dyDescent="0.35">
      <c r="A63" s="44">
        <v>57</v>
      </c>
      <c r="B63" s="20"/>
      <c r="C63" s="20"/>
      <c r="D63" s="20"/>
      <c r="E63" s="20"/>
      <c r="F63" s="20"/>
      <c r="G63" s="20"/>
      <c r="H63" s="107" t="str">
        <f>IF(C63="","",IF(C63="","",(VLOOKUP(C63,Listes!$B$31:$C$35,2,FALSE))))</f>
        <v/>
      </c>
      <c r="I63" s="221" t="str">
        <f t="shared" si="0"/>
        <v/>
      </c>
      <c r="J63" s="221"/>
      <c r="K63" s="221"/>
      <c r="L63" s="101" t="str">
        <f>IF(H63="","",IF(H63="","",(VLOOKUP(H63,Listes!$C$31:$D$35,2,FALSE))))</f>
        <v/>
      </c>
      <c r="M63" s="100" t="str">
        <f>IF($H63="","",IF($C63=Listes!$B$32,IF('Dépenses forfaitaires'!$E63&lt;=Listes!$B$53,('Dépenses forfaitaires'!$E63*(VLOOKUP('Dépenses forfaitaires'!$D63,Listes!$A$54:$E$60,2,FALSE))),IF('Dépenses forfaitaires'!$E63&gt;Listes!$E$53,('Dépenses forfaitaires'!$E63*(VLOOKUP('Dépenses forfaitaires'!$D63,Listes!$A$54:$E$60,5,FALSE))),('Dépenses forfaitaires'!$E63*(VLOOKUP('Dépenses forfaitaires'!$D63,Listes!$A$54:$E$60,3,FALSE)))+(VLOOKUP('Dépenses forfaitaires'!$D63,Listes!$A$54:$E$60,4,FALSE))))))</f>
        <v/>
      </c>
      <c r="N63" s="100" t="str">
        <f>IF($H63="","",IF($C63=Listes!$B$31,IF('Dépenses forfaitaires'!$E63&lt;=Listes!$B$42,('Dépenses forfaitaires'!$E63*(VLOOKUP('Dépenses forfaitaires'!$D63,Listes!$A$43:$E$49,2,FALSE))),IF('Dépenses forfaitaires'!$E63&gt;Listes!$D$42,('Dépenses forfaitaires'!$E63*(VLOOKUP('Dépenses forfaitaires'!$D63,Listes!$A$43:$E$49,5,FALSE))),('Dépenses forfaitaires'!$E63*(VLOOKUP('Dépenses forfaitaires'!$D63,Listes!$A$43:$E$49,3,FALSE)))+(VLOOKUP('Dépenses forfaitaires'!$D63,Listes!$A$43:$E$49,4,FALSE))))))</f>
        <v/>
      </c>
      <c r="O63" s="100" t="str">
        <f>IF($H63="","",IF($C63=Listes!$B$34,Listes!$I$31,IF($C63=Listes!$B$35,(VLOOKUP('Dépenses forfaitaires'!$F63,Listes!$E$31:$F$36,2,FALSE)),IF($C63=Listes!$B$33,IF('Dépenses forfaitaires'!$E63&lt;=Listes!$A$64,'Dépenses forfaitaires'!$E63*Listes!$A$65,IF('Dépenses forfaitaires'!$E63&gt;Listes!$D$64,'Dépenses forfaitaires'!$E63*Listes!$D$65,(('Dépenses forfaitaires'!$E63*Listes!$B$65)+Listes!$C$65)))))))</f>
        <v/>
      </c>
      <c r="P63" s="101" t="str">
        <f t="shared" si="1"/>
        <v/>
      </c>
      <c r="Q63" s="221"/>
    </row>
    <row r="64" spans="1:17" ht="20.149999999999999" customHeight="1" x14ac:dyDescent="0.35">
      <c r="A64" s="44">
        <v>58</v>
      </c>
      <c r="B64" s="20"/>
      <c r="C64" s="20"/>
      <c r="D64" s="20"/>
      <c r="E64" s="20"/>
      <c r="F64" s="20"/>
      <c r="G64" s="20"/>
      <c r="H64" s="107" t="str">
        <f>IF(C64="","",IF(C64="","",(VLOOKUP(C64,Listes!$B$31:$C$35,2,FALSE))))</f>
        <v/>
      </c>
      <c r="I64" s="221" t="str">
        <f t="shared" si="0"/>
        <v/>
      </c>
      <c r="J64" s="221"/>
      <c r="K64" s="221"/>
      <c r="L64" s="101" t="str">
        <f>IF(H64="","",IF(H64="","",(VLOOKUP(H64,Listes!$C$31:$D$35,2,FALSE))))</f>
        <v/>
      </c>
      <c r="M64" s="100" t="str">
        <f>IF($H64="","",IF($C64=Listes!$B$32,IF('Dépenses forfaitaires'!$E64&lt;=Listes!$B$53,('Dépenses forfaitaires'!$E64*(VLOOKUP('Dépenses forfaitaires'!$D64,Listes!$A$54:$E$60,2,FALSE))),IF('Dépenses forfaitaires'!$E64&gt;Listes!$E$53,('Dépenses forfaitaires'!$E64*(VLOOKUP('Dépenses forfaitaires'!$D64,Listes!$A$54:$E$60,5,FALSE))),('Dépenses forfaitaires'!$E64*(VLOOKUP('Dépenses forfaitaires'!$D64,Listes!$A$54:$E$60,3,FALSE)))+(VLOOKUP('Dépenses forfaitaires'!$D64,Listes!$A$54:$E$60,4,FALSE))))))</f>
        <v/>
      </c>
      <c r="N64" s="100" t="str">
        <f>IF($H64="","",IF($C64=Listes!$B$31,IF('Dépenses forfaitaires'!$E64&lt;=Listes!$B$42,('Dépenses forfaitaires'!$E64*(VLOOKUP('Dépenses forfaitaires'!$D64,Listes!$A$43:$E$49,2,FALSE))),IF('Dépenses forfaitaires'!$E64&gt;Listes!$D$42,('Dépenses forfaitaires'!$E64*(VLOOKUP('Dépenses forfaitaires'!$D64,Listes!$A$43:$E$49,5,FALSE))),('Dépenses forfaitaires'!$E64*(VLOOKUP('Dépenses forfaitaires'!$D64,Listes!$A$43:$E$49,3,FALSE)))+(VLOOKUP('Dépenses forfaitaires'!$D64,Listes!$A$43:$E$49,4,FALSE))))))</f>
        <v/>
      </c>
      <c r="O64" s="100" t="str">
        <f>IF($H64="","",IF($C64=Listes!$B$34,Listes!$I$31,IF($C64=Listes!$B$35,(VLOOKUP('Dépenses forfaitaires'!$F64,Listes!$E$31:$F$36,2,FALSE)),IF($C64=Listes!$B$33,IF('Dépenses forfaitaires'!$E64&lt;=Listes!$A$64,'Dépenses forfaitaires'!$E64*Listes!$A$65,IF('Dépenses forfaitaires'!$E64&gt;Listes!$D$64,'Dépenses forfaitaires'!$E64*Listes!$D$65,(('Dépenses forfaitaires'!$E64*Listes!$B$65)+Listes!$C$65)))))))</f>
        <v/>
      </c>
      <c r="P64" s="101" t="str">
        <f t="shared" si="1"/>
        <v/>
      </c>
      <c r="Q64" s="221"/>
    </row>
    <row r="65" spans="1:17" ht="20.149999999999999" customHeight="1" x14ac:dyDescent="0.35">
      <c r="A65" s="44">
        <v>59</v>
      </c>
      <c r="B65" s="20"/>
      <c r="C65" s="20"/>
      <c r="D65" s="20"/>
      <c r="E65" s="20"/>
      <c r="F65" s="20"/>
      <c r="G65" s="20"/>
      <c r="H65" s="107" t="str">
        <f>IF(C65="","",IF(C65="","",(VLOOKUP(C65,Listes!$B$31:$C$35,2,FALSE))))</f>
        <v/>
      </c>
      <c r="I65" s="221" t="str">
        <f t="shared" si="0"/>
        <v/>
      </c>
      <c r="J65" s="221"/>
      <c r="K65" s="221"/>
      <c r="L65" s="101" t="str">
        <f>IF(H65="","",IF(H65="","",(VLOOKUP(H65,Listes!$C$31:$D$35,2,FALSE))))</f>
        <v/>
      </c>
      <c r="M65" s="100" t="str">
        <f>IF($H65="","",IF($C65=Listes!$B$32,IF('Dépenses forfaitaires'!$E65&lt;=Listes!$B$53,('Dépenses forfaitaires'!$E65*(VLOOKUP('Dépenses forfaitaires'!$D65,Listes!$A$54:$E$60,2,FALSE))),IF('Dépenses forfaitaires'!$E65&gt;Listes!$E$53,('Dépenses forfaitaires'!$E65*(VLOOKUP('Dépenses forfaitaires'!$D65,Listes!$A$54:$E$60,5,FALSE))),('Dépenses forfaitaires'!$E65*(VLOOKUP('Dépenses forfaitaires'!$D65,Listes!$A$54:$E$60,3,FALSE)))+(VLOOKUP('Dépenses forfaitaires'!$D65,Listes!$A$54:$E$60,4,FALSE))))))</f>
        <v/>
      </c>
      <c r="N65" s="100" t="str">
        <f>IF($H65="","",IF($C65=Listes!$B$31,IF('Dépenses forfaitaires'!$E65&lt;=Listes!$B$42,('Dépenses forfaitaires'!$E65*(VLOOKUP('Dépenses forfaitaires'!$D65,Listes!$A$43:$E$49,2,FALSE))),IF('Dépenses forfaitaires'!$E65&gt;Listes!$D$42,('Dépenses forfaitaires'!$E65*(VLOOKUP('Dépenses forfaitaires'!$D65,Listes!$A$43:$E$49,5,FALSE))),('Dépenses forfaitaires'!$E65*(VLOOKUP('Dépenses forfaitaires'!$D65,Listes!$A$43:$E$49,3,FALSE)))+(VLOOKUP('Dépenses forfaitaires'!$D65,Listes!$A$43:$E$49,4,FALSE))))))</f>
        <v/>
      </c>
      <c r="O65" s="100" t="str">
        <f>IF($H65="","",IF($C65=Listes!$B$34,Listes!$I$31,IF($C65=Listes!$B$35,(VLOOKUP('Dépenses forfaitaires'!$F65,Listes!$E$31:$F$36,2,FALSE)),IF($C65=Listes!$B$33,IF('Dépenses forfaitaires'!$E65&lt;=Listes!$A$64,'Dépenses forfaitaires'!$E65*Listes!$A$65,IF('Dépenses forfaitaires'!$E65&gt;Listes!$D$64,'Dépenses forfaitaires'!$E65*Listes!$D$65,(('Dépenses forfaitaires'!$E65*Listes!$B$65)+Listes!$C$65)))))))</f>
        <v/>
      </c>
      <c r="P65" s="101" t="str">
        <f t="shared" si="1"/>
        <v/>
      </c>
      <c r="Q65" s="221"/>
    </row>
    <row r="66" spans="1:17" ht="20.149999999999999" customHeight="1" x14ac:dyDescent="0.35">
      <c r="A66" s="44">
        <v>60</v>
      </c>
      <c r="B66" s="20"/>
      <c r="C66" s="20"/>
      <c r="D66" s="20"/>
      <c r="E66" s="20"/>
      <c r="F66" s="20"/>
      <c r="G66" s="20"/>
      <c r="H66" s="107" t="str">
        <f>IF(C66="","",IF(C66="","",(VLOOKUP(C66,Listes!$B$31:$C$35,2,FALSE))))</f>
        <v/>
      </c>
      <c r="I66" s="221" t="str">
        <f t="shared" si="0"/>
        <v/>
      </c>
      <c r="J66" s="221"/>
      <c r="K66" s="221"/>
      <c r="L66" s="101" t="str">
        <f>IF(H66="","",IF(H66="","",(VLOOKUP(H66,Listes!$C$31:$D$35,2,FALSE))))</f>
        <v/>
      </c>
      <c r="M66" s="100" t="str">
        <f>IF($H66="","",IF($C66=Listes!$B$32,IF('Dépenses forfaitaires'!$E66&lt;=Listes!$B$53,('Dépenses forfaitaires'!$E66*(VLOOKUP('Dépenses forfaitaires'!$D66,Listes!$A$54:$E$60,2,FALSE))),IF('Dépenses forfaitaires'!$E66&gt;Listes!$E$53,('Dépenses forfaitaires'!$E66*(VLOOKUP('Dépenses forfaitaires'!$D66,Listes!$A$54:$E$60,5,FALSE))),('Dépenses forfaitaires'!$E66*(VLOOKUP('Dépenses forfaitaires'!$D66,Listes!$A$54:$E$60,3,FALSE)))+(VLOOKUP('Dépenses forfaitaires'!$D66,Listes!$A$54:$E$60,4,FALSE))))))</f>
        <v/>
      </c>
      <c r="N66" s="100" t="str">
        <f>IF($H66="","",IF($C66=Listes!$B$31,IF('Dépenses forfaitaires'!$E66&lt;=Listes!$B$42,('Dépenses forfaitaires'!$E66*(VLOOKUP('Dépenses forfaitaires'!$D66,Listes!$A$43:$E$49,2,FALSE))),IF('Dépenses forfaitaires'!$E66&gt;Listes!$D$42,('Dépenses forfaitaires'!$E66*(VLOOKUP('Dépenses forfaitaires'!$D66,Listes!$A$43:$E$49,5,FALSE))),('Dépenses forfaitaires'!$E66*(VLOOKUP('Dépenses forfaitaires'!$D66,Listes!$A$43:$E$49,3,FALSE)))+(VLOOKUP('Dépenses forfaitaires'!$D66,Listes!$A$43:$E$49,4,FALSE))))))</f>
        <v/>
      </c>
      <c r="O66" s="100" t="str">
        <f>IF($H66="","",IF($C66=Listes!$B$34,Listes!$I$31,IF($C66=Listes!$B$35,(VLOOKUP('Dépenses forfaitaires'!$F66,Listes!$E$31:$F$36,2,FALSE)),IF($C66=Listes!$B$33,IF('Dépenses forfaitaires'!$E66&lt;=Listes!$A$64,'Dépenses forfaitaires'!$E66*Listes!$A$65,IF('Dépenses forfaitaires'!$E66&gt;Listes!$D$64,'Dépenses forfaitaires'!$E66*Listes!$D$65,(('Dépenses forfaitaires'!$E66*Listes!$B$65)+Listes!$C$65)))))))</f>
        <v/>
      </c>
      <c r="P66" s="101" t="str">
        <f t="shared" si="1"/>
        <v/>
      </c>
      <c r="Q66" s="221"/>
    </row>
    <row r="67" spans="1:17" ht="20.149999999999999" customHeight="1" x14ac:dyDescent="0.35">
      <c r="A67" s="44">
        <v>61</v>
      </c>
      <c r="B67" s="20"/>
      <c r="C67" s="20"/>
      <c r="D67" s="20"/>
      <c r="E67" s="20"/>
      <c r="F67" s="20"/>
      <c r="G67" s="20"/>
      <c r="H67" s="107" t="str">
        <f>IF(C67="","",IF(C67="","",(VLOOKUP(C67,Listes!$B$31:$C$35,2,FALSE))))</f>
        <v/>
      </c>
      <c r="I67" s="221" t="str">
        <f t="shared" si="0"/>
        <v/>
      </c>
      <c r="J67" s="221"/>
      <c r="K67" s="221"/>
      <c r="L67" s="101" t="str">
        <f>IF(H67="","",IF(H67="","",(VLOOKUP(H67,Listes!$C$31:$D$35,2,FALSE))))</f>
        <v/>
      </c>
      <c r="M67" s="100" t="str">
        <f>IF($H67="","",IF($C67=Listes!$B$32,IF('Dépenses forfaitaires'!$E67&lt;=Listes!$B$53,('Dépenses forfaitaires'!$E67*(VLOOKUP('Dépenses forfaitaires'!$D67,Listes!$A$54:$E$60,2,FALSE))),IF('Dépenses forfaitaires'!$E67&gt;Listes!$E$53,('Dépenses forfaitaires'!$E67*(VLOOKUP('Dépenses forfaitaires'!$D67,Listes!$A$54:$E$60,5,FALSE))),('Dépenses forfaitaires'!$E67*(VLOOKUP('Dépenses forfaitaires'!$D67,Listes!$A$54:$E$60,3,FALSE)))+(VLOOKUP('Dépenses forfaitaires'!$D67,Listes!$A$54:$E$60,4,FALSE))))))</f>
        <v/>
      </c>
      <c r="N67" s="100" t="str">
        <f>IF($H67="","",IF($C67=Listes!$B$31,IF('Dépenses forfaitaires'!$E67&lt;=Listes!$B$42,('Dépenses forfaitaires'!$E67*(VLOOKUP('Dépenses forfaitaires'!$D67,Listes!$A$43:$E$49,2,FALSE))),IF('Dépenses forfaitaires'!$E67&gt;Listes!$D$42,('Dépenses forfaitaires'!$E67*(VLOOKUP('Dépenses forfaitaires'!$D67,Listes!$A$43:$E$49,5,FALSE))),('Dépenses forfaitaires'!$E67*(VLOOKUP('Dépenses forfaitaires'!$D67,Listes!$A$43:$E$49,3,FALSE)))+(VLOOKUP('Dépenses forfaitaires'!$D67,Listes!$A$43:$E$49,4,FALSE))))))</f>
        <v/>
      </c>
      <c r="O67" s="100" t="str">
        <f>IF($H67="","",IF($C67=Listes!$B$34,Listes!$I$31,IF($C67=Listes!$B$35,(VLOOKUP('Dépenses forfaitaires'!$F67,Listes!$E$31:$F$36,2,FALSE)),IF($C67=Listes!$B$33,IF('Dépenses forfaitaires'!$E67&lt;=Listes!$A$64,'Dépenses forfaitaires'!$E67*Listes!$A$65,IF('Dépenses forfaitaires'!$E67&gt;Listes!$D$64,'Dépenses forfaitaires'!$E67*Listes!$D$65,(('Dépenses forfaitaires'!$E67*Listes!$B$65)+Listes!$C$65)))))))</f>
        <v/>
      </c>
      <c r="P67" s="101" t="str">
        <f t="shared" si="1"/>
        <v/>
      </c>
      <c r="Q67" s="221"/>
    </row>
    <row r="68" spans="1:17" ht="20.149999999999999" customHeight="1" x14ac:dyDescent="0.35">
      <c r="A68" s="44">
        <v>62</v>
      </c>
      <c r="B68" s="20"/>
      <c r="C68" s="20"/>
      <c r="D68" s="20"/>
      <c r="E68" s="20"/>
      <c r="F68" s="20"/>
      <c r="G68" s="20"/>
      <c r="H68" s="107" t="str">
        <f>IF(C68="","",IF(C68="","",(VLOOKUP(C68,Listes!$B$31:$C$35,2,FALSE))))</f>
        <v/>
      </c>
      <c r="I68" s="221" t="str">
        <f t="shared" si="0"/>
        <v/>
      </c>
      <c r="J68" s="221"/>
      <c r="K68" s="221"/>
      <c r="L68" s="101" t="str">
        <f>IF(H68="","",IF(H68="","",(VLOOKUP(H68,Listes!$C$31:$D$35,2,FALSE))))</f>
        <v/>
      </c>
      <c r="M68" s="100" t="str">
        <f>IF($H68="","",IF($C68=Listes!$B$32,IF('Dépenses forfaitaires'!$E68&lt;=Listes!$B$53,('Dépenses forfaitaires'!$E68*(VLOOKUP('Dépenses forfaitaires'!$D68,Listes!$A$54:$E$60,2,FALSE))),IF('Dépenses forfaitaires'!$E68&gt;Listes!$E$53,('Dépenses forfaitaires'!$E68*(VLOOKUP('Dépenses forfaitaires'!$D68,Listes!$A$54:$E$60,5,FALSE))),('Dépenses forfaitaires'!$E68*(VLOOKUP('Dépenses forfaitaires'!$D68,Listes!$A$54:$E$60,3,FALSE)))+(VLOOKUP('Dépenses forfaitaires'!$D68,Listes!$A$54:$E$60,4,FALSE))))))</f>
        <v/>
      </c>
      <c r="N68" s="100" t="str">
        <f>IF($H68="","",IF($C68=Listes!$B$31,IF('Dépenses forfaitaires'!$E68&lt;=Listes!$B$42,('Dépenses forfaitaires'!$E68*(VLOOKUP('Dépenses forfaitaires'!$D68,Listes!$A$43:$E$49,2,FALSE))),IF('Dépenses forfaitaires'!$E68&gt;Listes!$D$42,('Dépenses forfaitaires'!$E68*(VLOOKUP('Dépenses forfaitaires'!$D68,Listes!$A$43:$E$49,5,FALSE))),('Dépenses forfaitaires'!$E68*(VLOOKUP('Dépenses forfaitaires'!$D68,Listes!$A$43:$E$49,3,FALSE)))+(VLOOKUP('Dépenses forfaitaires'!$D68,Listes!$A$43:$E$49,4,FALSE))))))</f>
        <v/>
      </c>
      <c r="O68" s="100" t="str">
        <f>IF($H68="","",IF($C68=Listes!$B$34,Listes!$I$31,IF($C68=Listes!$B$35,(VLOOKUP('Dépenses forfaitaires'!$F68,Listes!$E$31:$F$36,2,FALSE)),IF($C68=Listes!$B$33,IF('Dépenses forfaitaires'!$E68&lt;=Listes!$A$64,'Dépenses forfaitaires'!$E68*Listes!$A$65,IF('Dépenses forfaitaires'!$E68&gt;Listes!$D$64,'Dépenses forfaitaires'!$E68*Listes!$D$65,(('Dépenses forfaitaires'!$E68*Listes!$B$65)+Listes!$C$65)))))))</f>
        <v/>
      </c>
      <c r="P68" s="101" t="str">
        <f t="shared" si="1"/>
        <v/>
      </c>
      <c r="Q68" s="221"/>
    </row>
    <row r="69" spans="1:17" ht="20.149999999999999" customHeight="1" x14ac:dyDescent="0.35">
      <c r="A69" s="44">
        <v>63</v>
      </c>
      <c r="B69" s="20"/>
      <c r="C69" s="20"/>
      <c r="D69" s="20"/>
      <c r="E69" s="20"/>
      <c r="F69" s="20"/>
      <c r="G69" s="20"/>
      <c r="H69" s="107" t="str">
        <f>IF(C69="","",IF(C69="","",(VLOOKUP(C69,Listes!$B$31:$C$35,2,FALSE))))</f>
        <v/>
      </c>
      <c r="I69" s="221" t="str">
        <f t="shared" si="0"/>
        <v/>
      </c>
      <c r="J69" s="221"/>
      <c r="K69" s="221"/>
      <c r="L69" s="101" t="str">
        <f>IF(H69="","",IF(H69="","",(VLOOKUP(H69,Listes!$C$31:$D$35,2,FALSE))))</f>
        <v/>
      </c>
      <c r="M69" s="100" t="str">
        <f>IF($H69="","",IF($C69=Listes!$B$32,IF('Dépenses forfaitaires'!$E69&lt;=Listes!$B$53,('Dépenses forfaitaires'!$E69*(VLOOKUP('Dépenses forfaitaires'!$D69,Listes!$A$54:$E$60,2,FALSE))),IF('Dépenses forfaitaires'!$E69&gt;Listes!$E$53,('Dépenses forfaitaires'!$E69*(VLOOKUP('Dépenses forfaitaires'!$D69,Listes!$A$54:$E$60,5,FALSE))),('Dépenses forfaitaires'!$E69*(VLOOKUP('Dépenses forfaitaires'!$D69,Listes!$A$54:$E$60,3,FALSE)))+(VLOOKUP('Dépenses forfaitaires'!$D69,Listes!$A$54:$E$60,4,FALSE))))))</f>
        <v/>
      </c>
      <c r="N69" s="100" t="str">
        <f>IF($H69="","",IF($C69=Listes!$B$31,IF('Dépenses forfaitaires'!$E69&lt;=Listes!$B$42,('Dépenses forfaitaires'!$E69*(VLOOKUP('Dépenses forfaitaires'!$D69,Listes!$A$43:$E$49,2,FALSE))),IF('Dépenses forfaitaires'!$E69&gt;Listes!$D$42,('Dépenses forfaitaires'!$E69*(VLOOKUP('Dépenses forfaitaires'!$D69,Listes!$A$43:$E$49,5,FALSE))),('Dépenses forfaitaires'!$E69*(VLOOKUP('Dépenses forfaitaires'!$D69,Listes!$A$43:$E$49,3,FALSE)))+(VLOOKUP('Dépenses forfaitaires'!$D69,Listes!$A$43:$E$49,4,FALSE))))))</f>
        <v/>
      </c>
      <c r="O69" s="100" t="str">
        <f>IF($H69="","",IF($C69=Listes!$B$34,Listes!$I$31,IF($C69=Listes!$B$35,(VLOOKUP('Dépenses forfaitaires'!$F69,Listes!$E$31:$F$36,2,FALSE)),IF($C69=Listes!$B$33,IF('Dépenses forfaitaires'!$E69&lt;=Listes!$A$64,'Dépenses forfaitaires'!$E69*Listes!$A$65,IF('Dépenses forfaitaires'!$E69&gt;Listes!$D$64,'Dépenses forfaitaires'!$E69*Listes!$D$65,(('Dépenses forfaitaires'!$E69*Listes!$B$65)+Listes!$C$65)))))))</f>
        <v/>
      </c>
      <c r="P69" s="101" t="str">
        <f t="shared" si="1"/>
        <v/>
      </c>
      <c r="Q69" s="221"/>
    </row>
    <row r="70" spans="1:17" ht="20.149999999999999" customHeight="1" x14ac:dyDescent="0.35">
      <c r="A70" s="44">
        <v>64</v>
      </c>
      <c r="B70" s="20"/>
      <c r="C70" s="20"/>
      <c r="D70" s="20"/>
      <c r="E70" s="20"/>
      <c r="F70" s="20"/>
      <c r="G70" s="20"/>
      <c r="H70" s="107" t="str">
        <f>IF(C70="","",IF(C70="","",(VLOOKUP(C70,Listes!$B$31:$C$35,2,FALSE))))</f>
        <v/>
      </c>
      <c r="I70" s="221" t="str">
        <f t="shared" si="0"/>
        <v/>
      </c>
      <c r="J70" s="221"/>
      <c r="K70" s="221"/>
      <c r="L70" s="101" t="str">
        <f>IF(H70="","",IF(H70="","",(VLOOKUP(H70,Listes!$C$31:$D$35,2,FALSE))))</f>
        <v/>
      </c>
      <c r="M70" s="100" t="str">
        <f>IF($H70="","",IF($C70=Listes!$B$32,IF('Dépenses forfaitaires'!$E70&lt;=Listes!$B$53,('Dépenses forfaitaires'!$E70*(VLOOKUP('Dépenses forfaitaires'!$D70,Listes!$A$54:$E$60,2,FALSE))),IF('Dépenses forfaitaires'!$E70&gt;Listes!$E$53,('Dépenses forfaitaires'!$E70*(VLOOKUP('Dépenses forfaitaires'!$D70,Listes!$A$54:$E$60,5,FALSE))),('Dépenses forfaitaires'!$E70*(VLOOKUP('Dépenses forfaitaires'!$D70,Listes!$A$54:$E$60,3,FALSE)))+(VLOOKUP('Dépenses forfaitaires'!$D70,Listes!$A$54:$E$60,4,FALSE))))))</f>
        <v/>
      </c>
      <c r="N70" s="100" t="str">
        <f>IF($H70="","",IF($C70=Listes!$B$31,IF('Dépenses forfaitaires'!$E70&lt;=Listes!$B$42,('Dépenses forfaitaires'!$E70*(VLOOKUP('Dépenses forfaitaires'!$D70,Listes!$A$43:$E$49,2,FALSE))),IF('Dépenses forfaitaires'!$E70&gt;Listes!$D$42,('Dépenses forfaitaires'!$E70*(VLOOKUP('Dépenses forfaitaires'!$D70,Listes!$A$43:$E$49,5,FALSE))),('Dépenses forfaitaires'!$E70*(VLOOKUP('Dépenses forfaitaires'!$D70,Listes!$A$43:$E$49,3,FALSE)))+(VLOOKUP('Dépenses forfaitaires'!$D70,Listes!$A$43:$E$49,4,FALSE))))))</f>
        <v/>
      </c>
      <c r="O70" s="100" t="str">
        <f>IF($H70="","",IF($C70=Listes!$B$34,Listes!$I$31,IF($C70=Listes!$B$35,(VLOOKUP('Dépenses forfaitaires'!$F70,Listes!$E$31:$F$36,2,FALSE)),IF($C70=Listes!$B$33,IF('Dépenses forfaitaires'!$E70&lt;=Listes!$A$64,'Dépenses forfaitaires'!$E70*Listes!$A$65,IF('Dépenses forfaitaires'!$E70&gt;Listes!$D$64,'Dépenses forfaitaires'!$E70*Listes!$D$65,(('Dépenses forfaitaires'!$E70*Listes!$B$65)+Listes!$C$65)))))))</f>
        <v/>
      </c>
      <c r="P70" s="101" t="str">
        <f t="shared" si="1"/>
        <v/>
      </c>
      <c r="Q70" s="221"/>
    </row>
    <row r="71" spans="1:17" ht="20.149999999999999" customHeight="1" x14ac:dyDescent="0.35">
      <c r="A71" s="44">
        <v>65</v>
      </c>
      <c r="B71" s="20"/>
      <c r="C71" s="20"/>
      <c r="D71" s="20"/>
      <c r="E71" s="20"/>
      <c r="F71" s="20"/>
      <c r="G71" s="20"/>
      <c r="H71" s="107" t="str">
        <f>IF(C71="","",IF(C71="","",(VLOOKUP(C71,Listes!$B$31:$C$35,2,FALSE))))</f>
        <v/>
      </c>
      <c r="I71" s="221" t="str">
        <f t="shared" si="0"/>
        <v/>
      </c>
      <c r="J71" s="221"/>
      <c r="K71" s="221"/>
      <c r="L71" s="101" t="str">
        <f>IF(H71="","",IF(H71="","",(VLOOKUP(H71,Listes!$C$31:$D$35,2,FALSE))))</f>
        <v/>
      </c>
      <c r="M71" s="100" t="str">
        <f>IF($H71="","",IF($C71=Listes!$B$32,IF('Dépenses forfaitaires'!$E71&lt;=Listes!$B$53,('Dépenses forfaitaires'!$E71*(VLOOKUP('Dépenses forfaitaires'!$D71,Listes!$A$54:$E$60,2,FALSE))),IF('Dépenses forfaitaires'!$E71&gt;Listes!$E$53,('Dépenses forfaitaires'!$E71*(VLOOKUP('Dépenses forfaitaires'!$D71,Listes!$A$54:$E$60,5,FALSE))),('Dépenses forfaitaires'!$E71*(VLOOKUP('Dépenses forfaitaires'!$D71,Listes!$A$54:$E$60,3,FALSE)))+(VLOOKUP('Dépenses forfaitaires'!$D71,Listes!$A$54:$E$60,4,FALSE))))))</f>
        <v/>
      </c>
      <c r="N71" s="100" t="str">
        <f>IF($H71="","",IF($C71=Listes!$B$31,IF('Dépenses forfaitaires'!$E71&lt;=Listes!$B$42,('Dépenses forfaitaires'!$E71*(VLOOKUP('Dépenses forfaitaires'!$D71,Listes!$A$43:$E$49,2,FALSE))),IF('Dépenses forfaitaires'!$E71&gt;Listes!$D$42,('Dépenses forfaitaires'!$E71*(VLOOKUP('Dépenses forfaitaires'!$D71,Listes!$A$43:$E$49,5,FALSE))),('Dépenses forfaitaires'!$E71*(VLOOKUP('Dépenses forfaitaires'!$D71,Listes!$A$43:$E$49,3,FALSE)))+(VLOOKUP('Dépenses forfaitaires'!$D71,Listes!$A$43:$E$49,4,FALSE))))))</f>
        <v/>
      </c>
      <c r="O71" s="100" t="str">
        <f>IF($H71="","",IF($C71=Listes!$B$34,Listes!$I$31,IF($C71=Listes!$B$35,(VLOOKUP('Dépenses forfaitaires'!$F71,Listes!$E$31:$F$36,2,FALSE)),IF($C71=Listes!$B$33,IF('Dépenses forfaitaires'!$E71&lt;=Listes!$A$64,'Dépenses forfaitaires'!$E71*Listes!$A$65,IF('Dépenses forfaitaires'!$E71&gt;Listes!$D$64,'Dépenses forfaitaires'!$E71*Listes!$D$65,(('Dépenses forfaitaires'!$E71*Listes!$B$65)+Listes!$C$65)))))))</f>
        <v/>
      </c>
      <c r="P71" s="101" t="str">
        <f t="shared" si="1"/>
        <v/>
      </c>
      <c r="Q71" s="221"/>
    </row>
    <row r="72" spans="1:17" ht="20.149999999999999" customHeight="1" x14ac:dyDescent="0.35">
      <c r="A72" s="44">
        <v>66</v>
      </c>
      <c r="B72" s="20"/>
      <c r="C72" s="20"/>
      <c r="D72" s="20"/>
      <c r="E72" s="20"/>
      <c r="F72" s="20"/>
      <c r="G72" s="20"/>
      <c r="H72" s="107" t="str">
        <f>IF(C72="","",IF(C72="","",(VLOOKUP(C72,Listes!$B$31:$C$35,2,FALSE))))</f>
        <v/>
      </c>
      <c r="I72" s="221" t="str">
        <f t="shared" ref="I72:I135" si="2">IF(H72="Frais de déplacement (barèmes kilométriques) ",1,"")</f>
        <v/>
      </c>
      <c r="J72" s="221"/>
      <c r="K72" s="221"/>
      <c r="L72" s="101" t="str">
        <f>IF(H72="","",IF(H72="","",(VLOOKUP(H72,Listes!$C$31:$D$35,2,FALSE))))</f>
        <v/>
      </c>
      <c r="M72" s="100" t="str">
        <f>IF($H72="","",IF($C72=Listes!$B$32,IF('Dépenses forfaitaires'!$E72&lt;=Listes!$B$53,('Dépenses forfaitaires'!$E72*(VLOOKUP('Dépenses forfaitaires'!$D72,Listes!$A$54:$E$60,2,FALSE))),IF('Dépenses forfaitaires'!$E72&gt;Listes!$E$53,('Dépenses forfaitaires'!$E72*(VLOOKUP('Dépenses forfaitaires'!$D72,Listes!$A$54:$E$60,5,FALSE))),('Dépenses forfaitaires'!$E72*(VLOOKUP('Dépenses forfaitaires'!$D72,Listes!$A$54:$E$60,3,FALSE)))+(VLOOKUP('Dépenses forfaitaires'!$D72,Listes!$A$54:$E$60,4,FALSE))))))</f>
        <v/>
      </c>
      <c r="N72" s="100" t="str">
        <f>IF($H72="","",IF($C72=Listes!$B$31,IF('Dépenses forfaitaires'!$E72&lt;=Listes!$B$42,('Dépenses forfaitaires'!$E72*(VLOOKUP('Dépenses forfaitaires'!$D72,Listes!$A$43:$E$49,2,FALSE))),IF('Dépenses forfaitaires'!$E72&gt;Listes!$D$42,('Dépenses forfaitaires'!$E72*(VLOOKUP('Dépenses forfaitaires'!$D72,Listes!$A$43:$E$49,5,FALSE))),('Dépenses forfaitaires'!$E72*(VLOOKUP('Dépenses forfaitaires'!$D72,Listes!$A$43:$E$49,3,FALSE)))+(VLOOKUP('Dépenses forfaitaires'!$D72,Listes!$A$43:$E$49,4,FALSE))))))</f>
        <v/>
      </c>
      <c r="O72" s="100" t="str">
        <f>IF($H72="","",IF($C72=Listes!$B$34,Listes!$I$31,IF($C72=Listes!$B$35,(VLOOKUP('Dépenses forfaitaires'!$F72,Listes!$E$31:$F$36,2,FALSE)),IF($C72=Listes!$B$33,IF('Dépenses forfaitaires'!$E72&lt;=Listes!$A$64,'Dépenses forfaitaires'!$E72*Listes!$A$65,IF('Dépenses forfaitaires'!$E72&gt;Listes!$D$64,'Dépenses forfaitaires'!$E72*Listes!$D$65,(('Dépenses forfaitaires'!$E72*Listes!$B$65)+Listes!$C$65)))))))</f>
        <v/>
      </c>
      <c r="P72" s="101" t="str">
        <f t="shared" ref="P72:P135" si="3">IF($I72="","",($O72+$N72+$M72)*$I72)</f>
        <v/>
      </c>
      <c r="Q72" s="221"/>
    </row>
    <row r="73" spans="1:17" ht="20.149999999999999" customHeight="1" x14ac:dyDescent="0.35">
      <c r="A73" s="44">
        <v>67</v>
      </c>
      <c r="B73" s="20"/>
      <c r="C73" s="20"/>
      <c r="D73" s="20"/>
      <c r="E73" s="20"/>
      <c r="F73" s="20"/>
      <c r="G73" s="20"/>
      <c r="H73" s="107" t="str">
        <f>IF(C73="","",IF(C73="","",(VLOOKUP(C73,Listes!$B$31:$C$35,2,FALSE))))</f>
        <v/>
      </c>
      <c r="I73" s="221" t="str">
        <f t="shared" si="2"/>
        <v/>
      </c>
      <c r="J73" s="221"/>
      <c r="K73" s="221"/>
      <c r="L73" s="101" t="str">
        <f>IF(H73="","",IF(H73="","",(VLOOKUP(H73,Listes!$C$31:$D$35,2,FALSE))))</f>
        <v/>
      </c>
      <c r="M73" s="100" t="str">
        <f>IF($H73="","",IF($C73=Listes!$B$32,IF('Dépenses forfaitaires'!$E73&lt;=Listes!$B$53,('Dépenses forfaitaires'!$E73*(VLOOKUP('Dépenses forfaitaires'!$D73,Listes!$A$54:$E$60,2,FALSE))),IF('Dépenses forfaitaires'!$E73&gt;Listes!$E$53,('Dépenses forfaitaires'!$E73*(VLOOKUP('Dépenses forfaitaires'!$D73,Listes!$A$54:$E$60,5,FALSE))),('Dépenses forfaitaires'!$E73*(VLOOKUP('Dépenses forfaitaires'!$D73,Listes!$A$54:$E$60,3,FALSE)))+(VLOOKUP('Dépenses forfaitaires'!$D73,Listes!$A$54:$E$60,4,FALSE))))))</f>
        <v/>
      </c>
      <c r="N73" s="100" t="str">
        <f>IF($H73="","",IF($C73=Listes!$B$31,IF('Dépenses forfaitaires'!$E73&lt;=Listes!$B$42,('Dépenses forfaitaires'!$E73*(VLOOKUP('Dépenses forfaitaires'!$D73,Listes!$A$43:$E$49,2,FALSE))),IF('Dépenses forfaitaires'!$E73&gt;Listes!$D$42,('Dépenses forfaitaires'!$E73*(VLOOKUP('Dépenses forfaitaires'!$D73,Listes!$A$43:$E$49,5,FALSE))),('Dépenses forfaitaires'!$E73*(VLOOKUP('Dépenses forfaitaires'!$D73,Listes!$A$43:$E$49,3,FALSE)))+(VLOOKUP('Dépenses forfaitaires'!$D73,Listes!$A$43:$E$49,4,FALSE))))))</f>
        <v/>
      </c>
      <c r="O73" s="100" t="str">
        <f>IF($H73="","",IF($C73=Listes!$B$34,Listes!$I$31,IF($C73=Listes!$B$35,(VLOOKUP('Dépenses forfaitaires'!$F73,Listes!$E$31:$F$36,2,FALSE)),IF($C73=Listes!$B$33,IF('Dépenses forfaitaires'!$E73&lt;=Listes!$A$64,'Dépenses forfaitaires'!$E73*Listes!$A$65,IF('Dépenses forfaitaires'!$E73&gt;Listes!$D$64,'Dépenses forfaitaires'!$E73*Listes!$D$65,(('Dépenses forfaitaires'!$E73*Listes!$B$65)+Listes!$C$65)))))))</f>
        <v/>
      </c>
      <c r="P73" s="101" t="str">
        <f t="shared" si="3"/>
        <v/>
      </c>
      <c r="Q73" s="221"/>
    </row>
    <row r="74" spans="1:17" ht="20.149999999999999" customHeight="1" x14ac:dyDescent="0.35">
      <c r="A74" s="44">
        <v>68</v>
      </c>
      <c r="B74" s="20"/>
      <c r="C74" s="20"/>
      <c r="D74" s="20"/>
      <c r="E74" s="20"/>
      <c r="F74" s="20"/>
      <c r="G74" s="20"/>
      <c r="H74" s="107" t="str">
        <f>IF(C74="","",IF(C74="","",(VLOOKUP(C74,Listes!$B$31:$C$35,2,FALSE))))</f>
        <v/>
      </c>
      <c r="I74" s="221" t="str">
        <f t="shared" si="2"/>
        <v/>
      </c>
      <c r="J74" s="221"/>
      <c r="K74" s="221"/>
      <c r="L74" s="101" t="str">
        <f>IF(H74="","",IF(H74="","",(VLOOKUP(H74,Listes!$C$31:$D$35,2,FALSE))))</f>
        <v/>
      </c>
      <c r="M74" s="100" t="str">
        <f>IF($H74="","",IF($C74=Listes!$B$32,IF('Dépenses forfaitaires'!$E74&lt;=Listes!$B$53,('Dépenses forfaitaires'!$E74*(VLOOKUP('Dépenses forfaitaires'!$D74,Listes!$A$54:$E$60,2,FALSE))),IF('Dépenses forfaitaires'!$E74&gt;Listes!$E$53,('Dépenses forfaitaires'!$E74*(VLOOKUP('Dépenses forfaitaires'!$D74,Listes!$A$54:$E$60,5,FALSE))),('Dépenses forfaitaires'!$E74*(VLOOKUP('Dépenses forfaitaires'!$D74,Listes!$A$54:$E$60,3,FALSE)))+(VLOOKUP('Dépenses forfaitaires'!$D74,Listes!$A$54:$E$60,4,FALSE))))))</f>
        <v/>
      </c>
      <c r="N74" s="100" t="str">
        <f>IF($H74="","",IF($C74=Listes!$B$31,IF('Dépenses forfaitaires'!$E74&lt;=Listes!$B$42,('Dépenses forfaitaires'!$E74*(VLOOKUP('Dépenses forfaitaires'!$D74,Listes!$A$43:$E$49,2,FALSE))),IF('Dépenses forfaitaires'!$E74&gt;Listes!$D$42,('Dépenses forfaitaires'!$E74*(VLOOKUP('Dépenses forfaitaires'!$D74,Listes!$A$43:$E$49,5,FALSE))),('Dépenses forfaitaires'!$E74*(VLOOKUP('Dépenses forfaitaires'!$D74,Listes!$A$43:$E$49,3,FALSE)))+(VLOOKUP('Dépenses forfaitaires'!$D74,Listes!$A$43:$E$49,4,FALSE))))))</f>
        <v/>
      </c>
      <c r="O74" s="100" t="str">
        <f>IF($H74="","",IF($C74=Listes!$B$34,Listes!$I$31,IF($C74=Listes!$B$35,(VLOOKUP('Dépenses forfaitaires'!$F74,Listes!$E$31:$F$36,2,FALSE)),IF($C74=Listes!$B$33,IF('Dépenses forfaitaires'!$E74&lt;=Listes!$A$64,'Dépenses forfaitaires'!$E74*Listes!$A$65,IF('Dépenses forfaitaires'!$E74&gt;Listes!$D$64,'Dépenses forfaitaires'!$E74*Listes!$D$65,(('Dépenses forfaitaires'!$E74*Listes!$B$65)+Listes!$C$65)))))))</f>
        <v/>
      </c>
      <c r="P74" s="101" t="str">
        <f t="shared" si="3"/>
        <v/>
      </c>
      <c r="Q74" s="221"/>
    </row>
    <row r="75" spans="1:17" ht="20.149999999999999" customHeight="1" x14ac:dyDescent="0.35">
      <c r="A75" s="44">
        <v>69</v>
      </c>
      <c r="B75" s="20"/>
      <c r="C75" s="20"/>
      <c r="D75" s="20"/>
      <c r="E75" s="20"/>
      <c r="F75" s="20"/>
      <c r="G75" s="20"/>
      <c r="H75" s="107" t="str">
        <f>IF(C75="","",IF(C75="","",(VLOOKUP(C75,Listes!$B$31:$C$35,2,FALSE))))</f>
        <v/>
      </c>
      <c r="I75" s="221" t="str">
        <f t="shared" si="2"/>
        <v/>
      </c>
      <c r="J75" s="221"/>
      <c r="K75" s="221"/>
      <c r="L75" s="101" t="str">
        <f>IF(H75="","",IF(H75="","",(VLOOKUP(H75,Listes!$C$31:$D$35,2,FALSE))))</f>
        <v/>
      </c>
      <c r="M75" s="100" t="str">
        <f>IF($H75="","",IF($C75=Listes!$B$32,IF('Dépenses forfaitaires'!$E75&lt;=Listes!$B$53,('Dépenses forfaitaires'!$E75*(VLOOKUP('Dépenses forfaitaires'!$D75,Listes!$A$54:$E$60,2,FALSE))),IF('Dépenses forfaitaires'!$E75&gt;Listes!$E$53,('Dépenses forfaitaires'!$E75*(VLOOKUP('Dépenses forfaitaires'!$D75,Listes!$A$54:$E$60,5,FALSE))),('Dépenses forfaitaires'!$E75*(VLOOKUP('Dépenses forfaitaires'!$D75,Listes!$A$54:$E$60,3,FALSE)))+(VLOOKUP('Dépenses forfaitaires'!$D75,Listes!$A$54:$E$60,4,FALSE))))))</f>
        <v/>
      </c>
      <c r="N75" s="100" t="str">
        <f>IF($H75="","",IF($C75=Listes!$B$31,IF('Dépenses forfaitaires'!$E75&lt;=Listes!$B$42,('Dépenses forfaitaires'!$E75*(VLOOKUP('Dépenses forfaitaires'!$D75,Listes!$A$43:$E$49,2,FALSE))),IF('Dépenses forfaitaires'!$E75&gt;Listes!$D$42,('Dépenses forfaitaires'!$E75*(VLOOKUP('Dépenses forfaitaires'!$D75,Listes!$A$43:$E$49,5,FALSE))),('Dépenses forfaitaires'!$E75*(VLOOKUP('Dépenses forfaitaires'!$D75,Listes!$A$43:$E$49,3,FALSE)))+(VLOOKUP('Dépenses forfaitaires'!$D75,Listes!$A$43:$E$49,4,FALSE))))))</f>
        <v/>
      </c>
      <c r="O75" s="100" t="str">
        <f>IF($H75="","",IF($C75=Listes!$B$34,Listes!$I$31,IF($C75=Listes!$B$35,(VLOOKUP('Dépenses forfaitaires'!$F75,Listes!$E$31:$F$36,2,FALSE)),IF($C75=Listes!$B$33,IF('Dépenses forfaitaires'!$E75&lt;=Listes!$A$64,'Dépenses forfaitaires'!$E75*Listes!$A$65,IF('Dépenses forfaitaires'!$E75&gt;Listes!$D$64,'Dépenses forfaitaires'!$E75*Listes!$D$65,(('Dépenses forfaitaires'!$E75*Listes!$B$65)+Listes!$C$65)))))))</f>
        <v/>
      </c>
      <c r="P75" s="101" t="str">
        <f t="shared" si="3"/>
        <v/>
      </c>
      <c r="Q75" s="221"/>
    </row>
    <row r="76" spans="1:17" ht="20.149999999999999" customHeight="1" x14ac:dyDescent="0.35">
      <c r="A76" s="44">
        <v>70</v>
      </c>
      <c r="B76" s="20"/>
      <c r="C76" s="20"/>
      <c r="D76" s="20"/>
      <c r="E76" s="20"/>
      <c r="F76" s="20"/>
      <c r="G76" s="20"/>
      <c r="H76" s="107" t="str">
        <f>IF(C76="","",IF(C76="","",(VLOOKUP(C76,Listes!$B$31:$C$35,2,FALSE))))</f>
        <v/>
      </c>
      <c r="I76" s="221" t="str">
        <f t="shared" si="2"/>
        <v/>
      </c>
      <c r="J76" s="221"/>
      <c r="K76" s="221"/>
      <c r="L76" s="101" t="str">
        <f>IF(H76="","",IF(H76="","",(VLOOKUP(H76,Listes!$C$31:$D$35,2,FALSE))))</f>
        <v/>
      </c>
      <c r="M76" s="100" t="str">
        <f>IF($H76="","",IF($C76=Listes!$B$32,IF('Dépenses forfaitaires'!$E76&lt;=Listes!$B$53,('Dépenses forfaitaires'!$E76*(VLOOKUP('Dépenses forfaitaires'!$D76,Listes!$A$54:$E$60,2,FALSE))),IF('Dépenses forfaitaires'!$E76&gt;Listes!$E$53,('Dépenses forfaitaires'!$E76*(VLOOKUP('Dépenses forfaitaires'!$D76,Listes!$A$54:$E$60,5,FALSE))),('Dépenses forfaitaires'!$E76*(VLOOKUP('Dépenses forfaitaires'!$D76,Listes!$A$54:$E$60,3,FALSE)))+(VLOOKUP('Dépenses forfaitaires'!$D76,Listes!$A$54:$E$60,4,FALSE))))))</f>
        <v/>
      </c>
      <c r="N76" s="100" t="str">
        <f>IF($H76="","",IF($C76=Listes!$B$31,IF('Dépenses forfaitaires'!$E76&lt;=Listes!$B$42,('Dépenses forfaitaires'!$E76*(VLOOKUP('Dépenses forfaitaires'!$D76,Listes!$A$43:$E$49,2,FALSE))),IF('Dépenses forfaitaires'!$E76&gt;Listes!$D$42,('Dépenses forfaitaires'!$E76*(VLOOKUP('Dépenses forfaitaires'!$D76,Listes!$A$43:$E$49,5,FALSE))),('Dépenses forfaitaires'!$E76*(VLOOKUP('Dépenses forfaitaires'!$D76,Listes!$A$43:$E$49,3,FALSE)))+(VLOOKUP('Dépenses forfaitaires'!$D76,Listes!$A$43:$E$49,4,FALSE))))))</f>
        <v/>
      </c>
      <c r="O76" s="100" t="str">
        <f>IF($H76="","",IF($C76=Listes!$B$34,Listes!$I$31,IF($C76=Listes!$B$35,(VLOOKUP('Dépenses forfaitaires'!$F76,Listes!$E$31:$F$36,2,FALSE)),IF($C76=Listes!$B$33,IF('Dépenses forfaitaires'!$E76&lt;=Listes!$A$64,'Dépenses forfaitaires'!$E76*Listes!$A$65,IF('Dépenses forfaitaires'!$E76&gt;Listes!$D$64,'Dépenses forfaitaires'!$E76*Listes!$D$65,(('Dépenses forfaitaires'!$E76*Listes!$B$65)+Listes!$C$65)))))))</f>
        <v/>
      </c>
      <c r="P76" s="101" t="str">
        <f t="shared" si="3"/>
        <v/>
      </c>
      <c r="Q76" s="221"/>
    </row>
    <row r="77" spans="1:17" ht="20.149999999999999" customHeight="1" x14ac:dyDescent="0.35">
      <c r="A77" s="44">
        <v>71</v>
      </c>
      <c r="B77" s="20"/>
      <c r="C77" s="20"/>
      <c r="D77" s="20"/>
      <c r="E77" s="20"/>
      <c r="F77" s="20"/>
      <c r="G77" s="20"/>
      <c r="H77" s="107" t="str">
        <f>IF(C77="","",IF(C77="","",(VLOOKUP(C77,Listes!$B$31:$C$35,2,FALSE))))</f>
        <v/>
      </c>
      <c r="I77" s="221" t="str">
        <f t="shared" si="2"/>
        <v/>
      </c>
      <c r="J77" s="221"/>
      <c r="K77" s="221"/>
      <c r="L77" s="101" t="str">
        <f>IF(H77="","",IF(H77="","",(VLOOKUP(H77,Listes!$C$31:$D$35,2,FALSE))))</f>
        <v/>
      </c>
      <c r="M77" s="100" t="str">
        <f>IF($H77="","",IF($C77=Listes!$B$32,IF('Dépenses forfaitaires'!$E77&lt;=Listes!$B$53,('Dépenses forfaitaires'!$E77*(VLOOKUP('Dépenses forfaitaires'!$D77,Listes!$A$54:$E$60,2,FALSE))),IF('Dépenses forfaitaires'!$E77&gt;Listes!$E$53,('Dépenses forfaitaires'!$E77*(VLOOKUP('Dépenses forfaitaires'!$D77,Listes!$A$54:$E$60,5,FALSE))),('Dépenses forfaitaires'!$E77*(VLOOKUP('Dépenses forfaitaires'!$D77,Listes!$A$54:$E$60,3,FALSE)))+(VLOOKUP('Dépenses forfaitaires'!$D77,Listes!$A$54:$E$60,4,FALSE))))))</f>
        <v/>
      </c>
      <c r="N77" s="100" t="str">
        <f>IF($H77="","",IF($C77=Listes!$B$31,IF('Dépenses forfaitaires'!$E77&lt;=Listes!$B$42,('Dépenses forfaitaires'!$E77*(VLOOKUP('Dépenses forfaitaires'!$D77,Listes!$A$43:$E$49,2,FALSE))),IF('Dépenses forfaitaires'!$E77&gt;Listes!$D$42,('Dépenses forfaitaires'!$E77*(VLOOKUP('Dépenses forfaitaires'!$D77,Listes!$A$43:$E$49,5,FALSE))),('Dépenses forfaitaires'!$E77*(VLOOKUP('Dépenses forfaitaires'!$D77,Listes!$A$43:$E$49,3,FALSE)))+(VLOOKUP('Dépenses forfaitaires'!$D77,Listes!$A$43:$E$49,4,FALSE))))))</f>
        <v/>
      </c>
      <c r="O77" s="100" t="str">
        <f>IF($H77="","",IF($C77=Listes!$B$34,Listes!$I$31,IF($C77=Listes!$B$35,(VLOOKUP('Dépenses forfaitaires'!$F77,Listes!$E$31:$F$36,2,FALSE)),IF($C77=Listes!$B$33,IF('Dépenses forfaitaires'!$E77&lt;=Listes!$A$64,'Dépenses forfaitaires'!$E77*Listes!$A$65,IF('Dépenses forfaitaires'!$E77&gt;Listes!$D$64,'Dépenses forfaitaires'!$E77*Listes!$D$65,(('Dépenses forfaitaires'!$E77*Listes!$B$65)+Listes!$C$65)))))))</f>
        <v/>
      </c>
      <c r="P77" s="101" t="str">
        <f t="shared" si="3"/>
        <v/>
      </c>
      <c r="Q77" s="221"/>
    </row>
    <row r="78" spans="1:17" ht="20.149999999999999" customHeight="1" x14ac:dyDescent="0.35">
      <c r="A78" s="44">
        <v>72</v>
      </c>
      <c r="B78" s="20"/>
      <c r="C78" s="20"/>
      <c r="D78" s="20"/>
      <c r="E78" s="20"/>
      <c r="F78" s="20"/>
      <c r="G78" s="20"/>
      <c r="H78" s="107" t="str">
        <f>IF(C78="","",IF(C78="","",(VLOOKUP(C78,Listes!$B$31:$C$35,2,FALSE))))</f>
        <v/>
      </c>
      <c r="I78" s="221" t="str">
        <f t="shared" si="2"/>
        <v/>
      </c>
      <c r="J78" s="221"/>
      <c r="K78" s="221"/>
      <c r="L78" s="101" t="str">
        <f>IF(H78="","",IF(H78="","",(VLOOKUP(H78,Listes!$C$31:$D$35,2,FALSE))))</f>
        <v/>
      </c>
      <c r="M78" s="100" t="str">
        <f>IF($H78="","",IF($C78=Listes!$B$32,IF('Dépenses forfaitaires'!$E78&lt;=Listes!$B$53,('Dépenses forfaitaires'!$E78*(VLOOKUP('Dépenses forfaitaires'!$D78,Listes!$A$54:$E$60,2,FALSE))),IF('Dépenses forfaitaires'!$E78&gt;Listes!$E$53,('Dépenses forfaitaires'!$E78*(VLOOKUP('Dépenses forfaitaires'!$D78,Listes!$A$54:$E$60,5,FALSE))),('Dépenses forfaitaires'!$E78*(VLOOKUP('Dépenses forfaitaires'!$D78,Listes!$A$54:$E$60,3,FALSE)))+(VLOOKUP('Dépenses forfaitaires'!$D78,Listes!$A$54:$E$60,4,FALSE))))))</f>
        <v/>
      </c>
      <c r="N78" s="100" t="str">
        <f>IF($H78="","",IF($C78=Listes!$B$31,IF('Dépenses forfaitaires'!$E78&lt;=Listes!$B$42,('Dépenses forfaitaires'!$E78*(VLOOKUP('Dépenses forfaitaires'!$D78,Listes!$A$43:$E$49,2,FALSE))),IF('Dépenses forfaitaires'!$E78&gt;Listes!$D$42,('Dépenses forfaitaires'!$E78*(VLOOKUP('Dépenses forfaitaires'!$D78,Listes!$A$43:$E$49,5,FALSE))),('Dépenses forfaitaires'!$E78*(VLOOKUP('Dépenses forfaitaires'!$D78,Listes!$A$43:$E$49,3,FALSE)))+(VLOOKUP('Dépenses forfaitaires'!$D78,Listes!$A$43:$E$49,4,FALSE))))))</f>
        <v/>
      </c>
      <c r="O78" s="100" t="str">
        <f>IF($H78="","",IF($C78=Listes!$B$34,Listes!$I$31,IF($C78=Listes!$B$35,(VLOOKUP('Dépenses forfaitaires'!$F78,Listes!$E$31:$F$36,2,FALSE)),IF($C78=Listes!$B$33,IF('Dépenses forfaitaires'!$E78&lt;=Listes!$A$64,'Dépenses forfaitaires'!$E78*Listes!$A$65,IF('Dépenses forfaitaires'!$E78&gt;Listes!$D$64,'Dépenses forfaitaires'!$E78*Listes!$D$65,(('Dépenses forfaitaires'!$E78*Listes!$B$65)+Listes!$C$65)))))))</f>
        <v/>
      </c>
      <c r="P78" s="101" t="str">
        <f t="shared" si="3"/>
        <v/>
      </c>
      <c r="Q78" s="221"/>
    </row>
    <row r="79" spans="1:17" ht="20.149999999999999" customHeight="1" x14ac:dyDescent="0.35">
      <c r="A79" s="44">
        <v>73</v>
      </c>
      <c r="B79" s="20"/>
      <c r="C79" s="20"/>
      <c r="D79" s="20"/>
      <c r="E79" s="20"/>
      <c r="F79" s="20"/>
      <c r="G79" s="20"/>
      <c r="H79" s="107" t="str">
        <f>IF(C79="","",IF(C79="","",(VLOOKUP(C79,Listes!$B$31:$C$35,2,FALSE))))</f>
        <v/>
      </c>
      <c r="I79" s="221" t="str">
        <f t="shared" si="2"/>
        <v/>
      </c>
      <c r="J79" s="221"/>
      <c r="K79" s="221"/>
      <c r="L79" s="101" t="str">
        <f>IF(H79="","",IF(H79="","",(VLOOKUP(H79,Listes!$C$31:$D$35,2,FALSE))))</f>
        <v/>
      </c>
      <c r="M79" s="100" t="str">
        <f>IF($H79="","",IF($C79=Listes!$B$32,IF('Dépenses forfaitaires'!$E79&lt;=Listes!$B$53,('Dépenses forfaitaires'!$E79*(VLOOKUP('Dépenses forfaitaires'!$D79,Listes!$A$54:$E$60,2,FALSE))),IF('Dépenses forfaitaires'!$E79&gt;Listes!$E$53,('Dépenses forfaitaires'!$E79*(VLOOKUP('Dépenses forfaitaires'!$D79,Listes!$A$54:$E$60,5,FALSE))),('Dépenses forfaitaires'!$E79*(VLOOKUP('Dépenses forfaitaires'!$D79,Listes!$A$54:$E$60,3,FALSE)))+(VLOOKUP('Dépenses forfaitaires'!$D79,Listes!$A$54:$E$60,4,FALSE))))))</f>
        <v/>
      </c>
      <c r="N79" s="100" t="str">
        <f>IF($H79="","",IF($C79=Listes!$B$31,IF('Dépenses forfaitaires'!$E79&lt;=Listes!$B$42,('Dépenses forfaitaires'!$E79*(VLOOKUP('Dépenses forfaitaires'!$D79,Listes!$A$43:$E$49,2,FALSE))),IF('Dépenses forfaitaires'!$E79&gt;Listes!$D$42,('Dépenses forfaitaires'!$E79*(VLOOKUP('Dépenses forfaitaires'!$D79,Listes!$A$43:$E$49,5,FALSE))),('Dépenses forfaitaires'!$E79*(VLOOKUP('Dépenses forfaitaires'!$D79,Listes!$A$43:$E$49,3,FALSE)))+(VLOOKUP('Dépenses forfaitaires'!$D79,Listes!$A$43:$E$49,4,FALSE))))))</f>
        <v/>
      </c>
      <c r="O79" s="100" t="str">
        <f>IF($H79="","",IF($C79=Listes!$B$34,Listes!$I$31,IF($C79=Listes!$B$35,(VLOOKUP('Dépenses forfaitaires'!$F79,Listes!$E$31:$F$36,2,FALSE)),IF($C79=Listes!$B$33,IF('Dépenses forfaitaires'!$E79&lt;=Listes!$A$64,'Dépenses forfaitaires'!$E79*Listes!$A$65,IF('Dépenses forfaitaires'!$E79&gt;Listes!$D$64,'Dépenses forfaitaires'!$E79*Listes!$D$65,(('Dépenses forfaitaires'!$E79*Listes!$B$65)+Listes!$C$65)))))))</f>
        <v/>
      </c>
      <c r="P79" s="101" t="str">
        <f t="shared" si="3"/>
        <v/>
      </c>
      <c r="Q79" s="221"/>
    </row>
    <row r="80" spans="1:17" ht="20.149999999999999" customHeight="1" x14ac:dyDescent="0.35">
      <c r="A80" s="44">
        <v>74</v>
      </c>
      <c r="B80" s="20"/>
      <c r="C80" s="20"/>
      <c r="D80" s="20"/>
      <c r="E80" s="20"/>
      <c r="F80" s="20"/>
      <c r="G80" s="20"/>
      <c r="H80" s="107" t="str">
        <f>IF(C80="","",IF(C80="","",(VLOOKUP(C80,Listes!$B$31:$C$35,2,FALSE))))</f>
        <v/>
      </c>
      <c r="I80" s="221" t="str">
        <f t="shared" si="2"/>
        <v/>
      </c>
      <c r="J80" s="221"/>
      <c r="K80" s="221"/>
      <c r="L80" s="101" t="str">
        <f>IF(H80="","",IF(H80="","",(VLOOKUP(H80,Listes!$C$31:$D$35,2,FALSE))))</f>
        <v/>
      </c>
      <c r="M80" s="100" t="str">
        <f>IF($H80="","",IF($C80=Listes!$B$32,IF('Dépenses forfaitaires'!$E80&lt;=Listes!$B$53,('Dépenses forfaitaires'!$E80*(VLOOKUP('Dépenses forfaitaires'!$D80,Listes!$A$54:$E$60,2,FALSE))),IF('Dépenses forfaitaires'!$E80&gt;Listes!$E$53,('Dépenses forfaitaires'!$E80*(VLOOKUP('Dépenses forfaitaires'!$D80,Listes!$A$54:$E$60,5,FALSE))),('Dépenses forfaitaires'!$E80*(VLOOKUP('Dépenses forfaitaires'!$D80,Listes!$A$54:$E$60,3,FALSE)))+(VLOOKUP('Dépenses forfaitaires'!$D80,Listes!$A$54:$E$60,4,FALSE))))))</f>
        <v/>
      </c>
      <c r="N80" s="100" t="str">
        <f>IF($H80="","",IF($C80=Listes!$B$31,IF('Dépenses forfaitaires'!$E80&lt;=Listes!$B$42,('Dépenses forfaitaires'!$E80*(VLOOKUP('Dépenses forfaitaires'!$D80,Listes!$A$43:$E$49,2,FALSE))),IF('Dépenses forfaitaires'!$E80&gt;Listes!$D$42,('Dépenses forfaitaires'!$E80*(VLOOKUP('Dépenses forfaitaires'!$D80,Listes!$A$43:$E$49,5,FALSE))),('Dépenses forfaitaires'!$E80*(VLOOKUP('Dépenses forfaitaires'!$D80,Listes!$A$43:$E$49,3,FALSE)))+(VLOOKUP('Dépenses forfaitaires'!$D80,Listes!$A$43:$E$49,4,FALSE))))))</f>
        <v/>
      </c>
      <c r="O80" s="100" t="str">
        <f>IF($H80="","",IF($C80=Listes!$B$34,Listes!$I$31,IF($C80=Listes!$B$35,(VLOOKUP('Dépenses forfaitaires'!$F80,Listes!$E$31:$F$36,2,FALSE)),IF($C80=Listes!$B$33,IF('Dépenses forfaitaires'!$E80&lt;=Listes!$A$64,'Dépenses forfaitaires'!$E80*Listes!$A$65,IF('Dépenses forfaitaires'!$E80&gt;Listes!$D$64,'Dépenses forfaitaires'!$E80*Listes!$D$65,(('Dépenses forfaitaires'!$E80*Listes!$B$65)+Listes!$C$65)))))))</f>
        <v/>
      </c>
      <c r="P80" s="101" t="str">
        <f t="shared" si="3"/>
        <v/>
      </c>
      <c r="Q80" s="221"/>
    </row>
    <row r="81" spans="1:17" ht="20.149999999999999" customHeight="1" x14ac:dyDescent="0.35">
      <c r="A81" s="44">
        <v>75</v>
      </c>
      <c r="B81" s="20"/>
      <c r="C81" s="20"/>
      <c r="D81" s="20"/>
      <c r="E81" s="20"/>
      <c r="F81" s="20"/>
      <c r="G81" s="20"/>
      <c r="H81" s="107" t="str">
        <f>IF(C81="","",IF(C81="","",(VLOOKUP(C81,Listes!$B$31:$C$35,2,FALSE))))</f>
        <v/>
      </c>
      <c r="I81" s="221" t="str">
        <f t="shared" si="2"/>
        <v/>
      </c>
      <c r="J81" s="221"/>
      <c r="K81" s="221"/>
      <c r="L81" s="101" t="str">
        <f>IF(H81="","",IF(H81="","",(VLOOKUP(H81,Listes!$C$31:$D$35,2,FALSE))))</f>
        <v/>
      </c>
      <c r="M81" s="100" t="str">
        <f>IF($H81="","",IF($C81=Listes!$B$32,IF('Dépenses forfaitaires'!$E81&lt;=Listes!$B$53,('Dépenses forfaitaires'!$E81*(VLOOKUP('Dépenses forfaitaires'!$D81,Listes!$A$54:$E$60,2,FALSE))),IF('Dépenses forfaitaires'!$E81&gt;Listes!$E$53,('Dépenses forfaitaires'!$E81*(VLOOKUP('Dépenses forfaitaires'!$D81,Listes!$A$54:$E$60,5,FALSE))),('Dépenses forfaitaires'!$E81*(VLOOKUP('Dépenses forfaitaires'!$D81,Listes!$A$54:$E$60,3,FALSE)))+(VLOOKUP('Dépenses forfaitaires'!$D81,Listes!$A$54:$E$60,4,FALSE))))))</f>
        <v/>
      </c>
      <c r="N81" s="100" t="str">
        <f>IF($H81="","",IF($C81=Listes!$B$31,IF('Dépenses forfaitaires'!$E81&lt;=Listes!$B$42,('Dépenses forfaitaires'!$E81*(VLOOKUP('Dépenses forfaitaires'!$D81,Listes!$A$43:$E$49,2,FALSE))),IF('Dépenses forfaitaires'!$E81&gt;Listes!$D$42,('Dépenses forfaitaires'!$E81*(VLOOKUP('Dépenses forfaitaires'!$D81,Listes!$A$43:$E$49,5,FALSE))),('Dépenses forfaitaires'!$E81*(VLOOKUP('Dépenses forfaitaires'!$D81,Listes!$A$43:$E$49,3,FALSE)))+(VLOOKUP('Dépenses forfaitaires'!$D81,Listes!$A$43:$E$49,4,FALSE))))))</f>
        <v/>
      </c>
      <c r="O81" s="100" t="str">
        <f>IF($H81="","",IF($C81=Listes!$B$34,Listes!$I$31,IF($C81=Listes!$B$35,(VLOOKUP('Dépenses forfaitaires'!$F81,Listes!$E$31:$F$36,2,FALSE)),IF($C81=Listes!$B$33,IF('Dépenses forfaitaires'!$E81&lt;=Listes!$A$64,'Dépenses forfaitaires'!$E81*Listes!$A$65,IF('Dépenses forfaitaires'!$E81&gt;Listes!$D$64,'Dépenses forfaitaires'!$E81*Listes!$D$65,(('Dépenses forfaitaires'!$E81*Listes!$B$65)+Listes!$C$65)))))))</f>
        <v/>
      </c>
      <c r="P81" s="101" t="str">
        <f t="shared" si="3"/>
        <v/>
      </c>
      <c r="Q81" s="221"/>
    </row>
    <row r="82" spans="1:17" ht="20.149999999999999" customHeight="1" x14ac:dyDescent="0.35">
      <c r="A82" s="44">
        <v>76</v>
      </c>
      <c r="B82" s="20"/>
      <c r="C82" s="20"/>
      <c r="D82" s="20"/>
      <c r="E82" s="20"/>
      <c r="F82" s="20"/>
      <c r="G82" s="20"/>
      <c r="H82" s="107" t="str">
        <f>IF(C82="","",IF(C82="","",(VLOOKUP(C82,Listes!$B$31:$C$35,2,FALSE))))</f>
        <v/>
      </c>
      <c r="I82" s="221" t="str">
        <f t="shared" si="2"/>
        <v/>
      </c>
      <c r="J82" s="221"/>
      <c r="K82" s="221"/>
      <c r="L82" s="101" t="str">
        <f>IF(H82="","",IF(H82="","",(VLOOKUP(H82,Listes!$C$31:$D$35,2,FALSE))))</f>
        <v/>
      </c>
      <c r="M82" s="100" t="str">
        <f>IF($H82="","",IF($C82=Listes!$B$32,IF('Dépenses forfaitaires'!$E82&lt;=Listes!$B$53,('Dépenses forfaitaires'!$E82*(VLOOKUP('Dépenses forfaitaires'!$D82,Listes!$A$54:$E$60,2,FALSE))),IF('Dépenses forfaitaires'!$E82&gt;Listes!$E$53,('Dépenses forfaitaires'!$E82*(VLOOKUP('Dépenses forfaitaires'!$D82,Listes!$A$54:$E$60,5,FALSE))),('Dépenses forfaitaires'!$E82*(VLOOKUP('Dépenses forfaitaires'!$D82,Listes!$A$54:$E$60,3,FALSE)))+(VLOOKUP('Dépenses forfaitaires'!$D82,Listes!$A$54:$E$60,4,FALSE))))))</f>
        <v/>
      </c>
      <c r="N82" s="100" t="str">
        <f>IF($H82="","",IF($C82=Listes!$B$31,IF('Dépenses forfaitaires'!$E82&lt;=Listes!$B$42,('Dépenses forfaitaires'!$E82*(VLOOKUP('Dépenses forfaitaires'!$D82,Listes!$A$43:$E$49,2,FALSE))),IF('Dépenses forfaitaires'!$E82&gt;Listes!$D$42,('Dépenses forfaitaires'!$E82*(VLOOKUP('Dépenses forfaitaires'!$D82,Listes!$A$43:$E$49,5,FALSE))),('Dépenses forfaitaires'!$E82*(VLOOKUP('Dépenses forfaitaires'!$D82,Listes!$A$43:$E$49,3,FALSE)))+(VLOOKUP('Dépenses forfaitaires'!$D82,Listes!$A$43:$E$49,4,FALSE))))))</f>
        <v/>
      </c>
      <c r="O82" s="100" t="str">
        <f>IF($H82="","",IF($C82=Listes!$B$34,Listes!$I$31,IF($C82=Listes!$B$35,(VLOOKUP('Dépenses forfaitaires'!$F82,Listes!$E$31:$F$36,2,FALSE)),IF($C82=Listes!$B$33,IF('Dépenses forfaitaires'!$E82&lt;=Listes!$A$64,'Dépenses forfaitaires'!$E82*Listes!$A$65,IF('Dépenses forfaitaires'!$E82&gt;Listes!$D$64,'Dépenses forfaitaires'!$E82*Listes!$D$65,(('Dépenses forfaitaires'!$E82*Listes!$B$65)+Listes!$C$65)))))))</f>
        <v/>
      </c>
      <c r="P82" s="101" t="str">
        <f t="shared" si="3"/>
        <v/>
      </c>
      <c r="Q82" s="221"/>
    </row>
    <row r="83" spans="1:17" ht="20.149999999999999" customHeight="1" x14ac:dyDescent="0.35">
      <c r="A83" s="44">
        <v>77</v>
      </c>
      <c r="B83" s="20"/>
      <c r="C83" s="20"/>
      <c r="D83" s="20"/>
      <c r="E83" s="20"/>
      <c r="F83" s="20"/>
      <c r="G83" s="20"/>
      <c r="H83" s="107" t="str">
        <f>IF(C83="","",IF(C83="","",(VLOOKUP(C83,Listes!$B$31:$C$35,2,FALSE))))</f>
        <v/>
      </c>
      <c r="I83" s="221" t="str">
        <f t="shared" si="2"/>
        <v/>
      </c>
      <c r="J83" s="221"/>
      <c r="K83" s="221"/>
      <c r="L83" s="101" t="str">
        <f>IF(H83="","",IF(H83="","",(VLOOKUP(H83,Listes!$C$31:$D$35,2,FALSE))))</f>
        <v/>
      </c>
      <c r="M83" s="100" t="str">
        <f>IF($H83="","",IF($C83=Listes!$B$32,IF('Dépenses forfaitaires'!$E83&lt;=Listes!$B$53,('Dépenses forfaitaires'!$E83*(VLOOKUP('Dépenses forfaitaires'!$D83,Listes!$A$54:$E$60,2,FALSE))),IF('Dépenses forfaitaires'!$E83&gt;Listes!$E$53,('Dépenses forfaitaires'!$E83*(VLOOKUP('Dépenses forfaitaires'!$D83,Listes!$A$54:$E$60,5,FALSE))),('Dépenses forfaitaires'!$E83*(VLOOKUP('Dépenses forfaitaires'!$D83,Listes!$A$54:$E$60,3,FALSE)))+(VLOOKUP('Dépenses forfaitaires'!$D83,Listes!$A$54:$E$60,4,FALSE))))))</f>
        <v/>
      </c>
      <c r="N83" s="100" t="str">
        <f>IF($H83="","",IF($C83=Listes!$B$31,IF('Dépenses forfaitaires'!$E83&lt;=Listes!$B$42,('Dépenses forfaitaires'!$E83*(VLOOKUP('Dépenses forfaitaires'!$D83,Listes!$A$43:$E$49,2,FALSE))),IF('Dépenses forfaitaires'!$E83&gt;Listes!$D$42,('Dépenses forfaitaires'!$E83*(VLOOKUP('Dépenses forfaitaires'!$D83,Listes!$A$43:$E$49,5,FALSE))),('Dépenses forfaitaires'!$E83*(VLOOKUP('Dépenses forfaitaires'!$D83,Listes!$A$43:$E$49,3,FALSE)))+(VLOOKUP('Dépenses forfaitaires'!$D83,Listes!$A$43:$E$49,4,FALSE))))))</f>
        <v/>
      </c>
      <c r="O83" s="100" t="str">
        <f>IF($H83="","",IF($C83=Listes!$B$34,Listes!$I$31,IF($C83=Listes!$B$35,(VLOOKUP('Dépenses forfaitaires'!$F83,Listes!$E$31:$F$36,2,FALSE)),IF($C83=Listes!$B$33,IF('Dépenses forfaitaires'!$E83&lt;=Listes!$A$64,'Dépenses forfaitaires'!$E83*Listes!$A$65,IF('Dépenses forfaitaires'!$E83&gt;Listes!$D$64,'Dépenses forfaitaires'!$E83*Listes!$D$65,(('Dépenses forfaitaires'!$E83*Listes!$B$65)+Listes!$C$65)))))))</f>
        <v/>
      </c>
      <c r="P83" s="101" t="str">
        <f t="shared" si="3"/>
        <v/>
      </c>
      <c r="Q83" s="221"/>
    </row>
    <row r="84" spans="1:17" ht="20.149999999999999" customHeight="1" x14ac:dyDescent="0.35">
      <c r="A84" s="44">
        <v>78</v>
      </c>
      <c r="B84" s="20"/>
      <c r="C84" s="20"/>
      <c r="D84" s="20"/>
      <c r="E84" s="20"/>
      <c r="F84" s="20"/>
      <c r="G84" s="20"/>
      <c r="H84" s="107" t="str">
        <f>IF(C84="","",IF(C84="","",(VLOOKUP(C84,Listes!$B$31:$C$35,2,FALSE))))</f>
        <v/>
      </c>
      <c r="I84" s="221" t="str">
        <f t="shared" si="2"/>
        <v/>
      </c>
      <c r="J84" s="221"/>
      <c r="K84" s="221"/>
      <c r="L84" s="101" t="str">
        <f>IF(H84="","",IF(H84="","",(VLOOKUP(H84,Listes!$C$31:$D$35,2,FALSE))))</f>
        <v/>
      </c>
      <c r="M84" s="100" t="str">
        <f>IF($H84="","",IF($C84=Listes!$B$32,IF('Dépenses forfaitaires'!$E84&lt;=Listes!$B$53,('Dépenses forfaitaires'!$E84*(VLOOKUP('Dépenses forfaitaires'!$D84,Listes!$A$54:$E$60,2,FALSE))),IF('Dépenses forfaitaires'!$E84&gt;Listes!$E$53,('Dépenses forfaitaires'!$E84*(VLOOKUP('Dépenses forfaitaires'!$D84,Listes!$A$54:$E$60,5,FALSE))),('Dépenses forfaitaires'!$E84*(VLOOKUP('Dépenses forfaitaires'!$D84,Listes!$A$54:$E$60,3,FALSE)))+(VLOOKUP('Dépenses forfaitaires'!$D84,Listes!$A$54:$E$60,4,FALSE))))))</f>
        <v/>
      </c>
      <c r="N84" s="100" t="str">
        <f>IF($H84="","",IF($C84=Listes!$B$31,IF('Dépenses forfaitaires'!$E84&lt;=Listes!$B$42,('Dépenses forfaitaires'!$E84*(VLOOKUP('Dépenses forfaitaires'!$D84,Listes!$A$43:$E$49,2,FALSE))),IF('Dépenses forfaitaires'!$E84&gt;Listes!$D$42,('Dépenses forfaitaires'!$E84*(VLOOKUP('Dépenses forfaitaires'!$D84,Listes!$A$43:$E$49,5,FALSE))),('Dépenses forfaitaires'!$E84*(VLOOKUP('Dépenses forfaitaires'!$D84,Listes!$A$43:$E$49,3,FALSE)))+(VLOOKUP('Dépenses forfaitaires'!$D84,Listes!$A$43:$E$49,4,FALSE))))))</f>
        <v/>
      </c>
      <c r="O84" s="100" t="str">
        <f>IF($H84="","",IF($C84=Listes!$B$34,Listes!$I$31,IF($C84=Listes!$B$35,(VLOOKUP('Dépenses forfaitaires'!$F84,Listes!$E$31:$F$36,2,FALSE)),IF($C84=Listes!$B$33,IF('Dépenses forfaitaires'!$E84&lt;=Listes!$A$64,'Dépenses forfaitaires'!$E84*Listes!$A$65,IF('Dépenses forfaitaires'!$E84&gt;Listes!$D$64,'Dépenses forfaitaires'!$E84*Listes!$D$65,(('Dépenses forfaitaires'!$E84*Listes!$B$65)+Listes!$C$65)))))))</f>
        <v/>
      </c>
      <c r="P84" s="101" t="str">
        <f t="shared" si="3"/>
        <v/>
      </c>
      <c r="Q84" s="221"/>
    </row>
    <row r="85" spans="1:17" ht="20.149999999999999" customHeight="1" x14ac:dyDescent="0.35">
      <c r="A85" s="44">
        <v>79</v>
      </c>
      <c r="B85" s="20"/>
      <c r="C85" s="20"/>
      <c r="D85" s="20"/>
      <c r="E85" s="20"/>
      <c r="F85" s="20"/>
      <c r="G85" s="20"/>
      <c r="H85" s="107" t="str">
        <f>IF(C85="","",IF(C85="","",(VLOOKUP(C85,Listes!$B$31:$C$35,2,FALSE))))</f>
        <v/>
      </c>
      <c r="I85" s="221" t="str">
        <f t="shared" si="2"/>
        <v/>
      </c>
      <c r="J85" s="221"/>
      <c r="K85" s="221"/>
      <c r="L85" s="101" t="str">
        <f>IF(H85="","",IF(H85="","",(VLOOKUP(H85,Listes!$C$31:$D$35,2,FALSE))))</f>
        <v/>
      </c>
      <c r="M85" s="100" t="str">
        <f>IF($H85="","",IF($C85=Listes!$B$32,IF('Dépenses forfaitaires'!$E85&lt;=Listes!$B$53,('Dépenses forfaitaires'!$E85*(VLOOKUP('Dépenses forfaitaires'!$D85,Listes!$A$54:$E$60,2,FALSE))),IF('Dépenses forfaitaires'!$E85&gt;Listes!$E$53,('Dépenses forfaitaires'!$E85*(VLOOKUP('Dépenses forfaitaires'!$D85,Listes!$A$54:$E$60,5,FALSE))),('Dépenses forfaitaires'!$E85*(VLOOKUP('Dépenses forfaitaires'!$D85,Listes!$A$54:$E$60,3,FALSE)))+(VLOOKUP('Dépenses forfaitaires'!$D85,Listes!$A$54:$E$60,4,FALSE))))))</f>
        <v/>
      </c>
      <c r="N85" s="100" t="str">
        <f>IF($H85="","",IF($C85=Listes!$B$31,IF('Dépenses forfaitaires'!$E85&lt;=Listes!$B$42,('Dépenses forfaitaires'!$E85*(VLOOKUP('Dépenses forfaitaires'!$D85,Listes!$A$43:$E$49,2,FALSE))),IF('Dépenses forfaitaires'!$E85&gt;Listes!$D$42,('Dépenses forfaitaires'!$E85*(VLOOKUP('Dépenses forfaitaires'!$D85,Listes!$A$43:$E$49,5,FALSE))),('Dépenses forfaitaires'!$E85*(VLOOKUP('Dépenses forfaitaires'!$D85,Listes!$A$43:$E$49,3,FALSE)))+(VLOOKUP('Dépenses forfaitaires'!$D85,Listes!$A$43:$E$49,4,FALSE))))))</f>
        <v/>
      </c>
      <c r="O85" s="100" t="str">
        <f>IF($H85="","",IF($C85=Listes!$B$34,Listes!$I$31,IF($C85=Listes!$B$35,(VLOOKUP('Dépenses forfaitaires'!$F85,Listes!$E$31:$F$36,2,FALSE)),IF($C85=Listes!$B$33,IF('Dépenses forfaitaires'!$E85&lt;=Listes!$A$64,'Dépenses forfaitaires'!$E85*Listes!$A$65,IF('Dépenses forfaitaires'!$E85&gt;Listes!$D$64,'Dépenses forfaitaires'!$E85*Listes!$D$65,(('Dépenses forfaitaires'!$E85*Listes!$B$65)+Listes!$C$65)))))))</f>
        <v/>
      </c>
      <c r="P85" s="101" t="str">
        <f t="shared" si="3"/>
        <v/>
      </c>
      <c r="Q85" s="221"/>
    </row>
    <row r="86" spans="1:17" ht="20.149999999999999" customHeight="1" x14ac:dyDescent="0.35">
      <c r="A86" s="44">
        <v>80</v>
      </c>
      <c r="B86" s="20"/>
      <c r="C86" s="20"/>
      <c r="D86" s="20"/>
      <c r="E86" s="20"/>
      <c r="F86" s="20"/>
      <c r="G86" s="20"/>
      <c r="H86" s="107" t="str">
        <f>IF(C86="","",IF(C86="","",(VLOOKUP(C86,Listes!$B$31:$C$35,2,FALSE))))</f>
        <v/>
      </c>
      <c r="I86" s="221" t="str">
        <f t="shared" si="2"/>
        <v/>
      </c>
      <c r="J86" s="221"/>
      <c r="K86" s="221"/>
      <c r="L86" s="101" t="str">
        <f>IF(H86="","",IF(H86="","",(VLOOKUP(H86,Listes!$C$31:$D$35,2,FALSE))))</f>
        <v/>
      </c>
      <c r="M86" s="100" t="str">
        <f>IF($H86="","",IF($C86=Listes!$B$32,IF('Dépenses forfaitaires'!$E86&lt;=Listes!$B$53,('Dépenses forfaitaires'!$E86*(VLOOKUP('Dépenses forfaitaires'!$D86,Listes!$A$54:$E$60,2,FALSE))),IF('Dépenses forfaitaires'!$E86&gt;Listes!$E$53,('Dépenses forfaitaires'!$E86*(VLOOKUP('Dépenses forfaitaires'!$D86,Listes!$A$54:$E$60,5,FALSE))),('Dépenses forfaitaires'!$E86*(VLOOKUP('Dépenses forfaitaires'!$D86,Listes!$A$54:$E$60,3,FALSE)))+(VLOOKUP('Dépenses forfaitaires'!$D86,Listes!$A$54:$E$60,4,FALSE))))))</f>
        <v/>
      </c>
      <c r="N86" s="100" t="str">
        <f>IF($H86="","",IF($C86=Listes!$B$31,IF('Dépenses forfaitaires'!$E86&lt;=Listes!$B$42,('Dépenses forfaitaires'!$E86*(VLOOKUP('Dépenses forfaitaires'!$D86,Listes!$A$43:$E$49,2,FALSE))),IF('Dépenses forfaitaires'!$E86&gt;Listes!$D$42,('Dépenses forfaitaires'!$E86*(VLOOKUP('Dépenses forfaitaires'!$D86,Listes!$A$43:$E$49,5,FALSE))),('Dépenses forfaitaires'!$E86*(VLOOKUP('Dépenses forfaitaires'!$D86,Listes!$A$43:$E$49,3,FALSE)))+(VLOOKUP('Dépenses forfaitaires'!$D86,Listes!$A$43:$E$49,4,FALSE))))))</f>
        <v/>
      </c>
      <c r="O86" s="100" t="str">
        <f>IF($H86="","",IF($C86=Listes!$B$34,Listes!$I$31,IF($C86=Listes!$B$35,(VLOOKUP('Dépenses forfaitaires'!$F86,Listes!$E$31:$F$36,2,FALSE)),IF($C86=Listes!$B$33,IF('Dépenses forfaitaires'!$E86&lt;=Listes!$A$64,'Dépenses forfaitaires'!$E86*Listes!$A$65,IF('Dépenses forfaitaires'!$E86&gt;Listes!$D$64,'Dépenses forfaitaires'!$E86*Listes!$D$65,(('Dépenses forfaitaires'!$E86*Listes!$B$65)+Listes!$C$65)))))))</f>
        <v/>
      </c>
      <c r="P86" s="101" t="str">
        <f t="shared" si="3"/>
        <v/>
      </c>
      <c r="Q86" s="221"/>
    </row>
    <row r="87" spans="1:17" ht="20.149999999999999" customHeight="1" x14ac:dyDescent="0.35">
      <c r="A87" s="44">
        <v>81</v>
      </c>
      <c r="B87" s="20"/>
      <c r="C87" s="20"/>
      <c r="D87" s="20"/>
      <c r="E87" s="20"/>
      <c r="F87" s="20"/>
      <c r="G87" s="20"/>
      <c r="H87" s="107" t="str">
        <f>IF(C87="","",IF(C87="","",(VLOOKUP(C87,Listes!$B$31:$C$35,2,FALSE))))</f>
        <v/>
      </c>
      <c r="I87" s="221" t="str">
        <f t="shared" si="2"/>
        <v/>
      </c>
      <c r="J87" s="221"/>
      <c r="K87" s="221"/>
      <c r="L87" s="101" t="str">
        <f>IF(H87="","",IF(H87="","",(VLOOKUP(H87,Listes!$C$31:$D$35,2,FALSE))))</f>
        <v/>
      </c>
      <c r="M87" s="100" t="str">
        <f>IF($H87="","",IF($C87=Listes!$B$32,IF('Dépenses forfaitaires'!$E87&lt;=Listes!$B$53,('Dépenses forfaitaires'!$E87*(VLOOKUP('Dépenses forfaitaires'!$D87,Listes!$A$54:$E$60,2,FALSE))),IF('Dépenses forfaitaires'!$E87&gt;Listes!$E$53,('Dépenses forfaitaires'!$E87*(VLOOKUP('Dépenses forfaitaires'!$D87,Listes!$A$54:$E$60,5,FALSE))),('Dépenses forfaitaires'!$E87*(VLOOKUP('Dépenses forfaitaires'!$D87,Listes!$A$54:$E$60,3,FALSE)))+(VLOOKUP('Dépenses forfaitaires'!$D87,Listes!$A$54:$E$60,4,FALSE))))))</f>
        <v/>
      </c>
      <c r="N87" s="100" t="str">
        <f>IF($H87="","",IF($C87=Listes!$B$31,IF('Dépenses forfaitaires'!$E87&lt;=Listes!$B$42,('Dépenses forfaitaires'!$E87*(VLOOKUP('Dépenses forfaitaires'!$D87,Listes!$A$43:$E$49,2,FALSE))),IF('Dépenses forfaitaires'!$E87&gt;Listes!$D$42,('Dépenses forfaitaires'!$E87*(VLOOKUP('Dépenses forfaitaires'!$D87,Listes!$A$43:$E$49,5,FALSE))),('Dépenses forfaitaires'!$E87*(VLOOKUP('Dépenses forfaitaires'!$D87,Listes!$A$43:$E$49,3,FALSE)))+(VLOOKUP('Dépenses forfaitaires'!$D87,Listes!$A$43:$E$49,4,FALSE))))))</f>
        <v/>
      </c>
      <c r="O87" s="100" t="str">
        <f>IF($H87="","",IF($C87=Listes!$B$34,Listes!$I$31,IF($C87=Listes!$B$35,(VLOOKUP('Dépenses forfaitaires'!$F87,Listes!$E$31:$F$36,2,FALSE)),IF($C87=Listes!$B$33,IF('Dépenses forfaitaires'!$E87&lt;=Listes!$A$64,'Dépenses forfaitaires'!$E87*Listes!$A$65,IF('Dépenses forfaitaires'!$E87&gt;Listes!$D$64,'Dépenses forfaitaires'!$E87*Listes!$D$65,(('Dépenses forfaitaires'!$E87*Listes!$B$65)+Listes!$C$65)))))))</f>
        <v/>
      </c>
      <c r="P87" s="101" t="str">
        <f t="shared" si="3"/>
        <v/>
      </c>
      <c r="Q87" s="221"/>
    </row>
    <row r="88" spans="1:17" ht="20.149999999999999" customHeight="1" x14ac:dyDescent="0.35">
      <c r="A88" s="44">
        <v>82</v>
      </c>
      <c r="B88" s="20"/>
      <c r="C88" s="20"/>
      <c r="D88" s="20"/>
      <c r="E88" s="20"/>
      <c r="F88" s="20"/>
      <c r="G88" s="20"/>
      <c r="H88" s="107" t="str">
        <f>IF(C88="","",IF(C88="","",(VLOOKUP(C88,Listes!$B$31:$C$35,2,FALSE))))</f>
        <v/>
      </c>
      <c r="I88" s="221" t="str">
        <f t="shared" si="2"/>
        <v/>
      </c>
      <c r="J88" s="221"/>
      <c r="K88" s="221"/>
      <c r="L88" s="101" t="str">
        <f>IF(H88="","",IF(H88="","",(VLOOKUP(H88,Listes!$C$31:$D$35,2,FALSE))))</f>
        <v/>
      </c>
      <c r="M88" s="100" t="str">
        <f>IF($H88="","",IF($C88=Listes!$B$32,IF('Dépenses forfaitaires'!$E88&lt;=Listes!$B$53,('Dépenses forfaitaires'!$E88*(VLOOKUP('Dépenses forfaitaires'!$D88,Listes!$A$54:$E$60,2,FALSE))),IF('Dépenses forfaitaires'!$E88&gt;Listes!$E$53,('Dépenses forfaitaires'!$E88*(VLOOKUP('Dépenses forfaitaires'!$D88,Listes!$A$54:$E$60,5,FALSE))),('Dépenses forfaitaires'!$E88*(VLOOKUP('Dépenses forfaitaires'!$D88,Listes!$A$54:$E$60,3,FALSE)))+(VLOOKUP('Dépenses forfaitaires'!$D88,Listes!$A$54:$E$60,4,FALSE))))))</f>
        <v/>
      </c>
      <c r="N88" s="100" t="str">
        <f>IF($H88="","",IF($C88=Listes!$B$31,IF('Dépenses forfaitaires'!$E88&lt;=Listes!$B$42,('Dépenses forfaitaires'!$E88*(VLOOKUP('Dépenses forfaitaires'!$D88,Listes!$A$43:$E$49,2,FALSE))),IF('Dépenses forfaitaires'!$E88&gt;Listes!$D$42,('Dépenses forfaitaires'!$E88*(VLOOKUP('Dépenses forfaitaires'!$D88,Listes!$A$43:$E$49,5,FALSE))),('Dépenses forfaitaires'!$E88*(VLOOKUP('Dépenses forfaitaires'!$D88,Listes!$A$43:$E$49,3,FALSE)))+(VLOOKUP('Dépenses forfaitaires'!$D88,Listes!$A$43:$E$49,4,FALSE))))))</f>
        <v/>
      </c>
      <c r="O88" s="100" t="str">
        <f>IF($H88="","",IF($C88=Listes!$B$34,Listes!$I$31,IF($C88=Listes!$B$35,(VLOOKUP('Dépenses forfaitaires'!$F88,Listes!$E$31:$F$36,2,FALSE)),IF($C88=Listes!$B$33,IF('Dépenses forfaitaires'!$E88&lt;=Listes!$A$64,'Dépenses forfaitaires'!$E88*Listes!$A$65,IF('Dépenses forfaitaires'!$E88&gt;Listes!$D$64,'Dépenses forfaitaires'!$E88*Listes!$D$65,(('Dépenses forfaitaires'!$E88*Listes!$B$65)+Listes!$C$65)))))))</f>
        <v/>
      </c>
      <c r="P88" s="101" t="str">
        <f t="shared" si="3"/>
        <v/>
      </c>
      <c r="Q88" s="221"/>
    </row>
    <row r="89" spans="1:17" ht="20.149999999999999" customHeight="1" x14ac:dyDescent="0.35">
      <c r="A89" s="44">
        <v>83</v>
      </c>
      <c r="B89" s="20"/>
      <c r="C89" s="20"/>
      <c r="D89" s="20"/>
      <c r="E89" s="20"/>
      <c r="F89" s="20"/>
      <c r="G89" s="20"/>
      <c r="H89" s="107" t="str">
        <f>IF(C89="","",IF(C89="","",(VLOOKUP(C89,Listes!$B$31:$C$35,2,FALSE))))</f>
        <v/>
      </c>
      <c r="I89" s="221" t="str">
        <f t="shared" si="2"/>
        <v/>
      </c>
      <c r="J89" s="221"/>
      <c r="K89" s="221"/>
      <c r="L89" s="101" t="str">
        <f>IF(H89="","",IF(H89="","",(VLOOKUP(H89,Listes!$C$31:$D$35,2,FALSE))))</f>
        <v/>
      </c>
      <c r="M89" s="100" t="str">
        <f>IF($H89="","",IF($C89=Listes!$B$32,IF('Dépenses forfaitaires'!$E89&lt;=Listes!$B$53,('Dépenses forfaitaires'!$E89*(VLOOKUP('Dépenses forfaitaires'!$D89,Listes!$A$54:$E$60,2,FALSE))),IF('Dépenses forfaitaires'!$E89&gt;Listes!$E$53,('Dépenses forfaitaires'!$E89*(VLOOKUP('Dépenses forfaitaires'!$D89,Listes!$A$54:$E$60,5,FALSE))),('Dépenses forfaitaires'!$E89*(VLOOKUP('Dépenses forfaitaires'!$D89,Listes!$A$54:$E$60,3,FALSE)))+(VLOOKUP('Dépenses forfaitaires'!$D89,Listes!$A$54:$E$60,4,FALSE))))))</f>
        <v/>
      </c>
      <c r="N89" s="100" t="str">
        <f>IF($H89="","",IF($C89=Listes!$B$31,IF('Dépenses forfaitaires'!$E89&lt;=Listes!$B$42,('Dépenses forfaitaires'!$E89*(VLOOKUP('Dépenses forfaitaires'!$D89,Listes!$A$43:$E$49,2,FALSE))),IF('Dépenses forfaitaires'!$E89&gt;Listes!$D$42,('Dépenses forfaitaires'!$E89*(VLOOKUP('Dépenses forfaitaires'!$D89,Listes!$A$43:$E$49,5,FALSE))),('Dépenses forfaitaires'!$E89*(VLOOKUP('Dépenses forfaitaires'!$D89,Listes!$A$43:$E$49,3,FALSE)))+(VLOOKUP('Dépenses forfaitaires'!$D89,Listes!$A$43:$E$49,4,FALSE))))))</f>
        <v/>
      </c>
      <c r="O89" s="100" t="str">
        <f>IF($H89="","",IF($C89=Listes!$B$34,Listes!$I$31,IF($C89=Listes!$B$35,(VLOOKUP('Dépenses forfaitaires'!$F89,Listes!$E$31:$F$36,2,FALSE)),IF($C89=Listes!$B$33,IF('Dépenses forfaitaires'!$E89&lt;=Listes!$A$64,'Dépenses forfaitaires'!$E89*Listes!$A$65,IF('Dépenses forfaitaires'!$E89&gt;Listes!$D$64,'Dépenses forfaitaires'!$E89*Listes!$D$65,(('Dépenses forfaitaires'!$E89*Listes!$B$65)+Listes!$C$65)))))))</f>
        <v/>
      </c>
      <c r="P89" s="101" t="str">
        <f t="shared" si="3"/>
        <v/>
      </c>
      <c r="Q89" s="221"/>
    </row>
    <row r="90" spans="1:17" ht="20.149999999999999" customHeight="1" x14ac:dyDescent="0.35">
      <c r="A90" s="44">
        <v>84</v>
      </c>
      <c r="B90" s="20"/>
      <c r="C90" s="20"/>
      <c r="D90" s="20"/>
      <c r="E90" s="20"/>
      <c r="F90" s="20"/>
      <c r="G90" s="20"/>
      <c r="H90" s="107" t="str">
        <f>IF(C90="","",IF(C90="","",(VLOOKUP(C90,Listes!$B$31:$C$35,2,FALSE))))</f>
        <v/>
      </c>
      <c r="I90" s="221" t="str">
        <f t="shared" si="2"/>
        <v/>
      </c>
      <c r="J90" s="221"/>
      <c r="K90" s="221"/>
      <c r="L90" s="101" t="str">
        <f>IF(H90="","",IF(H90="","",(VLOOKUP(H90,Listes!$C$31:$D$35,2,FALSE))))</f>
        <v/>
      </c>
      <c r="M90" s="100" t="str">
        <f>IF($H90="","",IF($C90=Listes!$B$32,IF('Dépenses forfaitaires'!$E90&lt;=Listes!$B$53,('Dépenses forfaitaires'!$E90*(VLOOKUP('Dépenses forfaitaires'!$D90,Listes!$A$54:$E$60,2,FALSE))),IF('Dépenses forfaitaires'!$E90&gt;Listes!$E$53,('Dépenses forfaitaires'!$E90*(VLOOKUP('Dépenses forfaitaires'!$D90,Listes!$A$54:$E$60,5,FALSE))),('Dépenses forfaitaires'!$E90*(VLOOKUP('Dépenses forfaitaires'!$D90,Listes!$A$54:$E$60,3,FALSE)))+(VLOOKUP('Dépenses forfaitaires'!$D90,Listes!$A$54:$E$60,4,FALSE))))))</f>
        <v/>
      </c>
      <c r="N90" s="100" t="str">
        <f>IF($H90="","",IF($C90=Listes!$B$31,IF('Dépenses forfaitaires'!$E90&lt;=Listes!$B$42,('Dépenses forfaitaires'!$E90*(VLOOKUP('Dépenses forfaitaires'!$D90,Listes!$A$43:$E$49,2,FALSE))),IF('Dépenses forfaitaires'!$E90&gt;Listes!$D$42,('Dépenses forfaitaires'!$E90*(VLOOKUP('Dépenses forfaitaires'!$D90,Listes!$A$43:$E$49,5,FALSE))),('Dépenses forfaitaires'!$E90*(VLOOKUP('Dépenses forfaitaires'!$D90,Listes!$A$43:$E$49,3,FALSE)))+(VLOOKUP('Dépenses forfaitaires'!$D90,Listes!$A$43:$E$49,4,FALSE))))))</f>
        <v/>
      </c>
      <c r="O90" s="100" t="str">
        <f>IF($H90="","",IF($C90=Listes!$B$34,Listes!$I$31,IF($C90=Listes!$B$35,(VLOOKUP('Dépenses forfaitaires'!$F90,Listes!$E$31:$F$36,2,FALSE)),IF($C90=Listes!$B$33,IF('Dépenses forfaitaires'!$E90&lt;=Listes!$A$64,'Dépenses forfaitaires'!$E90*Listes!$A$65,IF('Dépenses forfaitaires'!$E90&gt;Listes!$D$64,'Dépenses forfaitaires'!$E90*Listes!$D$65,(('Dépenses forfaitaires'!$E90*Listes!$B$65)+Listes!$C$65)))))))</f>
        <v/>
      </c>
      <c r="P90" s="101" t="str">
        <f t="shared" si="3"/>
        <v/>
      </c>
      <c r="Q90" s="221"/>
    </row>
    <row r="91" spans="1:17" ht="20.149999999999999" customHeight="1" x14ac:dyDescent="0.35">
      <c r="A91" s="44">
        <v>85</v>
      </c>
      <c r="B91" s="20"/>
      <c r="C91" s="20"/>
      <c r="D91" s="20"/>
      <c r="E91" s="20"/>
      <c r="F91" s="20"/>
      <c r="G91" s="20"/>
      <c r="H91" s="107" t="str">
        <f>IF(C91="","",IF(C91="","",(VLOOKUP(C91,Listes!$B$31:$C$35,2,FALSE))))</f>
        <v/>
      </c>
      <c r="I91" s="221" t="str">
        <f t="shared" si="2"/>
        <v/>
      </c>
      <c r="J91" s="221"/>
      <c r="K91" s="221"/>
      <c r="L91" s="101" t="str">
        <f>IF(H91="","",IF(H91="","",(VLOOKUP(H91,Listes!$C$31:$D$35,2,FALSE))))</f>
        <v/>
      </c>
      <c r="M91" s="100" t="str">
        <f>IF($H91="","",IF($C91=Listes!$B$32,IF('Dépenses forfaitaires'!$E91&lt;=Listes!$B$53,('Dépenses forfaitaires'!$E91*(VLOOKUP('Dépenses forfaitaires'!$D91,Listes!$A$54:$E$60,2,FALSE))),IF('Dépenses forfaitaires'!$E91&gt;Listes!$E$53,('Dépenses forfaitaires'!$E91*(VLOOKUP('Dépenses forfaitaires'!$D91,Listes!$A$54:$E$60,5,FALSE))),('Dépenses forfaitaires'!$E91*(VLOOKUP('Dépenses forfaitaires'!$D91,Listes!$A$54:$E$60,3,FALSE)))+(VLOOKUP('Dépenses forfaitaires'!$D91,Listes!$A$54:$E$60,4,FALSE))))))</f>
        <v/>
      </c>
      <c r="N91" s="100" t="str">
        <f>IF($H91="","",IF($C91=Listes!$B$31,IF('Dépenses forfaitaires'!$E91&lt;=Listes!$B$42,('Dépenses forfaitaires'!$E91*(VLOOKUP('Dépenses forfaitaires'!$D91,Listes!$A$43:$E$49,2,FALSE))),IF('Dépenses forfaitaires'!$E91&gt;Listes!$D$42,('Dépenses forfaitaires'!$E91*(VLOOKUP('Dépenses forfaitaires'!$D91,Listes!$A$43:$E$49,5,FALSE))),('Dépenses forfaitaires'!$E91*(VLOOKUP('Dépenses forfaitaires'!$D91,Listes!$A$43:$E$49,3,FALSE)))+(VLOOKUP('Dépenses forfaitaires'!$D91,Listes!$A$43:$E$49,4,FALSE))))))</f>
        <v/>
      </c>
      <c r="O91" s="100" t="str">
        <f>IF($H91="","",IF($C91=Listes!$B$34,Listes!$I$31,IF($C91=Listes!$B$35,(VLOOKUP('Dépenses forfaitaires'!$F91,Listes!$E$31:$F$36,2,FALSE)),IF($C91=Listes!$B$33,IF('Dépenses forfaitaires'!$E91&lt;=Listes!$A$64,'Dépenses forfaitaires'!$E91*Listes!$A$65,IF('Dépenses forfaitaires'!$E91&gt;Listes!$D$64,'Dépenses forfaitaires'!$E91*Listes!$D$65,(('Dépenses forfaitaires'!$E91*Listes!$B$65)+Listes!$C$65)))))))</f>
        <v/>
      </c>
      <c r="P91" s="101" t="str">
        <f t="shared" si="3"/>
        <v/>
      </c>
      <c r="Q91" s="221"/>
    </row>
    <row r="92" spans="1:17" ht="20.149999999999999" customHeight="1" x14ac:dyDescent="0.35">
      <c r="A92" s="44">
        <v>86</v>
      </c>
      <c r="B92" s="20"/>
      <c r="C92" s="20"/>
      <c r="D92" s="20"/>
      <c r="E92" s="20"/>
      <c r="F92" s="20"/>
      <c r="G92" s="20"/>
      <c r="H92" s="107" t="str">
        <f>IF(C92="","",IF(C92="","",(VLOOKUP(C92,Listes!$B$31:$C$35,2,FALSE))))</f>
        <v/>
      </c>
      <c r="I92" s="221" t="str">
        <f t="shared" si="2"/>
        <v/>
      </c>
      <c r="J92" s="221"/>
      <c r="K92" s="221"/>
      <c r="L92" s="101" t="str">
        <f>IF(H92="","",IF(H92="","",(VLOOKUP(H92,Listes!$C$31:$D$35,2,FALSE))))</f>
        <v/>
      </c>
      <c r="M92" s="100" t="str">
        <f>IF($H92="","",IF($C92=Listes!$B$32,IF('Dépenses forfaitaires'!$E92&lt;=Listes!$B$53,('Dépenses forfaitaires'!$E92*(VLOOKUP('Dépenses forfaitaires'!$D92,Listes!$A$54:$E$60,2,FALSE))),IF('Dépenses forfaitaires'!$E92&gt;Listes!$E$53,('Dépenses forfaitaires'!$E92*(VLOOKUP('Dépenses forfaitaires'!$D92,Listes!$A$54:$E$60,5,FALSE))),('Dépenses forfaitaires'!$E92*(VLOOKUP('Dépenses forfaitaires'!$D92,Listes!$A$54:$E$60,3,FALSE)))+(VLOOKUP('Dépenses forfaitaires'!$D92,Listes!$A$54:$E$60,4,FALSE))))))</f>
        <v/>
      </c>
      <c r="N92" s="100" t="str">
        <f>IF($H92="","",IF($C92=Listes!$B$31,IF('Dépenses forfaitaires'!$E92&lt;=Listes!$B$42,('Dépenses forfaitaires'!$E92*(VLOOKUP('Dépenses forfaitaires'!$D92,Listes!$A$43:$E$49,2,FALSE))),IF('Dépenses forfaitaires'!$E92&gt;Listes!$D$42,('Dépenses forfaitaires'!$E92*(VLOOKUP('Dépenses forfaitaires'!$D92,Listes!$A$43:$E$49,5,FALSE))),('Dépenses forfaitaires'!$E92*(VLOOKUP('Dépenses forfaitaires'!$D92,Listes!$A$43:$E$49,3,FALSE)))+(VLOOKUP('Dépenses forfaitaires'!$D92,Listes!$A$43:$E$49,4,FALSE))))))</f>
        <v/>
      </c>
      <c r="O92" s="100" t="str">
        <f>IF($H92="","",IF($C92=Listes!$B$34,Listes!$I$31,IF($C92=Listes!$B$35,(VLOOKUP('Dépenses forfaitaires'!$F92,Listes!$E$31:$F$36,2,FALSE)),IF($C92=Listes!$B$33,IF('Dépenses forfaitaires'!$E92&lt;=Listes!$A$64,'Dépenses forfaitaires'!$E92*Listes!$A$65,IF('Dépenses forfaitaires'!$E92&gt;Listes!$D$64,'Dépenses forfaitaires'!$E92*Listes!$D$65,(('Dépenses forfaitaires'!$E92*Listes!$B$65)+Listes!$C$65)))))))</f>
        <v/>
      </c>
      <c r="P92" s="101" t="str">
        <f t="shared" si="3"/>
        <v/>
      </c>
      <c r="Q92" s="221"/>
    </row>
    <row r="93" spans="1:17" ht="20.149999999999999" customHeight="1" x14ac:dyDescent="0.35">
      <c r="A93" s="44">
        <v>87</v>
      </c>
      <c r="B93" s="20"/>
      <c r="C93" s="20"/>
      <c r="D93" s="20"/>
      <c r="E93" s="20"/>
      <c r="F93" s="20"/>
      <c r="G93" s="20"/>
      <c r="H93" s="107" t="str">
        <f>IF(C93="","",IF(C93="","",(VLOOKUP(C93,Listes!$B$31:$C$35,2,FALSE))))</f>
        <v/>
      </c>
      <c r="I93" s="221" t="str">
        <f t="shared" si="2"/>
        <v/>
      </c>
      <c r="J93" s="221"/>
      <c r="K93" s="221"/>
      <c r="L93" s="101" t="str">
        <f>IF(H93="","",IF(H93="","",(VLOOKUP(H93,Listes!$C$31:$D$35,2,FALSE))))</f>
        <v/>
      </c>
      <c r="M93" s="100" t="str">
        <f>IF($H93="","",IF($C93=Listes!$B$32,IF('Dépenses forfaitaires'!$E93&lt;=Listes!$B$53,('Dépenses forfaitaires'!$E93*(VLOOKUP('Dépenses forfaitaires'!$D93,Listes!$A$54:$E$60,2,FALSE))),IF('Dépenses forfaitaires'!$E93&gt;Listes!$E$53,('Dépenses forfaitaires'!$E93*(VLOOKUP('Dépenses forfaitaires'!$D93,Listes!$A$54:$E$60,5,FALSE))),('Dépenses forfaitaires'!$E93*(VLOOKUP('Dépenses forfaitaires'!$D93,Listes!$A$54:$E$60,3,FALSE)))+(VLOOKUP('Dépenses forfaitaires'!$D93,Listes!$A$54:$E$60,4,FALSE))))))</f>
        <v/>
      </c>
      <c r="N93" s="100" t="str">
        <f>IF($H93="","",IF($C93=Listes!$B$31,IF('Dépenses forfaitaires'!$E93&lt;=Listes!$B$42,('Dépenses forfaitaires'!$E93*(VLOOKUP('Dépenses forfaitaires'!$D93,Listes!$A$43:$E$49,2,FALSE))),IF('Dépenses forfaitaires'!$E93&gt;Listes!$D$42,('Dépenses forfaitaires'!$E93*(VLOOKUP('Dépenses forfaitaires'!$D93,Listes!$A$43:$E$49,5,FALSE))),('Dépenses forfaitaires'!$E93*(VLOOKUP('Dépenses forfaitaires'!$D93,Listes!$A$43:$E$49,3,FALSE)))+(VLOOKUP('Dépenses forfaitaires'!$D93,Listes!$A$43:$E$49,4,FALSE))))))</f>
        <v/>
      </c>
      <c r="O93" s="100" t="str">
        <f>IF($H93="","",IF($C93=Listes!$B$34,Listes!$I$31,IF($C93=Listes!$B$35,(VLOOKUP('Dépenses forfaitaires'!$F93,Listes!$E$31:$F$36,2,FALSE)),IF($C93=Listes!$B$33,IF('Dépenses forfaitaires'!$E93&lt;=Listes!$A$64,'Dépenses forfaitaires'!$E93*Listes!$A$65,IF('Dépenses forfaitaires'!$E93&gt;Listes!$D$64,'Dépenses forfaitaires'!$E93*Listes!$D$65,(('Dépenses forfaitaires'!$E93*Listes!$B$65)+Listes!$C$65)))))))</f>
        <v/>
      </c>
      <c r="P93" s="101" t="str">
        <f t="shared" si="3"/>
        <v/>
      </c>
      <c r="Q93" s="221"/>
    </row>
    <row r="94" spans="1:17" ht="20.149999999999999" customHeight="1" x14ac:dyDescent="0.35">
      <c r="A94" s="44">
        <v>88</v>
      </c>
      <c r="B94" s="20"/>
      <c r="C94" s="20"/>
      <c r="D94" s="20"/>
      <c r="E94" s="20"/>
      <c r="F94" s="20"/>
      <c r="G94" s="20"/>
      <c r="H94" s="107" t="str">
        <f>IF(C94="","",IF(C94="","",(VLOOKUP(C94,Listes!$B$31:$C$35,2,FALSE))))</f>
        <v/>
      </c>
      <c r="I94" s="221" t="str">
        <f t="shared" si="2"/>
        <v/>
      </c>
      <c r="J94" s="221"/>
      <c r="K94" s="221"/>
      <c r="L94" s="101" t="str">
        <f>IF(H94="","",IF(H94="","",(VLOOKUP(H94,Listes!$C$31:$D$35,2,FALSE))))</f>
        <v/>
      </c>
      <c r="M94" s="100" t="str">
        <f>IF($H94="","",IF($C94=Listes!$B$32,IF('Dépenses forfaitaires'!$E94&lt;=Listes!$B$53,('Dépenses forfaitaires'!$E94*(VLOOKUP('Dépenses forfaitaires'!$D94,Listes!$A$54:$E$60,2,FALSE))),IF('Dépenses forfaitaires'!$E94&gt;Listes!$E$53,('Dépenses forfaitaires'!$E94*(VLOOKUP('Dépenses forfaitaires'!$D94,Listes!$A$54:$E$60,5,FALSE))),('Dépenses forfaitaires'!$E94*(VLOOKUP('Dépenses forfaitaires'!$D94,Listes!$A$54:$E$60,3,FALSE)))+(VLOOKUP('Dépenses forfaitaires'!$D94,Listes!$A$54:$E$60,4,FALSE))))))</f>
        <v/>
      </c>
      <c r="N94" s="100" t="str">
        <f>IF($H94="","",IF($C94=Listes!$B$31,IF('Dépenses forfaitaires'!$E94&lt;=Listes!$B$42,('Dépenses forfaitaires'!$E94*(VLOOKUP('Dépenses forfaitaires'!$D94,Listes!$A$43:$E$49,2,FALSE))),IF('Dépenses forfaitaires'!$E94&gt;Listes!$D$42,('Dépenses forfaitaires'!$E94*(VLOOKUP('Dépenses forfaitaires'!$D94,Listes!$A$43:$E$49,5,FALSE))),('Dépenses forfaitaires'!$E94*(VLOOKUP('Dépenses forfaitaires'!$D94,Listes!$A$43:$E$49,3,FALSE)))+(VLOOKUP('Dépenses forfaitaires'!$D94,Listes!$A$43:$E$49,4,FALSE))))))</f>
        <v/>
      </c>
      <c r="O94" s="100" t="str">
        <f>IF($H94="","",IF($C94=Listes!$B$34,Listes!$I$31,IF($C94=Listes!$B$35,(VLOOKUP('Dépenses forfaitaires'!$F94,Listes!$E$31:$F$36,2,FALSE)),IF($C94=Listes!$B$33,IF('Dépenses forfaitaires'!$E94&lt;=Listes!$A$64,'Dépenses forfaitaires'!$E94*Listes!$A$65,IF('Dépenses forfaitaires'!$E94&gt;Listes!$D$64,'Dépenses forfaitaires'!$E94*Listes!$D$65,(('Dépenses forfaitaires'!$E94*Listes!$B$65)+Listes!$C$65)))))))</f>
        <v/>
      </c>
      <c r="P94" s="101" t="str">
        <f t="shared" si="3"/>
        <v/>
      </c>
      <c r="Q94" s="221"/>
    </row>
    <row r="95" spans="1:17" ht="20.149999999999999" customHeight="1" x14ac:dyDescent="0.35">
      <c r="A95" s="44">
        <v>89</v>
      </c>
      <c r="B95" s="20"/>
      <c r="C95" s="20"/>
      <c r="D95" s="20"/>
      <c r="E95" s="20"/>
      <c r="F95" s="20"/>
      <c r="G95" s="20"/>
      <c r="H95" s="107" t="str">
        <f>IF(C95="","",IF(C95="","",(VLOOKUP(C95,Listes!$B$31:$C$35,2,FALSE))))</f>
        <v/>
      </c>
      <c r="I95" s="221" t="str">
        <f t="shared" si="2"/>
        <v/>
      </c>
      <c r="J95" s="221"/>
      <c r="K95" s="221"/>
      <c r="L95" s="101" t="str">
        <f>IF(H95="","",IF(H95="","",(VLOOKUP(H95,Listes!$C$31:$D$35,2,FALSE))))</f>
        <v/>
      </c>
      <c r="M95" s="100" t="str">
        <f>IF($H95="","",IF($C95=Listes!$B$32,IF('Dépenses forfaitaires'!$E95&lt;=Listes!$B$53,('Dépenses forfaitaires'!$E95*(VLOOKUP('Dépenses forfaitaires'!$D95,Listes!$A$54:$E$60,2,FALSE))),IF('Dépenses forfaitaires'!$E95&gt;Listes!$E$53,('Dépenses forfaitaires'!$E95*(VLOOKUP('Dépenses forfaitaires'!$D95,Listes!$A$54:$E$60,5,FALSE))),('Dépenses forfaitaires'!$E95*(VLOOKUP('Dépenses forfaitaires'!$D95,Listes!$A$54:$E$60,3,FALSE)))+(VLOOKUP('Dépenses forfaitaires'!$D95,Listes!$A$54:$E$60,4,FALSE))))))</f>
        <v/>
      </c>
      <c r="N95" s="100" t="str">
        <f>IF($H95="","",IF($C95=Listes!$B$31,IF('Dépenses forfaitaires'!$E95&lt;=Listes!$B$42,('Dépenses forfaitaires'!$E95*(VLOOKUP('Dépenses forfaitaires'!$D95,Listes!$A$43:$E$49,2,FALSE))),IF('Dépenses forfaitaires'!$E95&gt;Listes!$D$42,('Dépenses forfaitaires'!$E95*(VLOOKUP('Dépenses forfaitaires'!$D95,Listes!$A$43:$E$49,5,FALSE))),('Dépenses forfaitaires'!$E95*(VLOOKUP('Dépenses forfaitaires'!$D95,Listes!$A$43:$E$49,3,FALSE)))+(VLOOKUP('Dépenses forfaitaires'!$D95,Listes!$A$43:$E$49,4,FALSE))))))</f>
        <v/>
      </c>
      <c r="O95" s="100" t="str">
        <f>IF($H95="","",IF($C95=Listes!$B$34,Listes!$I$31,IF($C95=Listes!$B$35,(VLOOKUP('Dépenses forfaitaires'!$F95,Listes!$E$31:$F$36,2,FALSE)),IF($C95=Listes!$B$33,IF('Dépenses forfaitaires'!$E95&lt;=Listes!$A$64,'Dépenses forfaitaires'!$E95*Listes!$A$65,IF('Dépenses forfaitaires'!$E95&gt;Listes!$D$64,'Dépenses forfaitaires'!$E95*Listes!$D$65,(('Dépenses forfaitaires'!$E95*Listes!$B$65)+Listes!$C$65)))))))</f>
        <v/>
      </c>
      <c r="P95" s="101" t="str">
        <f t="shared" si="3"/>
        <v/>
      </c>
      <c r="Q95" s="221"/>
    </row>
    <row r="96" spans="1:17" ht="20.149999999999999" customHeight="1" x14ac:dyDescent="0.35">
      <c r="A96" s="44">
        <v>90</v>
      </c>
      <c r="B96" s="20"/>
      <c r="C96" s="20"/>
      <c r="D96" s="20"/>
      <c r="E96" s="20"/>
      <c r="F96" s="20"/>
      <c r="G96" s="20"/>
      <c r="H96" s="107" t="str">
        <f>IF(C96="","",IF(C96="","",(VLOOKUP(C96,Listes!$B$31:$C$35,2,FALSE))))</f>
        <v/>
      </c>
      <c r="I96" s="221" t="str">
        <f t="shared" si="2"/>
        <v/>
      </c>
      <c r="J96" s="221"/>
      <c r="K96" s="221"/>
      <c r="L96" s="101" t="str">
        <f>IF(H96="","",IF(H96="","",(VLOOKUP(H96,Listes!$C$31:$D$35,2,FALSE))))</f>
        <v/>
      </c>
      <c r="M96" s="100" t="str">
        <f>IF($H96="","",IF($C96=Listes!$B$32,IF('Dépenses forfaitaires'!$E96&lt;=Listes!$B$53,('Dépenses forfaitaires'!$E96*(VLOOKUP('Dépenses forfaitaires'!$D96,Listes!$A$54:$E$60,2,FALSE))),IF('Dépenses forfaitaires'!$E96&gt;Listes!$E$53,('Dépenses forfaitaires'!$E96*(VLOOKUP('Dépenses forfaitaires'!$D96,Listes!$A$54:$E$60,5,FALSE))),('Dépenses forfaitaires'!$E96*(VLOOKUP('Dépenses forfaitaires'!$D96,Listes!$A$54:$E$60,3,FALSE)))+(VLOOKUP('Dépenses forfaitaires'!$D96,Listes!$A$54:$E$60,4,FALSE))))))</f>
        <v/>
      </c>
      <c r="N96" s="100" t="str">
        <f>IF($H96="","",IF($C96=Listes!$B$31,IF('Dépenses forfaitaires'!$E96&lt;=Listes!$B$42,('Dépenses forfaitaires'!$E96*(VLOOKUP('Dépenses forfaitaires'!$D96,Listes!$A$43:$E$49,2,FALSE))),IF('Dépenses forfaitaires'!$E96&gt;Listes!$D$42,('Dépenses forfaitaires'!$E96*(VLOOKUP('Dépenses forfaitaires'!$D96,Listes!$A$43:$E$49,5,FALSE))),('Dépenses forfaitaires'!$E96*(VLOOKUP('Dépenses forfaitaires'!$D96,Listes!$A$43:$E$49,3,FALSE)))+(VLOOKUP('Dépenses forfaitaires'!$D96,Listes!$A$43:$E$49,4,FALSE))))))</f>
        <v/>
      </c>
      <c r="O96" s="100" t="str">
        <f>IF($H96="","",IF($C96=Listes!$B$34,Listes!$I$31,IF($C96=Listes!$B$35,(VLOOKUP('Dépenses forfaitaires'!$F96,Listes!$E$31:$F$36,2,FALSE)),IF($C96=Listes!$B$33,IF('Dépenses forfaitaires'!$E96&lt;=Listes!$A$64,'Dépenses forfaitaires'!$E96*Listes!$A$65,IF('Dépenses forfaitaires'!$E96&gt;Listes!$D$64,'Dépenses forfaitaires'!$E96*Listes!$D$65,(('Dépenses forfaitaires'!$E96*Listes!$B$65)+Listes!$C$65)))))))</f>
        <v/>
      </c>
      <c r="P96" s="101" t="str">
        <f t="shared" si="3"/>
        <v/>
      </c>
      <c r="Q96" s="221"/>
    </row>
    <row r="97" spans="1:17" ht="20.149999999999999" customHeight="1" x14ac:dyDescent="0.35">
      <c r="A97" s="44">
        <v>91</v>
      </c>
      <c r="B97" s="20"/>
      <c r="C97" s="20"/>
      <c r="D97" s="20"/>
      <c r="E97" s="20"/>
      <c r="F97" s="20"/>
      <c r="G97" s="20"/>
      <c r="H97" s="107" t="str">
        <f>IF(C97="","",IF(C97="","",(VLOOKUP(C97,Listes!$B$31:$C$35,2,FALSE))))</f>
        <v/>
      </c>
      <c r="I97" s="221" t="str">
        <f t="shared" si="2"/>
        <v/>
      </c>
      <c r="J97" s="221"/>
      <c r="K97" s="221"/>
      <c r="L97" s="101" t="str">
        <f>IF(H97="","",IF(H97="","",(VLOOKUP(H97,Listes!$C$31:$D$35,2,FALSE))))</f>
        <v/>
      </c>
      <c r="M97" s="100" t="str">
        <f>IF($H97="","",IF($C97=Listes!$B$32,IF('Dépenses forfaitaires'!$E97&lt;=Listes!$B$53,('Dépenses forfaitaires'!$E97*(VLOOKUP('Dépenses forfaitaires'!$D97,Listes!$A$54:$E$60,2,FALSE))),IF('Dépenses forfaitaires'!$E97&gt;Listes!$E$53,('Dépenses forfaitaires'!$E97*(VLOOKUP('Dépenses forfaitaires'!$D97,Listes!$A$54:$E$60,5,FALSE))),('Dépenses forfaitaires'!$E97*(VLOOKUP('Dépenses forfaitaires'!$D97,Listes!$A$54:$E$60,3,FALSE)))+(VLOOKUP('Dépenses forfaitaires'!$D97,Listes!$A$54:$E$60,4,FALSE))))))</f>
        <v/>
      </c>
      <c r="N97" s="100" t="str">
        <f>IF($H97="","",IF($C97=Listes!$B$31,IF('Dépenses forfaitaires'!$E97&lt;=Listes!$B$42,('Dépenses forfaitaires'!$E97*(VLOOKUP('Dépenses forfaitaires'!$D97,Listes!$A$43:$E$49,2,FALSE))),IF('Dépenses forfaitaires'!$E97&gt;Listes!$D$42,('Dépenses forfaitaires'!$E97*(VLOOKUP('Dépenses forfaitaires'!$D97,Listes!$A$43:$E$49,5,FALSE))),('Dépenses forfaitaires'!$E97*(VLOOKUP('Dépenses forfaitaires'!$D97,Listes!$A$43:$E$49,3,FALSE)))+(VLOOKUP('Dépenses forfaitaires'!$D97,Listes!$A$43:$E$49,4,FALSE))))))</f>
        <v/>
      </c>
      <c r="O97" s="100" t="str">
        <f>IF($H97="","",IF($C97=Listes!$B$34,Listes!$I$31,IF($C97=Listes!$B$35,(VLOOKUP('Dépenses forfaitaires'!$F97,Listes!$E$31:$F$36,2,FALSE)),IF($C97=Listes!$B$33,IF('Dépenses forfaitaires'!$E97&lt;=Listes!$A$64,'Dépenses forfaitaires'!$E97*Listes!$A$65,IF('Dépenses forfaitaires'!$E97&gt;Listes!$D$64,'Dépenses forfaitaires'!$E97*Listes!$D$65,(('Dépenses forfaitaires'!$E97*Listes!$B$65)+Listes!$C$65)))))))</f>
        <v/>
      </c>
      <c r="P97" s="101" t="str">
        <f t="shared" si="3"/>
        <v/>
      </c>
      <c r="Q97" s="221"/>
    </row>
    <row r="98" spans="1:17" ht="20.149999999999999" customHeight="1" x14ac:dyDescent="0.35">
      <c r="A98" s="44">
        <v>92</v>
      </c>
      <c r="B98" s="20"/>
      <c r="C98" s="20"/>
      <c r="D98" s="20"/>
      <c r="E98" s="20"/>
      <c r="F98" s="20"/>
      <c r="G98" s="20"/>
      <c r="H98" s="107" t="str">
        <f>IF(C98="","",IF(C98="","",(VLOOKUP(C98,Listes!$B$31:$C$35,2,FALSE))))</f>
        <v/>
      </c>
      <c r="I98" s="221" t="str">
        <f t="shared" si="2"/>
        <v/>
      </c>
      <c r="J98" s="221"/>
      <c r="K98" s="221"/>
      <c r="L98" s="101" t="str">
        <f>IF(H98="","",IF(H98="","",(VLOOKUP(H98,Listes!$C$31:$D$35,2,FALSE))))</f>
        <v/>
      </c>
      <c r="M98" s="100" t="str">
        <f>IF($H98="","",IF($C98=Listes!$B$32,IF('Dépenses forfaitaires'!$E98&lt;=Listes!$B$53,('Dépenses forfaitaires'!$E98*(VLOOKUP('Dépenses forfaitaires'!$D98,Listes!$A$54:$E$60,2,FALSE))),IF('Dépenses forfaitaires'!$E98&gt;Listes!$E$53,('Dépenses forfaitaires'!$E98*(VLOOKUP('Dépenses forfaitaires'!$D98,Listes!$A$54:$E$60,5,FALSE))),('Dépenses forfaitaires'!$E98*(VLOOKUP('Dépenses forfaitaires'!$D98,Listes!$A$54:$E$60,3,FALSE)))+(VLOOKUP('Dépenses forfaitaires'!$D98,Listes!$A$54:$E$60,4,FALSE))))))</f>
        <v/>
      </c>
      <c r="N98" s="100" t="str">
        <f>IF($H98="","",IF($C98=Listes!$B$31,IF('Dépenses forfaitaires'!$E98&lt;=Listes!$B$42,('Dépenses forfaitaires'!$E98*(VLOOKUP('Dépenses forfaitaires'!$D98,Listes!$A$43:$E$49,2,FALSE))),IF('Dépenses forfaitaires'!$E98&gt;Listes!$D$42,('Dépenses forfaitaires'!$E98*(VLOOKUP('Dépenses forfaitaires'!$D98,Listes!$A$43:$E$49,5,FALSE))),('Dépenses forfaitaires'!$E98*(VLOOKUP('Dépenses forfaitaires'!$D98,Listes!$A$43:$E$49,3,FALSE)))+(VLOOKUP('Dépenses forfaitaires'!$D98,Listes!$A$43:$E$49,4,FALSE))))))</f>
        <v/>
      </c>
      <c r="O98" s="100" t="str">
        <f>IF($H98="","",IF($C98=Listes!$B$34,Listes!$I$31,IF($C98=Listes!$B$35,(VLOOKUP('Dépenses forfaitaires'!$F98,Listes!$E$31:$F$36,2,FALSE)),IF($C98=Listes!$B$33,IF('Dépenses forfaitaires'!$E98&lt;=Listes!$A$64,'Dépenses forfaitaires'!$E98*Listes!$A$65,IF('Dépenses forfaitaires'!$E98&gt;Listes!$D$64,'Dépenses forfaitaires'!$E98*Listes!$D$65,(('Dépenses forfaitaires'!$E98*Listes!$B$65)+Listes!$C$65)))))))</f>
        <v/>
      </c>
      <c r="P98" s="101" t="str">
        <f t="shared" si="3"/>
        <v/>
      </c>
      <c r="Q98" s="221"/>
    </row>
    <row r="99" spans="1:17" ht="20.149999999999999" customHeight="1" x14ac:dyDescent="0.35">
      <c r="A99" s="44">
        <v>93</v>
      </c>
      <c r="B99" s="20"/>
      <c r="C99" s="20"/>
      <c r="D99" s="20"/>
      <c r="E99" s="20"/>
      <c r="F99" s="20"/>
      <c r="G99" s="20"/>
      <c r="H99" s="107" t="str">
        <f>IF(C99="","",IF(C99="","",(VLOOKUP(C99,Listes!$B$31:$C$35,2,FALSE))))</f>
        <v/>
      </c>
      <c r="I99" s="221" t="str">
        <f t="shared" si="2"/>
        <v/>
      </c>
      <c r="J99" s="221"/>
      <c r="K99" s="221"/>
      <c r="L99" s="101" t="str">
        <f>IF(H99="","",IF(H99="","",(VLOOKUP(H99,Listes!$C$31:$D$35,2,FALSE))))</f>
        <v/>
      </c>
      <c r="M99" s="100" t="str">
        <f>IF($H99="","",IF($C99=Listes!$B$32,IF('Dépenses forfaitaires'!$E99&lt;=Listes!$B$53,('Dépenses forfaitaires'!$E99*(VLOOKUP('Dépenses forfaitaires'!$D99,Listes!$A$54:$E$60,2,FALSE))),IF('Dépenses forfaitaires'!$E99&gt;Listes!$E$53,('Dépenses forfaitaires'!$E99*(VLOOKUP('Dépenses forfaitaires'!$D99,Listes!$A$54:$E$60,5,FALSE))),('Dépenses forfaitaires'!$E99*(VLOOKUP('Dépenses forfaitaires'!$D99,Listes!$A$54:$E$60,3,FALSE)))+(VLOOKUP('Dépenses forfaitaires'!$D99,Listes!$A$54:$E$60,4,FALSE))))))</f>
        <v/>
      </c>
      <c r="N99" s="100" t="str">
        <f>IF($H99="","",IF($C99=Listes!$B$31,IF('Dépenses forfaitaires'!$E99&lt;=Listes!$B$42,('Dépenses forfaitaires'!$E99*(VLOOKUP('Dépenses forfaitaires'!$D99,Listes!$A$43:$E$49,2,FALSE))),IF('Dépenses forfaitaires'!$E99&gt;Listes!$D$42,('Dépenses forfaitaires'!$E99*(VLOOKUP('Dépenses forfaitaires'!$D99,Listes!$A$43:$E$49,5,FALSE))),('Dépenses forfaitaires'!$E99*(VLOOKUP('Dépenses forfaitaires'!$D99,Listes!$A$43:$E$49,3,FALSE)))+(VLOOKUP('Dépenses forfaitaires'!$D99,Listes!$A$43:$E$49,4,FALSE))))))</f>
        <v/>
      </c>
      <c r="O99" s="100" t="str">
        <f>IF($H99="","",IF($C99=Listes!$B$34,Listes!$I$31,IF($C99=Listes!$B$35,(VLOOKUP('Dépenses forfaitaires'!$F99,Listes!$E$31:$F$36,2,FALSE)),IF($C99=Listes!$B$33,IF('Dépenses forfaitaires'!$E99&lt;=Listes!$A$64,'Dépenses forfaitaires'!$E99*Listes!$A$65,IF('Dépenses forfaitaires'!$E99&gt;Listes!$D$64,'Dépenses forfaitaires'!$E99*Listes!$D$65,(('Dépenses forfaitaires'!$E99*Listes!$B$65)+Listes!$C$65)))))))</f>
        <v/>
      </c>
      <c r="P99" s="101" t="str">
        <f t="shared" si="3"/>
        <v/>
      </c>
      <c r="Q99" s="221"/>
    </row>
    <row r="100" spans="1:17" ht="20.149999999999999" customHeight="1" x14ac:dyDescent="0.35">
      <c r="A100" s="44">
        <v>94</v>
      </c>
      <c r="B100" s="20"/>
      <c r="C100" s="20"/>
      <c r="D100" s="20"/>
      <c r="E100" s="20"/>
      <c r="F100" s="20"/>
      <c r="G100" s="20"/>
      <c r="H100" s="107" t="str">
        <f>IF(C100="","",IF(C100="","",(VLOOKUP(C100,Listes!$B$31:$C$35,2,FALSE))))</f>
        <v/>
      </c>
      <c r="I100" s="221" t="str">
        <f t="shared" si="2"/>
        <v/>
      </c>
      <c r="J100" s="221"/>
      <c r="K100" s="221"/>
      <c r="L100" s="101" t="str">
        <f>IF(H100="","",IF(H100="","",(VLOOKUP(H100,Listes!$C$31:$D$35,2,FALSE))))</f>
        <v/>
      </c>
      <c r="M100" s="100" t="str">
        <f>IF($H100="","",IF($C100=Listes!$B$32,IF('Dépenses forfaitaires'!$E100&lt;=Listes!$B$53,('Dépenses forfaitaires'!$E100*(VLOOKUP('Dépenses forfaitaires'!$D100,Listes!$A$54:$E$60,2,FALSE))),IF('Dépenses forfaitaires'!$E100&gt;Listes!$E$53,('Dépenses forfaitaires'!$E100*(VLOOKUP('Dépenses forfaitaires'!$D100,Listes!$A$54:$E$60,5,FALSE))),('Dépenses forfaitaires'!$E100*(VLOOKUP('Dépenses forfaitaires'!$D100,Listes!$A$54:$E$60,3,FALSE)))+(VLOOKUP('Dépenses forfaitaires'!$D100,Listes!$A$54:$E$60,4,FALSE))))))</f>
        <v/>
      </c>
      <c r="N100" s="100" t="str">
        <f>IF($H100="","",IF($C100=Listes!$B$31,IF('Dépenses forfaitaires'!$E100&lt;=Listes!$B$42,('Dépenses forfaitaires'!$E100*(VLOOKUP('Dépenses forfaitaires'!$D100,Listes!$A$43:$E$49,2,FALSE))),IF('Dépenses forfaitaires'!$E100&gt;Listes!$D$42,('Dépenses forfaitaires'!$E100*(VLOOKUP('Dépenses forfaitaires'!$D100,Listes!$A$43:$E$49,5,FALSE))),('Dépenses forfaitaires'!$E100*(VLOOKUP('Dépenses forfaitaires'!$D100,Listes!$A$43:$E$49,3,FALSE)))+(VLOOKUP('Dépenses forfaitaires'!$D100,Listes!$A$43:$E$49,4,FALSE))))))</f>
        <v/>
      </c>
      <c r="O100" s="100" t="str">
        <f>IF($H100="","",IF($C100=Listes!$B$34,Listes!$I$31,IF($C100=Listes!$B$35,(VLOOKUP('Dépenses forfaitaires'!$F100,Listes!$E$31:$F$36,2,FALSE)),IF($C100=Listes!$B$33,IF('Dépenses forfaitaires'!$E100&lt;=Listes!$A$64,'Dépenses forfaitaires'!$E100*Listes!$A$65,IF('Dépenses forfaitaires'!$E100&gt;Listes!$D$64,'Dépenses forfaitaires'!$E100*Listes!$D$65,(('Dépenses forfaitaires'!$E100*Listes!$B$65)+Listes!$C$65)))))))</f>
        <v/>
      </c>
      <c r="P100" s="101" t="str">
        <f t="shared" si="3"/>
        <v/>
      </c>
      <c r="Q100" s="221"/>
    </row>
    <row r="101" spans="1:17" ht="20.149999999999999" customHeight="1" x14ac:dyDescent="0.35">
      <c r="A101" s="44">
        <v>95</v>
      </c>
      <c r="B101" s="20"/>
      <c r="C101" s="20"/>
      <c r="D101" s="20"/>
      <c r="E101" s="20"/>
      <c r="F101" s="20"/>
      <c r="G101" s="20"/>
      <c r="H101" s="107" t="str">
        <f>IF(C101="","",IF(C101="","",(VLOOKUP(C101,Listes!$B$31:$C$35,2,FALSE))))</f>
        <v/>
      </c>
      <c r="I101" s="221" t="str">
        <f t="shared" si="2"/>
        <v/>
      </c>
      <c r="J101" s="221"/>
      <c r="K101" s="221"/>
      <c r="L101" s="101" t="str">
        <f>IF(H101="","",IF(H101="","",(VLOOKUP(H101,Listes!$C$31:$D$35,2,FALSE))))</f>
        <v/>
      </c>
      <c r="M101" s="100" t="str">
        <f>IF($H101="","",IF($C101=Listes!$B$32,IF('Dépenses forfaitaires'!$E101&lt;=Listes!$B$53,('Dépenses forfaitaires'!$E101*(VLOOKUP('Dépenses forfaitaires'!$D101,Listes!$A$54:$E$60,2,FALSE))),IF('Dépenses forfaitaires'!$E101&gt;Listes!$E$53,('Dépenses forfaitaires'!$E101*(VLOOKUP('Dépenses forfaitaires'!$D101,Listes!$A$54:$E$60,5,FALSE))),('Dépenses forfaitaires'!$E101*(VLOOKUP('Dépenses forfaitaires'!$D101,Listes!$A$54:$E$60,3,FALSE)))+(VLOOKUP('Dépenses forfaitaires'!$D101,Listes!$A$54:$E$60,4,FALSE))))))</f>
        <v/>
      </c>
      <c r="N101" s="100" t="str">
        <f>IF($H101="","",IF($C101=Listes!$B$31,IF('Dépenses forfaitaires'!$E101&lt;=Listes!$B$42,('Dépenses forfaitaires'!$E101*(VLOOKUP('Dépenses forfaitaires'!$D101,Listes!$A$43:$E$49,2,FALSE))),IF('Dépenses forfaitaires'!$E101&gt;Listes!$D$42,('Dépenses forfaitaires'!$E101*(VLOOKUP('Dépenses forfaitaires'!$D101,Listes!$A$43:$E$49,5,FALSE))),('Dépenses forfaitaires'!$E101*(VLOOKUP('Dépenses forfaitaires'!$D101,Listes!$A$43:$E$49,3,FALSE)))+(VLOOKUP('Dépenses forfaitaires'!$D101,Listes!$A$43:$E$49,4,FALSE))))))</f>
        <v/>
      </c>
      <c r="O101" s="100" t="str">
        <f>IF($H101="","",IF($C101=Listes!$B$34,Listes!$I$31,IF($C101=Listes!$B$35,(VLOOKUP('Dépenses forfaitaires'!$F101,Listes!$E$31:$F$36,2,FALSE)),IF($C101=Listes!$B$33,IF('Dépenses forfaitaires'!$E101&lt;=Listes!$A$64,'Dépenses forfaitaires'!$E101*Listes!$A$65,IF('Dépenses forfaitaires'!$E101&gt;Listes!$D$64,'Dépenses forfaitaires'!$E101*Listes!$D$65,(('Dépenses forfaitaires'!$E101*Listes!$B$65)+Listes!$C$65)))))))</f>
        <v/>
      </c>
      <c r="P101" s="101" t="str">
        <f t="shared" si="3"/>
        <v/>
      </c>
      <c r="Q101" s="221"/>
    </row>
    <row r="102" spans="1:17" ht="20.149999999999999" customHeight="1" x14ac:dyDescent="0.35">
      <c r="A102" s="44">
        <v>96</v>
      </c>
      <c r="B102" s="20"/>
      <c r="C102" s="20"/>
      <c r="D102" s="20"/>
      <c r="E102" s="20"/>
      <c r="F102" s="20"/>
      <c r="G102" s="20"/>
      <c r="H102" s="107" t="str">
        <f>IF(C102="","",IF(C102="","",(VLOOKUP(C102,Listes!$B$31:$C$35,2,FALSE))))</f>
        <v/>
      </c>
      <c r="I102" s="221" t="str">
        <f t="shared" si="2"/>
        <v/>
      </c>
      <c r="J102" s="221"/>
      <c r="K102" s="221"/>
      <c r="L102" s="101" t="str">
        <f>IF(H102="","",IF(H102="","",(VLOOKUP(H102,Listes!$C$31:$D$35,2,FALSE))))</f>
        <v/>
      </c>
      <c r="M102" s="100" t="str">
        <f>IF($H102="","",IF($C102=Listes!$B$32,IF('Dépenses forfaitaires'!$E102&lt;=Listes!$B$53,('Dépenses forfaitaires'!$E102*(VLOOKUP('Dépenses forfaitaires'!$D102,Listes!$A$54:$E$60,2,FALSE))),IF('Dépenses forfaitaires'!$E102&gt;Listes!$E$53,('Dépenses forfaitaires'!$E102*(VLOOKUP('Dépenses forfaitaires'!$D102,Listes!$A$54:$E$60,5,FALSE))),('Dépenses forfaitaires'!$E102*(VLOOKUP('Dépenses forfaitaires'!$D102,Listes!$A$54:$E$60,3,FALSE)))+(VLOOKUP('Dépenses forfaitaires'!$D102,Listes!$A$54:$E$60,4,FALSE))))))</f>
        <v/>
      </c>
      <c r="N102" s="100" t="str">
        <f>IF($H102="","",IF($C102=Listes!$B$31,IF('Dépenses forfaitaires'!$E102&lt;=Listes!$B$42,('Dépenses forfaitaires'!$E102*(VLOOKUP('Dépenses forfaitaires'!$D102,Listes!$A$43:$E$49,2,FALSE))),IF('Dépenses forfaitaires'!$E102&gt;Listes!$D$42,('Dépenses forfaitaires'!$E102*(VLOOKUP('Dépenses forfaitaires'!$D102,Listes!$A$43:$E$49,5,FALSE))),('Dépenses forfaitaires'!$E102*(VLOOKUP('Dépenses forfaitaires'!$D102,Listes!$A$43:$E$49,3,FALSE)))+(VLOOKUP('Dépenses forfaitaires'!$D102,Listes!$A$43:$E$49,4,FALSE))))))</f>
        <v/>
      </c>
      <c r="O102" s="100" t="str">
        <f>IF($H102="","",IF($C102=Listes!$B$34,Listes!$I$31,IF($C102=Listes!$B$35,(VLOOKUP('Dépenses forfaitaires'!$F102,Listes!$E$31:$F$36,2,FALSE)),IF($C102=Listes!$B$33,IF('Dépenses forfaitaires'!$E102&lt;=Listes!$A$64,'Dépenses forfaitaires'!$E102*Listes!$A$65,IF('Dépenses forfaitaires'!$E102&gt;Listes!$D$64,'Dépenses forfaitaires'!$E102*Listes!$D$65,(('Dépenses forfaitaires'!$E102*Listes!$B$65)+Listes!$C$65)))))))</f>
        <v/>
      </c>
      <c r="P102" s="101" t="str">
        <f t="shared" si="3"/>
        <v/>
      </c>
      <c r="Q102" s="221"/>
    </row>
    <row r="103" spans="1:17" ht="20.149999999999999" customHeight="1" x14ac:dyDescent="0.35">
      <c r="A103" s="44">
        <v>97</v>
      </c>
      <c r="B103" s="20"/>
      <c r="C103" s="20"/>
      <c r="D103" s="20"/>
      <c r="E103" s="20"/>
      <c r="F103" s="20"/>
      <c r="G103" s="20"/>
      <c r="H103" s="107" t="str">
        <f>IF(C103="","",IF(C103="","",(VLOOKUP(C103,Listes!$B$31:$C$35,2,FALSE))))</f>
        <v/>
      </c>
      <c r="I103" s="221" t="str">
        <f t="shared" si="2"/>
        <v/>
      </c>
      <c r="J103" s="221"/>
      <c r="K103" s="221"/>
      <c r="L103" s="101" t="str">
        <f>IF(H103="","",IF(H103="","",(VLOOKUP(H103,Listes!$C$31:$D$35,2,FALSE))))</f>
        <v/>
      </c>
      <c r="M103" s="100" t="str">
        <f>IF($H103="","",IF($C103=Listes!$B$32,IF('Dépenses forfaitaires'!$E103&lt;=Listes!$B$53,('Dépenses forfaitaires'!$E103*(VLOOKUP('Dépenses forfaitaires'!$D103,Listes!$A$54:$E$60,2,FALSE))),IF('Dépenses forfaitaires'!$E103&gt;Listes!$E$53,('Dépenses forfaitaires'!$E103*(VLOOKUP('Dépenses forfaitaires'!$D103,Listes!$A$54:$E$60,5,FALSE))),('Dépenses forfaitaires'!$E103*(VLOOKUP('Dépenses forfaitaires'!$D103,Listes!$A$54:$E$60,3,FALSE)))+(VLOOKUP('Dépenses forfaitaires'!$D103,Listes!$A$54:$E$60,4,FALSE))))))</f>
        <v/>
      </c>
      <c r="N103" s="100" t="str">
        <f>IF($H103="","",IF($C103=Listes!$B$31,IF('Dépenses forfaitaires'!$E103&lt;=Listes!$B$42,('Dépenses forfaitaires'!$E103*(VLOOKUP('Dépenses forfaitaires'!$D103,Listes!$A$43:$E$49,2,FALSE))),IF('Dépenses forfaitaires'!$E103&gt;Listes!$D$42,('Dépenses forfaitaires'!$E103*(VLOOKUP('Dépenses forfaitaires'!$D103,Listes!$A$43:$E$49,5,FALSE))),('Dépenses forfaitaires'!$E103*(VLOOKUP('Dépenses forfaitaires'!$D103,Listes!$A$43:$E$49,3,FALSE)))+(VLOOKUP('Dépenses forfaitaires'!$D103,Listes!$A$43:$E$49,4,FALSE))))))</f>
        <v/>
      </c>
      <c r="O103" s="100" t="str">
        <f>IF($H103="","",IF($C103=Listes!$B$34,Listes!$I$31,IF($C103=Listes!$B$35,(VLOOKUP('Dépenses forfaitaires'!$F103,Listes!$E$31:$F$36,2,FALSE)),IF($C103=Listes!$B$33,IF('Dépenses forfaitaires'!$E103&lt;=Listes!$A$64,'Dépenses forfaitaires'!$E103*Listes!$A$65,IF('Dépenses forfaitaires'!$E103&gt;Listes!$D$64,'Dépenses forfaitaires'!$E103*Listes!$D$65,(('Dépenses forfaitaires'!$E103*Listes!$B$65)+Listes!$C$65)))))))</f>
        <v/>
      </c>
      <c r="P103" s="101" t="str">
        <f t="shared" si="3"/>
        <v/>
      </c>
      <c r="Q103" s="221"/>
    </row>
    <row r="104" spans="1:17" ht="20.149999999999999" customHeight="1" x14ac:dyDescent="0.35">
      <c r="A104" s="44">
        <v>98</v>
      </c>
      <c r="B104" s="20"/>
      <c r="C104" s="20"/>
      <c r="D104" s="20"/>
      <c r="E104" s="20"/>
      <c r="F104" s="20"/>
      <c r="G104" s="20"/>
      <c r="H104" s="107" t="str">
        <f>IF(C104="","",IF(C104="","",(VLOOKUP(C104,Listes!$B$31:$C$35,2,FALSE))))</f>
        <v/>
      </c>
      <c r="I104" s="221" t="str">
        <f t="shared" si="2"/>
        <v/>
      </c>
      <c r="J104" s="221"/>
      <c r="K104" s="221"/>
      <c r="L104" s="101" t="str">
        <f>IF(H104="","",IF(H104="","",(VLOOKUP(H104,Listes!$C$31:$D$35,2,FALSE))))</f>
        <v/>
      </c>
      <c r="M104" s="100" t="str">
        <f>IF($H104="","",IF($C104=Listes!$B$32,IF('Dépenses forfaitaires'!$E104&lt;=Listes!$B$53,('Dépenses forfaitaires'!$E104*(VLOOKUP('Dépenses forfaitaires'!$D104,Listes!$A$54:$E$60,2,FALSE))),IF('Dépenses forfaitaires'!$E104&gt;Listes!$E$53,('Dépenses forfaitaires'!$E104*(VLOOKUP('Dépenses forfaitaires'!$D104,Listes!$A$54:$E$60,5,FALSE))),('Dépenses forfaitaires'!$E104*(VLOOKUP('Dépenses forfaitaires'!$D104,Listes!$A$54:$E$60,3,FALSE)))+(VLOOKUP('Dépenses forfaitaires'!$D104,Listes!$A$54:$E$60,4,FALSE))))))</f>
        <v/>
      </c>
      <c r="N104" s="100" t="str">
        <f>IF($H104="","",IF($C104=Listes!$B$31,IF('Dépenses forfaitaires'!$E104&lt;=Listes!$B$42,('Dépenses forfaitaires'!$E104*(VLOOKUP('Dépenses forfaitaires'!$D104,Listes!$A$43:$E$49,2,FALSE))),IF('Dépenses forfaitaires'!$E104&gt;Listes!$D$42,('Dépenses forfaitaires'!$E104*(VLOOKUP('Dépenses forfaitaires'!$D104,Listes!$A$43:$E$49,5,FALSE))),('Dépenses forfaitaires'!$E104*(VLOOKUP('Dépenses forfaitaires'!$D104,Listes!$A$43:$E$49,3,FALSE)))+(VLOOKUP('Dépenses forfaitaires'!$D104,Listes!$A$43:$E$49,4,FALSE))))))</f>
        <v/>
      </c>
      <c r="O104" s="100" t="str">
        <f>IF($H104="","",IF($C104=Listes!$B$34,Listes!$I$31,IF($C104=Listes!$B$35,(VLOOKUP('Dépenses forfaitaires'!$F104,Listes!$E$31:$F$36,2,FALSE)),IF($C104=Listes!$B$33,IF('Dépenses forfaitaires'!$E104&lt;=Listes!$A$64,'Dépenses forfaitaires'!$E104*Listes!$A$65,IF('Dépenses forfaitaires'!$E104&gt;Listes!$D$64,'Dépenses forfaitaires'!$E104*Listes!$D$65,(('Dépenses forfaitaires'!$E104*Listes!$B$65)+Listes!$C$65)))))))</f>
        <v/>
      </c>
      <c r="P104" s="101" t="str">
        <f t="shared" si="3"/>
        <v/>
      </c>
      <c r="Q104" s="221"/>
    </row>
    <row r="105" spans="1:17" ht="20.149999999999999" customHeight="1" x14ac:dyDescent="0.35">
      <c r="A105" s="44">
        <v>99</v>
      </c>
      <c r="B105" s="20"/>
      <c r="C105" s="20"/>
      <c r="D105" s="20"/>
      <c r="E105" s="20"/>
      <c r="F105" s="20"/>
      <c r="G105" s="20"/>
      <c r="H105" s="107" t="str">
        <f>IF(C105="","",IF(C105="","",(VLOOKUP(C105,Listes!$B$31:$C$35,2,FALSE))))</f>
        <v/>
      </c>
      <c r="I105" s="221" t="str">
        <f t="shared" si="2"/>
        <v/>
      </c>
      <c r="J105" s="221"/>
      <c r="K105" s="221"/>
      <c r="L105" s="101" t="str">
        <f>IF(H105="","",IF(H105="","",(VLOOKUP(H105,Listes!$C$31:$D$35,2,FALSE))))</f>
        <v/>
      </c>
      <c r="M105" s="100" t="str">
        <f>IF($H105="","",IF($C105=Listes!$B$32,IF('Dépenses forfaitaires'!$E105&lt;=Listes!$B$53,('Dépenses forfaitaires'!$E105*(VLOOKUP('Dépenses forfaitaires'!$D105,Listes!$A$54:$E$60,2,FALSE))),IF('Dépenses forfaitaires'!$E105&gt;Listes!$E$53,('Dépenses forfaitaires'!$E105*(VLOOKUP('Dépenses forfaitaires'!$D105,Listes!$A$54:$E$60,5,FALSE))),('Dépenses forfaitaires'!$E105*(VLOOKUP('Dépenses forfaitaires'!$D105,Listes!$A$54:$E$60,3,FALSE)))+(VLOOKUP('Dépenses forfaitaires'!$D105,Listes!$A$54:$E$60,4,FALSE))))))</f>
        <v/>
      </c>
      <c r="N105" s="100" t="str">
        <f>IF($H105="","",IF($C105=Listes!$B$31,IF('Dépenses forfaitaires'!$E105&lt;=Listes!$B$42,('Dépenses forfaitaires'!$E105*(VLOOKUP('Dépenses forfaitaires'!$D105,Listes!$A$43:$E$49,2,FALSE))),IF('Dépenses forfaitaires'!$E105&gt;Listes!$D$42,('Dépenses forfaitaires'!$E105*(VLOOKUP('Dépenses forfaitaires'!$D105,Listes!$A$43:$E$49,5,FALSE))),('Dépenses forfaitaires'!$E105*(VLOOKUP('Dépenses forfaitaires'!$D105,Listes!$A$43:$E$49,3,FALSE)))+(VLOOKUP('Dépenses forfaitaires'!$D105,Listes!$A$43:$E$49,4,FALSE))))))</f>
        <v/>
      </c>
      <c r="O105" s="100" t="str">
        <f>IF($H105="","",IF($C105=Listes!$B$34,Listes!$I$31,IF($C105=Listes!$B$35,(VLOOKUP('Dépenses forfaitaires'!$F105,Listes!$E$31:$F$36,2,FALSE)),IF($C105=Listes!$B$33,IF('Dépenses forfaitaires'!$E105&lt;=Listes!$A$64,'Dépenses forfaitaires'!$E105*Listes!$A$65,IF('Dépenses forfaitaires'!$E105&gt;Listes!$D$64,'Dépenses forfaitaires'!$E105*Listes!$D$65,(('Dépenses forfaitaires'!$E105*Listes!$B$65)+Listes!$C$65)))))))</f>
        <v/>
      </c>
      <c r="P105" s="101" t="str">
        <f t="shared" si="3"/>
        <v/>
      </c>
      <c r="Q105" s="221"/>
    </row>
    <row r="106" spans="1:17" ht="20.149999999999999" customHeight="1" x14ac:dyDescent="0.35">
      <c r="A106" s="44">
        <v>100</v>
      </c>
      <c r="B106" s="20"/>
      <c r="C106" s="20"/>
      <c r="D106" s="20"/>
      <c r="E106" s="20"/>
      <c r="F106" s="20"/>
      <c r="G106" s="20"/>
      <c r="H106" s="107" t="str">
        <f>IF(C106="","",IF(C106="","",(VLOOKUP(C106,Listes!$B$31:$C$35,2,FALSE))))</f>
        <v/>
      </c>
      <c r="I106" s="221" t="str">
        <f t="shared" si="2"/>
        <v/>
      </c>
      <c r="J106" s="221"/>
      <c r="K106" s="221"/>
      <c r="L106" s="101" t="str">
        <f>IF(H106="","",IF(H106="","",(VLOOKUP(H106,Listes!$C$31:$D$35,2,FALSE))))</f>
        <v/>
      </c>
      <c r="M106" s="100" t="str">
        <f>IF($H106="","",IF($C106=Listes!$B$32,IF('Dépenses forfaitaires'!$E106&lt;=Listes!$B$53,('Dépenses forfaitaires'!$E106*(VLOOKUP('Dépenses forfaitaires'!$D106,Listes!$A$54:$E$60,2,FALSE))),IF('Dépenses forfaitaires'!$E106&gt;Listes!$E$53,('Dépenses forfaitaires'!$E106*(VLOOKUP('Dépenses forfaitaires'!$D106,Listes!$A$54:$E$60,5,FALSE))),('Dépenses forfaitaires'!$E106*(VLOOKUP('Dépenses forfaitaires'!$D106,Listes!$A$54:$E$60,3,FALSE)))+(VLOOKUP('Dépenses forfaitaires'!$D106,Listes!$A$54:$E$60,4,FALSE))))))</f>
        <v/>
      </c>
      <c r="N106" s="100" t="str">
        <f>IF($H106="","",IF($C106=Listes!$B$31,IF('Dépenses forfaitaires'!$E106&lt;=Listes!$B$42,('Dépenses forfaitaires'!$E106*(VLOOKUP('Dépenses forfaitaires'!$D106,Listes!$A$43:$E$49,2,FALSE))),IF('Dépenses forfaitaires'!$E106&gt;Listes!$D$42,('Dépenses forfaitaires'!$E106*(VLOOKUP('Dépenses forfaitaires'!$D106,Listes!$A$43:$E$49,5,FALSE))),('Dépenses forfaitaires'!$E106*(VLOOKUP('Dépenses forfaitaires'!$D106,Listes!$A$43:$E$49,3,FALSE)))+(VLOOKUP('Dépenses forfaitaires'!$D106,Listes!$A$43:$E$49,4,FALSE))))))</f>
        <v/>
      </c>
      <c r="O106" s="100" t="str">
        <f>IF($H106="","",IF($C106=Listes!$B$34,Listes!$I$31,IF($C106=Listes!$B$35,(VLOOKUP('Dépenses forfaitaires'!$F106,Listes!$E$31:$F$36,2,FALSE)),IF($C106=Listes!$B$33,IF('Dépenses forfaitaires'!$E106&lt;=Listes!$A$64,'Dépenses forfaitaires'!$E106*Listes!$A$65,IF('Dépenses forfaitaires'!$E106&gt;Listes!$D$64,'Dépenses forfaitaires'!$E106*Listes!$D$65,(('Dépenses forfaitaires'!$E106*Listes!$B$65)+Listes!$C$65)))))))</f>
        <v/>
      </c>
      <c r="P106" s="101" t="str">
        <f t="shared" si="3"/>
        <v/>
      </c>
      <c r="Q106" s="221"/>
    </row>
    <row r="107" spans="1:17" ht="20.149999999999999" customHeight="1" x14ac:dyDescent="0.35">
      <c r="A107" s="44">
        <v>101</v>
      </c>
      <c r="B107" s="20"/>
      <c r="C107" s="20"/>
      <c r="D107" s="20"/>
      <c r="E107" s="20"/>
      <c r="F107" s="20"/>
      <c r="G107" s="20"/>
      <c r="H107" s="107" t="str">
        <f>IF(C107="","",IF(C107="","",(VLOOKUP(C107,Listes!$B$31:$C$35,2,FALSE))))</f>
        <v/>
      </c>
      <c r="I107" s="221" t="str">
        <f t="shared" si="2"/>
        <v/>
      </c>
      <c r="J107" s="221"/>
      <c r="K107" s="221"/>
      <c r="L107" s="101" t="str">
        <f>IF(H107="","",IF(H107="","",(VLOOKUP(H107,Listes!$C$31:$D$35,2,FALSE))))</f>
        <v/>
      </c>
      <c r="M107" s="100" t="str">
        <f>IF($H107="","",IF($C107=Listes!$B$32,IF('Dépenses forfaitaires'!$E107&lt;=Listes!$B$53,('Dépenses forfaitaires'!$E107*(VLOOKUP('Dépenses forfaitaires'!$D107,Listes!$A$54:$E$60,2,FALSE))),IF('Dépenses forfaitaires'!$E107&gt;Listes!$E$53,('Dépenses forfaitaires'!$E107*(VLOOKUP('Dépenses forfaitaires'!$D107,Listes!$A$54:$E$60,5,FALSE))),('Dépenses forfaitaires'!$E107*(VLOOKUP('Dépenses forfaitaires'!$D107,Listes!$A$54:$E$60,3,FALSE)))+(VLOOKUP('Dépenses forfaitaires'!$D107,Listes!$A$54:$E$60,4,FALSE))))))</f>
        <v/>
      </c>
      <c r="N107" s="100" t="str">
        <f>IF($H107="","",IF($C107=Listes!$B$31,IF('Dépenses forfaitaires'!$E107&lt;=Listes!$B$42,('Dépenses forfaitaires'!$E107*(VLOOKUP('Dépenses forfaitaires'!$D107,Listes!$A$43:$E$49,2,FALSE))),IF('Dépenses forfaitaires'!$E107&gt;Listes!$D$42,('Dépenses forfaitaires'!$E107*(VLOOKUP('Dépenses forfaitaires'!$D107,Listes!$A$43:$E$49,5,FALSE))),('Dépenses forfaitaires'!$E107*(VLOOKUP('Dépenses forfaitaires'!$D107,Listes!$A$43:$E$49,3,FALSE)))+(VLOOKUP('Dépenses forfaitaires'!$D107,Listes!$A$43:$E$49,4,FALSE))))))</f>
        <v/>
      </c>
      <c r="O107" s="100" t="str">
        <f>IF($H107="","",IF($C107=Listes!$B$34,Listes!$I$31,IF($C107=Listes!$B$35,(VLOOKUP('Dépenses forfaitaires'!$F107,Listes!$E$31:$F$36,2,FALSE)),IF($C107=Listes!$B$33,IF('Dépenses forfaitaires'!$E107&lt;=Listes!$A$64,'Dépenses forfaitaires'!$E107*Listes!$A$65,IF('Dépenses forfaitaires'!$E107&gt;Listes!$D$64,'Dépenses forfaitaires'!$E107*Listes!$D$65,(('Dépenses forfaitaires'!$E107*Listes!$B$65)+Listes!$C$65)))))))</f>
        <v/>
      </c>
      <c r="P107" s="101" t="str">
        <f t="shared" si="3"/>
        <v/>
      </c>
      <c r="Q107" s="221"/>
    </row>
    <row r="108" spans="1:17" ht="20.149999999999999" customHeight="1" x14ac:dyDescent="0.35">
      <c r="A108" s="44">
        <v>102</v>
      </c>
      <c r="B108" s="20"/>
      <c r="C108" s="20"/>
      <c r="D108" s="20"/>
      <c r="E108" s="20"/>
      <c r="F108" s="20"/>
      <c r="G108" s="20"/>
      <c r="H108" s="107" t="str">
        <f>IF(C108="","",IF(C108="","",(VLOOKUP(C108,Listes!$B$31:$C$35,2,FALSE))))</f>
        <v/>
      </c>
      <c r="I108" s="221" t="str">
        <f t="shared" si="2"/>
        <v/>
      </c>
      <c r="J108" s="221"/>
      <c r="K108" s="221"/>
      <c r="L108" s="101" t="str">
        <f>IF(H108="","",IF(H108="","",(VLOOKUP(H108,Listes!$C$31:$D$35,2,FALSE))))</f>
        <v/>
      </c>
      <c r="M108" s="100" t="str">
        <f>IF($H108="","",IF($C108=Listes!$B$32,IF('Dépenses forfaitaires'!$E108&lt;=Listes!$B$53,('Dépenses forfaitaires'!$E108*(VLOOKUP('Dépenses forfaitaires'!$D108,Listes!$A$54:$E$60,2,FALSE))),IF('Dépenses forfaitaires'!$E108&gt;Listes!$E$53,('Dépenses forfaitaires'!$E108*(VLOOKUP('Dépenses forfaitaires'!$D108,Listes!$A$54:$E$60,5,FALSE))),('Dépenses forfaitaires'!$E108*(VLOOKUP('Dépenses forfaitaires'!$D108,Listes!$A$54:$E$60,3,FALSE)))+(VLOOKUP('Dépenses forfaitaires'!$D108,Listes!$A$54:$E$60,4,FALSE))))))</f>
        <v/>
      </c>
      <c r="N108" s="100" t="str">
        <f>IF($H108="","",IF($C108=Listes!$B$31,IF('Dépenses forfaitaires'!$E108&lt;=Listes!$B$42,('Dépenses forfaitaires'!$E108*(VLOOKUP('Dépenses forfaitaires'!$D108,Listes!$A$43:$E$49,2,FALSE))),IF('Dépenses forfaitaires'!$E108&gt;Listes!$D$42,('Dépenses forfaitaires'!$E108*(VLOOKUP('Dépenses forfaitaires'!$D108,Listes!$A$43:$E$49,5,FALSE))),('Dépenses forfaitaires'!$E108*(VLOOKUP('Dépenses forfaitaires'!$D108,Listes!$A$43:$E$49,3,FALSE)))+(VLOOKUP('Dépenses forfaitaires'!$D108,Listes!$A$43:$E$49,4,FALSE))))))</f>
        <v/>
      </c>
      <c r="O108" s="100" t="str">
        <f>IF($H108="","",IF($C108=Listes!$B$34,Listes!$I$31,IF($C108=Listes!$B$35,(VLOOKUP('Dépenses forfaitaires'!$F108,Listes!$E$31:$F$36,2,FALSE)),IF($C108=Listes!$B$33,IF('Dépenses forfaitaires'!$E108&lt;=Listes!$A$64,'Dépenses forfaitaires'!$E108*Listes!$A$65,IF('Dépenses forfaitaires'!$E108&gt;Listes!$D$64,'Dépenses forfaitaires'!$E108*Listes!$D$65,(('Dépenses forfaitaires'!$E108*Listes!$B$65)+Listes!$C$65)))))))</f>
        <v/>
      </c>
      <c r="P108" s="101" t="str">
        <f t="shared" si="3"/>
        <v/>
      </c>
      <c r="Q108" s="221"/>
    </row>
    <row r="109" spans="1:17" ht="20.149999999999999" customHeight="1" x14ac:dyDescent="0.35">
      <c r="A109" s="44">
        <v>103</v>
      </c>
      <c r="B109" s="20"/>
      <c r="C109" s="20"/>
      <c r="D109" s="20"/>
      <c r="E109" s="20"/>
      <c r="F109" s="20"/>
      <c r="G109" s="20"/>
      <c r="H109" s="107" t="str">
        <f>IF(C109="","",IF(C109="","",(VLOOKUP(C109,Listes!$B$31:$C$35,2,FALSE))))</f>
        <v/>
      </c>
      <c r="I109" s="221" t="str">
        <f t="shared" si="2"/>
        <v/>
      </c>
      <c r="J109" s="221"/>
      <c r="K109" s="221"/>
      <c r="L109" s="101" t="str">
        <f>IF(H109="","",IF(H109="","",(VLOOKUP(H109,Listes!$C$31:$D$35,2,FALSE))))</f>
        <v/>
      </c>
      <c r="M109" s="100" t="str">
        <f>IF($H109="","",IF($C109=Listes!$B$32,IF('Dépenses forfaitaires'!$E109&lt;=Listes!$B$53,('Dépenses forfaitaires'!$E109*(VLOOKUP('Dépenses forfaitaires'!$D109,Listes!$A$54:$E$60,2,FALSE))),IF('Dépenses forfaitaires'!$E109&gt;Listes!$E$53,('Dépenses forfaitaires'!$E109*(VLOOKUP('Dépenses forfaitaires'!$D109,Listes!$A$54:$E$60,5,FALSE))),('Dépenses forfaitaires'!$E109*(VLOOKUP('Dépenses forfaitaires'!$D109,Listes!$A$54:$E$60,3,FALSE)))+(VLOOKUP('Dépenses forfaitaires'!$D109,Listes!$A$54:$E$60,4,FALSE))))))</f>
        <v/>
      </c>
      <c r="N109" s="100" t="str">
        <f>IF($H109="","",IF($C109=Listes!$B$31,IF('Dépenses forfaitaires'!$E109&lt;=Listes!$B$42,('Dépenses forfaitaires'!$E109*(VLOOKUP('Dépenses forfaitaires'!$D109,Listes!$A$43:$E$49,2,FALSE))),IF('Dépenses forfaitaires'!$E109&gt;Listes!$D$42,('Dépenses forfaitaires'!$E109*(VLOOKUP('Dépenses forfaitaires'!$D109,Listes!$A$43:$E$49,5,FALSE))),('Dépenses forfaitaires'!$E109*(VLOOKUP('Dépenses forfaitaires'!$D109,Listes!$A$43:$E$49,3,FALSE)))+(VLOOKUP('Dépenses forfaitaires'!$D109,Listes!$A$43:$E$49,4,FALSE))))))</f>
        <v/>
      </c>
      <c r="O109" s="100" t="str">
        <f>IF($H109="","",IF($C109=Listes!$B$34,Listes!$I$31,IF($C109=Listes!$B$35,(VLOOKUP('Dépenses forfaitaires'!$F109,Listes!$E$31:$F$36,2,FALSE)),IF($C109=Listes!$B$33,IF('Dépenses forfaitaires'!$E109&lt;=Listes!$A$64,'Dépenses forfaitaires'!$E109*Listes!$A$65,IF('Dépenses forfaitaires'!$E109&gt;Listes!$D$64,'Dépenses forfaitaires'!$E109*Listes!$D$65,(('Dépenses forfaitaires'!$E109*Listes!$B$65)+Listes!$C$65)))))))</f>
        <v/>
      </c>
      <c r="P109" s="101" t="str">
        <f t="shared" si="3"/>
        <v/>
      </c>
      <c r="Q109" s="221"/>
    </row>
    <row r="110" spans="1:17" ht="20.149999999999999" customHeight="1" x14ac:dyDescent="0.35">
      <c r="A110" s="44">
        <v>104</v>
      </c>
      <c r="B110" s="20"/>
      <c r="C110" s="20"/>
      <c r="D110" s="20"/>
      <c r="E110" s="20"/>
      <c r="F110" s="20"/>
      <c r="G110" s="20"/>
      <c r="H110" s="107" t="str">
        <f>IF(C110="","",IF(C110="","",(VLOOKUP(C110,Listes!$B$31:$C$35,2,FALSE))))</f>
        <v/>
      </c>
      <c r="I110" s="221" t="str">
        <f t="shared" si="2"/>
        <v/>
      </c>
      <c r="J110" s="221"/>
      <c r="K110" s="221"/>
      <c r="L110" s="101" t="str">
        <f>IF(H110="","",IF(H110="","",(VLOOKUP(H110,Listes!$C$31:$D$35,2,FALSE))))</f>
        <v/>
      </c>
      <c r="M110" s="100" t="str">
        <f>IF($H110="","",IF($C110=Listes!$B$32,IF('Dépenses forfaitaires'!$E110&lt;=Listes!$B$53,('Dépenses forfaitaires'!$E110*(VLOOKUP('Dépenses forfaitaires'!$D110,Listes!$A$54:$E$60,2,FALSE))),IF('Dépenses forfaitaires'!$E110&gt;Listes!$E$53,('Dépenses forfaitaires'!$E110*(VLOOKUP('Dépenses forfaitaires'!$D110,Listes!$A$54:$E$60,5,FALSE))),('Dépenses forfaitaires'!$E110*(VLOOKUP('Dépenses forfaitaires'!$D110,Listes!$A$54:$E$60,3,FALSE)))+(VLOOKUP('Dépenses forfaitaires'!$D110,Listes!$A$54:$E$60,4,FALSE))))))</f>
        <v/>
      </c>
      <c r="N110" s="100" t="str">
        <f>IF($H110="","",IF($C110=Listes!$B$31,IF('Dépenses forfaitaires'!$E110&lt;=Listes!$B$42,('Dépenses forfaitaires'!$E110*(VLOOKUP('Dépenses forfaitaires'!$D110,Listes!$A$43:$E$49,2,FALSE))),IF('Dépenses forfaitaires'!$E110&gt;Listes!$D$42,('Dépenses forfaitaires'!$E110*(VLOOKUP('Dépenses forfaitaires'!$D110,Listes!$A$43:$E$49,5,FALSE))),('Dépenses forfaitaires'!$E110*(VLOOKUP('Dépenses forfaitaires'!$D110,Listes!$A$43:$E$49,3,FALSE)))+(VLOOKUP('Dépenses forfaitaires'!$D110,Listes!$A$43:$E$49,4,FALSE))))))</f>
        <v/>
      </c>
      <c r="O110" s="100" t="str">
        <f>IF($H110="","",IF($C110=Listes!$B$34,Listes!$I$31,IF($C110=Listes!$B$35,(VLOOKUP('Dépenses forfaitaires'!$F110,Listes!$E$31:$F$36,2,FALSE)),IF($C110=Listes!$B$33,IF('Dépenses forfaitaires'!$E110&lt;=Listes!$A$64,'Dépenses forfaitaires'!$E110*Listes!$A$65,IF('Dépenses forfaitaires'!$E110&gt;Listes!$D$64,'Dépenses forfaitaires'!$E110*Listes!$D$65,(('Dépenses forfaitaires'!$E110*Listes!$B$65)+Listes!$C$65)))))))</f>
        <v/>
      </c>
      <c r="P110" s="101" t="str">
        <f t="shared" si="3"/>
        <v/>
      </c>
      <c r="Q110" s="221"/>
    </row>
    <row r="111" spans="1:17" ht="20.149999999999999" customHeight="1" x14ac:dyDescent="0.35">
      <c r="A111" s="44">
        <v>105</v>
      </c>
      <c r="B111" s="20"/>
      <c r="C111" s="20"/>
      <c r="D111" s="20"/>
      <c r="E111" s="20"/>
      <c r="F111" s="20"/>
      <c r="G111" s="20"/>
      <c r="H111" s="107" t="str">
        <f>IF(C111="","",IF(C111="","",(VLOOKUP(C111,Listes!$B$31:$C$35,2,FALSE))))</f>
        <v/>
      </c>
      <c r="I111" s="221" t="str">
        <f t="shared" si="2"/>
        <v/>
      </c>
      <c r="J111" s="221"/>
      <c r="K111" s="221"/>
      <c r="L111" s="101" t="str">
        <f>IF(H111="","",IF(H111="","",(VLOOKUP(H111,Listes!$C$31:$D$35,2,FALSE))))</f>
        <v/>
      </c>
      <c r="M111" s="100" t="str">
        <f>IF($H111="","",IF($C111=Listes!$B$32,IF('Dépenses forfaitaires'!$E111&lt;=Listes!$B$53,('Dépenses forfaitaires'!$E111*(VLOOKUP('Dépenses forfaitaires'!$D111,Listes!$A$54:$E$60,2,FALSE))),IF('Dépenses forfaitaires'!$E111&gt;Listes!$E$53,('Dépenses forfaitaires'!$E111*(VLOOKUP('Dépenses forfaitaires'!$D111,Listes!$A$54:$E$60,5,FALSE))),('Dépenses forfaitaires'!$E111*(VLOOKUP('Dépenses forfaitaires'!$D111,Listes!$A$54:$E$60,3,FALSE)))+(VLOOKUP('Dépenses forfaitaires'!$D111,Listes!$A$54:$E$60,4,FALSE))))))</f>
        <v/>
      </c>
      <c r="N111" s="100" t="str">
        <f>IF($H111="","",IF($C111=Listes!$B$31,IF('Dépenses forfaitaires'!$E111&lt;=Listes!$B$42,('Dépenses forfaitaires'!$E111*(VLOOKUP('Dépenses forfaitaires'!$D111,Listes!$A$43:$E$49,2,FALSE))),IF('Dépenses forfaitaires'!$E111&gt;Listes!$D$42,('Dépenses forfaitaires'!$E111*(VLOOKUP('Dépenses forfaitaires'!$D111,Listes!$A$43:$E$49,5,FALSE))),('Dépenses forfaitaires'!$E111*(VLOOKUP('Dépenses forfaitaires'!$D111,Listes!$A$43:$E$49,3,FALSE)))+(VLOOKUP('Dépenses forfaitaires'!$D111,Listes!$A$43:$E$49,4,FALSE))))))</f>
        <v/>
      </c>
      <c r="O111" s="100" t="str">
        <f>IF($H111="","",IF($C111=Listes!$B$34,Listes!$I$31,IF($C111=Listes!$B$35,(VLOOKUP('Dépenses forfaitaires'!$F111,Listes!$E$31:$F$36,2,FALSE)),IF($C111=Listes!$B$33,IF('Dépenses forfaitaires'!$E111&lt;=Listes!$A$64,'Dépenses forfaitaires'!$E111*Listes!$A$65,IF('Dépenses forfaitaires'!$E111&gt;Listes!$D$64,'Dépenses forfaitaires'!$E111*Listes!$D$65,(('Dépenses forfaitaires'!$E111*Listes!$B$65)+Listes!$C$65)))))))</f>
        <v/>
      </c>
      <c r="P111" s="101" t="str">
        <f t="shared" si="3"/>
        <v/>
      </c>
      <c r="Q111" s="221"/>
    </row>
    <row r="112" spans="1:17" ht="20.149999999999999" customHeight="1" x14ac:dyDescent="0.35">
      <c r="A112" s="44">
        <v>106</v>
      </c>
      <c r="B112" s="20"/>
      <c r="C112" s="20"/>
      <c r="D112" s="20"/>
      <c r="E112" s="20"/>
      <c r="F112" s="20"/>
      <c r="G112" s="20"/>
      <c r="H112" s="107" t="str">
        <f>IF(C112="","",IF(C112="","",(VLOOKUP(C112,Listes!$B$31:$C$35,2,FALSE))))</f>
        <v/>
      </c>
      <c r="I112" s="221" t="str">
        <f t="shared" si="2"/>
        <v/>
      </c>
      <c r="J112" s="221"/>
      <c r="K112" s="221"/>
      <c r="L112" s="101" t="str">
        <f>IF(H112="","",IF(H112="","",(VLOOKUP(H112,Listes!$C$31:$D$35,2,FALSE))))</f>
        <v/>
      </c>
      <c r="M112" s="100" t="str">
        <f>IF($H112="","",IF($C112=Listes!$B$32,IF('Dépenses forfaitaires'!$E112&lt;=Listes!$B$53,('Dépenses forfaitaires'!$E112*(VLOOKUP('Dépenses forfaitaires'!$D112,Listes!$A$54:$E$60,2,FALSE))),IF('Dépenses forfaitaires'!$E112&gt;Listes!$E$53,('Dépenses forfaitaires'!$E112*(VLOOKUP('Dépenses forfaitaires'!$D112,Listes!$A$54:$E$60,5,FALSE))),('Dépenses forfaitaires'!$E112*(VLOOKUP('Dépenses forfaitaires'!$D112,Listes!$A$54:$E$60,3,FALSE)))+(VLOOKUP('Dépenses forfaitaires'!$D112,Listes!$A$54:$E$60,4,FALSE))))))</f>
        <v/>
      </c>
      <c r="N112" s="100" t="str">
        <f>IF($H112="","",IF($C112=Listes!$B$31,IF('Dépenses forfaitaires'!$E112&lt;=Listes!$B$42,('Dépenses forfaitaires'!$E112*(VLOOKUP('Dépenses forfaitaires'!$D112,Listes!$A$43:$E$49,2,FALSE))),IF('Dépenses forfaitaires'!$E112&gt;Listes!$D$42,('Dépenses forfaitaires'!$E112*(VLOOKUP('Dépenses forfaitaires'!$D112,Listes!$A$43:$E$49,5,FALSE))),('Dépenses forfaitaires'!$E112*(VLOOKUP('Dépenses forfaitaires'!$D112,Listes!$A$43:$E$49,3,FALSE)))+(VLOOKUP('Dépenses forfaitaires'!$D112,Listes!$A$43:$E$49,4,FALSE))))))</f>
        <v/>
      </c>
      <c r="O112" s="100" t="str">
        <f>IF($H112="","",IF($C112=Listes!$B$34,Listes!$I$31,IF($C112=Listes!$B$35,(VLOOKUP('Dépenses forfaitaires'!$F112,Listes!$E$31:$F$36,2,FALSE)),IF($C112=Listes!$B$33,IF('Dépenses forfaitaires'!$E112&lt;=Listes!$A$64,'Dépenses forfaitaires'!$E112*Listes!$A$65,IF('Dépenses forfaitaires'!$E112&gt;Listes!$D$64,'Dépenses forfaitaires'!$E112*Listes!$D$65,(('Dépenses forfaitaires'!$E112*Listes!$B$65)+Listes!$C$65)))))))</f>
        <v/>
      </c>
      <c r="P112" s="101" t="str">
        <f t="shared" si="3"/>
        <v/>
      </c>
      <c r="Q112" s="221"/>
    </row>
    <row r="113" spans="1:17" ht="20.149999999999999" customHeight="1" x14ac:dyDescent="0.35">
      <c r="A113" s="44">
        <v>107</v>
      </c>
      <c r="B113" s="20"/>
      <c r="C113" s="20"/>
      <c r="D113" s="20"/>
      <c r="E113" s="20"/>
      <c r="F113" s="20"/>
      <c r="G113" s="20"/>
      <c r="H113" s="107" t="str">
        <f>IF(C113="","",IF(C113="","",(VLOOKUP(C113,Listes!$B$31:$C$35,2,FALSE))))</f>
        <v/>
      </c>
      <c r="I113" s="221" t="str">
        <f t="shared" si="2"/>
        <v/>
      </c>
      <c r="J113" s="221"/>
      <c r="K113" s="221"/>
      <c r="L113" s="101" t="str">
        <f>IF(H113="","",IF(H113="","",(VLOOKUP(H113,Listes!$C$31:$D$35,2,FALSE))))</f>
        <v/>
      </c>
      <c r="M113" s="100" t="str">
        <f>IF($H113="","",IF($C113=Listes!$B$32,IF('Dépenses forfaitaires'!$E113&lt;=Listes!$B$53,('Dépenses forfaitaires'!$E113*(VLOOKUP('Dépenses forfaitaires'!$D113,Listes!$A$54:$E$60,2,FALSE))),IF('Dépenses forfaitaires'!$E113&gt;Listes!$E$53,('Dépenses forfaitaires'!$E113*(VLOOKUP('Dépenses forfaitaires'!$D113,Listes!$A$54:$E$60,5,FALSE))),('Dépenses forfaitaires'!$E113*(VLOOKUP('Dépenses forfaitaires'!$D113,Listes!$A$54:$E$60,3,FALSE)))+(VLOOKUP('Dépenses forfaitaires'!$D113,Listes!$A$54:$E$60,4,FALSE))))))</f>
        <v/>
      </c>
      <c r="N113" s="100" t="str">
        <f>IF($H113="","",IF($C113=Listes!$B$31,IF('Dépenses forfaitaires'!$E113&lt;=Listes!$B$42,('Dépenses forfaitaires'!$E113*(VLOOKUP('Dépenses forfaitaires'!$D113,Listes!$A$43:$E$49,2,FALSE))),IF('Dépenses forfaitaires'!$E113&gt;Listes!$D$42,('Dépenses forfaitaires'!$E113*(VLOOKUP('Dépenses forfaitaires'!$D113,Listes!$A$43:$E$49,5,FALSE))),('Dépenses forfaitaires'!$E113*(VLOOKUP('Dépenses forfaitaires'!$D113,Listes!$A$43:$E$49,3,FALSE)))+(VLOOKUP('Dépenses forfaitaires'!$D113,Listes!$A$43:$E$49,4,FALSE))))))</f>
        <v/>
      </c>
      <c r="O113" s="100" t="str">
        <f>IF($H113="","",IF($C113=Listes!$B$34,Listes!$I$31,IF($C113=Listes!$B$35,(VLOOKUP('Dépenses forfaitaires'!$F113,Listes!$E$31:$F$36,2,FALSE)),IF($C113=Listes!$B$33,IF('Dépenses forfaitaires'!$E113&lt;=Listes!$A$64,'Dépenses forfaitaires'!$E113*Listes!$A$65,IF('Dépenses forfaitaires'!$E113&gt;Listes!$D$64,'Dépenses forfaitaires'!$E113*Listes!$D$65,(('Dépenses forfaitaires'!$E113*Listes!$B$65)+Listes!$C$65)))))))</f>
        <v/>
      </c>
      <c r="P113" s="101" t="str">
        <f t="shared" si="3"/>
        <v/>
      </c>
      <c r="Q113" s="221"/>
    </row>
    <row r="114" spans="1:17" ht="20.149999999999999" customHeight="1" x14ac:dyDescent="0.35">
      <c r="A114" s="44">
        <v>108</v>
      </c>
      <c r="B114" s="20"/>
      <c r="C114" s="20"/>
      <c r="D114" s="20"/>
      <c r="E114" s="20"/>
      <c r="F114" s="20"/>
      <c r="G114" s="20"/>
      <c r="H114" s="107" t="str">
        <f>IF(C114="","",IF(C114="","",(VLOOKUP(C114,Listes!$B$31:$C$35,2,FALSE))))</f>
        <v/>
      </c>
      <c r="I114" s="221" t="str">
        <f t="shared" si="2"/>
        <v/>
      </c>
      <c r="J114" s="221"/>
      <c r="K114" s="221"/>
      <c r="L114" s="101" t="str">
        <f>IF(H114="","",IF(H114="","",(VLOOKUP(H114,Listes!$C$31:$D$35,2,FALSE))))</f>
        <v/>
      </c>
      <c r="M114" s="100" t="str">
        <f>IF($H114="","",IF($C114=Listes!$B$32,IF('Dépenses forfaitaires'!$E114&lt;=Listes!$B$53,('Dépenses forfaitaires'!$E114*(VLOOKUP('Dépenses forfaitaires'!$D114,Listes!$A$54:$E$60,2,FALSE))),IF('Dépenses forfaitaires'!$E114&gt;Listes!$E$53,('Dépenses forfaitaires'!$E114*(VLOOKUP('Dépenses forfaitaires'!$D114,Listes!$A$54:$E$60,5,FALSE))),('Dépenses forfaitaires'!$E114*(VLOOKUP('Dépenses forfaitaires'!$D114,Listes!$A$54:$E$60,3,FALSE)))+(VLOOKUP('Dépenses forfaitaires'!$D114,Listes!$A$54:$E$60,4,FALSE))))))</f>
        <v/>
      </c>
      <c r="N114" s="100" t="str">
        <f>IF($H114="","",IF($C114=Listes!$B$31,IF('Dépenses forfaitaires'!$E114&lt;=Listes!$B$42,('Dépenses forfaitaires'!$E114*(VLOOKUP('Dépenses forfaitaires'!$D114,Listes!$A$43:$E$49,2,FALSE))),IF('Dépenses forfaitaires'!$E114&gt;Listes!$D$42,('Dépenses forfaitaires'!$E114*(VLOOKUP('Dépenses forfaitaires'!$D114,Listes!$A$43:$E$49,5,FALSE))),('Dépenses forfaitaires'!$E114*(VLOOKUP('Dépenses forfaitaires'!$D114,Listes!$A$43:$E$49,3,FALSE)))+(VLOOKUP('Dépenses forfaitaires'!$D114,Listes!$A$43:$E$49,4,FALSE))))))</f>
        <v/>
      </c>
      <c r="O114" s="100" t="str">
        <f>IF($H114="","",IF($C114=Listes!$B$34,Listes!$I$31,IF($C114=Listes!$B$35,(VLOOKUP('Dépenses forfaitaires'!$F114,Listes!$E$31:$F$36,2,FALSE)),IF($C114=Listes!$B$33,IF('Dépenses forfaitaires'!$E114&lt;=Listes!$A$64,'Dépenses forfaitaires'!$E114*Listes!$A$65,IF('Dépenses forfaitaires'!$E114&gt;Listes!$D$64,'Dépenses forfaitaires'!$E114*Listes!$D$65,(('Dépenses forfaitaires'!$E114*Listes!$B$65)+Listes!$C$65)))))))</f>
        <v/>
      </c>
      <c r="P114" s="101" t="str">
        <f t="shared" si="3"/>
        <v/>
      </c>
      <c r="Q114" s="221"/>
    </row>
    <row r="115" spans="1:17" ht="20.149999999999999" customHeight="1" x14ac:dyDescent="0.35">
      <c r="A115" s="44">
        <v>109</v>
      </c>
      <c r="B115" s="20"/>
      <c r="C115" s="20"/>
      <c r="D115" s="20"/>
      <c r="E115" s="20"/>
      <c r="F115" s="20"/>
      <c r="G115" s="20"/>
      <c r="H115" s="107" t="str">
        <f>IF(C115="","",IF(C115="","",(VLOOKUP(C115,Listes!$B$31:$C$35,2,FALSE))))</f>
        <v/>
      </c>
      <c r="I115" s="221" t="str">
        <f t="shared" si="2"/>
        <v/>
      </c>
      <c r="J115" s="221"/>
      <c r="K115" s="221"/>
      <c r="L115" s="101" t="str">
        <f>IF(H115="","",IF(H115="","",(VLOOKUP(H115,Listes!$C$31:$D$35,2,FALSE))))</f>
        <v/>
      </c>
      <c r="M115" s="100" t="str">
        <f>IF($H115="","",IF($C115=Listes!$B$32,IF('Dépenses forfaitaires'!$E115&lt;=Listes!$B$53,('Dépenses forfaitaires'!$E115*(VLOOKUP('Dépenses forfaitaires'!$D115,Listes!$A$54:$E$60,2,FALSE))),IF('Dépenses forfaitaires'!$E115&gt;Listes!$E$53,('Dépenses forfaitaires'!$E115*(VLOOKUP('Dépenses forfaitaires'!$D115,Listes!$A$54:$E$60,5,FALSE))),('Dépenses forfaitaires'!$E115*(VLOOKUP('Dépenses forfaitaires'!$D115,Listes!$A$54:$E$60,3,FALSE)))+(VLOOKUP('Dépenses forfaitaires'!$D115,Listes!$A$54:$E$60,4,FALSE))))))</f>
        <v/>
      </c>
      <c r="N115" s="100" t="str">
        <f>IF($H115="","",IF($C115=Listes!$B$31,IF('Dépenses forfaitaires'!$E115&lt;=Listes!$B$42,('Dépenses forfaitaires'!$E115*(VLOOKUP('Dépenses forfaitaires'!$D115,Listes!$A$43:$E$49,2,FALSE))),IF('Dépenses forfaitaires'!$E115&gt;Listes!$D$42,('Dépenses forfaitaires'!$E115*(VLOOKUP('Dépenses forfaitaires'!$D115,Listes!$A$43:$E$49,5,FALSE))),('Dépenses forfaitaires'!$E115*(VLOOKUP('Dépenses forfaitaires'!$D115,Listes!$A$43:$E$49,3,FALSE)))+(VLOOKUP('Dépenses forfaitaires'!$D115,Listes!$A$43:$E$49,4,FALSE))))))</f>
        <v/>
      </c>
      <c r="O115" s="100" t="str">
        <f>IF($H115="","",IF($C115=Listes!$B$34,Listes!$I$31,IF($C115=Listes!$B$35,(VLOOKUP('Dépenses forfaitaires'!$F115,Listes!$E$31:$F$36,2,FALSE)),IF($C115=Listes!$B$33,IF('Dépenses forfaitaires'!$E115&lt;=Listes!$A$64,'Dépenses forfaitaires'!$E115*Listes!$A$65,IF('Dépenses forfaitaires'!$E115&gt;Listes!$D$64,'Dépenses forfaitaires'!$E115*Listes!$D$65,(('Dépenses forfaitaires'!$E115*Listes!$B$65)+Listes!$C$65)))))))</f>
        <v/>
      </c>
      <c r="P115" s="101" t="str">
        <f t="shared" si="3"/>
        <v/>
      </c>
      <c r="Q115" s="221"/>
    </row>
    <row r="116" spans="1:17" ht="20.149999999999999" customHeight="1" x14ac:dyDescent="0.35">
      <c r="A116" s="44">
        <v>110</v>
      </c>
      <c r="B116" s="20"/>
      <c r="C116" s="20"/>
      <c r="D116" s="20"/>
      <c r="E116" s="20"/>
      <c r="F116" s="20"/>
      <c r="G116" s="20"/>
      <c r="H116" s="107" t="str">
        <f>IF(C116="","",IF(C116="","",(VLOOKUP(C116,Listes!$B$31:$C$35,2,FALSE))))</f>
        <v/>
      </c>
      <c r="I116" s="221" t="str">
        <f t="shared" si="2"/>
        <v/>
      </c>
      <c r="J116" s="221"/>
      <c r="K116" s="221"/>
      <c r="L116" s="101" t="str">
        <f>IF(H116="","",IF(H116="","",(VLOOKUP(H116,Listes!$C$31:$D$35,2,FALSE))))</f>
        <v/>
      </c>
      <c r="M116" s="100" t="str">
        <f>IF($H116="","",IF($C116=Listes!$B$32,IF('Dépenses forfaitaires'!$E116&lt;=Listes!$B$53,('Dépenses forfaitaires'!$E116*(VLOOKUP('Dépenses forfaitaires'!$D116,Listes!$A$54:$E$60,2,FALSE))),IF('Dépenses forfaitaires'!$E116&gt;Listes!$E$53,('Dépenses forfaitaires'!$E116*(VLOOKUP('Dépenses forfaitaires'!$D116,Listes!$A$54:$E$60,5,FALSE))),('Dépenses forfaitaires'!$E116*(VLOOKUP('Dépenses forfaitaires'!$D116,Listes!$A$54:$E$60,3,FALSE)))+(VLOOKUP('Dépenses forfaitaires'!$D116,Listes!$A$54:$E$60,4,FALSE))))))</f>
        <v/>
      </c>
      <c r="N116" s="100" t="str">
        <f>IF($H116="","",IF($C116=Listes!$B$31,IF('Dépenses forfaitaires'!$E116&lt;=Listes!$B$42,('Dépenses forfaitaires'!$E116*(VLOOKUP('Dépenses forfaitaires'!$D116,Listes!$A$43:$E$49,2,FALSE))),IF('Dépenses forfaitaires'!$E116&gt;Listes!$D$42,('Dépenses forfaitaires'!$E116*(VLOOKUP('Dépenses forfaitaires'!$D116,Listes!$A$43:$E$49,5,FALSE))),('Dépenses forfaitaires'!$E116*(VLOOKUP('Dépenses forfaitaires'!$D116,Listes!$A$43:$E$49,3,FALSE)))+(VLOOKUP('Dépenses forfaitaires'!$D116,Listes!$A$43:$E$49,4,FALSE))))))</f>
        <v/>
      </c>
      <c r="O116" s="100" t="str">
        <f>IF($H116="","",IF($C116=Listes!$B$34,Listes!$I$31,IF($C116=Listes!$B$35,(VLOOKUP('Dépenses forfaitaires'!$F116,Listes!$E$31:$F$36,2,FALSE)),IF($C116=Listes!$B$33,IF('Dépenses forfaitaires'!$E116&lt;=Listes!$A$64,'Dépenses forfaitaires'!$E116*Listes!$A$65,IF('Dépenses forfaitaires'!$E116&gt;Listes!$D$64,'Dépenses forfaitaires'!$E116*Listes!$D$65,(('Dépenses forfaitaires'!$E116*Listes!$B$65)+Listes!$C$65)))))))</f>
        <v/>
      </c>
      <c r="P116" s="101" t="str">
        <f t="shared" si="3"/>
        <v/>
      </c>
      <c r="Q116" s="221"/>
    </row>
    <row r="117" spans="1:17" ht="20.149999999999999" customHeight="1" x14ac:dyDescent="0.35">
      <c r="A117" s="44">
        <v>111</v>
      </c>
      <c r="B117" s="20"/>
      <c r="C117" s="20"/>
      <c r="D117" s="20"/>
      <c r="E117" s="20"/>
      <c r="F117" s="20"/>
      <c r="G117" s="20"/>
      <c r="H117" s="107" t="str">
        <f>IF(C117="","",IF(C117="","",(VLOOKUP(C117,Listes!$B$31:$C$35,2,FALSE))))</f>
        <v/>
      </c>
      <c r="I117" s="221" t="str">
        <f t="shared" si="2"/>
        <v/>
      </c>
      <c r="J117" s="221"/>
      <c r="K117" s="221"/>
      <c r="L117" s="101" t="str">
        <f>IF(H117="","",IF(H117="","",(VLOOKUP(H117,Listes!$C$31:$D$35,2,FALSE))))</f>
        <v/>
      </c>
      <c r="M117" s="100" t="str">
        <f>IF($H117="","",IF($C117=Listes!$B$32,IF('Dépenses forfaitaires'!$E117&lt;=Listes!$B$53,('Dépenses forfaitaires'!$E117*(VLOOKUP('Dépenses forfaitaires'!$D117,Listes!$A$54:$E$60,2,FALSE))),IF('Dépenses forfaitaires'!$E117&gt;Listes!$E$53,('Dépenses forfaitaires'!$E117*(VLOOKUP('Dépenses forfaitaires'!$D117,Listes!$A$54:$E$60,5,FALSE))),('Dépenses forfaitaires'!$E117*(VLOOKUP('Dépenses forfaitaires'!$D117,Listes!$A$54:$E$60,3,FALSE)))+(VLOOKUP('Dépenses forfaitaires'!$D117,Listes!$A$54:$E$60,4,FALSE))))))</f>
        <v/>
      </c>
      <c r="N117" s="100" t="str">
        <f>IF($H117="","",IF($C117=Listes!$B$31,IF('Dépenses forfaitaires'!$E117&lt;=Listes!$B$42,('Dépenses forfaitaires'!$E117*(VLOOKUP('Dépenses forfaitaires'!$D117,Listes!$A$43:$E$49,2,FALSE))),IF('Dépenses forfaitaires'!$E117&gt;Listes!$D$42,('Dépenses forfaitaires'!$E117*(VLOOKUP('Dépenses forfaitaires'!$D117,Listes!$A$43:$E$49,5,FALSE))),('Dépenses forfaitaires'!$E117*(VLOOKUP('Dépenses forfaitaires'!$D117,Listes!$A$43:$E$49,3,FALSE)))+(VLOOKUP('Dépenses forfaitaires'!$D117,Listes!$A$43:$E$49,4,FALSE))))))</f>
        <v/>
      </c>
      <c r="O117" s="100" t="str">
        <f>IF($H117="","",IF($C117=Listes!$B$34,Listes!$I$31,IF($C117=Listes!$B$35,(VLOOKUP('Dépenses forfaitaires'!$F117,Listes!$E$31:$F$36,2,FALSE)),IF($C117=Listes!$B$33,IF('Dépenses forfaitaires'!$E117&lt;=Listes!$A$64,'Dépenses forfaitaires'!$E117*Listes!$A$65,IF('Dépenses forfaitaires'!$E117&gt;Listes!$D$64,'Dépenses forfaitaires'!$E117*Listes!$D$65,(('Dépenses forfaitaires'!$E117*Listes!$B$65)+Listes!$C$65)))))))</f>
        <v/>
      </c>
      <c r="P117" s="101" t="str">
        <f t="shared" si="3"/>
        <v/>
      </c>
      <c r="Q117" s="221"/>
    </row>
    <row r="118" spans="1:17" ht="20.149999999999999" customHeight="1" x14ac:dyDescent="0.35">
      <c r="A118" s="44">
        <v>112</v>
      </c>
      <c r="B118" s="20"/>
      <c r="C118" s="20"/>
      <c r="D118" s="20"/>
      <c r="E118" s="20"/>
      <c r="F118" s="20"/>
      <c r="G118" s="20"/>
      <c r="H118" s="107" t="str">
        <f>IF(C118="","",IF(C118="","",(VLOOKUP(C118,Listes!$B$31:$C$35,2,FALSE))))</f>
        <v/>
      </c>
      <c r="I118" s="221" t="str">
        <f t="shared" si="2"/>
        <v/>
      </c>
      <c r="J118" s="221"/>
      <c r="K118" s="221"/>
      <c r="L118" s="101" t="str">
        <f>IF(H118="","",IF(H118="","",(VLOOKUP(H118,Listes!$C$31:$D$35,2,FALSE))))</f>
        <v/>
      </c>
      <c r="M118" s="100" t="str">
        <f>IF($H118="","",IF($C118=Listes!$B$32,IF('Dépenses forfaitaires'!$E118&lt;=Listes!$B$53,('Dépenses forfaitaires'!$E118*(VLOOKUP('Dépenses forfaitaires'!$D118,Listes!$A$54:$E$60,2,FALSE))),IF('Dépenses forfaitaires'!$E118&gt;Listes!$E$53,('Dépenses forfaitaires'!$E118*(VLOOKUP('Dépenses forfaitaires'!$D118,Listes!$A$54:$E$60,5,FALSE))),('Dépenses forfaitaires'!$E118*(VLOOKUP('Dépenses forfaitaires'!$D118,Listes!$A$54:$E$60,3,FALSE)))+(VLOOKUP('Dépenses forfaitaires'!$D118,Listes!$A$54:$E$60,4,FALSE))))))</f>
        <v/>
      </c>
      <c r="N118" s="100" t="str">
        <f>IF($H118="","",IF($C118=Listes!$B$31,IF('Dépenses forfaitaires'!$E118&lt;=Listes!$B$42,('Dépenses forfaitaires'!$E118*(VLOOKUP('Dépenses forfaitaires'!$D118,Listes!$A$43:$E$49,2,FALSE))),IF('Dépenses forfaitaires'!$E118&gt;Listes!$D$42,('Dépenses forfaitaires'!$E118*(VLOOKUP('Dépenses forfaitaires'!$D118,Listes!$A$43:$E$49,5,FALSE))),('Dépenses forfaitaires'!$E118*(VLOOKUP('Dépenses forfaitaires'!$D118,Listes!$A$43:$E$49,3,FALSE)))+(VLOOKUP('Dépenses forfaitaires'!$D118,Listes!$A$43:$E$49,4,FALSE))))))</f>
        <v/>
      </c>
      <c r="O118" s="100" t="str">
        <f>IF($H118="","",IF($C118=Listes!$B$34,Listes!$I$31,IF($C118=Listes!$B$35,(VLOOKUP('Dépenses forfaitaires'!$F118,Listes!$E$31:$F$36,2,FALSE)),IF($C118=Listes!$B$33,IF('Dépenses forfaitaires'!$E118&lt;=Listes!$A$64,'Dépenses forfaitaires'!$E118*Listes!$A$65,IF('Dépenses forfaitaires'!$E118&gt;Listes!$D$64,'Dépenses forfaitaires'!$E118*Listes!$D$65,(('Dépenses forfaitaires'!$E118*Listes!$B$65)+Listes!$C$65)))))))</f>
        <v/>
      </c>
      <c r="P118" s="101" t="str">
        <f t="shared" si="3"/>
        <v/>
      </c>
      <c r="Q118" s="221"/>
    </row>
    <row r="119" spans="1:17" ht="20.149999999999999" customHeight="1" x14ac:dyDescent="0.35">
      <c r="A119" s="44">
        <v>113</v>
      </c>
      <c r="B119" s="20"/>
      <c r="C119" s="20"/>
      <c r="D119" s="20"/>
      <c r="E119" s="20"/>
      <c r="F119" s="20"/>
      <c r="G119" s="20"/>
      <c r="H119" s="107" t="str">
        <f>IF(C119="","",IF(C119="","",(VLOOKUP(C119,Listes!$B$31:$C$35,2,FALSE))))</f>
        <v/>
      </c>
      <c r="I119" s="221" t="str">
        <f t="shared" si="2"/>
        <v/>
      </c>
      <c r="J119" s="221"/>
      <c r="K119" s="221"/>
      <c r="L119" s="101" t="str">
        <f>IF(H119="","",IF(H119="","",(VLOOKUP(H119,Listes!$C$31:$D$35,2,FALSE))))</f>
        <v/>
      </c>
      <c r="M119" s="100" t="str">
        <f>IF($H119="","",IF($C119=Listes!$B$32,IF('Dépenses forfaitaires'!$E119&lt;=Listes!$B$53,('Dépenses forfaitaires'!$E119*(VLOOKUP('Dépenses forfaitaires'!$D119,Listes!$A$54:$E$60,2,FALSE))),IF('Dépenses forfaitaires'!$E119&gt;Listes!$E$53,('Dépenses forfaitaires'!$E119*(VLOOKUP('Dépenses forfaitaires'!$D119,Listes!$A$54:$E$60,5,FALSE))),('Dépenses forfaitaires'!$E119*(VLOOKUP('Dépenses forfaitaires'!$D119,Listes!$A$54:$E$60,3,FALSE)))+(VLOOKUP('Dépenses forfaitaires'!$D119,Listes!$A$54:$E$60,4,FALSE))))))</f>
        <v/>
      </c>
      <c r="N119" s="100" t="str">
        <f>IF($H119="","",IF($C119=Listes!$B$31,IF('Dépenses forfaitaires'!$E119&lt;=Listes!$B$42,('Dépenses forfaitaires'!$E119*(VLOOKUP('Dépenses forfaitaires'!$D119,Listes!$A$43:$E$49,2,FALSE))),IF('Dépenses forfaitaires'!$E119&gt;Listes!$D$42,('Dépenses forfaitaires'!$E119*(VLOOKUP('Dépenses forfaitaires'!$D119,Listes!$A$43:$E$49,5,FALSE))),('Dépenses forfaitaires'!$E119*(VLOOKUP('Dépenses forfaitaires'!$D119,Listes!$A$43:$E$49,3,FALSE)))+(VLOOKUP('Dépenses forfaitaires'!$D119,Listes!$A$43:$E$49,4,FALSE))))))</f>
        <v/>
      </c>
      <c r="O119" s="100" t="str">
        <f>IF($H119="","",IF($C119=Listes!$B$34,Listes!$I$31,IF($C119=Listes!$B$35,(VLOOKUP('Dépenses forfaitaires'!$F119,Listes!$E$31:$F$36,2,FALSE)),IF($C119=Listes!$B$33,IF('Dépenses forfaitaires'!$E119&lt;=Listes!$A$64,'Dépenses forfaitaires'!$E119*Listes!$A$65,IF('Dépenses forfaitaires'!$E119&gt;Listes!$D$64,'Dépenses forfaitaires'!$E119*Listes!$D$65,(('Dépenses forfaitaires'!$E119*Listes!$B$65)+Listes!$C$65)))))))</f>
        <v/>
      </c>
      <c r="P119" s="101" t="str">
        <f t="shared" si="3"/>
        <v/>
      </c>
      <c r="Q119" s="221"/>
    </row>
    <row r="120" spans="1:17" ht="20.149999999999999" customHeight="1" x14ac:dyDescent="0.35">
      <c r="A120" s="44">
        <v>114</v>
      </c>
      <c r="B120" s="20"/>
      <c r="C120" s="20"/>
      <c r="D120" s="20"/>
      <c r="E120" s="20"/>
      <c r="F120" s="20"/>
      <c r="G120" s="20"/>
      <c r="H120" s="107" t="str">
        <f>IF(C120="","",IF(C120="","",(VLOOKUP(C120,Listes!$B$31:$C$35,2,FALSE))))</f>
        <v/>
      </c>
      <c r="I120" s="221" t="str">
        <f t="shared" si="2"/>
        <v/>
      </c>
      <c r="J120" s="221"/>
      <c r="K120" s="221"/>
      <c r="L120" s="101" t="str">
        <f>IF(H120="","",IF(H120="","",(VLOOKUP(H120,Listes!$C$31:$D$35,2,FALSE))))</f>
        <v/>
      </c>
      <c r="M120" s="100" t="str">
        <f>IF($H120="","",IF($C120=Listes!$B$32,IF('Dépenses forfaitaires'!$E120&lt;=Listes!$B$53,('Dépenses forfaitaires'!$E120*(VLOOKUP('Dépenses forfaitaires'!$D120,Listes!$A$54:$E$60,2,FALSE))),IF('Dépenses forfaitaires'!$E120&gt;Listes!$E$53,('Dépenses forfaitaires'!$E120*(VLOOKUP('Dépenses forfaitaires'!$D120,Listes!$A$54:$E$60,5,FALSE))),('Dépenses forfaitaires'!$E120*(VLOOKUP('Dépenses forfaitaires'!$D120,Listes!$A$54:$E$60,3,FALSE)))+(VLOOKUP('Dépenses forfaitaires'!$D120,Listes!$A$54:$E$60,4,FALSE))))))</f>
        <v/>
      </c>
      <c r="N120" s="100" t="str">
        <f>IF($H120="","",IF($C120=Listes!$B$31,IF('Dépenses forfaitaires'!$E120&lt;=Listes!$B$42,('Dépenses forfaitaires'!$E120*(VLOOKUP('Dépenses forfaitaires'!$D120,Listes!$A$43:$E$49,2,FALSE))),IF('Dépenses forfaitaires'!$E120&gt;Listes!$D$42,('Dépenses forfaitaires'!$E120*(VLOOKUP('Dépenses forfaitaires'!$D120,Listes!$A$43:$E$49,5,FALSE))),('Dépenses forfaitaires'!$E120*(VLOOKUP('Dépenses forfaitaires'!$D120,Listes!$A$43:$E$49,3,FALSE)))+(VLOOKUP('Dépenses forfaitaires'!$D120,Listes!$A$43:$E$49,4,FALSE))))))</f>
        <v/>
      </c>
      <c r="O120" s="100" t="str">
        <f>IF($H120="","",IF($C120=Listes!$B$34,Listes!$I$31,IF($C120=Listes!$B$35,(VLOOKUP('Dépenses forfaitaires'!$F120,Listes!$E$31:$F$36,2,FALSE)),IF($C120=Listes!$B$33,IF('Dépenses forfaitaires'!$E120&lt;=Listes!$A$64,'Dépenses forfaitaires'!$E120*Listes!$A$65,IF('Dépenses forfaitaires'!$E120&gt;Listes!$D$64,'Dépenses forfaitaires'!$E120*Listes!$D$65,(('Dépenses forfaitaires'!$E120*Listes!$B$65)+Listes!$C$65)))))))</f>
        <v/>
      </c>
      <c r="P120" s="101" t="str">
        <f t="shared" si="3"/>
        <v/>
      </c>
      <c r="Q120" s="221"/>
    </row>
    <row r="121" spans="1:17" ht="20.149999999999999" customHeight="1" x14ac:dyDescent="0.35">
      <c r="A121" s="44">
        <v>115</v>
      </c>
      <c r="B121" s="20"/>
      <c r="C121" s="20"/>
      <c r="D121" s="20"/>
      <c r="E121" s="20"/>
      <c r="F121" s="20"/>
      <c r="G121" s="20"/>
      <c r="H121" s="107" t="str">
        <f>IF(C121="","",IF(C121="","",(VLOOKUP(C121,Listes!$B$31:$C$35,2,FALSE))))</f>
        <v/>
      </c>
      <c r="I121" s="221" t="str">
        <f t="shared" si="2"/>
        <v/>
      </c>
      <c r="J121" s="221"/>
      <c r="K121" s="221"/>
      <c r="L121" s="101" t="str">
        <f>IF(H121="","",IF(H121="","",(VLOOKUP(H121,Listes!$C$31:$D$35,2,FALSE))))</f>
        <v/>
      </c>
      <c r="M121" s="100" t="str">
        <f>IF($H121="","",IF($C121=Listes!$B$32,IF('Dépenses forfaitaires'!$E121&lt;=Listes!$B$53,('Dépenses forfaitaires'!$E121*(VLOOKUP('Dépenses forfaitaires'!$D121,Listes!$A$54:$E$60,2,FALSE))),IF('Dépenses forfaitaires'!$E121&gt;Listes!$E$53,('Dépenses forfaitaires'!$E121*(VLOOKUP('Dépenses forfaitaires'!$D121,Listes!$A$54:$E$60,5,FALSE))),('Dépenses forfaitaires'!$E121*(VLOOKUP('Dépenses forfaitaires'!$D121,Listes!$A$54:$E$60,3,FALSE)))+(VLOOKUP('Dépenses forfaitaires'!$D121,Listes!$A$54:$E$60,4,FALSE))))))</f>
        <v/>
      </c>
      <c r="N121" s="100" t="str">
        <f>IF($H121="","",IF($C121=Listes!$B$31,IF('Dépenses forfaitaires'!$E121&lt;=Listes!$B$42,('Dépenses forfaitaires'!$E121*(VLOOKUP('Dépenses forfaitaires'!$D121,Listes!$A$43:$E$49,2,FALSE))),IF('Dépenses forfaitaires'!$E121&gt;Listes!$D$42,('Dépenses forfaitaires'!$E121*(VLOOKUP('Dépenses forfaitaires'!$D121,Listes!$A$43:$E$49,5,FALSE))),('Dépenses forfaitaires'!$E121*(VLOOKUP('Dépenses forfaitaires'!$D121,Listes!$A$43:$E$49,3,FALSE)))+(VLOOKUP('Dépenses forfaitaires'!$D121,Listes!$A$43:$E$49,4,FALSE))))))</f>
        <v/>
      </c>
      <c r="O121" s="100" t="str">
        <f>IF($H121="","",IF($C121=Listes!$B$34,Listes!$I$31,IF($C121=Listes!$B$35,(VLOOKUP('Dépenses forfaitaires'!$F121,Listes!$E$31:$F$36,2,FALSE)),IF($C121=Listes!$B$33,IF('Dépenses forfaitaires'!$E121&lt;=Listes!$A$64,'Dépenses forfaitaires'!$E121*Listes!$A$65,IF('Dépenses forfaitaires'!$E121&gt;Listes!$D$64,'Dépenses forfaitaires'!$E121*Listes!$D$65,(('Dépenses forfaitaires'!$E121*Listes!$B$65)+Listes!$C$65)))))))</f>
        <v/>
      </c>
      <c r="P121" s="101" t="str">
        <f t="shared" si="3"/>
        <v/>
      </c>
      <c r="Q121" s="221"/>
    </row>
    <row r="122" spans="1:17" ht="20.149999999999999" customHeight="1" x14ac:dyDescent="0.35">
      <c r="A122" s="44">
        <v>116</v>
      </c>
      <c r="B122" s="20"/>
      <c r="C122" s="20"/>
      <c r="D122" s="20"/>
      <c r="E122" s="20"/>
      <c r="F122" s="20"/>
      <c r="G122" s="20"/>
      <c r="H122" s="107" t="str">
        <f>IF(C122="","",IF(C122="","",(VLOOKUP(C122,Listes!$B$31:$C$35,2,FALSE))))</f>
        <v/>
      </c>
      <c r="I122" s="221" t="str">
        <f t="shared" si="2"/>
        <v/>
      </c>
      <c r="J122" s="221"/>
      <c r="K122" s="221"/>
      <c r="L122" s="101" t="str">
        <f>IF(H122="","",IF(H122="","",(VLOOKUP(H122,Listes!$C$31:$D$35,2,FALSE))))</f>
        <v/>
      </c>
      <c r="M122" s="100" t="str">
        <f>IF($H122="","",IF($C122=Listes!$B$32,IF('Dépenses forfaitaires'!$E122&lt;=Listes!$B$53,('Dépenses forfaitaires'!$E122*(VLOOKUP('Dépenses forfaitaires'!$D122,Listes!$A$54:$E$60,2,FALSE))),IF('Dépenses forfaitaires'!$E122&gt;Listes!$E$53,('Dépenses forfaitaires'!$E122*(VLOOKUP('Dépenses forfaitaires'!$D122,Listes!$A$54:$E$60,5,FALSE))),('Dépenses forfaitaires'!$E122*(VLOOKUP('Dépenses forfaitaires'!$D122,Listes!$A$54:$E$60,3,FALSE)))+(VLOOKUP('Dépenses forfaitaires'!$D122,Listes!$A$54:$E$60,4,FALSE))))))</f>
        <v/>
      </c>
      <c r="N122" s="100" t="str">
        <f>IF($H122="","",IF($C122=Listes!$B$31,IF('Dépenses forfaitaires'!$E122&lt;=Listes!$B$42,('Dépenses forfaitaires'!$E122*(VLOOKUP('Dépenses forfaitaires'!$D122,Listes!$A$43:$E$49,2,FALSE))),IF('Dépenses forfaitaires'!$E122&gt;Listes!$D$42,('Dépenses forfaitaires'!$E122*(VLOOKUP('Dépenses forfaitaires'!$D122,Listes!$A$43:$E$49,5,FALSE))),('Dépenses forfaitaires'!$E122*(VLOOKUP('Dépenses forfaitaires'!$D122,Listes!$A$43:$E$49,3,FALSE)))+(VLOOKUP('Dépenses forfaitaires'!$D122,Listes!$A$43:$E$49,4,FALSE))))))</f>
        <v/>
      </c>
      <c r="O122" s="100" t="str">
        <f>IF($H122="","",IF($C122=Listes!$B$34,Listes!$I$31,IF($C122=Listes!$B$35,(VLOOKUP('Dépenses forfaitaires'!$F122,Listes!$E$31:$F$36,2,FALSE)),IF($C122=Listes!$B$33,IF('Dépenses forfaitaires'!$E122&lt;=Listes!$A$64,'Dépenses forfaitaires'!$E122*Listes!$A$65,IF('Dépenses forfaitaires'!$E122&gt;Listes!$D$64,'Dépenses forfaitaires'!$E122*Listes!$D$65,(('Dépenses forfaitaires'!$E122*Listes!$B$65)+Listes!$C$65)))))))</f>
        <v/>
      </c>
      <c r="P122" s="101" t="str">
        <f t="shared" si="3"/>
        <v/>
      </c>
      <c r="Q122" s="221"/>
    </row>
    <row r="123" spans="1:17" ht="20.149999999999999" customHeight="1" x14ac:dyDescent="0.35">
      <c r="A123" s="44">
        <v>117</v>
      </c>
      <c r="B123" s="20"/>
      <c r="C123" s="20"/>
      <c r="D123" s="20"/>
      <c r="E123" s="20"/>
      <c r="F123" s="20"/>
      <c r="G123" s="20"/>
      <c r="H123" s="107" t="str">
        <f>IF(C123="","",IF(C123="","",(VLOOKUP(C123,Listes!$B$31:$C$35,2,FALSE))))</f>
        <v/>
      </c>
      <c r="I123" s="221" t="str">
        <f t="shared" si="2"/>
        <v/>
      </c>
      <c r="J123" s="221"/>
      <c r="K123" s="221"/>
      <c r="L123" s="101" t="str">
        <f>IF(H123="","",IF(H123="","",(VLOOKUP(H123,Listes!$C$31:$D$35,2,FALSE))))</f>
        <v/>
      </c>
      <c r="M123" s="100" t="str">
        <f>IF($H123="","",IF($C123=Listes!$B$32,IF('Dépenses forfaitaires'!$E123&lt;=Listes!$B$53,('Dépenses forfaitaires'!$E123*(VLOOKUP('Dépenses forfaitaires'!$D123,Listes!$A$54:$E$60,2,FALSE))),IF('Dépenses forfaitaires'!$E123&gt;Listes!$E$53,('Dépenses forfaitaires'!$E123*(VLOOKUP('Dépenses forfaitaires'!$D123,Listes!$A$54:$E$60,5,FALSE))),('Dépenses forfaitaires'!$E123*(VLOOKUP('Dépenses forfaitaires'!$D123,Listes!$A$54:$E$60,3,FALSE)))+(VLOOKUP('Dépenses forfaitaires'!$D123,Listes!$A$54:$E$60,4,FALSE))))))</f>
        <v/>
      </c>
      <c r="N123" s="100" t="str">
        <f>IF($H123="","",IF($C123=Listes!$B$31,IF('Dépenses forfaitaires'!$E123&lt;=Listes!$B$42,('Dépenses forfaitaires'!$E123*(VLOOKUP('Dépenses forfaitaires'!$D123,Listes!$A$43:$E$49,2,FALSE))),IF('Dépenses forfaitaires'!$E123&gt;Listes!$D$42,('Dépenses forfaitaires'!$E123*(VLOOKUP('Dépenses forfaitaires'!$D123,Listes!$A$43:$E$49,5,FALSE))),('Dépenses forfaitaires'!$E123*(VLOOKUP('Dépenses forfaitaires'!$D123,Listes!$A$43:$E$49,3,FALSE)))+(VLOOKUP('Dépenses forfaitaires'!$D123,Listes!$A$43:$E$49,4,FALSE))))))</f>
        <v/>
      </c>
      <c r="O123" s="100" t="str">
        <f>IF($H123="","",IF($C123=Listes!$B$34,Listes!$I$31,IF($C123=Listes!$B$35,(VLOOKUP('Dépenses forfaitaires'!$F123,Listes!$E$31:$F$36,2,FALSE)),IF($C123=Listes!$B$33,IF('Dépenses forfaitaires'!$E123&lt;=Listes!$A$64,'Dépenses forfaitaires'!$E123*Listes!$A$65,IF('Dépenses forfaitaires'!$E123&gt;Listes!$D$64,'Dépenses forfaitaires'!$E123*Listes!$D$65,(('Dépenses forfaitaires'!$E123*Listes!$B$65)+Listes!$C$65)))))))</f>
        <v/>
      </c>
      <c r="P123" s="101" t="str">
        <f t="shared" si="3"/>
        <v/>
      </c>
      <c r="Q123" s="221"/>
    </row>
    <row r="124" spans="1:17" ht="20.149999999999999" customHeight="1" x14ac:dyDescent="0.35">
      <c r="A124" s="44">
        <v>118</v>
      </c>
      <c r="B124" s="20"/>
      <c r="C124" s="20"/>
      <c r="D124" s="20"/>
      <c r="E124" s="20"/>
      <c r="F124" s="20"/>
      <c r="G124" s="20"/>
      <c r="H124" s="107" t="str">
        <f>IF(C124="","",IF(C124="","",(VLOOKUP(C124,Listes!$B$31:$C$35,2,FALSE))))</f>
        <v/>
      </c>
      <c r="I124" s="221" t="str">
        <f t="shared" si="2"/>
        <v/>
      </c>
      <c r="J124" s="221"/>
      <c r="K124" s="221"/>
      <c r="L124" s="101" t="str">
        <f>IF(H124="","",IF(H124="","",(VLOOKUP(H124,Listes!$C$31:$D$35,2,FALSE))))</f>
        <v/>
      </c>
      <c r="M124" s="100" t="str">
        <f>IF($H124="","",IF($C124=Listes!$B$32,IF('Dépenses forfaitaires'!$E124&lt;=Listes!$B$53,('Dépenses forfaitaires'!$E124*(VLOOKUP('Dépenses forfaitaires'!$D124,Listes!$A$54:$E$60,2,FALSE))),IF('Dépenses forfaitaires'!$E124&gt;Listes!$E$53,('Dépenses forfaitaires'!$E124*(VLOOKUP('Dépenses forfaitaires'!$D124,Listes!$A$54:$E$60,5,FALSE))),('Dépenses forfaitaires'!$E124*(VLOOKUP('Dépenses forfaitaires'!$D124,Listes!$A$54:$E$60,3,FALSE)))+(VLOOKUP('Dépenses forfaitaires'!$D124,Listes!$A$54:$E$60,4,FALSE))))))</f>
        <v/>
      </c>
      <c r="N124" s="100" t="str">
        <f>IF($H124="","",IF($C124=Listes!$B$31,IF('Dépenses forfaitaires'!$E124&lt;=Listes!$B$42,('Dépenses forfaitaires'!$E124*(VLOOKUP('Dépenses forfaitaires'!$D124,Listes!$A$43:$E$49,2,FALSE))),IF('Dépenses forfaitaires'!$E124&gt;Listes!$D$42,('Dépenses forfaitaires'!$E124*(VLOOKUP('Dépenses forfaitaires'!$D124,Listes!$A$43:$E$49,5,FALSE))),('Dépenses forfaitaires'!$E124*(VLOOKUP('Dépenses forfaitaires'!$D124,Listes!$A$43:$E$49,3,FALSE)))+(VLOOKUP('Dépenses forfaitaires'!$D124,Listes!$A$43:$E$49,4,FALSE))))))</f>
        <v/>
      </c>
      <c r="O124" s="100" t="str">
        <f>IF($H124="","",IF($C124=Listes!$B$34,Listes!$I$31,IF($C124=Listes!$B$35,(VLOOKUP('Dépenses forfaitaires'!$F124,Listes!$E$31:$F$36,2,FALSE)),IF($C124=Listes!$B$33,IF('Dépenses forfaitaires'!$E124&lt;=Listes!$A$64,'Dépenses forfaitaires'!$E124*Listes!$A$65,IF('Dépenses forfaitaires'!$E124&gt;Listes!$D$64,'Dépenses forfaitaires'!$E124*Listes!$D$65,(('Dépenses forfaitaires'!$E124*Listes!$B$65)+Listes!$C$65)))))))</f>
        <v/>
      </c>
      <c r="P124" s="101" t="str">
        <f t="shared" si="3"/>
        <v/>
      </c>
      <c r="Q124" s="221"/>
    </row>
    <row r="125" spans="1:17" ht="20.149999999999999" customHeight="1" x14ac:dyDescent="0.35">
      <c r="A125" s="44">
        <v>119</v>
      </c>
      <c r="B125" s="20"/>
      <c r="C125" s="20"/>
      <c r="D125" s="20"/>
      <c r="E125" s="20"/>
      <c r="F125" s="20"/>
      <c r="G125" s="20"/>
      <c r="H125" s="107" t="str">
        <f>IF(C125="","",IF(C125="","",(VLOOKUP(C125,Listes!$B$31:$C$35,2,FALSE))))</f>
        <v/>
      </c>
      <c r="I125" s="221" t="str">
        <f t="shared" si="2"/>
        <v/>
      </c>
      <c r="J125" s="221"/>
      <c r="K125" s="221"/>
      <c r="L125" s="101" t="str">
        <f>IF(H125="","",IF(H125="","",(VLOOKUP(H125,Listes!$C$31:$D$35,2,FALSE))))</f>
        <v/>
      </c>
      <c r="M125" s="100" t="str">
        <f>IF($H125="","",IF($C125=Listes!$B$32,IF('Dépenses forfaitaires'!$E125&lt;=Listes!$B$53,('Dépenses forfaitaires'!$E125*(VLOOKUP('Dépenses forfaitaires'!$D125,Listes!$A$54:$E$60,2,FALSE))),IF('Dépenses forfaitaires'!$E125&gt;Listes!$E$53,('Dépenses forfaitaires'!$E125*(VLOOKUP('Dépenses forfaitaires'!$D125,Listes!$A$54:$E$60,5,FALSE))),('Dépenses forfaitaires'!$E125*(VLOOKUP('Dépenses forfaitaires'!$D125,Listes!$A$54:$E$60,3,FALSE)))+(VLOOKUP('Dépenses forfaitaires'!$D125,Listes!$A$54:$E$60,4,FALSE))))))</f>
        <v/>
      </c>
      <c r="N125" s="100" t="str">
        <f>IF($H125="","",IF($C125=Listes!$B$31,IF('Dépenses forfaitaires'!$E125&lt;=Listes!$B$42,('Dépenses forfaitaires'!$E125*(VLOOKUP('Dépenses forfaitaires'!$D125,Listes!$A$43:$E$49,2,FALSE))),IF('Dépenses forfaitaires'!$E125&gt;Listes!$D$42,('Dépenses forfaitaires'!$E125*(VLOOKUP('Dépenses forfaitaires'!$D125,Listes!$A$43:$E$49,5,FALSE))),('Dépenses forfaitaires'!$E125*(VLOOKUP('Dépenses forfaitaires'!$D125,Listes!$A$43:$E$49,3,FALSE)))+(VLOOKUP('Dépenses forfaitaires'!$D125,Listes!$A$43:$E$49,4,FALSE))))))</f>
        <v/>
      </c>
      <c r="O125" s="100" t="str">
        <f>IF($H125="","",IF($C125=Listes!$B$34,Listes!$I$31,IF($C125=Listes!$B$35,(VLOOKUP('Dépenses forfaitaires'!$F125,Listes!$E$31:$F$36,2,FALSE)),IF($C125=Listes!$B$33,IF('Dépenses forfaitaires'!$E125&lt;=Listes!$A$64,'Dépenses forfaitaires'!$E125*Listes!$A$65,IF('Dépenses forfaitaires'!$E125&gt;Listes!$D$64,'Dépenses forfaitaires'!$E125*Listes!$D$65,(('Dépenses forfaitaires'!$E125*Listes!$B$65)+Listes!$C$65)))))))</f>
        <v/>
      </c>
      <c r="P125" s="101" t="str">
        <f t="shared" si="3"/>
        <v/>
      </c>
      <c r="Q125" s="221"/>
    </row>
    <row r="126" spans="1:17" ht="20.149999999999999" customHeight="1" x14ac:dyDescent="0.35">
      <c r="A126" s="44">
        <v>120</v>
      </c>
      <c r="B126" s="20"/>
      <c r="C126" s="20"/>
      <c r="D126" s="20"/>
      <c r="E126" s="20"/>
      <c r="F126" s="20"/>
      <c r="G126" s="20"/>
      <c r="H126" s="107" t="str">
        <f>IF(C126="","",IF(C126="","",(VLOOKUP(C126,Listes!$B$31:$C$35,2,FALSE))))</f>
        <v/>
      </c>
      <c r="I126" s="221" t="str">
        <f t="shared" si="2"/>
        <v/>
      </c>
      <c r="J126" s="221"/>
      <c r="K126" s="221"/>
      <c r="L126" s="101" t="str">
        <f>IF(H126="","",IF(H126="","",(VLOOKUP(H126,Listes!$C$31:$D$35,2,FALSE))))</f>
        <v/>
      </c>
      <c r="M126" s="100" t="str">
        <f>IF($H126="","",IF($C126=Listes!$B$32,IF('Dépenses forfaitaires'!$E126&lt;=Listes!$B$53,('Dépenses forfaitaires'!$E126*(VLOOKUP('Dépenses forfaitaires'!$D126,Listes!$A$54:$E$60,2,FALSE))),IF('Dépenses forfaitaires'!$E126&gt;Listes!$E$53,('Dépenses forfaitaires'!$E126*(VLOOKUP('Dépenses forfaitaires'!$D126,Listes!$A$54:$E$60,5,FALSE))),('Dépenses forfaitaires'!$E126*(VLOOKUP('Dépenses forfaitaires'!$D126,Listes!$A$54:$E$60,3,FALSE)))+(VLOOKUP('Dépenses forfaitaires'!$D126,Listes!$A$54:$E$60,4,FALSE))))))</f>
        <v/>
      </c>
      <c r="N126" s="100" t="str">
        <f>IF($H126="","",IF($C126=Listes!$B$31,IF('Dépenses forfaitaires'!$E126&lt;=Listes!$B$42,('Dépenses forfaitaires'!$E126*(VLOOKUP('Dépenses forfaitaires'!$D126,Listes!$A$43:$E$49,2,FALSE))),IF('Dépenses forfaitaires'!$E126&gt;Listes!$D$42,('Dépenses forfaitaires'!$E126*(VLOOKUP('Dépenses forfaitaires'!$D126,Listes!$A$43:$E$49,5,FALSE))),('Dépenses forfaitaires'!$E126*(VLOOKUP('Dépenses forfaitaires'!$D126,Listes!$A$43:$E$49,3,FALSE)))+(VLOOKUP('Dépenses forfaitaires'!$D126,Listes!$A$43:$E$49,4,FALSE))))))</f>
        <v/>
      </c>
      <c r="O126" s="100" t="str">
        <f>IF($H126="","",IF($C126=Listes!$B$34,Listes!$I$31,IF($C126=Listes!$B$35,(VLOOKUP('Dépenses forfaitaires'!$F126,Listes!$E$31:$F$36,2,FALSE)),IF($C126=Listes!$B$33,IF('Dépenses forfaitaires'!$E126&lt;=Listes!$A$64,'Dépenses forfaitaires'!$E126*Listes!$A$65,IF('Dépenses forfaitaires'!$E126&gt;Listes!$D$64,'Dépenses forfaitaires'!$E126*Listes!$D$65,(('Dépenses forfaitaires'!$E126*Listes!$B$65)+Listes!$C$65)))))))</f>
        <v/>
      </c>
      <c r="P126" s="101" t="str">
        <f t="shared" si="3"/>
        <v/>
      </c>
      <c r="Q126" s="221"/>
    </row>
    <row r="127" spans="1:17" ht="20.149999999999999" customHeight="1" x14ac:dyDescent="0.35">
      <c r="A127" s="44">
        <v>121</v>
      </c>
      <c r="B127" s="20"/>
      <c r="C127" s="20"/>
      <c r="D127" s="20"/>
      <c r="E127" s="20"/>
      <c r="F127" s="20"/>
      <c r="G127" s="20"/>
      <c r="H127" s="107" t="str">
        <f>IF(C127="","",IF(C127="","",(VLOOKUP(C127,Listes!$B$31:$C$35,2,FALSE))))</f>
        <v/>
      </c>
      <c r="I127" s="221" t="str">
        <f t="shared" si="2"/>
        <v/>
      </c>
      <c r="J127" s="221"/>
      <c r="K127" s="221"/>
      <c r="L127" s="101" t="str">
        <f>IF(H127="","",IF(H127="","",(VLOOKUP(H127,Listes!$C$31:$D$35,2,FALSE))))</f>
        <v/>
      </c>
      <c r="M127" s="100" t="str">
        <f>IF($H127="","",IF($C127=Listes!$B$32,IF('Dépenses forfaitaires'!$E127&lt;=Listes!$B$53,('Dépenses forfaitaires'!$E127*(VLOOKUP('Dépenses forfaitaires'!$D127,Listes!$A$54:$E$60,2,FALSE))),IF('Dépenses forfaitaires'!$E127&gt;Listes!$E$53,('Dépenses forfaitaires'!$E127*(VLOOKUP('Dépenses forfaitaires'!$D127,Listes!$A$54:$E$60,5,FALSE))),('Dépenses forfaitaires'!$E127*(VLOOKUP('Dépenses forfaitaires'!$D127,Listes!$A$54:$E$60,3,FALSE)))+(VLOOKUP('Dépenses forfaitaires'!$D127,Listes!$A$54:$E$60,4,FALSE))))))</f>
        <v/>
      </c>
      <c r="N127" s="100" t="str">
        <f>IF($H127="","",IF($C127=Listes!$B$31,IF('Dépenses forfaitaires'!$E127&lt;=Listes!$B$42,('Dépenses forfaitaires'!$E127*(VLOOKUP('Dépenses forfaitaires'!$D127,Listes!$A$43:$E$49,2,FALSE))),IF('Dépenses forfaitaires'!$E127&gt;Listes!$D$42,('Dépenses forfaitaires'!$E127*(VLOOKUP('Dépenses forfaitaires'!$D127,Listes!$A$43:$E$49,5,FALSE))),('Dépenses forfaitaires'!$E127*(VLOOKUP('Dépenses forfaitaires'!$D127,Listes!$A$43:$E$49,3,FALSE)))+(VLOOKUP('Dépenses forfaitaires'!$D127,Listes!$A$43:$E$49,4,FALSE))))))</f>
        <v/>
      </c>
      <c r="O127" s="100" t="str">
        <f>IF($H127="","",IF($C127=Listes!$B$34,Listes!$I$31,IF($C127=Listes!$B$35,(VLOOKUP('Dépenses forfaitaires'!$F127,Listes!$E$31:$F$36,2,FALSE)),IF($C127=Listes!$B$33,IF('Dépenses forfaitaires'!$E127&lt;=Listes!$A$64,'Dépenses forfaitaires'!$E127*Listes!$A$65,IF('Dépenses forfaitaires'!$E127&gt;Listes!$D$64,'Dépenses forfaitaires'!$E127*Listes!$D$65,(('Dépenses forfaitaires'!$E127*Listes!$B$65)+Listes!$C$65)))))))</f>
        <v/>
      </c>
      <c r="P127" s="101" t="str">
        <f t="shared" si="3"/>
        <v/>
      </c>
      <c r="Q127" s="221"/>
    </row>
    <row r="128" spans="1:17" ht="20.149999999999999" customHeight="1" x14ac:dyDescent="0.35">
      <c r="A128" s="44">
        <v>122</v>
      </c>
      <c r="B128" s="20"/>
      <c r="C128" s="20"/>
      <c r="D128" s="20"/>
      <c r="E128" s="20"/>
      <c r="F128" s="20"/>
      <c r="G128" s="20"/>
      <c r="H128" s="107" t="str">
        <f>IF(C128="","",IF(C128="","",(VLOOKUP(C128,Listes!$B$31:$C$35,2,FALSE))))</f>
        <v/>
      </c>
      <c r="I128" s="221" t="str">
        <f t="shared" si="2"/>
        <v/>
      </c>
      <c r="J128" s="221"/>
      <c r="K128" s="221"/>
      <c r="L128" s="101" t="str">
        <f>IF(H128="","",IF(H128="","",(VLOOKUP(H128,Listes!$C$31:$D$35,2,FALSE))))</f>
        <v/>
      </c>
      <c r="M128" s="100" t="str">
        <f>IF($H128="","",IF($C128=Listes!$B$32,IF('Dépenses forfaitaires'!$E128&lt;=Listes!$B$53,('Dépenses forfaitaires'!$E128*(VLOOKUP('Dépenses forfaitaires'!$D128,Listes!$A$54:$E$60,2,FALSE))),IF('Dépenses forfaitaires'!$E128&gt;Listes!$E$53,('Dépenses forfaitaires'!$E128*(VLOOKUP('Dépenses forfaitaires'!$D128,Listes!$A$54:$E$60,5,FALSE))),('Dépenses forfaitaires'!$E128*(VLOOKUP('Dépenses forfaitaires'!$D128,Listes!$A$54:$E$60,3,FALSE)))+(VLOOKUP('Dépenses forfaitaires'!$D128,Listes!$A$54:$E$60,4,FALSE))))))</f>
        <v/>
      </c>
      <c r="N128" s="100" t="str">
        <f>IF($H128="","",IF($C128=Listes!$B$31,IF('Dépenses forfaitaires'!$E128&lt;=Listes!$B$42,('Dépenses forfaitaires'!$E128*(VLOOKUP('Dépenses forfaitaires'!$D128,Listes!$A$43:$E$49,2,FALSE))),IF('Dépenses forfaitaires'!$E128&gt;Listes!$D$42,('Dépenses forfaitaires'!$E128*(VLOOKUP('Dépenses forfaitaires'!$D128,Listes!$A$43:$E$49,5,FALSE))),('Dépenses forfaitaires'!$E128*(VLOOKUP('Dépenses forfaitaires'!$D128,Listes!$A$43:$E$49,3,FALSE)))+(VLOOKUP('Dépenses forfaitaires'!$D128,Listes!$A$43:$E$49,4,FALSE))))))</f>
        <v/>
      </c>
      <c r="O128" s="100" t="str">
        <f>IF($H128="","",IF($C128=Listes!$B$34,Listes!$I$31,IF($C128=Listes!$B$35,(VLOOKUP('Dépenses forfaitaires'!$F128,Listes!$E$31:$F$36,2,FALSE)),IF($C128=Listes!$B$33,IF('Dépenses forfaitaires'!$E128&lt;=Listes!$A$64,'Dépenses forfaitaires'!$E128*Listes!$A$65,IF('Dépenses forfaitaires'!$E128&gt;Listes!$D$64,'Dépenses forfaitaires'!$E128*Listes!$D$65,(('Dépenses forfaitaires'!$E128*Listes!$B$65)+Listes!$C$65)))))))</f>
        <v/>
      </c>
      <c r="P128" s="101" t="str">
        <f t="shared" si="3"/>
        <v/>
      </c>
      <c r="Q128" s="221"/>
    </row>
    <row r="129" spans="1:17" ht="20.149999999999999" customHeight="1" x14ac:dyDescent="0.35">
      <c r="A129" s="44">
        <v>123</v>
      </c>
      <c r="B129" s="20"/>
      <c r="C129" s="20"/>
      <c r="D129" s="20"/>
      <c r="E129" s="20"/>
      <c r="F129" s="20"/>
      <c r="G129" s="20"/>
      <c r="H129" s="107" t="str">
        <f>IF(C129="","",IF(C129="","",(VLOOKUP(C129,Listes!$B$31:$C$35,2,FALSE))))</f>
        <v/>
      </c>
      <c r="I129" s="221" t="str">
        <f t="shared" si="2"/>
        <v/>
      </c>
      <c r="J129" s="221"/>
      <c r="K129" s="221"/>
      <c r="L129" s="101" t="str">
        <f>IF(H129="","",IF(H129="","",(VLOOKUP(H129,Listes!$C$31:$D$35,2,FALSE))))</f>
        <v/>
      </c>
      <c r="M129" s="100" t="str">
        <f>IF($H129="","",IF($C129=Listes!$B$32,IF('Dépenses forfaitaires'!$E129&lt;=Listes!$B$53,('Dépenses forfaitaires'!$E129*(VLOOKUP('Dépenses forfaitaires'!$D129,Listes!$A$54:$E$60,2,FALSE))),IF('Dépenses forfaitaires'!$E129&gt;Listes!$E$53,('Dépenses forfaitaires'!$E129*(VLOOKUP('Dépenses forfaitaires'!$D129,Listes!$A$54:$E$60,5,FALSE))),('Dépenses forfaitaires'!$E129*(VLOOKUP('Dépenses forfaitaires'!$D129,Listes!$A$54:$E$60,3,FALSE)))+(VLOOKUP('Dépenses forfaitaires'!$D129,Listes!$A$54:$E$60,4,FALSE))))))</f>
        <v/>
      </c>
      <c r="N129" s="100" t="str">
        <f>IF($H129="","",IF($C129=Listes!$B$31,IF('Dépenses forfaitaires'!$E129&lt;=Listes!$B$42,('Dépenses forfaitaires'!$E129*(VLOOKUP('Dépenses forfaitaires'!$D129,Listes!$A$43:$E$49,2,FALSE))),IF('Dépenses forfaitaires'!$E129&gt;Listes!$D$42,('Dépenses forfaitaires'!$E129*(VLOOKUP('Dépenses forfaitaires'!$D129,Listes!$A$43:$E$49,5,FALSE))),('Dépenses forfaitaires'!$E129*(VLOOKUP('Dépenses forfaitaires'!$D129,Listes!$A$43:$E$49,3,FALSE)))+(VLOOKUP('Dépenses forfaitaires'!$D129,Listes!$A$43:$E$49,4,FALSE))))))</f>
        <v/>
      </c>
      <c r="O129" s="100" t="str">
        <f>IF($H129="","",IF($C129=Listes!$B$34,Listes!$I$31,IF($C129=Listes!$B$35,(VLOOKUP('Dépenses forfaitaires'!$F129,Listes!$E$31:$F$36,2,FALSE)),IF($C129=Listes!$B$33,IF('Dépenses forfaitaires'!$E129&lt;=Listes!$A$64,'Dépenses forfaitaires'!$E129*Listes!$A$65,IF('Dépenses forfaitaires'!$E129&gt;Listes!$D$64,'Dépenses forfaitaires'!$E129*Listes!$D$65,(('Dépenses forfaitaires'!$E129*Listes!$B$65)+Listes!$C$65)))))))</f>
        <v/>
      </c>
      <c r="P129" s="101" t="str">
        <f t="shared" si="3"/>
        <v/>
      </c>
      <c r="Q129" s="221"/>
    </row>
    <row r="130" spans="1:17" ht="20.149999999999999" customHeight="1" x14ac:dyDescent="0.35">
      <c r="A130" s="44">
        <v>124</v>
      </c>
      <c r="B130" s="20"/>
      <c r="C130" s="20"/>
      <c r="D130" s="20"/>
      <c r="E130" s="20"/>
      <c r="F130" s="20"/>
      <c r="G130" s="20"/>
      <c r="H130" s="107" t="str">
        <f>IF(C130="","",IF(C130="","",(VLOOKUP(C130,Listes!$B$31:$C$35,2,FALSE))))</f>
        <v/>
      </c>
      <c r="I130" s="221" t="str">
        <f t="shared" si="2"/>
        <v/>
      </c>
      <c r="J130" s="221"/>
      <c r="K130" s="221"/>
      <c r="L130" s="101" t="str">
        <f>IF(H130="","",IF(H130="","",(VLOOKUP(H130,Listes!$C$31:$D$35,2,FALSE))))</f>
        <v/>
      </c>
      <c r="M130" s="100" t="str">
        <f>IF($H130="","",IF($C130=Listes!$B$32,IF('Dépenses forfaitaires'!$E130&lt;=Listes!$B$53,('Dépenses forfaitaires'!$E130*(VLOOKUP('Dépenses forfaitaires'!$D130,Listes!$A$54:$E$60,2,FALSE))),IF('Dépenses forfaitaires'!$E130&gt;Listes!$E$53,('Dépenses forfaitaires'!$E130*(VLOOKUP('Dépenses forfaitaires'!$D130,Listes!$A$54:$E$60,5,FALSE))),('Dépenses forfaitaires'!$E130*(VLOOKUP('Dépenses forfaitaires'!$D130,Listes!$A$54:$E$60,3,FALSE)))+(VLOOKUP('Dépenses forfaitaires'!$D130,Listes!$A$54:$E$60,4,FALSE))))))</f>
        <v/>
      </c>
      <c r="N130" s="100" t="str">
        <f>IF($H130="","",IF($C130=Listes!$B$31,IF('Dépenses forfaitaires'!$E130&lt;=Listes!$B$42,('Dépenses forfaitaires'!$E130*(VLOOKUP('Dépenses forfaitaires'!$D130,Listes!$A$43:$E$49,2,FALSE))),IF('Dépenses forfaitaires'!$E130&gt;Listes!$D$42,('Dépenses forfaitaires'!$E130*(VLOOKUP('Dépenses forfaitaires'!$D130,Listes!$A$43:$E$49,5,FALSE))),('Dépenses forfaitaires'!$E130*(VLOOKUP('Dépenses forfaitaires'!$D130,Listes!$A$43:$E$49,3,FALSE)))+(VLOOKUP('Dépenses forfaitaires'!$D130,Listes!$A$43:$E$49,4,FALSE))))))</f>
        <v/>
      </c>
      <c r="O130" s="100" t="str">
        <f>IF($H130="","",IF($C130=Listes!$B$34,Listes!$I$31,IF($C130=Listes!$B$35,(VLOOKUP('Dépenses forfaitaires'!$F130,Listes!$E$31:$F$36,2,FALSE)),IF($C130=Listes!$B$33,IF('Dépenses forfaitaires'!$E130&lt;=Listes!$A$64,'Dépenses forfaitaires'!$E130*Listes!$A$65,IF('Dépenses forfaitaires'!$E130&gt;Listes!$D$64,'Dépenses forfaitaires'!$E130*Listes!$D$65,(('Dépenses forfaitaires'!$E130*Listes!$B$65)+Listes!$C$65)))))))</f>
        <v/>
      </c>
      <c r="P130" s="101" t="str">
        <f t="shared" si="3"/>
        <v/>
      </c>
      <c r="Q130" s="221"/>
    </row>
    <row r="131" spans="1:17" ht="20.149999999999999" customHeight="1" x14ac:dyDescent="0.35">
      <c r="A131" s="44">
        <v>125</v>
      </c>
      <c r="B131" s="20"/>
      <c r="C131" s="20"/>
      <c r="D131" s="20"/>
      <c r="E131" s="20"/>
      <c r="F131" s="20"/>
      <c r="G131" s="20"/>
      <c r="H131" s="107" t="str">
        <f>IF(C131="","",IF(C131="","",(VLOOKUP(C131,Listes!$B$31:$C$35,2,FALSE))))</f>
        <v/>
      </c>
      <c r="I131" s="221" t="str">
        <f t="shared" si="2"/>
        <v/>
      </c>
      <c r="J131" s="221"/>
      <c r="K131" s="221"/>
      <c r="L131" s="101" t="str">
        <f>IF(H131="","",IF(H131="","",(VLOOKUP(H131,Listes!$C$31:$D$35,2,FALSE))))</f>
        <v/>
      </c>
      <c r="M131" s="100" t="str">
        <f>IF($H131="","",IF($C131=Listes!$B$32,IF('Dépenses forfaitaires'!$E131&lt;=Listes!$B$53,('Dépenses forfaitaires'!$E131*(VLOOKUP('Dépenses forfaitaires'!$D131,Listes!$A$54:$E$60,2,FALSE))),IF('Dépenses forfaitaires'!$E131&gt;Listes!$E$53,('Dépenses forfaitaires'!$E131*(VLOOKUP('Dépenses forfaitaires'!$D131,Listes!$A$54:$E$60,5,FALSE))),('Dépenses forfaitaires'!$E131*(VLOOKUP('Dépenses forfaitaires'!$D131,Listes!$A$54:$E$60,3,FALSE)))+(VLOOKUP('Dépenses forfaitaires'!$D131,Listes!$A$54:$E$60,4,FALSE))))))</f>
        <v/>
      </c>
      <c r="N131" s="100" t="str">
        <f>IF($H131="","",IF($C131=Listes!$B$31,IF('Dépenses forfaitaires'!$E131&lt;=Listes!$B$42,('Dépenses forfaitaires'!$E131*(VLOOKUP('Dépenses forfaitaires'!$D131,Listes!$A$43:$E$49,2,FALSE))),IF('Dépenses forfaitaires'!$E131&gt;Listes!$D$42,('Dépenses forfaitaires'!$E131*(VLOOKUP('Dépenses forfaitaires'!$D131,Listes!$A$43:$E$49,5,FALSE))),('Dépenses forfaitaires'!$E131*(VLOOKUP('Dépenses forfaitaires'!$D131,Listes!$A$43:$E$49,3,FALSE)))+(VLOOKUP('Dépenses forfaitaires'!$D131,Listes!$A$43:$E$49,4,FALSE))))))</f>
        <v/>
      </c>
      <c r="O131" s="100" t="str">
        <f>IF($H131="","",IF($C131=Listes!$B$34,Listes!$I$31,IF($C131=Listes!$B$35,(VLOOKUP('Dépenses forfaitaires'!$F131,Listes!$E$31:$F$36,2,FALSE)),IF($C131=Listes!$B$33,IF('Dépenses forfaitaires'!$E131&lt;=Listes!$A$64,'Dépenses forfaitaires'!$E131*Listes!$A$65,IF('Dépenses forfaitaires'!$E131&gt;Listes!$D$64,'Dépenses forfaitaires'!$E131*Listes!$D$65,(('Dépenses forfaitaires'!$E131*Listes!$B$65)+Listes!$C$65)))))))</f>
        <v/>
      </c>
      <c r="P131" s="101" t="str">
        <f t="shared" si="3"/>
        <v/>
      </c>
      <c r="Q131" s="221"/>
    </row>
    <row r="132" spans="1:17" ht="20.149999999999999" customHeight="1" x14ac:dyDescent="0.35">
      <c r="A132" s="44">
        <v>126</v>
      </c>
      <c r="B132" s="20"/>
      <c r="C132" s="20"/>
      <c r="D132" s="20"/>
      <c r="E132" s="20"/>
      <c r="F132" s="20"/>
      <c r="G132" s="20"/>
      <c r="H132" s="107" t="str">
        <f>IF(C132="","",IF(C132="","",(VLOOKUP(C132,Listes!$B$31:$C$35,2,FALSE))))</f>
        <v/>
      </c>
      <c r="I132" s="221" t="str">
        <f t="shared" si="2"/>
        <v/>
      </c>
      <c r="J132" s="221"/>
      <c r="K132" s="221"/>
      <c r="L132" s="101" t="str">
        <f>IF(H132="","",IF(H132="","",(VLOOKUP(H132,Listes!$C$31:$D$35,2,FALSE))))</f>
        <v/>
      </c>
      <c r="M132" s="100" t="str">
        <f>IF($H132="","",IF($C132=Listes!$B$32,IF('Dépenses forfaitaires'!$E132&lt;=Listes!$B$53,('Dépenses forfaitaires'!$E132*(VLOOKUP('Dépenses forfaitaires'!$D132,Listes!$A$54:$E$60,2,FALSE))),IF('Dépenses forfaitaires'!$E132&gt;Listes!$E$53,('Dépenses forfaitaires'!$E132*(VLOOKUP('Dépenses forfaitaires'!$D132,Listes!$A$54:$E$60,5,FALSE))),('Dépenses forfaitaires'!$E132*(VLOOKUP('Dépenses forfaitaires'!$D132,Listes!$A$54:$E$60,3,FALSE)))+(VLOOKUP('Dépenses forfaitaires'!$D132,Listes!$A$54:$E$60,4,FALSE))))))</f>
        <v/>
      </c>
      <c r="N132" s="100" t="str">
        <f>IF($H132="","",IF($C132=Listes!$B$31,IF('Dépenses forfaitaires'!$E132&lt;=Listes!$B$42,('Dépenses forfaitaires'!$E132*(VLOOKUP('Dépenses forfaitaires'!$D132,Listes!$A$43:$E$49,2,FALSE))),IF('Dépenses forfaitaires'!$E132&gt;Listes!$D$42,('Dépenses forfaitaires'!$E132*(VLOOKUP('Dépenses forfaitaires'!$D132,Listes!$A$43:$E$49,5,FALSE))),('Dépenses forfaitaires'!$E132*(VLOOKUP('Dépenses forfaitaires'!$D132,Listes!$A$43:$E$49,3,FALSE)))+(VLOOKUP('Dépenses forfaitaires'!$D132,Listes!$A$43:$E$49,4,FALSE))))))</f>
        <v/>
      </c>
      <c r="O132" s="100" t="str">
        <f>IF($H132="","",IF($C132=Listes!$B$34,Listes!$I$31,IF($C132=Listes!$B$35,(VLOOKUP('Dépenses forfaitaires'!$F132,Listes!$E$31:$F$36,2,FALSE)),IF($C132=Listes!$B$33,IF('Dépenses forfaitaires'!$E132&lt;=Listes!$A$64,'Dépenses forfaitaires'!$E132*Listes!$A$65,IF('Dépenses forfaitaires'!$E132&gt;Listes!$D$64,'Dépenses forfaitaires'!$E132*Listes!$D$65,(('Dépenses forfaitaires'!$E132*Listes!$B$65)+Listes!$C$65)))))))</f>
        <v/>
      </c>
      <c r="P132" s="101" t="str">
        <f t="shared" si="3"/>
        <v/>
      </c>
      <c r="Q132" s="221"/>
    </row>
    <row r="133" spans="1:17" ht="20.149999999999999" customHeight="1" x14ac:dyDescent="0.35">
      <c r="A133" s="44">
        <v>127</v>
      </c>
      <c r="B133" s="20"/>
      <c r="C133" s="20"/>
      <c r="D133" s="20"/>
      <c r="E133" s="20"/>
      <c r="F133" s="20"/>
      <c r="G133" s="20"/>
      <c r="H133" s="107" t="str">
        <f>IF(C133="","",IF(C133="","",(VLOOKUP(C133,Listes!$B$31:$C$35,2,FALSE))))</f>
        <v/>
      </c>
      <c r="I133" s="221" t="str">
        <f t="shared" si="2"/>
        <v/>
      </c>
      <c r="J133" s="221"/>
      <c r="K133" s="221"/>
      <c r="L133" s="101" t="str">
        <f>IF(H133="","",IF(H133="","",(VLOOKUP(H133,Listes!$C$31:$D$35,2,FALSE))))</f>
        <v/>
      </c>
      <c r="M133" s="100" t="str">
        <f>IF($H133="","",IF($C133=Listes!$B$32,IF('Dépenses forfaitaires'!$E133&lt;=Listes!$B$53,('Dépenses forfaitaires'!$E133*(VLOOKUP('Dépenses forfaitaires'!$D133,Listes!$A$54:$E$60,2,FALSE))),IF('Dépenses forfaitaires'!$E133&gt;Listes!$E$53,('Dépenses forfaitaires'!$E133*(VLOOKUP('Dépenses forfaitaires'!$D133,Listes!$A$54:$E$60,5,FALSE))),('Dépenses forfaitaires'!$E133*(VLOOKUP('Dépenses forfaitaires'!$D133,Listes!$A$54:$E$60,3,FALSE)))+(VLOOKUP('Dépenses forfaitaires'!$D133,Listes!$A$54:$E$60,4,FALSE))))))</f>
        <v/>
      </c>
      <c r="N133" s="100" t="str">
        <f>IF($H133="","",IF($C133=Listes!$B$31,IF('Dépenses forfaitaires'!$E133&lt;=Listes!$B$42,('Dépenses forfaitaires'!$E133*(VLOOKUP('Dépenses forfaitaires'!$D133,Listes!$A$43:$E$49,2,FALSE))),IF('Dépenses forfaitaires'!$E133&gt;Listes!$D$42,('Dépenses forfaitaires'!$E133*(VLOOKUP('Dépenses forfaitaires'!$D133,Listes!$A$43:$E$49,5,FALSE))),('Dépenses forfaitaires'!$E133*(VLOOKUP('Dépenses forfaitaires'!$D133,Listes!$A$43:$E$49,3,FALSE)))+(VLOOKUP('Dépenses forfaitaires'!$D133,Listes!$A$43:$E$49,4,FALSE))))))</f>
        <v/>
      </c>
      <c r="O133" s="100" t="str">
        <f>IF($H133="","",IF($C133=Listes!$B$34,Listes!$I$31,IF($C133=Listes!$B$35,(VLOOKUP('Dépenses forfaitaires'!$F133,Listes!$E$31:$F$36,2,FALSE)),IF($C133=Listes!$B$33,IF('Dépenses forfaitaires'!$E133&lt;=Listes!$A$64,'Dépenses forfaitaires'!$E133*Listes!$A$65,IF('Dépenses forfaitaires'!$E133&gt;Listes!$D$64,'Dépenses forfaitaires'!$E133*Listes!$D$65,(('Dépenses forfaitaires'!$E133*Listes!$B$65)+Listes!$C$65)))))))</f>
        <v/>
      </c>
      <c r="P133" s="101" t="str">
        <f t="shared" si="3"/>
        <v/>
      </c>
      <c r="Q133" s="221"/>
    </row>
    <row r="134" spans="1:17" ht="20.149999999999999" customHeight="1" x14ac:dyDescent="0.35">
      <c r="A134" s="44">
        <v>128</v>
      </c>
      <c r="B134" s="20"/>
      <c r="C134" s="20"/>
      <c r="D134" s="20"/>
      <c r="E134" s="20"/>
      <c r="F134" s="20"/>
      <c r="G134" s="20"/>
      <c r="H134" s="107" t="str">
        <f>IF(C134="","",IF(C134="","",(VLOOKUP(C134,Listes!$B$31:$C$35,2,FALSE))))</f>
        <v/>
      </c>
      <c r="I134" s="221" t="str">
        <f t="shared" si="2"/>
        <v/>
      </c>
      <c r="J134" s="221"/>
      <c r="K134" s="221"/>
      <c r="L134" s="101" t="str">
        <f>IF(H134="","",IF(H134="","",(VLOOKUP(H134,Listes!$C$31:$D$35,2,FALSE))))</f>
        <v/>
      </c>
      <c r="M134" s="100" t="str">
        <f>IF($H134="","",IF($C134=Listes!$B$32,IF('Dépenses forfaitaires'!$E134&lt;=Listes!$B$53,('Dépenses forfaitaires'!$E134*(VLOOKUP('Dépenses forfaitaires'!$D134,Listes!$A$54:$E$60,2,FALSE))),IF('Dépenses forfaitaires'!$E134&gt;Listes!$E$53,('Dépenses forfaitaires'!$E134*(VLOOKUP('Dépenses forfaitaires'!$D134,Listes!$A$54:$E$60,5,FALSE))),('Dépenses forfaitaires'!$E134*(VLOOKUP('Dépenses forfaitaires'!$D134,Listes!$A$54:$E$60,3,FALSE)))+(VLOOKUP('Dépenses forfaitaires'!$D134,Listes!$A$54:$E$60,4,FALSE))))))</f>
        <v/>
      </c>
      <c r="N134" s="100" t="str">
        <f>IF($H134="","",IF($C134=Listes!$B$31,IF('Dépenses forfaitaires'!$E134&lt;=Listes!$B$42,('Dépenses forfaitaires'!$E134*(VLOOKUP('Dépenses forfaitaires'!$D134,Listes!$A$43:$E$49,2,FALSE))),IF('Dépenses forfaitaires'!$E134&gt;Listes!$D$42,('Dépenses forfaitaires'!$E134*(VLOOKUP('Dépenses forfaitaires'!$D134,Listes!$A$43:$E$49,5,FALSE))),('Dépenses forfaitaires'!$E134*(VLOOKUP('Dépenses forfaitaires'!$D134,Listes!$A$43:$E$49,3,FALSE)))+(VLOOKUP('Dépenses forfaitaires'!$D134,Listes!$A$43:$E$49,4,FALSE))))))</f>
        <v/>
      </c>
      <c r="O134" s="100" t="str">
        <f>IF($H134="","",IF($C134=Listes!$B$34,Listes!$I$31,IF($C134=Listes!$B$35,(VLOOKUP('Dépenses forfaitaires'!$F134,Listes!$E$31:$F$36,2,FALSE)),IF($C134=Listes!$B$33,IF('Dépenses forfaitaires'!$E134&lt;=Listes!$A$64,'Dépenses forfaitaires'!$E134*Listes!$A$65,IF('Dépenses forfaitaires'!$E134&gt;Listes!$D$64,'Dépenses forfaitaires'!$E134*Listes!$D$65,(('Dépenses forfaitaires'!$E134*Listes!$B$65)+Listes!$C$65)))))))</f>
        <v/>
      </c>
      <c r="P134" s="101" t="str">
        <f t="shared" si="3"/>
        <v/>
      </c>
      <c r="Q134" s="221"/>
    </row>
    <row r="135" spans="1:17" ht="20.149999999999999" customHeight="1" x14ac:dyDescent="0.35">
      <c r="A135" s="44">
        <v>129</v>
      </c>
      <c r="B135" s="20"/>
      <c r="C135" s="20"/>
      <c r="D135" s="20"/>
      <c r="E135" s="20"/>
      <c r="F135" s="20"/>
      <c r="G135" s="20"/>
      <c r="H135" s="107" t="str">
        <f>IF(C135="","",IF(C135="","",(VLOOKUP(C135,Listes!$B$31:$C$35,2,FALSE))))</f>
        <v/>
      </c>
      <c r="I135" s="221" t="str">
        <f t="shared" si="2"/>
        <v/>
      </c>
      <c r="J135" s="221"/>
      <c r="K135" s="221"/>
      <c r="L135" s="101" t="str">
        <f>IF(H135="","",IF(H135="","",(VLOOKUP(H135,Listes!$C$31:$D$35,2,FALSE))))</f>
        <v/>
      </c>
      <c r="M135" s="100" t="str">
        <f>IF($H135="","",IF($C135=Listes!$B$32,IF('Dépenses forfaitaires'!$E135&lt;=Listes!$B$53,('Dépenses forfaitaires'!$E135*(VLOOKUP('Dépenses forfaitaires'!$D135,Listes!$A$54:$E$60,2,FALSE))),IF('Dépenses forfaitaires'!$E135&gt;Listes!$E$53,('Dépenses forfaitaires'!$E135*(VLOOKUP('Dépenses forfaitaires'!$D135,Listes!$A$54:$E$60,5,FALSE))),('Dépenses forfaitaires'!$E135*(VLOOKUP('Dépenses forfaitaires'!$D135,Listes!$A$54:$E$60,3,FALSE)))+(VLOOKUP('Dépenses forfaitaires'!$D135,Listes!$A$54:$E$60,4,FALSE))))))</f>
        <v/>
      </c>
      <c r="N135" s="100" t="str">
        <f>IF($H135="","",IF($C135=Listes!$B$31,IF('Dépenses forfaitaires'!$E135&lt;=Listes!$B$42,('Dépenses forfaitaires'!$E135*(VLOOKUP('Dépenses forfaitaires'!$D135,Listes!$A$43:$E$49,2,FALSE))),IF('Dépenses forfaitaires'!$E135&gt;Listes!$D$42,('Dépenses forfaitaires'!$E135*(VLOOKUP('Dépenses forfaitaires'!$D135,Listes!$A$43:$E$49,5,FALSE))),('Dépenses forfaitaires'!$E135*(VLOOKUP('Dépenses forfaitaires'!$D135,Listes!$A$43:$E$49,3,FALSE)))+(VLOOKUP('Dépenses forfaitaires'!$D135,Listes!$A$43:$E$49,4,FALSE))))))</f>
        <v/>
      </c>
      <c r="O135" s="100" t="str">
        <f>IF($H135="","",IF($C135=Listes!$B$34,Listes!$I$31,IF($C135=Listes!$B$35,(VLOOKUP('Dépenses forfaitaires'!$F135,Listes!$E$31:$F$36,2,FALSE)),IF($C135=Listes!$B$33,IF('Dépenses forfaitaires'!$E135&lt;=Listes!$A$64,'Dépenses forfaitaires'!$E135*Listes!$A$65,IF('Dépenses forfaitaires'!$E135&gt;Listes!$D$64,'Dépenses forfaitaires'!$E135*Listes!$D$65,(('Dépenses forfaitaires'!$E135*Listes!$B$65)+Listes!$C$65)))))))</f>
        <v/>
      </c>
      <c r="P135" s="101" t="str">
        <f t="shared" si="3"/>
        <v/>
      </c>
      <c r="Q135" s="221"/>
    </row>
    <row r="136" spans="1:17" ht="20.149999999999999" customHeight="1" x14ac:dyDescent="0.35">
      <c r="A136" s="44">
        <v>130</v>
      </c>
      <c r="B136" s="20"/>
      <c r="C136" s="20"/>
      <c r="D136" s="20"/>
      <c r="E136" s="20"/>
      <c r="F136" s="20"/>
      <c r="G136" s="20"/>
      <c r="H136" s="107" t="str">
        <f>IF(C136="","",IF(C136="","",(VLOOKUP(C136,Listes!$B$31:$C$35,2,FALSE))))</f>
        <v/>
      </c>
      <c r="I136" s="221" t="str">
        <f t="shared" ref="I136:I199" si="4">IF(H136="Frais de déplacement (barèmes kilométriques) ",1,"")</f>
        <v/>
      </c>
      <c r="J136" s="221"/>
      <c r="K136" s="221"/>
      <c r="L136" s="101" t="str">
        <f>IF(H136="","",IF(H136="","",(VLOOKUP(H136,Listes!$C$31:$D$35,2,FALSE))))</f>
        <v/>
      </c>
      <c r="M136" s="100" t="str">
        <f>IF($H136="","",IF($C136=Listes!$B$32,IF('Dépenses forfaitaires'!$E136&lt;=Listes!$B$53,('Dépenses forfaitaires'!$E136*(VLOOKUP('Dépenses forfaitaires'!$D136,Listes!$A$54:$E$60,2,FALSE))),IF('Dépenses forfaitaires'!$E136&gt;Listes!$E$53,('Dépenses forfaitaires'!$E136*(VLOOKUP('Dépenses forfaitaires'!$D136,Listes!$A$54:$E$60,5,FALSE))),('Dépenses forfaitaires'!$E136*(VLOOKUP('Dépenses forfaitaires'!$D136,Listes!$A$54:$E$60,3,FALSE)))+(VLOOKUP('Dépenses forfaitaires'!$D136,Listes!$A$54:$E$60,4,FALSE))))))</f>
        <v/>
      </c>
      <c r="N136" s="100" t="str">
        <f>IF($H136="","",IF($C136=Listes!$B$31,IF('Dépenses forfaitaires'!$E136&lt;=Listes!$B$42,('Dépenses forfaitaires'!$E136*(VLOOKUP('Dépenses forfaitaires'!$D136,Listes!$A$43:$E$49,2,FALSE))),IF('Dépenses forfaitaires'!$E136&gt;Listes!$D$42,('Dépenses forfaitaires'!$E136*(VLOOKUP('Dépenses forfaitaires'!$D136,Listes!$A$43:$E$49,5,FALSE))),('Dépenses forfaitaires'!$E136*(VLOOKUP('Dépenses forfaitaires'!$D136,Listes!$A$43:$E$49,3,FALSE)))+(VLOOKUP('Dépenses forfaitaires'!$D136,Listes!$A$43:$E$49,4,FALSE))))))</f>
        <v/>
      </c>
      <c r="O136" s="100" t="str">
        <f>IF($H136="","",IF($C136=Listes!$B$34,Listes!$I$31,IF($C136=Listes!$B$35,(VLOOKUP('Dépenses forfaitaires'!$F136,Listes!$E$31:$F$36,2,FALSE)),IF($C136=Listes!$B$33,IF('Dépenses forfaitaires'!$E136&lt;=Listes!$A$64,'Dépenses forfaitaires'!$E136*Listes!$A$65,IF('Dépenses forfaitaires'!$E136&gt;Listes!$D$64,'Dépenses forfaitaires'!$E136*Listes!$D$65,(('Dépenses forfaitaires'!$E136*Listes!$B$65)+Listes!$C$65)))))))</f>
        <v/>
      </c>
      <c r="P136" s="101" t="str">
        <f t="shared" ref="P136:P199" si="5">IF($I136="","",($O136+$N136+$M136)*$I136)</f>
        <v/>
      </c>
      <c r="Q136" s="221"/>
    </row>
    <row r="137" spans="1:17" ht="20.149999999999999" customHeight="1" x14ac:dyDescent="0.35">
      <c r="A137" s="44">
        <v>131</v>
      </c>
      <c r="B137" s="20"/>
      <c r="C137" s="20"/>
      <c r="D137" s="20"/>
      <c r="E137" s="20"/>
      <c r="F137" s="20"/>
      <c r="G137" s="20"/>
      <c r="H137" s="107" t="str">
        <f>IF(C137="","",IF(C137="","",(VLOOKUP(C137,Listes!$B$31:$C$35,2,FALSE))))</f>
        <v/>
      </c>
      <c r="I137" s="221" t="str">
        <f t="shared" si="4"/>
        <v/>
      </c>
      <c r="J137" s="221"/>
      <c r="K137" s="221"/>
      <c r="L137" s="101" t="str">
        <f>IF(H137="","",IF(H137="","",(VLOOKUP(H137,Listes!$C$31:$D$35,2,FALSE))))</f>
        <v/>
      </c>
      <c r="M137" s="100" t="str">
        <f>IF($H137="","",IF($C137=Listes!$B$32,IF('Dépenses forfaitaires'!$E137&lt;=Listes!$B$53,('Dépenses forfaitaires'!$E137*(VLOOKUP('Dépenses forfaitaires'!$D137,Listes!$A$54:$E$60,2,FALSE))),IF('Dépenses forfaitaires'!$E137&gt;Listes!$E$53,('Dépenses forfaitaires'!$E137*(VLOOKUP('Dépenses forfaitaires'!$D137,Listes!$A$54:$E$60,5,FALSE))),('Dépenses forfaitaires'!$E137*(VLOOKUP('Dépenses forfaitaires'!$D137,Listes!$A$54:$E$60,3,FALSE)))+(VLOOKUP('Dépenses forfaitaires'!$D137,Listes!$A$54:$E$60,4,FALSE))))))</f>
        <v/>
      </c>
      <c r="N137" s="100" t="str">
        <f>IF($H137="","",IF($C137=Listes!$B$31,IF('Dépenses forfaitaires'!$E137&lt;=Listes!$B$42,('Dépenses forfaitaires'!$E137*(VLOOKUP('Dépenses forfaitaires'!$D137,Listes!$A$43:$E$49,2,FALSE))),IF('Dépenses forfaitaires'!$E137&gt;Listes!$D$42,('Dépenses forfaitaires'!$E137*(VLOOKUP('Dépenses forfaitaires'!$D137,Listes!$A$43:$E$49,5,FALSE))),('Dépenses forfaitaires'!$E137*(VLOOKUP('Dépenses forfaitaires'!$D137,Listes!$A$43:$E$49,3,FALSE)))+(VLOOKUP('Dépenses forfaitaires'!$D137,Listes!$A$43:$E$49,4,FALSE))))))</f>
        <v/>
      </c>
      <c r="O137" s="100" t="str">
        <f>IF($H137="","",IF($C137=Listes!$B$34,Listes!$I$31,IF($C137=Listes!$B$35,(VLOOKUP('Dépenses forfaitaires'!$F137,Listes!$E$31:$F$36,2,FALSE)),IF($C137=Listes!$B$33,IF('Dépenses forfaitaires'!$E137&lt;=Listes!$A$64,'Dépenses forfaitaires'!$E137*Listes!$A$65,IF('Dépenses forfaitaires'!$E137&gt;Listes!$D$64,'Dépenses forfaitaires'!$E137*Listes!$D$65,(('Dépenses forfaitaires'!$E137*Listes!$B$65)+Listes!$C$65)))))))</f>
        <v/>
      </c>
      <c r="P137" s="101" t="str">
        <f t="shared" si="5"/>
        <v/>
      </c>
      <c r="Q137" s="221"/>
    </row>
    <row r="138" spans="1:17" ht="20.149999999999999" customHeight="1" x14ac:dyDescent="0.35">
      <c r="A138" s="44">
        <v>132</v>
      </c>
      <c r="B138" s="20"/>
      <c r="C138" s="20"/>
      <c r="D138" s="20"/>
      <c r="E138" s="20"/>
      <c r="F138" s="20"/>
      <c r="G138" s="20"/>
      <c r="H138" s="107" t="str">
        <f>IF(C138="","",IF(C138="","",(VLOOKUP(C138,Listes!$B$31:$C$35,2,FALSE))))</f>
        <v/>
      </c>
      <c r="I138" s="221" t="str">
        <f t="shared" si="4"/>
        <v/>
      </c>
      <c r="J138" s="221"/>
      <c r="K138" s="221"/>
      <c r="L138" s="101" t="str">
        <f>IF(H138="","",IF(H138="","",(VLOOKUP(H138,Listes!$C$31:$D$35,2,FALSE))))</f>
        <v/>
      </c>
      <c r="M138" s="100" t="str">
        <f>IF($H138="","",IF($C138=Listes!$B$32,IF('Dépenses forfaitaires'!$E138&lt;=Listes!$B$53,('Dépenses forfaitaires'!$E138*(VLOOKUP('Dépenses forfaitaires'!$D138,Listes!$A$54:$E$60,2,FALSE))),IF('Dépenses forfaitaires'!$E138&gt;Listes!$E$53,('Dépenses forfaitaires'!$E138*(VLOOKUP('Dépenses forfaitaires'!$D138,Listes!$A$54:$E$60,5,FALSE))),('Dépenses forfaitaires'!$E138*(VLOOKUP('Dépenses forfaitaires'!$D138,Listes!$A$54:$E$60,3,FALSE)))+(VLOOKUP('Dépenses forfaitaires'!$D138,Listes!$A$54:$E$60,4,FALSE))))))</f>
        <v/>
      </c>
      <c r="N138" s="100" t="str">
        <f>IF($H138="","",IF($C138=Listes!$B$31,IF('Dépenses forfaitaires'!$E138&lt;=Listes!$B$42,('Dépenses forfaitaires'!$E138*(VLOOKUP('Dépenses forfaitaires'!$D138,Listes!$A$43:$E$49,2,FALSE))),IF('Dépenses forfaitaires'!$E138&gt;Listes!$D$42,('Dépenses forfaitaires'!$E138*(VLOOKUP('Dépenses forfaitaires'!$D138,Listes!$A$43:$E$49,5,FALSE))),('Dépenses forfaitaires'!$E138*(VLOOKUP('Dépenses forfaitaires'!$D138,Listes!$A$43:$E$49,3,FALSE)))+(VLOOKUP('Dépenses forfaitaires'!$D138,Listes!$A$43:$E$49,4,FALSE))))))</f>
        <v/>
      </c>
      <c r="O138" s="100" t="str">
        <f>IF($H138="","",IF($C138=Listes!$B$34,Listes!$I$31,IF($C138=Listes!$B$35,(VLOOKUP('Dépenses forfaitaires'!$F138,Listes!$E$31:$F$36,2,FALSE)),IF($C138=Listes!$B$33,IF('Dépenses forfaitaires'!$E138&lt;=Listes!$A$64,'Dépenses forfaitaires'!$E138*Listes!$A$65,IF('Dépenses forfaitaires'!$E138&gt;Listes!$D$64,'Dépenses forfaitaires'!$E138*Listes!$D$65,(('Dépenses forfaitaires'!$E138*Listes!$B$65)+Listes!$C$65)))))))</f>
        <v/>
      </c>
      <c r="P138" s="101" t="str">
        <f t="shared" si="5"/>
        <v/>
      </c>
      <c r="Q138" s="221"/>
    </row>
    <row r="139" spans="1:17" ht="20.149999999999999" customHeight="1" x14ac:dyDescent="0.35">
      <c r="A139" s="44">
        <v>133</v>
      </c>
      <c r="B139" s="20"/>
      <c r="C139" s="20"/>
      <c r="D139" s="20"/>
      <c r="E139" s="20"/>
      <c r="F139" s="20"/>
      <c r="G139" s="20"/>
      <c r="H139" s="107" t="str">
        <f>IF(C139="","",IF(C139="","",(VLOOKUP(C139,Listes!$B$31:$C$35,2,FALSE))))</f>
        <v/>
      </c>
      <c r="I139" s="221" t="str">
        <f t="shared" si="4"/>
        <v/>
      </c>
      <c r="J139" s="221"/>
      <c r="K139" s="221"/>
      <c r="L139" s="101" t="str">
        <f>IF(H139="","",IF(H139="","",(VLOOKUP(H139,Listes!$C$31:$D$35,2,FALSE))))</f>
        <v/>
      </c>
      <c r="M139" s="100" t="str">
        <f>IF($H139="","",IF($C139=Listes!$B$32,IF('Dépenses forfaitaires'!$E139&lt;=Listes!$B$53,('Dépenses forfaitaires'!$E139*(VLOOKUP('Dépenses forfaitaires'!$D139,Listes!$A$54:$E$60,2,FALSE))),IF('Dépenses forfaitaires'!$E139&gt;Listes!$E$53,('Dépenses forfaitaires'!$E139*(VLOOKUP('Dépenses forfaitaires'!$D139,Listes!$A$54:$E$60,5,FALSE))),('Dépenses forfaitaires'!$E139*(VLOOKUP('Dépenses forfaitaires'!$D139,Listes!$A$54:$E$60,3,FALSE)))+(VLOOKUP('Dépenses forfaitaires'!$D139,Listes!$A$54:$E$60,4,FALSE))))))</f>
        <v/>
      </c>
      <c r="N139" s="100" t="str">
        <f>IF($H139="","",IF($C139=Listes!$B$31,IF('Dépenses forfaitaires'!$E139&lt;=Listes!$B$42,('Dépenses forfaitaires'!$E139*(VLOOKUP('Dépenses forfaitaires'!$D139,Listes!$A$43:$E$49,2,FALSE))),IF('Dépenses forfaitaires'!$E139&gt;Listes!$D$42,('Dépenses forfaitaires'!$E139*(VLOOKUP('Dépenses forfaitaires'!$D139,Listes!$A$43:$E$49,5,FALSE))),('Dépenses forfaitaires'!$E139*(VLOOKUP('Dépenses forfaitaires'!$D139,Listes!$A$43:$E$49,3,FALSE)))+(VLOOKUP('Dépenses forfaitaires'!$D139,Listes!$A$43:$E$49,4,FALSE))))))</f>
        <v/>
      </c>
      <c r="O139" s="100" t="str">
        <f>IF($H139="","",IF($C139=Listes!$B$34,Listes!$I$31,IF($C139=Listes!$B$35,(VLOOKUP('Dépenses forfaitaires'!$F139,Listes!$E$31:$F$36,2,FALSE)),IF($C139=Listes!$B$33,IF('Dépenses forfaitaires'!$E139&lt;=Listes!$A$64,'Dépenses forfaitaires'!$E139*Listes!$A$65,IF('Dépenses forfaitaires'!$E139&gt;Listes!$D$64,'Dépenses forfaitaires'!$E139*Listes!$D$65,(('Dépenses forfaitaires'!$E139*Listes!$B$65)+Listes!$C$65)))))))</f>
        <v/>
      </c>
      <c r="P139" s="101" t="str">
        <f t="shared" si="5"/>
        <v/>
      </c>
      <c r="Q139" s="221"/>
    </row>
    <row r="140" spans="1:17" ht="20.149999999999999" customHeight="1" x14ac:dyDescent="0.35">
      <c r="A140" s="44">
        <v>134</v>
      </c>
      <c r="B140" s="20"/>
      <c r="C140" s="20"/>
      <c r="D140" s="20"/>
      <c r="E140" s="20"/>
      <c r="F140" s="20"/>
      <c r="G140" s="20"/>
      <c r="H140" s="107" t="str">
        <f>IF(C140="","",IF(C140="","",(VLOOKUP(C140,Listes!$B$31:$C$35,2,FALSE))))</f>
        <v/>
      </c>
      <c r="I140" s="221" t="str">
        <f t="shared" si="4"/>
        <v/>
      </c>
      <c r="J140" s="221"/>
      <c r="K140" s="221"/>
      <c r="L140" s="101" t="str">
        <f>IF(H140="","",IF(H140="","",(VLOOKUP(H140,Listes!$C$31:$D$35,2,FALSE))))</f>
        <v/>
      </c>
      <c r="M140" s="100" t="str">
        <f>IF($H140="","",IF($C140=Listes!$B$32,IF('Dépenses forfaitaires'!$E140&lt;=Listes!$B$53,('Dépenses forfaitaires'!$E140*(VLOOKUP('Dépenses forfaitaires'!$D140,Listes!$A$54:$E$60,2,FALSE))),IF('Dépenses forfaitaires'!$E140&gt;Listes!$E$53,('Dépenses forfaitaires'!$E140*(VLOOKUP('Dépenses forfaitaires'!$D140,Listes!$A$54:$E$60,5,FALSE))),('Dépenses forfaitaires'!$E140*(VLOOKUP('Dépenses forfaitaires'!$D140,Listes!$A$54:$E$60,3,FALSE)))+(VLOOKUP('Dépenses forfaitaires'!$D140,Listes!$A$54:$E$60,4,FALSE))))))</f>
        <v/>
      </c>
      <c r="N140" s="100" t="str">
        <f>IF($H140="","",IF($C140=Listes!$B$31,IF('Dépenses forfaitaires'!$E140&lt;=Listes!$B$42,('Dépenses forfaitaires'!$E140*(VLOOKUP('Dépenses forfaitaires'!$D140,Listes!$A$43:$E$49,2,FALSE))),IF('Dépenses forfaitaires'!$E140&gt;Listes!$D$42,('Dépenses forfaitaires'!$E140*(VLOOKUP('Dépenses forfaitaires'!$D140,Listes!$A$43:$E$49,5,FALSE))),('Dépenses forfaitaires'!$E140*(VLOOKUP('Dépenses forfaitaires'!$D140,Listes!$A$43:$E$49,3,FALSE)))+(VLOOKUP('Dépenses forfaitaires'!$D140,Listes!$A$43:$E$49,4,FALSE))))))</f>
        <v/>
      </c>
      <c r="O140" s="100" t="str">
        <f>IF($H140="","",IF($C140=Listes!$B$34,Listes!$I$31,IF($C140=Listes!$B$35,(VLOOKUP('Dépenses forfaitaires'!$F140,Listes!$E$31:$F$36,2,FALSE)),IF($C140=Listes!$B$33,IF('Dépenses forfaitaires'!$E140&lt;=Listes!$A$64,'Dépenses forfaitaires'!$E140*Listes!$A$65,IF('Dépenses forfaitaires'!$E140&gt;Listes!$D$64,'Dépenses forfaitaires'!$E140*Listes!$D$65,(('Dépenses forfaitaires'!$E140*Listes!$B$65)+Listes!$C$65)))))))</f>
        <v/>
      </c>
      <c r="P140" s="101" t="str">
        <f t="shared" si="5"/>
        <v/>
      </c>
      <c r="Q140" s="221"/>
    </row>
    <row r="141" spans="1:17" ht="20.149999999999999" customHeight="1" x14ac:dyDescent="0.35">
      <c r="A141" s="44">
        <v>135</v>
      </c>
      <c r="B141" s="20"/>
      <c r="C141" s="20"/>
      <c r="D141" s="20"/>
      <c r="E141" s="20"/>
      <c r="F141" s="20"/>
      <c r="G141" s="20"/>
      <c r="H141" s="107" t="str">
        <f>IF(C141="","",IF(C141="","",(VLOOKUP(C141,Listes!$B$31:$C$35,2,FALSE))))</f>
        <v/>
      </c>
      <c r="I141" s="221" t="str">
        <f t="shared" si="4"/>
        <v/>
      </c>
      <c r="J141" s="221"/>
      <c r="K141" s="221"/>
      <c r="L141" s="101" t="str">
        <f>IF(H141="","",IF(H141="","",(VLOOKUP(H141,Listes!$C$31:$D$35,2,FALSE))))</f>
        <v/>
      </c>
      <c r="M141" s="100" t="str">
        <f>IF($H141="","",IF($C141=Listes!$B$32,IF('Dépenses forfaitaires'!$E141&lt;=Listes!$B$53,('Dépenses forfaitaires'!$E141*(VLOOKUP('Dépenses forfaitaires'!$D141,Listes!$A$54:$E$60,2,FALSE))),IF('Dépenses forfaitaires'!$E141&gt;Listes!$E$53,('Dépenses forfaitaires'!$E141*(VLOOKUP('Dépenses forfaitaires'!$D141,Listes!$A$54:$E$60,5,FALSE))),('Dépenses forfaitaires'!$E141*(VLOOKUP('Dépenses forfaitaires'!$D141,Listes!$A$54:$E$60,3,FALSE)))+(VLOOKUP('Dépenses forfaitaires'!$D141,Listes!$A$54:$E$60,4,FALSE))))))</f>
        <v/>
      </c>
      <c r="N141" s="100" t="str">
        <f>IF($H141="","",IF($C141=Listes!$B$31,IF('Dépenses forfaitaires'!$E141&lt;=Listes!$B$42,('Dépenses forfaitaires'!$E141*(VLOOKUP('Dépenses forfaitaires'!$D141,Listes!$A$43:$E$49,2,FALSE))),IF('Dépenses forfaitaires'!$E141&gt;Listes!$D$42,('Dépenses forfaitaires'!$E141*(VLOOKUP('Dépenses forfaitaires'!$D141,Listes!$A$43:$E$49,5,FALSE))),('Dépenses forfaitaires'!$E141*(VLOOKUP('Dépenses forfaitaires'!$D141,Listes!$A$43:$E$49,3,FALSE)))+(VLOOKUP('Dépenses forfaitaires'!$D141,Listes!$A$43:$E$49,4,FALSE))))))</f>
        <v/>
      </c>
      <c r="O141" s="100" t="str">
        <f>IF($H141="","",IF($C141=Listes!$B$34,Listes!$I$31,IF($C141=Listes!$B$35,(VLOOKUP('Dépenses forfaitaires'!$F141,Listes!$E$31:$F$36,2,FALSE)),IF($C141=Listes!$B$33,IF('Dépenses forfaitaires'!$E141&lt;=Listes!$A$64,'Dépenses forfaitaires'!$E141*Listes!$A$65,IF('Dépenses forfaitaires'!$E141&gt;Listes!$D$64,'Dépenses forfaitaires'!$E141*Listes!$D$65,(('Dépenses forfaitaires'!$E141*Listes!$B$65)+Listes!$C$65)))))))</f>
        <v/>
      </c>
      <c r="P141" s="101" t="str">
        <f t="shared" si="5"/>
        <v/>
      </c>
      <c r="Q141" s="221"/>
    </row>
    <row r="142" spans="1:17" ht="20.149999999999999" customHeight="1" x14ac:dyDescent="0.35">
      <c r="A142" s="44">
        <v>136</v>
      </c>
      <c r="B142" s="20"/>
      <c r="C142" s="20"/>
      <c r="D142" s="20"/>
      <c r="E142" s="20"/>
      <c r="F142" s="20"/>
      <c r="G142" s="20"/>
      <c r="H142" s="107" t="str">
        <f>IF(C142="","",IF(C142="","",(VLOOKUP(C142,Listes!$B$31:$C$35,2,FALSE))))</f>
        <v/>
      </c>
      <c r="I142" s="221" t="str">
        <f t="shared" si="4"/>
        <v/>
      </c>
      <c r="J142" s="221"/>
      <c r="K142" s="221"/>
      <c r="L142" s="101" t="str">
        <f>IF(H142="","",IF(H142="","",(VLOOKUP(H142,Listes!$C$31:$D$35,2,FALSE))))</f>
        <v/>
      </c>
      <c r="M142" s="100" t="str">
        <f>IF($H142="","",IF($C142=Listes!$B$32,IF('Dépenses forfaitaires'!$E142&lt;=Listes!$B$53,('Dépenses forfaitaires'!$E142*(VLOOKUP('Dépenses forfaitaires'!$D142,Listes!$A$54:$E$60,2,FALSE))),IF('Dépenses forfaitaires'!$E142&gt;Listes!$E$53,('Dépenses forfaitaires'!$E142*(VLOOKUP('Dépenses forfaitaires'!$D142,Listes!$A$54:$E$60,5,FALSE))),('Dépenses forfaitaires'!$E142*(VLOOKUP('Dépenses forfaitaires'!$D142,Listes!$A$54:$E$60,3,FALSE)))+(VLOOKUP('Dépenses forfaitaires'!$D142,Listes!$A$54:$E$60,4,FALSE))))))</f>
        <v/>
      </c>
      <c r="N142" s="100" t="str">
        <f>IF($H142="","",IF($C142=Listes!$B$31,IF('Dépenses forfaitaires'!$E142&lt;=Listes!$B$42,('Dépenses forfaitaires'!$E142*(VLOOKUP('Dépenses forfaitaires'!$D142,Listes!$A$43:$E$49,2,FALSE))),IF('Dépenses forfaitaires'!$E142&gt;Listes!$D$42,('Dépenses forfaitaires'!$E142*(VLOOKUP('Dépenses forfaitaires'!$D142,Listes!$A$43:$E$49,5,FALSE))),('Dépenses forfaitaires'!$E142*(VLOOKUP('Dépenses forfaitaires'!$D142,Listes!$A$43:$E$49,3,FALSE)))+(VLOOKUP('Dépenses forfaitaires'!$D142,Listes!$A$43:$E$49,4,FALSE))))))</f>
        <v/>
      </c>
      <c r="O142" s="100" t="str">
        <f>IF($H142="","",IF($C142=Listes!$B$34,Listes!$I$31,IF($C142=Listes!$B$35,(VLOOKUP('Dépenses forfaitaires'!$F142,Listes!$E$31:$F$36,2,FALSE)),IF($C142=Listes!$B$33,IF('Dépenses forfaitaires'!$E142&lt;=Listes!$A$64,'Dépenses forfaitaires'!$E142*Listes!$A$65,IF('Dépenses forfaitaires'!$E142&gt;Listes!$D$64,'Dépenses forfaitaires'!$E142*Listes!$D$65,(('Dépenses forfaitaires'!$E142*Listes!$B$65)+Listes!$C$65)))))))</f>
        <v/>
      </c>
      <c r="P142" s="101" t="str">
        <f t="shared" si="5"/>
        <v/>
      </c>
      <c r="Q142" s="221"/>
    </row>
    <row r="143" spans="1:17" ht="20.149999999999999" customHeight="1" x14ac:dyDescent="0.35">
      <c r="A143" s="44">
        <v>137</v>
      </c>
      <c r="B143" s="20"/>
      <c r="C143" s="20"/>
      <c r="D143" s="20"/>
      <c r="E143" s="20"/>
      <c r="F143" s="20"/>
      <c r="G143" s="20"/>
      <c r="H143" s="107" t="str">
        <f>IF(C143="","",IF(C143="","",(VLOOKUP(C143,Listes!$B$31:$C$35,2,FALSE))))</f>
        <v/>
      </c>
      <c r="I143" s="221" t="str">
        <f t="shared" si="4"/>
        <v/>
      </c>
      <c r="J143" s="221"/>
      <c r="K143" s="221"/>
      <c r="L143" s="101" t="str">
        <f>IF(H143="","",IF(H143="","",(VLOOKUP(H143,Listes!$C$31:$D$35,2,FALSE))))</f>
        <v/>
      </c>
      <c r="M143" s="100" t="str">
        <f>IF($H143="","",IF($C143=Listes!$B$32,IF('Dépenses forfaitaires'!$E143&lt;=Listes!$B$53,('Dépenses forfaitaires'!$E143*(VLOOKUP('Dépenses forfaitaires'!$D143,Listes!$A$54:$E$60,2,FALSE))),IF('Dépenses forfaitaires'!$E143&gt;Listes!$E$53,('Dépenses forfaitaires'!$E143*(VLOOKUP('Dépenses forfaitaires'!$D143,Listes!$A$54:$E$60,5,FALSE))),('Dépenses forfaitaires'!$E143*(VLOOKUP('Dépenses forfaitaires'!$D143,Listes!$A$54:$E$60,3,FALSE)))+(VLOOKUP('Dépenses forfaitaires'!$D143,Listes!$A$54:$E$60,4,FALSE))))))</f>
        <v/>
      </c>
      <c r="N143" s="100" t="str">
        <f>IF($H143="","",IF($C143=Listes!$B$31,IF('Dépenses forfaitaires'!$E143&lt;=Listes!$B$42,('Dépenses forfaitaires'!$E143*(VLOOKUP('Dépenses forfaitaires'!$D143,Listes!$A$43:$E$49,2,FALSE))),IF('Dépenses forfaitaires'!$E143&gt;Listes!$D$42,('Dépenses forfaitaires'!$E143*(VLOOKUP('Dépenses forfaitaires'!$D143,Listes!$A$43:$E$49,5,FALSE))),('Dépenses forfaitaires'!$E143*(VLOOKUP('Dépenses forfaitaires'!$D143,Listes!$A$43:$E$49,3,FALSE)))+(VLOOKUP('Dépenses forfaitaires'!$D143,Listes!$A$43:$E$49,4,FALSE))))))</f>
        <v/>
      </c>
      <c r="O143" s="100" t="str">
        <f>IF($H143="","",IF($C143=Listes!$B$34,Listes!$I$31,IF($C143=Listes!$B$35,(VLOOKUP('Dépenses forfaitaires'!$F143,Listes!$E$31:$F$36,2,FALSE)),IF($C143=Listes!$B$33,IF('Dépenses forfaitaires'!$E143&lt;=Listes!$A$64,'Dépenses forfaitaires'!$E143*Listes!$A$65,IF('Dépenses forfaitaires'!$E143&gt;Listes!$D$64,'Dépenses forfaitaires'!$E143*Listes!$D$65,(('Dépenses forfaitaires'!$E143*Listes!$B$65)+Listes!$C$65)))))))</f>
        <v/>
      </c>
      <c r="P143" s="101" t="str">
        <f t="shared" si="5"/>
        <v/>
      </c>
      <c r="Q143" s="221"/>
    </row>
    <row r="144" spans="1:17" ht="20.149999999999999" customHeight="1" x14ac:dyDescent="0.35">
      <c r="A144" s="44">
        <v>138</v>
      </c>
      <c r="B144" s="20"/>
      <c r="C144" s="20"/>
      <c r="D144" s="20"/>
      <c r="E144" s="20"/>
      <c r="F144" s="20"/>
      <c r="G144" s="20"/>
      <c r="H144" s="107" t="str">
        <f>IF(C144="","",IF(C144="","",(VLOOKUP(C144,Listes!$B$31:$C$35,2,FALSE))))</f>
        <v/>
      </c>
      <c r="I144" s="221" t="str">
        <f t="shared" si="4"/>
        <v/>
      </c>
      <c r="J144" s="221"/>
      <c r="K144" s="221"/>
      <c r="L144" s="101" t="str">
        <f>IF(H144="","",IF(H144="","",(VLOOKUP(H144,Listes!$C$31:$D$35,2,FALSE))))</f>
        <v/>
      </c>
      <c r="M144" s="100" t="str">
        <f>IF($H144="","",IF($C144=Listes!$B$32,IF('Dépenses forfaitaires'!$E144&lt;=Listes!$B$53,('Dépenses forfaitaires'!$E144*(VLOOKUP('Dépenses forfaitaires'!$D144,Listes!$A$54:$E$60,2,FALSE))),IF('Dépenses forfaitaires'!$E144&gt;Listes!$E$53,('Dépenses forfaitaires'!$E144*(VLOOKUP('Dépenses forfaitaires'!$D144,Listes!$A$54:$E$60,5,FALSE))),('Dépenses forfaitaires'!$E144*(VLOOKUP('Dépenses forfaitaires'!$D144,Listes!$A$54:$E$60,3,FALSE)))+(VLOOKUP('Dépenses forfaitaires'!$D144,Listes!$A$54:$E$60,4,FALSE))))))</f>
        <v/>
      </c>
      <c r="N144" s="100" t="str">
        <f>IF($H144="","",IF($C144=Listes!$B$31,IF('Dépenses forfaitaires'!$E144&lt;=Listes!$B$42,('Dépenses forfaitaires'!$E144*(VLOOKUP('Dépenses forfaitaires'!$D144,Listes!$A$43:$E$49,2,FALSE))),IF('Dépenses forfaitaires'!$E144&gt;Listes!$D$42,('Dépenses forfaitaires'!$E144*(VLOOKUP('Dépenses forfaitaires'!$D144,Listes!$A$43:$E$49,5,FALSE))),('Dépenses forfaitaires'!$E144*(VLOOKUP('Dépenses forfaitaires'!$D144,Listes!$A$43:$E$49,3,FALSE)))+(VLOOKUP('Dépenses forfaitaires'!$D144,Listes!$A$43:$E$49,4,FALSE))))))</f>
        <v/>
      </c>
      <c r="O144" s="100" t="str">
        <f>IF($H144="","",IF($C144=Listes!$B$34,Listes!$I$31,IF($C144=Listes!$B$35,(VLOOKUP('Dépenses forfaitaires'!$F144,Listes!$E$31:$F$36,2,FALSE)),IF($C144=Listes!$B$33,IF('Dépenses forfaitaires'!$E144&lt;=Listes!$A$64,'Dépenses forfaitaires'!$E144*Listes!$A$65,IF('Dépenses forfaitaires'!$E144&gt;Listes!$D$64,'Dépenses forfaitaires'!$E144*Listes!$D$65,(('Dépenses forfaitaires'!$E144*Listes!$B$65)+Listes!$C$65)))))))</f>
        <v/>
      </c>
      <c r="P144" s="101" t="str">
        <f t="shared" si="5"/>
        <v/>
      </c>
      <c r="Q144" s="221"/>
    </row>
    <row r="145" spans="1:17" ht="20.149999999999999" customHeight="1" x14ac:dyDescent="0.35">
      <c r="A145" s="44">
        <v>139</v>
      </c>
      <c r="B145" s="20"/>
      <c r="C145" s="20"/>
      <c r="D145" s="20"/>
      <c r="E145" s="20"/>
      <c r="F145" s="20"/>
      <c r="G145" s="20"/>
      <c r="H145" s="107" t="str">
        <f>IF(C145="","",IF(C145="","",(VLOOKUP(C145,Listes!$B$31:$C$35,2,FALSE))))</f>
        <v/>
      </c>
      <c r="I145" s="221" t="str">
        <f t="shared" si="4"/>
        <v/>
      </c>
      <c r="J145" s="221"/>
      <c r="K145" s="221"/>
      <c r="L145" s="101" t="str">
        <f>IF(H145="","",IF(H145="","",(VLOOKUP(H145,Listes!$C$31:$D$35,2,FALSE))))</f>
        <v/>
      </c>
      <c r="M145" s="100" t="str">
        <f>IF($H145="","",IF($C145=Listes!$B$32,IF('Dépenses forfaitaires'!$E145&lt;=Listes!$B$53,('Dépenses forfaitaires'!$E145*(VLOOKUP('Dépenses forfaitaires'!$D145,Listes!$A$54:$E$60,2,FALSE))),IF('Dépenses forfaitaires'!$E145&gt;Listes!$E$53,('Dépenses forfaitaires'!$E145*(VLOOKUP('Dépenses forfaitaires'!$D145,Listes!$A$54:$E$60,5,FALSE))),('Dépenses forfaitaires'!$E145*(VLOOKUP('Dépenses forfaitaires'!$D145,Listes!$A$54:$E$60,3,FALSE)))+(VLOOKUP('Dépenses forfaitaires'!$D145,Listes!$A$54:$E$60,4,FALSE))))))</f>
        <v/>
      </c>
      <c r="N145" s="100" t="str">
        <f>IF($H145="","",IF($C145=Listes!$B$31,IF('Dépenses forfaitaires'!$E145&lt;=Listes!$B$42,('Dépenses forfaitaires'!$E145*(VLOOKUP('Dépenses forfaitaires'!$D145,Listes!$A$43:$E$49,2,FALSE))),IF('Dépenses forfaitaires'!$E145&gt;Listes!$D$42,('Dépenses forfaitaires'!$E145*(VLOOKUP('Dépenses forfaitaires'!$D145,Listes!$A$43:$E$49,5,FALSE))),('Dépenses forfaitaires'!$E145*(VLOOKUP('Dépenses forfaitaires'!$D145,Listes!$A$43:$E$49,3,FALSE)))+(VLOOKUP('Dépenses forfaitaires'!$D145,Listes!$A$43:$E$49,4,FALSE))))))</f>
        <v/>
      </c>
      <c r="O145" s="100" t="str">
        <f>IF($H145="","",IF($C145=Listes!$B$34,Listes!$I$31,IF($C145=Listes!$B$35,(VLOOKUP('Dépenses forfaitaires'!$F145,Listes!$E$31:$F$36,2,FALSE)),IF($C145=Listes!$B$33,IF('Dépenses forfaitaires'!$E145&lt;=Listes!$A$64,'Dépenses forfaitaires'!$E145*Listes!$A$65,IF('Dépenses forfaitaires'!$E145&gt;Listes!$D$64,'Dépenses forfaitaires'!$E145*Listes!$D$65,(('Dépenses forfaitaires'!$E145*Listes!$B$65)+Listes!$C$65)))))))</f>
        <v/>
      </c>
      <c r="P145" s="101" t="str">
        <f t="shared" si="5"/>
        <v/>
      </c>
      <c r="Q145" s="221"/>
    </row>
    <row r="146" spans="1:17" ht="20.149999999999999" customHeight="1" x14ac:dyDescent="0.35">
      <c r="A146" s="44">
        <v>140</v>
      </c>
      <c r="B146" s="20"/>
      <c r="C146" s="20"/>
      <c r="D146" s="20"/>
      <c r="E146" s="20"/>
      <c r="F146" s="20"/>
      <c r="G146" s="20"/>
      <c r="H146" s="107" t="str">
        <f>IF(C146="","",IF(C146="","",(VLOOKUP(C146,Listes!$B$31:$C$35,2,FALSE))))</f>
        <v/>
      </c>
      <c r="I146" s="221" t="str">
        <f t="shared" si="4"/>
        <v/>
      </c>
      <c r="J146" s="221"/>
      <c r="K146" s="221"/>
      <c r="L146" s="101" t="str">
        <f>IF(H146="","",IF(H146="","",(VLOOKUP(H146,Listes!$C$31:$D$35,2,FALSE))))</f>
        <v/>
      </c>
      <c r="M146" s="100" t="str">
        <f>IF($H146="","",IF($C146=Listes!$B$32,IF('Dépenses forfaitaires'!$E146&lt;=Listes!$B$53,('Dépenses forfaitaires'!$E146*(VLOOKUP('Dépenses forfaitaires'!$D146,Listes!$A$54:$E$60,2,FALSE))),IF('Dépenses forfaitaires'!$E146&gt;Listes!$E$53,('Dépenses forfaitaires'!$E146*(VLOOKUP('Dépenses forfaitaires'!$D146,Listes!$A$54:$E$60,5,FALSE))),('Dépenses forfaitaires'!$E146*(VLOOKUP('Dépenses forfaitaires'!$D146,Listes!$A$54:$E$60,3,FALSE)))+(VLOOKUP('Dépenses forfaitaires'!$D146,Listes!$A$54:$E$60,4,FALSE))))))</f>
        <v/>
      </c>
      <c r="N146" s="100" t="str">
        <f>IF($H146="","",IF($C146=Listes!$B$31,IF('Dépenses forfaitaires'!$E146&lt;=Listes!$B$42,('Dépenses forfaitaires'!$E146*(VLOOKUP('Dépenses forfaitaires'!$D146,Listes!$A$43:$E$49,2,FALSE))),IF('Dépenses forfaitaires'!$E146&gt;Listes!$D$42,('Dépenses forfaitaires'!$E146*(VLOOKUP('Dépenses forfaitaires'!$D146,Listes!$A$43:$E$49,5,FALSE))),('Dépenses forfaitaires'!$E146*(VLOOKUP('Dépenses forfaitaires'!$D146,Listes!$A$43:$E$49,3,FALSE)))+(VLOOKUP('Dépenses forfaitaires'!$D146,Listes!$A$43:$E$49,4,FALSE))))))</f>
        <v/>
      </c>
      <c r="O146" s="100" t="str">
        <f>IF($H146="","",IF($C146=Listes!$B$34,Listes!$I$31,IF($C146=Listes!$B$35,(VLOOKUP('Dépenses forfaitaires'!$F146,Listes!$E$31:$F$36,2,FALSE)),IF($C146=Listes!$B$33,IF('Dépenses forfaitaires'!$E146&lt;=Listes!$A$64,'Dépenses forfaitaires'!$E146*Listes!$A$65,IF('Dépenses forfaitaires'!$E146&gt;Listes!$D$64,'Dépenses forfaitaires'!$E146*Listes!$D$65,(('Dépenses forfaitaires'!$E146*Listes!$B$65)+Listes!$C$65)))))))</f>
        <v/>
      </c>
      <c r="P146" s="101" t="str">
        <f t="shared" si="5"/>
        <v/>
      </c>
      <c r="Q146" s="221"/>
    </row>
    <row r="147" spans="1:17" ht="20.149999999999999" customHeight="1" x14ac:dyDescent="0.35">
      <c r="A147" s="44">
        <v>141</v>
      </c>
      <c r="B147" s="20"/>
      <c r="C147" s="20"/>
      <c r="D147" s="20"/>
      <c r="E147" s="20"/>
      <c r="F147" s="20"/>
      <c r="G147" s="20"/>
      <c r="H147" s="107" t="str">
        <f>IF(C147="","",IF(C147="","",(VLOOKUP(C147,Listes!$B$31:$C$35,2,FALSE))))</f>
        <v/>
      </c>
      <c r="I147" s="221" t="str">
        <f t="shared" si="4"/>
        <v/>
      </c>
      <c r="J147" s="221"/>
      <c r="K147" s="221"/>
      <c r="L147" s="101" t="str">
        <f>IF(H147="","",IF(H147="","",(VLOOKUP(H147,Listes!$C$31:$D$35,2,FALSE))))</f>
        <v/>
      </c>
      <c r="M147" s="100" t="str">
        <f>IF($H147="","",IF($C147=Listes!$B$32,IF('Dépenses forfaitaires'!$E147&lt;=Listes!$B$53,('Dépenses forfaitaires'!$E147*(VLOOKUP('Dépenses forfaitaires'!$D147,Listes!$A$54:$E$60,2,FALSE))),IF('Dépenses forfaitaires'!$E147&gt;Listes!$E$53,('Dépenses forfaitaires'!$E147*(VLOOKUP('Dépenses forfaitaires'!$D147,Listes!$A$54:$E$60,5,FALSE))),('Dépenses forfaitaires'!$E147*(VLOOKUP('Dépenses forfaitaires'!$D147,Listes!$A$54:$E$60,3,FALSE)))+(VLOOKUP('Dépenses forfaitaires'!$D147,Listes!$A$54:$E$60,4,FALSE))))))</f>
        <v/>
      </c>
      <c r="N147" s="100" t="str">
        <f>IF($H147="","",IF($C147=Listes!$B$31,IF('Dépenses forfaitaires'!$E147&lt;=Listes!$B$42,('Dépenses forfaitaires'!$E147*(VLOOKUP('Dépenses forfaitaires'!$D147,Listes!$A$43:$E$49,2,FALSE))),IF('Dépenses forfaitaires'!$E147&gt;Listes!$D$42,('Dépenses forfaitaires'!$E147*(VLOOKUP('Dépenses forfaitaires'!$D147,Listes!$A$43:$E$49,5,FALSE))),('Dépenses forfaitaires'!$E147*(VLOOKUP('Dépenses forfaitaires'!$D147,Listes!$A$43:$E$49,3,FALSE)))+(VLOOKUP('Dépenses forfaitaires'!$D147,Listes!$A$43:$E$49,4,FALSE))))))</f>
        <v/>
      </c>
      <c r="O147" s="100" t="str">
        <f>IF($H147="","",IF($C147=Listes!$B$34,Listes!$I$31,IF($C147=Listes!$B$35,(VLOOKUP('Dépenses forfaitaires'!$F147,Listes!$E$31:$F$36,2,FALSE)),IF($C147=Listes!$B$33,IF('Dépenses forfaitaires'!$E147&lt;=Listes!$A$64,'Dépenses forfaitaires'!$E147*Listes!$A$65,IF('Dépenses forfaitaires'!$E147&gt;Listes!$D$64,'Dépenses forfaitaires'!$E147*Listes!$D$65,(('Dépenses forfaitaires'!$E147*Listes!$B$65)+Listes!$C$65)))))))</f>
        <v/>
      </c>
      <c r="P147" s="101" t="str">
        <f t="shared" si="5"/>
        <v/>
      </c>
      <c r="Q147" s="221"/>
    </row>
    <row r="148" spans="1:17" ht="20.149999999999999" customHeight="1" x14ac:dyDescent="0.35">
      <c r="A148" s="44">
        <v>142</v>
      </c>
      <c r="B148" s="20"/>
      <c r="C148" s="20"/>
      <c r="D148" s="20"/>
      <c r="E148" s="20"/>
      <c r="F148" s="20"/>
      <c r="G148" s="20"/>
      <c r="H148" s="107" t="str">
        <f>IF(C148="","",IF(C148="","",(VLOOKUP(C148,Listes!$B$31:$C$35,2,FALSE))))</f>
        <v/>
      </c>
      <c r="I148" s="221" t="str">
        <f t="shared" si="4"/>
        <v/>
      </c>
      <c r="J148" s="221"/>
      <c r="K148" s="221"/>
      <c r="L148" s="101" t="str">
        <f>IF(H148="","",IF(H148="","",(VLOOKUP(H148,Listes!$C$31:$D$35,2,FALSE))))</f>
        <v/>
      </c>
      <c r="M148" s="100" t="str">
        <f>IF($H148="","",IF($C148=Listes!$B$32,IF('Dépenses forfaitaires'!$E148&lt;=Listes!$B$53,('Dépenses forfaitaires'!$E148*(VLOOKUP('Dépenses forfaitaires'!$D148,Listes!$A$54:$E$60,2,FALSE))),IF('Dépenses forfaitaires'!$E148&gt;Listes!$E$53,('Dépenses forfaitaires'!$E148*(VLOOKUP('Dépenses forfaitaires'!$D148,Listes!$A$54:$E$60,5,FALSE))),('Dépenses forfaitaires'!$E148*(VLOOKUP('Dépenses forfaitaires'!$D148,Listes!$A$54:$E$60,3,FALSE)))+(VLOOKUP('Dépenses forfaitaires'!$D148,Listes!$A$54:$E$60,4,FALSE))))))</f>
        <v/>
      </c>
      <c r="N148" s="100" t="str">
        <f>IF($H148="","",IF($C148=Listes!$B$31,IF('Dépenses forfaitaires'!$E148&lt;=Listes!$B$42,('Dépenses forfaitaires'!$E148*(VLOOKUP('Dépenses forfaitaires'!$D148,Listes!$A$43:$E$49,2,FALSE))),IF('Dépenses forfaitaires'!$E148&gt;Listes!$D$42,('Dépenses forfaitaires'!$E148*(VLOOKUP('Dépenses forfaitaires'!$D148,Listes!$A$43:$E$49,5,FALSE))),('Dépenses forfaitaires'!$E148*(VLOOKUP('Dépenses forfaitaires'!$D148,Listes!$A$43:$E$49,3,FALSE)))+(VLOOKUP('Dépenses forfaitaires'!$D148,Listes!$A$43:$E$49,4,FALSE))))))</f>
        <v/>
      </c>
      <c r="O148" s="100" t="str">
        <f>IF($H148="","",IF($C148=Listes!$B$34,Listes!$I$31,IF($C148=Listes!$B$35,(VLOOKUP('Dépenses forfaitaires'!$F148,Listes!$E$31:$F$36,2,FALSE)),IF($C148=Listes!$B$33,IF('Dépenses forfaitaires'!$E148&lt;=Listes!$A$64,'Dépenses forfaitaires'!$E148*Listes!$A$65,IF('Dépenses forfaitaires'!$E148&gt;Listes!$D$64,'Dépenses forfaitaires'!$E148*Listes!$D$65,(('Dépenses forfaitaires'!$E148*Listes!$B$65)+Listes!$C$65)))))))</f>
        <v/>
      </c>
      <c r="P148" s="101" t="str">
        <f t="shared" si="5"/>
        <v/>
      </c>
      <c r="Q148" s="221"/>
    </row>
    <row r="149" spans="1:17" ht="20.149999999999999" customHeight="1" x14ac:dyDescent="0.35">
      <c r="A149" s="44">
        <v>143</v>
      </c>
      <c r="B149" s="20"/>
      <c r="C149" s="20"/>
      <c r="D149" s="20"/>
      <c r="E149" s="20"/>
      <c r="F149" s="20"/>
      <c r="G149" s="20"/>
      <c r="H149" s="107" t="str">
        <f>IF(C149="","",IF(C149="","",(VLOOKUP(C149,Listes!$B$31:$C$35,2,FALSE))))</f>
        <v/>
      </c>
      <c r="I149" s="221" t="str">
        <f t="shared" si="4"/>
        <v/>
      </c>
      <c r="J149" s="221"/>
      <c r="K149" s="221"/>
      <c r="L149" s="101" t="str">
        <f>IF(H149="","",IF(H149="","",(VLOOKUP(H149,Listes!$C$31:$D$35,2,FALSE))))</f>
        <v/>
      </c>
      <c r="M149" s="100" t="str">
        <f>IF($H149="","",IF($C149=Listes!$B$32,IF('Dépenses forfaitaires'!$E149&lt;=Listes!$B$53,('Dépenses forfaitaires'!$E149*(VLOOKUP('Dépenses forfaitaires'!$D149,Listes!$A$54:$E$60,2,FALSE))),IF('Dépenses forfaitaires'!$E149&gt;Listes!$E$53,('Dépenses forfaitaires'!$E149*(VLOOKUP('Dépenses forfaitaires'!$D149,Listes!$A$54:$E$60,5,FALSE))),('Dépenses forfaitaires'!$E149*(VLOOKUP('Dépenses forfaitaires'!$D149,Listes!$A$54:$E$60,3,FALSE)))+(VLOOKUP('Dépenses forfaitaires'!$D149,Listes!$A$54:$E$60,4,FALSE))))))</f>
        <v/>
      </c>
      <c r="N149" s="100" t="str">
        <f>IF($H149="","",IF($C149=Listes!$B$31,IF('Dépenses forfaitaires'!$E149&lt;=Listes!$B$42,('Dépenses forfaitaires'!$E149*(VLOOKUP('Dépenses forfaitaires'!$D149,Listes!$A$43:$E$49,2,FALSE))),IF('Dépenses forfaitaires'!$E149&gt;Listes!$D$42,('Dépenses forfaitaires'!$E149*(VLOOKUP('Dépenses forfaitaires'!$D149,Listes!$A$43:$E$49,5,FALSE))),('Dépenses forfaitaires'!$E149*(VLOOKUP('Dépenses forfaitaires'!$D149,Listes!$A$43:$E$49,3,FALSE)))+(VLOOKUP('Dépenses forfaitaires'!$D149,Listes!$A$43:$E$49,4,FALSE))))))</f>
        <v/>
      </c>
      <c r="O149" s="100" t="str">
        <f>IF($H149="","",IF($C149=Listes!$B$34,Listes!$I$31,IF($C149=Listes!$B$35,(VLOOKUP('Dépenses forfaitaires'!$F149,Listes!$E$31:$F$36,2,FALSE)),IF($C149=Listes!$B$33,IF('Dépenses forfaitaires'!$E149&lt;=Listes!$A$64,'Dépenses forfaitaires'!$E149*Listes!$A$65,IF('Dépenses forfaitaires'!$E149&gt;Listes!$D$64,'Dépenses forfaitaires'!$E149*Listes!$D$65,(('Dépenses forfaitaires'!$E149*Listes!$B$65)+Listes!$C$65)))))))</f>
        <v/>
      </c>
      <c r="P149" s="101" t="str">
        <f t="shared" si="5"/>
        <v/>
      </c>
      <c r="Q149" s="221"/>
    </row>
    <row r="150" spans="1:17" ht="20.149999999999999" customHeight="1" x14ac:dyDescent="0.35">
      <c r="A150" s="44">
        <v>144</v>
      </c>
      <c r="B150" s="20"/>
      <c r="C150" s="20"/>
      <c r="D150" s="20"/>
      <c r="E150" s="20"/>
      <c r="F150" s="20"/>
      <c r="G150" s="20"/>
      <c r="H150" s="107" t="str">
        <f>IF(C150="","",IF(C150="","",(VLOOKUP(C150,Listes!$B$31:$C$35,2,FALSE))))</f>
        <v/>
      </c>
      <c r="I150" s="221" t="str">
        <f t="shared" si="4"/>
        <v/>
      </c>
      <c r="J150" s="221"/>
      <c r="K150" s="221"/>
      <c r="L150" s="101" t="str">
        <f>IF(H150="","",IF(H150="","",(VLOOKUP(H150,Listes!$C$31:$D$35,2,FALSE))))</f>
        <v/>
      </c>
      <c r="M150" s="100" t="str">
        <f>IF($H150="","",IF($C150=Listes!$B$32,IF('Dépenses forfaitaires'!$E150&lt;=Listes!$B$53,('Dépenses forfaitaires'!$E150*(VLOOKUP('Dépenses forfaitaires'!$D150,Listes!$A$54:$E$60,2,FALSE))),IF('Dépenses forfaitaires'!$E150&gt;Listes!$E$53,('Dépenses forfaitaires'!$E150*(VLOOKUP('Dépenses forfaitaires'!$D150,Listes!$A$54:$E$60,5,FALSE))),('Dépenses forfaitaires'!$E150*(VLOOKUP('Dépenses forfaitaires'!$D150,Listes!$A$54:$E$60,3,FALSE)))+(VLOOKUP('Dépenses forfaitaires'!$D150,Listes!$A$54:$E$60,4,FALSE))))))</f>
        <v/>
      </c>
      <c r="N150" s="100" t="str">
        <f>IF($H150="","",IF($C150=Listes!$B$31,IF('Dépenses forfaitaires'!$E150&lt;=Listes!$B$42,('Dépenses forfaitaires'!$E150*(VLOOKUP('Dépenses forfaitaires'!$D150,Listes!$A$43:$E$49,2,FALSE))),IF('Dépenses forfaitaires'!$E150&gt;Listes!$D$42,('Dépenses forfaitaires'!$E150*(VLOOKUP('Dépenses forfaitaires'!$D150,Listes!$A$43:$E$49,5,FALSE))),('Dépenses forfaitaires'!$E150*(VLOOKUP('Dépenses forfaitaires'!$D150,Listes!$A$43:$E$49,3,FALSE)))+(VLOOKUP('Dépenses forfaitaires'!$D150,Listes!$A$43:$E$49,4,FALSE))))))</f>
        <v/>
      </c>
      <c r="O150" s="100" t="str">
        <f>IF($H150="","",IF($C150=Listes!$B$34,Listes!$I$31,IF($C150=Listes!$B$35,(VLOOKUP('Dépenses forfaitaires'!$F150,Listes!$E$31:$F$36,2,FALSE)),IF($C150=Listes!$B$33,IF('Dépenses forfaitaires'!$E150&lt;=Listes!$A$64,'Dépenses forfaitaires'!$E150*Listes!$A$65,IF('Dépenses forfaitaires'!$E150&gt;Listes!$D$64,'Dépenses forfaitaires'!$E150*Listes!$D$65,(('Dépenses forfaitaires'!$E150*Listes!$B$65)+Listes!$C$65)))))))</f>
        <v/>
      </c>
      <c r="P150" s="101" t="str">
        <f t="shared" si="5"/>
        <v/>
      </c>
      <c r="Q150" s="221"/>
    </row>
    <row r="151" spans="1:17" ht="20.149999999999999" customHeight="1" x14ac:dyDescent="0.35">
      <c r="A151" s="44">
        <v>145</v>
      </c>
      <c r="B151" s="20"/>
      <c r="C151" s="20"/>
      <c r="D151" s="20"/>
      <c r="E151" s="20"/>
      <c r="F151" s="20"/>
      <c r="G151" s="20"/>
      <c r="H151" s="107" t="str">
        <f>IF(C151="","",IF(C151="","",(VLOOKUP(C151,Listes!$B$31:$C$35,2,FALSE))))</f>
        <v/>
      </c>
      <c r="I151" s="221" t="str">
        <f t="shared" si="4"/>
        <v/>
      </c>
      <c r="J151" s="221"/>
      <c r="K151" s="221"/>
      <c r="L151" s="101" t="str">
        <f>IF(H151="","",IF(H151="","",(VLOOKUP(H151,Listes!$C$31:$D$35,2,FALSE))))</f>
        <v/>
      </c>
      <c r="M151" s="100" t="str">
        <f>IF($H151="","",IF($C151=Listes!$B$32,IF('Dépenses forfaitaires'!$E151&lt;=Listes!$B$53,('Dépenses forfaitaires'!$E151*(VLOOKUP('Dépenses forfaitaires'!$D151,Listes!$A$54:$E$60,2,FALSE))),IF('Dépenses forfaitaires'!$E151&gt;Listes!$E$53,('Dépenses forfaitaires'!$E151*(VLOOKUP('Dépenses forfaitaires'!$D151,Listes!$A$54:$E$60,5,FALSE))),('Dépenses forfaitaires'!$E151*(VLOOKUP('Dépenses forfaitaires'!$D151,Listes!$A$54:$E$60,3,FALSE)))+(VLOOKUP('Dépenses forfaitaires'!$D151,Listes!$A$54:$E$60,4,FALSE))))))</f>
        <v/>
      </c>
      <c r="N151" s="100" t="str">
        <f>IF($H151="","",IF($C151=Listes!$B$31,IF('Dépenses forfaitaires'!$E151&lt;=Listes!$B$42,('Dépenses forfaitaires'!$E151*(VLOOKUP('Dépenses forfaitaires'!$D151,Listes!$A$43:$E$49,2,FALSE))),IF('Dépenses forfaitaires'!$E151&gt;Listes!$D$42,('Dépenses forfaitaires'!$E151*(VLOOKUP('Dépenses forfaitaires'!$D151,Listes!$A$43:$E$49,5,FALSE))),('Dépenses forfaitaires'!$E151*(VLOOKUP('Dépenses forfaitaires'!$D151,Listes!$A$43:$E$49,3,FALSE)))+(VLOOKUP('Dépenses forfaitaires'!$D151,Listes!$A$43:$E$49,4,FALSE))))))</f>
        <v/>
      </c>
      <c r="O151" s="100" t="str">
        <f>IF($H151="","",IF($C151=Listes!$B$34,Listes!$I$31,IF($C151=Listes!$B$35,(VLOOKUP('Dépenses forfaitaires'!$F151,Listes!$E$31:$F$36,2,FALSE)),IF($C151=Listes!$B$33,IF('Dépenses forfaitaires'!$E151&lt;=Listes!$A$64,'Dépenses forfaitaires'!$E151*Listes!$A$65,IF('Dépenses forfaitaires'!$E151&gt;Listes!$D$64,'Dépenses forfaitaires'!$E151*Listes!$D$65,(('Dépenses forfaitaires'!$E151*Listes!$B$65)+Listes!$C$65)))))))</f>
        <v/>
      </c>
      <c r="P151" s="101" t="str">
        <f t="shared" si="5"/>
        <v/>
      </c>
      <c r="Q151" s="221"/>
    </row>
    <row r="152" spans="1:17" ht="20.149999999999999" customHeight="1" x14ac:dyDescent="0.35">
      <c r="A152" s="44">
        <v>146</v>
      </c>
      <c r="B152" s="20"/>
      <c r="C152" s="20"/>
      <c r="D152" s="20"/>
      <c r="E152" s="20"/>
      <c r="F152" s="20"/>
      <c r="G152" s="20"/>
      <c r="H152" s="107" t="str">
        <f>IF(C152="","",IF(C152="","",(VLOOKUP(C152,Listes!$B$31:$C$35,2,FALSE))))</f>
        <v/>
      </c>
      <c r="I152" s="221" t="str">
        <f t="shared" si="4"/>
        <v/>
      </c>
      <c r="J152" s="221"/>
      <c r="K152" s="221"/>
      <c r="L152" s="101" t="str">
        <f>IF(H152="","",IF(H152="","",(VLOOKUP(H152,Listes!$C$31:$D$35,2,FALSE))))</f>
        <v/>
      </c>
      <c r="M152" s="100" t="str">
        <f>IF($H152="","",IF($C152=Listes!$B$32,IF('Dépenses forfaitaires'!$E152&lt;=Listes!$B$53,('Dépenses forfaitaires'!$E152*(VLOOKUP('Dépenses forfaitaires'!$D152,Listes!$A$54:$E$60,2,FALSE))),IF('Dépenses forfaitaires'!$E152&gt;Listes!$E$53,('Dépenses forfaitaires'!$E152*(VLOOKUP('Dépenses forfaitaires'!$D152,Listes!$A$54:$E$60,5,FALSE))),('Dépenses forfaitaires'!$E152*(VLOOKUP('Dépenses forfaitaires'!$D152,Listes!$A$54:$E$60,3,FALSE)))+(VLOOKUP('Dépenses forfaitaires'!$D152,Listes!$A$54:$E$60,4,FALSE))))))</f>
        <v/>
      </c>
      <c r="N152" s="100" t="str">
        <f>IF($H152="","",IF($C152=Listes!$B$31,IF('Dépenses forfaitaires'!$E152&lt;=Listes!$B$42,('Dépenses forfaitaires'!$E152*(VLOOKUP('Dépenses forfaitaires'!$D152,Listes!$A$43:$E$49,2,FALSE))),IF('Dépenses forfaitaires'!$E152&gt;Listes!$D$42,('Dépenses forfaitaires'!$E152*(VLOOKUP('Dépenses forfaitaires'!$D152,Listes!$A$43:$E$49,5,FALSE))),('Dépenses forfaitaires'!$E152*(VLOOKUP('Dépenses forfaitaires'!$D152,Listes!$A$43:$E$49,3,FALSE)))+(VLOOKUP('Dépenses forfaitaires'!$D152,Listes!$A$43:$E$49,4,FALSE))))))</f>
        <v/>
      </c>
      <c r="O152" s="100" t="str">
        <f>IF($H152="","",IF($C152=Listes!$B$34,Listes!$I$31,IF($C152=Listes!$B$35,(VLOOKUP('Dépenses forfaitaires'!$F152,Listes!$E$31:$F$36,2,FALSE)),IF($C152=Listes!$B$33,IF('Dépenses forfaitaires'!$E152&lt;=Listes!$A$64,'Dépenses forfaitaires'!$E152*Listes!$A$65,IF('Dépenses forfaitaires'!$E152&gt;Listes!$D$64,'Dépenses forfaitaires'!$E152*Listes!$D$65,(('Dépenses forfaitaires'!$E152*Listes!$B$65)+Listes!$C$65)))))))</f>
        <v/>
      </c>
      <c r="P152" s="101" t="str">
        <f t="shared" si="5"/>
        <v/>
      </c>
      <c r="Q152" s="221"/>
    </row>
    <row r="153" spans="1:17" ht="20.149999999999999" customHeight="1" x14ac:dyDescent="0.35">
      <c r="A153" s="44">
        <v>147</v>
      </c>
      <c r="B153" s="20"/>
      <c r="C153" s="20"/>
      <c r="D153" s="20"/>
      <c r="E153" s="20"/>
      <c r="F153" s="20"/>
      <c r="G153" s="20"/>
      <c r="H153" s="107" t="str">
        <f>IF(C153="","",IF(C153="","",(VLOOKUP(C153,Listes!$B$31:$C$35,2,FALSE))))</f>
        <v/>
      </c>
      <c r="I153" s="221" t="str">
        <f t="shared" si="4"/>
        <v/>
      </c>
      <c r="J153" s="221"/>
      <c r="K153" s="221"/>
      <c r="L153" s="101" t="str">
        <f>IF(H153="","",IF(H153="","",(VLOOKUP(H153,Listes!$C$31:$D$35,2,FALSE))))</f>
        <v/>
      </c>
      <c r="M153" s="100" t="str">
        <f>IF($H153="","",IF($C153=Listes!$B$32,IF('Dépenses forfaitaires'!$E153&lt;=Listes!$B$53,('Dépenses forfaitaires'!$E153*(VLOOKUP('Dépenses forfaitaires'!$D153,Listes!$A$54:$E$60,2,FALSE))),IF('Dépenses forfaitaires'!$E153&gt;Listes!$E$53,('Dépenses forfaitaires'!$E153*(VLOOKUP('Dépenses forfaitaires'!$D153,Listes!$A$54:$E$60,5,FALSE))),('Dépenses forfaitaires'!$E153*(VLOOKUP('Dépenses forfaitaires'!$D153,Listes!$A$54:$E$60,3,FALSE)))+(VLOOKUP('Dépenses forfaitaires'!$D153,Listes!$A$54:$E$60,4,FALSE))))))</f>
        <v/>
      </c>
      <c r="N153" s="100" t="str">
        <f>IF($H153="","",IF($C153=Listes!$B$31,IF('Dépenses forfaitaires'!$E153&lt;=Listes!$B$42,('Dépenses forfaitaires'!$E153*(VLOOKUP('Dépenses forfaitaires'!$D153,Listes!$A$43:$E$49,2,FALSE))),IF('Dépenses forfaitaires'!$E153&gt;Listes!$D$42,('Dépenses forfaitaires'!$E153*(VLOOKUP('Dépenses forfaitaires'!$D153,Listes!$A$43:$E$49,5,FALSE))),('Dépenses forfaitaires'!$E153*(VLOOKUP('Dépenses forfaitaires'!$D153,Listes!$A$43:$E$49,3,FALSE)))+(VLOOKUP('Dépenses forfaitaires'!$D153,Listes!$A$43:$E$49,4,FALSE))))))</f>
        <v/>
      </c>
      <c r="O153" s="100" t="str">
        <f>IF($H153="","",IF($C153=Listes!$B$34,Listes!$I$31,IF($C153=Listes!$B$35,(VLOOKUP('Dépenses forfaitaires'!$F153,Listes!$E$31:$F$36,2,FALSE)),IF($C153=Listes!$B$33,IF('Dépenses forfaitaires'!$E153&lt;=Listes!$A$64,'Dépenses forfaitaires'!$E153*Listes!$A$65,IF('Dépenses forfaitaires'!$E153&gt;Listes!$D$64,'Dépenses forfaitaires'!$E153*Listes!$D$65,(('Dépenses forfaitaires'!$E153*Listes!$B$65)+Listes!$C$65)))))))</f>
        <v/>
      </c>
      <c r="P153" s="101" t="str">
        <f t="shared" si="5"/>
        <v/>
      </c>
      <c r="Q153" s="221"/>
    </row>
    <row r="154" spans="1:17" ht="20.149999999999999" customHeight="1" x14ac:dyDescent="0.35">
      <c r="A154" s="44">
        <v>148</v>
      </c>
      <c r="B154" s="20"/>
      <c r="C154" s="20"/>
      <c r="D154" s="20"/>
      <c r="E154" s="20"/>
      <c r="F154" s="20"/>
      <c r="G154" s="20"/>
      <c r="H154" s="107" t="str">
        <f>IF(C154="","",IF(C154="","",(VLOOKUP(C154,Listes!$B$31:$C$35,2,FALSE))))</f>
        <v/>
      </c>
      <c r="I154" s="221" t="str">
        <f t="shared" si="4"/>
        <v/>
      </c>
      <c r="J154" s="221"/>
      <c r="K154" s="221"/>
      <c r="L154" s="101" t="str">
        <f>IF(H154="","",IF(H154="","",(VLOOKUP(H154,Listes!$C$31:$D$35,2,FALSE))))</f>
        <v/>
      </c>
      <c r="M154" s="100" t="str">
        <f>IF($H154="","",IF($C154=Listes!$B$32,IF('Dépenses forfaitaires'!$E154&lt;=Listes!$B$53,('Dépenses forfaitaires'!$E154*(VLOOKUP('Dépenses forfaitaires'!$D154,Listes!$A$54:$E$60,2,FALSE))),IF('Dépenses forfaitaires'!$E154&gt;Listes!$E$53,('Dépenses forfaitaires'!$E154*(VLOOKUP('Dépenses forfaitaires'!$D154,Listes!$A$54:$E$60,5,FALSE))),('Dépenses forfaitaires'!$E154*(VLOOKUP('Dépenses forfaitaires'!$D154,Listes!$A$54:$E$60,3,FALSE)))+(VLOOKUP('Dépenses forfaitaires'!$D154,Listes!$A$54:$E$60,4,FALSE))))))</f>
        <v/>
      </c>
      <c r="N154" s="100" t="str">
        <f>IF($H154="","",IF($C154=Listes!$B$31,IF('Dépenses forfaitaires'!$E154&lt;=Listes!$B$42,('Dépenses forfaitaires'!$E154*(VLOOKUP('Dépenses forfaitaires'!$D154,Listes!$A$43:$E$49,2,FALSE))),IF('Dépenses forfaitaires'!$E154&gt;Listes!$D$42,('Dépenses forfaitaires'!$E154*(VLOOKUP('Dépenses forfaitaires'!$D154,Listes!$A$43:$E$49,5,FALSE))),('Dépenses forfaitaires'!$E154*(VLOOKUP('Dépenses forfaitaires'!$D154,Listes!$A$43:$E$49,3,FALSE)))+(VLOOKUP('Dépenses forfaitaires'!$D154,Listes!$A$43:$E$49,4,FALSE))))))</f>
        <v/>
      </c>
      <c r="O154" s="100" t="str">
        <f>IF($H154="","",IF($C154=Listes!$B$34,Listes!$I$31,IF($C154=Listes!$B$35,(VLOOKUP('Dépenses forfaitaires'!$F154,Listes!$E$31:$F$36,2,FALSE)),IF($C154=Listes!$B$33,IF('Dépenses forfaitaires'!$E154&lt;=Listes!$A$64,'Dépenses forfaitaires'!$E154*Listes!$A$65,IF('Dépenses forfaitaires'!$E154&gt;Listes!$D$64,'Dépenses forfaitaires'!$E154*Listes!$D$65,(('Dépenses forfaitaires'!$E154*Listes!$B$65)+Listes!$C$65)))))))</f>
        <v/>
      </c>
      <c r="P154" s="101" t="str">
        <f t="shared" si="5"/>
        <v/>
      </c>
      <c r="Q154" s="221"/>
    </row>
    <row r="155" spans="1:17" ht="20.149999999999999" customHeight="1" x14ac:dyDescent="0.35">
      <c r="A155" s="44">
        <v>149</v>
      </c>
      <c r="B155" s="20"/>
      <c r="C155" s="20"/>
      <c r="D155" s="20"/>
      <c r="E155" s="20"/>
      <c r="F155" s="20"/>
      <c r="G155" s="20"/>
      <c r="H155" s="107" t="str">
        <f>IF(C155="","",IF(C155="","",(VLOOKUP(C155,Listes!$B$31:$C$35,2,FALSE))))</f>
        <v/>
      </c>
      <c r="I155" s="221" t="str">
        <f t="shared" si="4"/>
        <v/>
      </c>
      <c r="J155" s="221"/>
      <c r="K155" s="221"/>
      <c r="L155" s="101" t="str">
        <f>IF(H155="","",IF(H155="","",(VLOOKUP(H155,Listes!$C$31:$D$35,2,FALSE))))</f>
        <v/>
      </c>
      <c r="M155" s="100" t="str">
        <f>IF($H155="","",IF($C155=Listes!$B$32,IF('Dépenses forfaitaires'!$E155&lt;=Listes!$B$53,('Dépenses forfaitaires'!$E155*(VLOOKUP('Dépenses forfaitaires'!$D155,Listes!$A$54:$E$60,2,FALSE))),IF('Dépenses forfaitaires'!$E155&gt;Listes!$E$53,('Dépenses forfaitaires'!$E155*(VLOOKUP('Dépenses forfaitaires'!$D155,Listes!$A$54:$E$60,5,FALSE))),('Dépenses forfaitaires'!$E155*(VLOOKUP('Dépenses forfaitaires'!$D155,Listes!$A$54:$E$60,3,FALSE)))+(VLOOKUP('Dépenses forfaitaires'!$D155,Listes!$A$54:$E$60,4,FALSE))))))</f>
        <v/>
      </c>
      <c r="N155" s="100" t="str">
        <f>IF($H155="","",IF($C155=Listes!$B$31,IF('Dépenses forfaitaires'!$E155&lt;=Listes!$B$42,('Dépenses forfaitaires'!$E155*(VLOOKUP('Dépenses forfaitaires'!$D155,Listes!$A$43:$E$49,2,FALSE))),IF('Dépenses forfaitaires'!$E155&gt;Listes!$D$42,('Dépenses forfaitaires'!$E155*(VLOOKUP('Dépenses forfaitaires'!$D155,Listes!$A$43:$E$49,5,FALSE))),('Dépenses forfaitaires'!$E155*(VLOOKUP('Dépenses forfaitaires'!$D155,Listes!$A$43:$E$49,3,FALSE)))+(VLOOKUP('Dépenses forfaitaires'!$D155,Listes!$A$43:$E$49,4,FALSE))))))</f>
        <v/>
      </c>
      <c r="O155" s="100" t="str">
        <f>IF($H155="","",IF($C155=Listes!$B$34,Listes!$I$31,IF($C155=Listes!$B$35,(VLOOKUP('Dépenses forfaitaires'!$F155,Listes!$E$31:$F$36,2,FALSE)),IF($C155=Listes!$B$33,IF('Dépenses forfaitaires'!$E155&lt;=Listes!$A$64,'Dépenses forfaitaires'!$E155*Listes!$A$65,IF('Dépenses forfaitaires'!$E155&gt;Listes!$D$64,'Dépenses forfaitaires'!$E155*Listes!$D$65,(('Dépenses forfaitaires'!$E155*Listes!$B$65)+Listes!$C$65)))))))</f>
        <v/>
      </c>
      <c r="P155" s="101" t="str">
        <f t="shared" si="5"/>
        <v/>
      </c>
      <c r="Q155" s="221"/>
    </row>
    <row r="156" spans="1:17" ht="20.149999999999999" customHeight="1" x14ac:dyDescent="0.35">
      <c r="A156" s="44">
        <v>150</v>
      </c>
      <c r="B156" s="20"/>
      <c r="C156" s="20"/>
      <c r="D156" s="20"/>
      <c r="E156" s="20"/>
      <c r="F156" s="20"/>
      <c r="G156" s="20"/>
      <c r="H156" s="107" t="str">
        <f>IF(C156="","",IF(C156="","",(VLOOKUP(C156,Listes!$B$31:$C$35,2,FALSE))))</f>
        <v/>
      </c>
      <c r="I156" s="221" t="str">
        <f t="shared" si="4"/>
        <v/>
      </c>
      <c r="J156" s="221"/>
      <c r="K156" s="221"/>
      <c r="L156" s="101" t="str">
        <f>IF(H156="","",IF(H156="","",(VLOOKUP(H156,Listes!$C$31:$D$35,2,FALSE))))</f>
        <v/>
      </c>
      <c r="M156" s="100" t="str">
        <f>IF($H156="","",IF($C156=Listes!$B$32,IF('Dépenses forfaitaires'!$E156&lt;=Listes!$B$53,('Dépenses forfaitaires'!$E156*(VLOOKUP('Dépenses forfaitaires'!$D156,Listes!$A$54:$E$60,2,FALSE))),IF('Dépenses forfaitaires'!$E156&gt;Listes!$E$53,('Dépenses forfaitaires'!$E156*(VLOOKUP('Dépenses forfaitaires'!$D156,Listes!$A$54:$E$60,5,FALSE))),('Dépenses forfaitaires'!$E156*(VLOOKUP('Dépenses forfaitaires'!$D156,Listes!$A$54:$E$60,3,FALSE)))+(VLOOKUP('Dépenses forfaitaires'!$D156,Listes!$A$54:$E$60,4,FALSE))))))</f>
        <v/>
      </c>
      <c r="N156" s="100" t="str">
        <f>IF($H156="","",IF($C156=Listes!$B$31,IF('Dépenses forfaitaires'!$E156&lt;=Listes!$B$42,('Dépenses forfaitaires'!$E156*(VLOOKUP('Dépenses forfaitaires'!$D156,Listes!$A$43:$E$49,2,FALSE))),IF('Dépenses forfaitaires'!$E156&gt;Listes!$D$42,('Dépenses forfaitaires'!$E156*(VLOOKUP('Dépenses forfaitaires'!$D156,Listes!$A$43:$E$49,5,FALSE))),('Dépenses forfaitaires'!$E156*(VLOOKUP('Dépenses forfaitaires'!$D156,Listes!$A$43:$E$49,3,FALSE)))+(VLOOKUP('Dépenses forfaitaires'!$D156,Listes!$A$43:$E$49,4,FALSE))))))</f>
        <v/>
      </c>
      <c r="O156" s="100" t="str">
        <f>IF($H156="","",IF($C156=Listes!$B$34,Listes!$I$31,IF($C156=Listes!$B$35,(VLOOKUP('Dépenses forfaitaires'!$F156,Listes!$E$31:$F$36,2,FALSE)),IF($C156=Listes!$B$33,IF('Dépenses forfaitaires'!$E156&lt;=Listes!$A$64,'Dépenses forfaitaires'!$E156*Listes!$A$65,IF('Dépenses forfaitaires'!$E156&gt;Listes!$D$64,'Dépenses forfaitaires'!$E156*Listes!$D$65,(('Dépenses forfaitaires'!$E156*Listes!$B$65)+Listes!$C$65)))))))</f>
        <v/>
      </c>
      <c r="P156" s="101" t="str">
        <f t="shared" si="5"/>
        <v/>
      </c>
      <c r="Q156" s="221"/>
    </row>
    <row r="157" spans="1:17" ht="20.149999999999999" customHeight="1" x14ac:dyDescent="0.35">
      <c r="A157" s="44">
        <v>151</v>
      </c>
      <c r="B157" s="20"/>
      <c r="C157" s="20"/>
      <c r="D157" s="20"/>
      <c r="E157" s="20"/>
      <c r="F157" s="20"/>
      <c r="G157" s="20"/>
      <c r="H157" s="107" t="str">
        <f>IF(C157="","",IF(C157="","",(VLOOKUP(C157,Listes!$B$31:$C$35,2,FALSE))))</f>
        <v/>
      </c>
      <c r="I157" s="221" t="str">
        <f t="shared" si="4"/>
        <v/>
      </c>
      <c r="J157" s="221"/>
      <c r="K157" s="221"/>
      <c r="L157" s="101" t="str">
        <f>IF(H157="","",IF(H157="","",(VLOOKUP(H157,Listes!$C$31:$D$35,2,FALSE))))</f>
        <v/>
      </c>
      <c r="M157" s="100" t="str">
        <f>IF($H157="","",IF($C157=Listes!$B$32,IF('Dépenses forfaitaires'!$E157&lt;=Listes!$B$53,('Dépenses forfaitaires'!$E157*(VLOOKUP('Dépenses forfaitaires'!$D157,Listes!$A$54:$E$60,2,FALSE))),IF('Dépenses forfaitaires'!$E157&gt;Listes!$E$53,('Dépenses forfaitaires'!$E157*(VLOOKUP('Dépenses forfaitaires'!$D157,Listes!$A$54:$E$60,5,FALSE))),('Dépenses forfaitaires'!$E157*(VLOOKUP('Dépenses forfaitaires'!$D157,Listes!$A$54:$E$60,3,FALSE)))+(VLOOKUP('Dépenses forfaitaires'!$D157,Listes!$A$54:$E$60,4,FALSE))))))</f>
        <v/>
      </c>
      <c r="N157" s="100" t="str">
        <f>IF($H157="","",IF($C157=Listes!$B$31,IF('Dépenses forfaitaires'!$E157&lt;=Listes!$B$42,('Dépenses forfaitaires'!$E157*(VLOOKUP('Dépenses forfaitaires'!$D157,Listes!$A$43:$E$49,2,FALSE))),IF('Dépenses forfaitaires'!$E157&gt;Listes!$D$42,('Dépenses forfaitaires'!$E157*(VLOOKUP('Dépenses forfaitaires'!$D157,Listes!$A$43:$E$49,5,FALSE))),('Dépenses forfaitaires'!$E157*(VLOOKUP('Dépenses forfaitaires'!$D157,Listes!$A$43:$E$49,3,FALSE)))+(VLOOKUP('Dépenses forfaitaires'!$D157,Listes!$A$43:$E$49,4,FALSE))))))</f>
        <v/>
      </c>
      <c r="O157" s="100" t="str">
        <f>IF($H157="","",IF($C157=Listes!$B$34,Listes!$I$31,IF($C157=Listes!$B$35,(VLOOKUP('Dépenses forfaitaires'!$F157,Listes!$E$31:$F$36,2,FALSE)),IF($C157=Listes!$B$33,IF('Dépenses forfaitaires'!$E157&lt;=Listes!$A$64,'Dépenses forfaitaires'!$E157*Listes!$A$65,IF('Dépenses forfaitaires'!$E157&gt;Listes!$D$64,'Dépenses forfaitaires'!$E157*Listes!$D$65,(('Dépenses forfaitaires'!$E157*Listes!$B$65)+Listes!$C$65)))))))</f>
        <v/>
      </c>
      <c r="P157" s="101" t="str">
        <f t="shared" si="5"/>
        <v/>
      </c>
      <c r="Q157" s="221"/>
    </row>
    <row r="158" spans="1:17" ht="20.149999999999999" customHeight="1" x14ac:dyDescent="0.35">
      <c r="A158" s="44">
        <v>152</v>
      </c>
      <c r="B158" s="20"/>
      <c r="C158" s="20"/>
      <c r="D158" s="20"/>
      <c r="E158" s="20"/>
      <c r="F158" s="20"/>
      <c r="G158" s="20"/>
      <c r="H158" s="107" t="str">
        <f>IF(C158="","",IF(C158="","",(VLOOKUP(C158,Listes!$B$31:$C$35,2,FALSE))))</f>
        <v/>
      </c>
      <c r="I158" s="221" t="str">
        <f t="shared" si="4"/>
        <v/>
      </c>
      <c r="J158" s="221"/>
      <c r="K158" s="221"/>
      <c r="L158" s="101" t="str">
        <f>IF(H158="","",IF(H158="","",(VLOOKUP(H158,Listes!$C$31:$D$35,2,FALSE))))</f>
        <v/>
      </c>
      <c r="M158" s="100" t="str">
        <f>IF($H158="","",IF($C158=Listes!$B$32,IF('Dépenses forfaitaires'!$E158&lt;=Listes!$B$53,('Dépenses forfaitaires'!$E158*(VLOOKUP('Dépenses forfaitaires'!$D158,Listes!$A$54:$E$60,2,FALSE))),IF('Dépenses forfaitaires'!$E158&gt;Listes!$E$53,('Dépenses forfaitaires'!$E158*(VLOOKUP('Dépenses forfaitaires'!$D158,Listes!$A$54:$E$60,5,FALSE))),('Dépenses forfaitaires'!$E158*(VLOOKUP('Dépenses forfaitaires'!$D158,Listes!$A$54:$E$60,3,FALSE)))+(VLOOKUP('Dépenses forfaitaires'!$D158,Listes!$A$54:$E$60,4,FALSE))))))</f>
        <v/>
      </c>
      <c r="N158" s="100" t="str">
        <f>IF($H158="","",IF($C158=Listes!$B$31,IF('Dépenses forfaitaires'!$E158&lt;=Listes!$B$42,('Dépenses forfaitaires'!$E158*(VLOOKUP('Dépenses forfaitaires'!$D158,Listes!$A$43:$E$49,2,FALSE))),IF('Dépenses forfaitaires'!$E158&gt;Listes!$D$42,('Dépenses forfaitaires'!$E158*(VLOOKUP('Dépenses forfaitaires'!$D158,Listes!$A$43:$E$49,5,FALSE))),('Dépenses forfaitaires'!$E158*(VLOOKUP('Dépenses forfaitaires'!$D158,Listes!$A$43:$E$49,3,FALSE)))+(VLOOKUP('Dépenses forfaitaires'!$D158,Listes!$A$43:$E$49,4,FALSE))))))</f>
        <v/>
      </c>
      <c r="O158" s="100" t="str">
        <f>IF($H158="","",IF($C158=Listes!$B$34,Listes!$I$31,IF($C158=Listes!$B$35,(VLOOKUP('Dépenses forfaitaires'!$F158,Listes!$E$31:$F$36,2,FALSE)),IF($C158=Listes!$B$33,IF('Dépenses forfaitaires'!$E158&lt;=Listes!$A$64,'Dépenses forfaitaires'!$E158*Listes!$A$65,IF('Dépenses forfaitaires'!$E158&gt;Listes!$D$64,'Dépenses forfaitaires'!$E158*Listes!$D$65,(('Dépenses forfaitaires'!$E158*Listes!$B$65)+Listes!$C$65)))))))</f>
        <v/>
      </c>
      <c r="P158" s="101" t="str">
        <f t="shared" si="5"/>
        <v/>
      </c>
      <c r="Q158" s="221"/>
    </row>
    <row r="159" spans="1:17" ht="20.149999999999999" customHeight="1" x14ac:dyDescent="0.35">
      <c r="A159" s="44">
        <v>153</v>
      </c>
      <c r="B159" s="20"/>
      <c r="C159" s="20"/>
      <c r="D159" s="20"/>
      <c r="E159" s="20"/>
      <c r="F159" s="20"/>
      <c r="G159" s="20"/>
      <c r="H159" s="107" t="str">
        <f>IF(C159="","",IF(C159="","",(VLOOKUP(C159,Listes!$B$31:$C$35,2,FALSE))))</f>
        <v/>
      </c>
      <c r="I159" s="221" t="str">
        <f t="shared" si="4"/>
        <v/>
      </c>
      <c r="J159" s="221"/>
      <c r="K159" s="221"/>
      <c r="L159" s="101" t="str">
        <f>IF(H159="","",IF(H159="","",(VLOOKUP(H159,Listes!$C$31:$D$35,2,FALSE))))</f>
        <v/>
      </c>
      <c r="M159" s="100" t="str">
        <f>IF($H159="","",IF($C159=Listes!$B$32,IF('Dépenses forfaitaires'!$E159&lt;=Listes!$B$53,('Dépenses forfaitaires'!$E159*(VLOOKUP('Dépenses forfaitaires'!$D159,Listes!$A$54:$E$60,2,FALSE))),IF('Dépenses forfaitaires'!$E159&gt;Listes!$E$53,('Dépenses forfaitaires'!$E159*(VLOOKUP('Dépenses forfaitaires'!$D159,Listes!$A$54:$E$60,5,FALSE))),('Dépenses forfaitaires'!$E159*(VLOOKUP('Dépenses forfaitaires'!$D159,Listes!$A$54:$E$60,3,FALSE)))+(VLOOKUP('Dépenses forfaitaires'!$D159,Listes!$A$54:$E$60,4,FALSE))))))</f>
        <v/>
      </c>
      <c r="N159" s="100" t="str">
        <f>IF($H159="","",IF($C159=Listes!$B$31,IF('Dépenses forfaitaires'!$E159&lt;=Listes!$B$42,('Dépenses forfaitaires'!$E159*(VLOOKUP('Dépenses forfaitaires'!$D159,Listes!$A$43:$E$49,2,FALSE))),IF('Dépenses forfaitaires'!$E159&gt;Listes!$D$42,('Dépenses forfaitaires'!$E159*(VLOOKUP('Dépenses forfaitaires'!$D159,Listes!$A$43:$E$49,5,FALSE))),('Dépenses forfaitaires'!$E159*(VLOOKUP('Dépenses forfaitaires'!$D159,Listes!$A$43:$E$49,3,FALSE)))+(VLOOKUP('Dépenses forfaitaires'!$D159,Listes!$A$43:$E$49,4,FALSE))))))</f>
        <v/>
      </c>
      <c r="O159" s="100" t="str">
        <f>IF($H159="","",IF($C159=Listes!$B$34,Listes!$I$31,IF($C159=Listes!$B$35,(VLOOKUP('Dépenses forfaitaires'!$F159,Listes!$E$31:$F$36,2,FALSE)),IF($C159=Listes!$B$33,IF('Dépenses forfaitaires'!$E159&lt;=Listes!$A$64,'Dépenses forfaitaires'!$E159*Listes!$A$65,IF('Dépenses forfaitaires'!$E159&gt;Listes!$D$64,'Dépenses forfaitaires'!$E159*Listes!$D$65,(('Dépenses forfaitaires'!$E159*Listes!$B$65)+Listes!$C$65)))))))</f>
        <v/>
      </c>
      <c r="P159" s="101" t="str">
        <f t="shared" si="5"/>
        <v/>
      </c>
      <c r="Q159" s="221"/>
    </row>
    <row r="160" spans="1:17" ht="20.149999999999999" customHeight="1" x14ac:dyDescent="0.35">
      <c r="A160" s="44">
        <v>154</v>
      </c>
      <c r="B160" s="20"/>
      <c r="C160" s="20"/>
      <c r="D160" s="20"/>
      <c r="E160" s="20"/>
      <c r="F160" s="20"/>
      <c r="G160" s="20"/>
      <c r="H160" s="107" t="str">
        <f>IF(C160="","",IF(C160="","",(VLOOKUP(C160,Listes!$B$31:$C$35,2,FALSE))))</f>
        <v/>
      </c>
      <c r="I160" s="221" t="str">
        <f t="shared" si="4"/>
        <v/>
      </c>
      <c r="J160" s="221"/>
      <c r="K160" s="221"/>
      <c r="L160" s="101" t="str">
        <f>IF(H160="","",IF(H160="","",(VLOOKUP(H160,Listes!$C$31:$D$35,2,FALSE))))</f>
        <v/>
      </c>
      <c r="M160" s="100" t="str">
        <f>IF($H160="","",IF($C160=Listes!$B$32,IF('Dépenses forfaitaires'!$E160&lt;=Listes!$B$53,('Dépenses forfaitaires'!$E160*(VLOOKUP('Dépenses forfaitaires'!$D160,Listes!$A$54:$E$60,2,FALSE))),IF('Dépenses forfaitaires'!$E160&gt;Listes!$E$53,('Dépenses forfaitaires'!$E160*(VLOOKUP('Dépenses forfaitaires'!$D160,Listes!$A$54:$E$60,5,FALSE))),('Dépenses forfaitaires'!$E160*(VLOOKUP('Dépenses forfaitaires'!$D160,Listes!$A$54:$E$60,3,FALSE)))+(VLOOKUP('Dépenses forfaitaires'!$D160,Listes!$A$54:$E$60,4,FALSE))))))</f>
        <v/>
      </c>
      <c r="N160" s="100" t="str">
        <f>IF($H160="","",IF($C160=Listes!$B$31,IF('Dépenses forfaitaires'!$E160&lt;=Listes!$B$42,('Dépenses forfaitaires'!$E160*(VLOOKUP('Dépenses forfaitaires'!$D160,Listes!$A$43:$E$49,2,FALSE))),IF('Dépenses forfaitaires'!$E160&gt;Listes!$D$42,('Dépenses forfaitaires'!$E160*(VLOOKUP('Dépenses forfaitaires'!$D160,Listes!$A$43:$E$49,5,FALSE))),('Dépenses forfaitaires'!$E160*(VLOOKUP('Dépenses forfaitaires'!$D160,Listes!$A$43:$E$49,3,FALSE)))+(VLOOKUP('Dépenses forfaitaires'!$D160,Listes!$A$43:$E$49,4,FALSE))))))</f>
        <v/>
      </c>
      <c r="O160" s="100" t="str">
        <f>IF($H160="","",IF($C160=Listes!$B$34,Listes!$I$31,IF($C160=Listes!$B$35,(VLOOKUP('Dépenses forfaitaires'!$F160,Listes!$E$31:$F$36,2,FALSE)),IF($C160=Listes!$B$33,IF('Dépenses forfaitaires'!$E160&lt;=Listes!$A$64,'Dépenses forfaitaires'!$E160*Listes!$A$65,IF('Dépenses forfaitaires'!$E160&gt;Listes!$D$64,'Dépenses forfaitaires'!$E160*Listes!$D$65,(('Dépenses forfaitaires'!$E160*Listes!$B$65)+Listes!$C$65)))))))</f>
        <v/>
      </c>
      <c r="P160" s="101" t="str">
        <f t="shared" si="5"/>
        <v/>
      </c>
      <c r="Q160" s="221"/>
    </row>
    <row r="161" spans="1:17" ht="20.149999999999999" customHeight="1" x14ac:dyDescent="0.35">
      <c r="A161" s="44">
        <v>155</v>
      </c>
      <c r="B161" s="20"/>
      <c r="C161" s="20"/>
      <c r="D161" s="20"/>
      <c r="E161" s="20"/>
      <c r="F161" s="20"/>
      <c r="G161" s="20"/>
      <c r="H161" s="107" t="str">
        <f>IF(C161="","",IF(C161="","",(VLOOKUP(C161,Listes!$B$31:$C$35,2,FALSE))))</f>
        <v/>
      </c>
      <c r="I161" s="221" t="str">
        <f t="shared" si="4"/>
        <v/>
      </c>
      <c r="J161" s="221"/>
      <c r="K161" s="221"/>
      <c r="L161" s="101" t="str">
        <f>IF(H161="","",IF(H161="","",(VLOOKUP(H161,Listes!$C$31:$D$35,2,FALSE))))</f>
        <v/>
      </c>
      <c r="M161" s="100" t="str">
        <f>IF($H161="","",IF($C161=Listes!$B$32,IF('Dépenses forfaitaires'!$E161&lt;=Listes!$B$53,('Dépenses forfaitaires'!$E161*(VLOOKUP('Dépenses forfaitaires'!$D161,Listes!$A$54:$E$60,2,FALSE))),IF('Dépenses forfaitaires'!$E161&gt;Listes!$E$53,('Dépenses forfaitaires'!$E161*(VLOOKUP('Dépenses forfaitaires'!$D161,Listes!$A$54:$E$60,5,FALSE))),('Dépenses forfaitaires'!$E161*(VLOOKUP('Dépenses forfaitaires'!$D161,Listes!$A$54:$E$60,3,FALSE)))+(VLOOKUP('Dépenses forfaitaires'!$D161,Listes!$A$54:$E$60,4,FALSE))))))</f>
        <v/>
      </c>
      <c r="N161" s="100" t="str">
        <f>IF($H161="","",IF($C161=Listes!$B$31,IF('Dépenses forfaitaires'!$E161&lt;=Listes!$B$42,('Dépenses forfaitaires'!$E161*(VLOOKUP('Dépenses forfaitaires'!$D161,Listes!$A$43:$E$49,2,FALSE))),IF('Dépenses forfaitaires'!$E161&gt;Listes!$D$42,('Dépenses forfaitaires'!$E161*(VLOOKUP('Dépenses forfaitaires'!$D161,Listes!$A$43:$E$49,5,FALSE))),('Dépenses forfaitaires'!$E161*(VLOOKUP('Dépenses forfaitaires'!$D161,Listes!$A$43:$E$49,3,FALSE)))+(VLOOKUP('Dépenses forfaitaires'!$D161,Listes!$A$43:$E$49,4,FALSE))))))</f>
        <v/>
      </c>
      <c r="O161" s="100" t="str">
        <f>IF($H161="","",IF($C161=Listes!$B$34,Listes!$I$31,IF($C161=Listes!$B$35,(VLOOKUP('Dépenses forfaitaires'!$F161,Listes!$E$31:$F$36,2,FALSE)),IF($C161=Listes!$B$33,IF('Dépenses forfaitaires'!$E161&lt;=Listes!$A$64,'Dépenses forfaitaires'!$E161*Listes!$A$65,IF('Dépenses forfaitaires'!$E161&gt;Listes!$D$64,'Dépenses forfaitaires'!$E161*Listes!$D$65,(('Dépenses forfaitaires'!$E161*Listes!$B$65)+Listes!$C$65)))))))</f>
        <v/>
      </c>
      <c r="P161" s="101" t="str">
        <f t="shared" si="5"/>
        <v/>
      </c>
      <c r="Q161" s="221"/>
    </row>
    <row r="162" spans="1:17" ht="20.149999999999999" customHeight="1" x14ac:dyDescent="0.35">
      <c r="A162" s="44">
        <v>156</v>
      </c>
      <c r="B162" s="20"/>
      <c r="C162" s="20"/>
      <c r="D162" s="20"/>
      <c r="E162" s="20"/>
      <c r="F162" s="20"/>
      <c r="G162" s="20"/>
      <c r="H162" s="107" t="str">
        <f>IF(C162="","",IF(C162="","",(VLOOKUP(C162,Listes!$B$31:$C$35,2,FALSE))))</f>
        <v/>
      </c>
      <c r="I162" s="221" t="str">
        <f t="shared" si="4"/>
        <v/>
      </c>
      <c r="J162" s="221"/>
      <c r="K162" s="221"/>
      <c r="L162" s="101" t="str">
        <f>IF(H162="","",IF(H162="","",(VLOOKUP(H162,Listes!$C$31:$D$35,2,FALSE))))</f>
        <v/>
      </c>
      <c r="M162" s="100" t="str">
        <f>IF($H162="","",IF($C162=Listes!$B$32,IF('Dépenses forfaitaires'!$E162&lt;=Listes!$B$53,('Dépenses forfaitaires'!$E162*(VLOOKUP('Dépenses forfaitaires'!$D162,Listes!$A$54:$E$60,2,FALSE))),IF('Dépenses forfaitaires'!$E162&gt;Listes!$E$53,('Dépenses forfaitaires'!$E162*(VLOOKUP('Dépenses forfaitaires'!$D162,Listes!$A$54:$E$60,5,FALSE))),('Dépenses forfaitaires'!$E162*(VLOOKUP('Dépenses forfaitaires'!$D162,Listes!$A$54:$E$60,3,FALSE)))+(VLOOKUP('Dépenses forfaitaires'!$D162,Listes!$A$54:$E$60,4,FALSE))))))</f>
        <v/>
      </c>
      <c r="N162" s="100" t="str">
        <f>IF($H162="","",IF($C162=Listes!$B$31,IF('Dépenses forfaitaires'!$E162&lt;=Listes!$B$42,('Dépenses forfaitaires'!$E162*(VLOOKUP('Dépenses forfaitaires'!$D162,Listes!$A$43:$E$49,2,FALSE))),IF('Dépenses forfaitaires'!$E162&gt;Listes!$D$42,('Dépenses forfaitaires'!$E162*(VLOOKUP('Dépenses forfaitaires'!$D162,Listes!$A$43:$E$49,5,FALSE))),('Dépenses forfaitaires'!$E162*(VLOOKUP('Dépenses forfaitaires'!$D162,Listes!$A$43:$E$49,3,FALSE)))+(VLOOKUP('Dépenses forfaitaires'!$D162,Listes!$A$43:$E$49,4,FALSE))))))</f>
        <v/>
      </c>
      <c r="O162" s="100" t="str">
        <f>IF($H162="","",IF($C162=Listes!$B$34,Listes!$I$31,IF($C162=Listes!$B$35,(VLOOKUP('Dépenses forfaitaires'!$F162,Listes!$E$31:$F$36,2,FALSE)),IF($C162=Listes!$B$33,IF('Dépenses forfaitaires'!$E162&lt;=Listes!$A$64,'Dépenses forfaitaires'!$E162*Listes!$A$65,IF('Dépenses forfaitaires'!$E162&gt;Listes!$D$64,'Dépenses forfaitaires'!$E162*Listes!$D$65,(('Dépenses forfaitaires'!$E162*Listes!$B$65)+Listes!$C$65)))))))</f>
        <v/>
      </c>
      <c r="P162" s="101" t="str">
        <f t="shared" si="5"/>
        <v/>
      </c>
      <c r="Q162" s="221"/>
    </row>
    <row r="163" spans="1:17" ht="20.149999999999999" customHeight="1" x14ac:dyDescent="0.35">
      <c r="A163" s="44">
        <v>157</v>
      </c>
      <c r="B163" s="20"/>
      <c r="C163" s="20"/>
      <c r="D163" s="20"/>
      <c r="E163" s="20"/>
      <c r="F163" s="20"/>
      <c r="G163" s="20"/>
      <c r="H163" s="107" t="str">
        <f>IF(C163="","",IF(C163="","",(VLOOKUP(C163,Listes!$B$31:$C$35,2,FALSE))))</f>
        <v/>
      </c>
      <c r="I163" s="221" t="str">
        <f t="shared" si="4"/>
        <v/>
      </c>
      <c r="J163" s="221"/>
      <c r="K163" s="221"/>
      <c r="L163" s="101" t="str">
        <f>IF(H163="","",IF(H163="","",(VLOOKUP(H163,Listes!$C$31:$D$35,2,FALSE))))</f>
        <v/>
      </c>
      <c r="M163" s="100" t="str">
        <f>IF($H163="","",IF($C163=Listes!$B$32,IF('Dépenses forfaitaires'!$E163&lt;=Listes!$B$53,('Dépenses forfaitaires'!$E163*(VLOOKUP('Dépenses forfaitaires'!$D163,Listes!$A$54:$E$60,2,FALSE))),IF('Dépenses forfaitaires'!$E163&gt;Listes!$E$53,('Dépenses forfaitaires'!$E163*(VLOOKUP('Dépenses forfaitaires'!$D163,Listes!$A$54:$E$60,5,FALSE))),('Dépenses forfaitaires'!$E163*(VLOOKUP('Dépenses forfaitaires'!$D163,Listes!$A$54:$E$60,3,FALSE)))+(VLOOKUP('Dépenses forfaitaires'!$D163,Listes!$A$54:$E$60,4,FALSE))))))</f>
        <v/>
      </c>
      <c r="N163" s="100" t="str">
        <f>IF($H163="","",IF($C163=Listes!$B$31,IF('Dépenses forfaitaires'!$E163&lt;=Listes!$B$42,('Dépenses forfaitaires'!$E163*(VLOOKUP('Dépenses forfaitaires'!$D163,Listes!$A$43:$E$49,2,FALSE))),IF('Dépenses forfaitaires'!$E163&gt;Listes!$D$42,('Dépenses forfaitaires'!$E163*(VLOOKUP('Dépenses forfaitaires'!$D163,Listes!$A$43:$E$49,5,FALSE))),('Dépenses forfaitaires'!$E163*(VLOOKUP('Dépenses forfaitaires'!$D163,Listes!$A$43:$E$49,3,FALSE)))+(VLOOKUP('Dépenses forfaitaires'!$D163,Listes!$A$43:$E$49,4,FALSE))))))</f>
        <v/>
      </c>
      <c r="O163" s="100" t="str">
        <f>IF($H163="","",IF($C163=Listes!$B$34,Listes!$I$31,IF($C163=Listes!$B$35,(VLOOKUP('Dépenses forfaitaires'!$F163,Listes!$E$31:$F$36,2,FALSE)),IF($C163=Listes!$B$33,IF('Dépenses forfaitaires'!$E163&lt;=Listes!$A$64,'Dépenses forfaitaires'!$E163*Listes!$A$65,IF('Dépenses forfaitaires'!$E163&gt;Listes!$D$64,'Dépenses forfaitaires'!$E163*Listes!$D$65,(('Dépenses forfaitaires'!$E163*Listes!$B$65)+Listes!$C$65)))))))</f>
        <v/>
      </c>
      <c r="P163" s="101" t="str">
        <f t="shared" si="5"/>
        <v/>
      </c>
      <c r="Q163" s="221"/>
    </row>
    <row r="164" spans="1:17" ht="20.149999999999999" customHeight="1" x14ac:dyDescent="0.35">
      <c r="A164" s="44">
        <v>158</v>
      </c>
      <c r="B164" s="20"/>
      <c r="C164" s="20"/>
      <c r="D164" s="20"/>
      <c r="E164" s="20"/>
      <c r="F164" s="20"/>
      <c r="G164" s="20"/>
      <c r="H164" s="107" t="str">
        <f>IF(C164="","",IF(C164="","",(VLOOKUP(C164,Listes!$B$31:$C$35,2,FALSE))))</f>
        <v/>
      </c>
      <c r="I164" s="221" t="str">
        <f t="shared" si="4"/>
        <v/>
      </c>
      <c r="J164" s="221"/>
      <c r="K164" s="221"/>
      <c r="L164" s="101" t="str">
        <f>IF(H164="","",IF(H164="","",(VLOOKUP(H164,Listes!$C$31:$D$35,2,FALSE))))</f>
        <v/>
      </c>
      <c r="M164" s="100" t="str">
        <f>IF($H164="","",IF($C164=Listes!$B$32,IF('Dépenses forfaitaires'!$E164&lt;=Listes!$B$53,('Dépenses forfaitaires'!$E164*(VLOOKUP('Dépenses forfaitaires'!$D164,Listes!$A$54:$E$60,2,FALSE))),IF('Dépenses forfaitaires'!$E164&gt;Listes!$E$53,('Dépenses forfaitaires'!$E164*(VLOOKUP('Dépenses forfaitaires'!$D164,Listes!$A$54:$E$60,5,FALSE))),('Dépenses forfaitaires'!$E164*(VLOOKUP('Dépenses forfaitaires'!$D164,Listes!$A$54:$E$60,3,FALSE)))+(VLOOKUP('Dépenses forfaitaires'!$D164,Listes!$A$54:$E$60,4,FALSE))))))</f>
        <v/>
      </c>
      <c r="N164" s="100" t="str">
        <f>IF($H164="","",IF($C164=Listes!$B$31,IF('Dépenses forfaitaires'!$E164&lt;=Listes!$B$42,('Dépenses forfaitaires'!$E164*(VLOOKUP('Dépenses forfaitaires'!$D164,Listes!$A$43:$E$49,2,FALSE))),IF('Dépenses forfaitaires'!$E164&gt;Listes!$D$42,('Dépenses forfaitaires'!$E164*(VLOOKUP('Dépenses forfaitaires'!$D164,Listes!$A$43:$E$49,5,FALSE))),('Dépenses forfaitaires'!$E164*(VLOOKUP('Dépenses forfaitaires'!$D164,Listes!$A$43:$E$49,3,FALSE)))+(VLOOKUP('Dépenses forfaitaires'!$D164,Listes!$A$43:$E$49,4,FALSE))))))</f>
        <v/>
      </c>
      <c r="O164" s="100" t="str">
        <f>IF($H164="","",IF($C164=Listes!$B$34,Listes!$I$31,IF($C164=Listes!$B$35,(VLOOKUP('Dépenses forfaitaires'!$F164,Listes!$E$31:$F$36,2,FALSE)),IF($C164=Listes!$B$33,IF('Dépenses forfaitaires'!$E164&lt;=Listes!$A$64,'Dépenses forfaitaires'!$E164*Listes!$A$65,IF('Dépenses forfaitaires'!$E164&gt;Listes!$D$64,'Dépenses forfaitaires'!$E164*Listes!$D$65,(('Dépenses forfaitaires'!$E164*Listes!$B$65)+Listes!$C$65)))))))</f>
        <v/>
      </c>
      <c r="P164" s="101" t="str">
        <f t="shared" si="5"/>
        <v/>
      </c>
      <c r="Q164" s="221"/>
    </row>
    <row r="165" spans="1:17" ht="20.149999999999999" customHeight="1" x14ac:dyDescent="0.35">
      <c r="A165" s="44">
        <v>159</v>
      </c>
      <c r="B165" s="20"/>
      <c r="C165" s="20"/>
      <c r="D165" s="20"/>
      <c r="E165" s="20"/>
      <c r="F165" s="20"/>
      <c r="G165" s="20"/>
      <c r="H165" s="107" t="str">
        <f>IF(C165="","",IF(C165="","",(VLOOKUP(C165,Listes!$B$31:$C$35,2,FALSE))))</f>
        <v/>
      </c>
      <c r="I165" s="221" t="str">
        <f t="shared" si="4"/>
        <v/>
      </c>
      <c r="J165" s="221"/>
      <c r="K165" s="221"/>
      <c r="L165" s="101" t="str">
        <f>IF(H165="","",IF(H165="","",(VLOOKUP(H165,Listes!$C$31:$D$35,2,FALSE))))</f>
        <v/>
      </c>
      <c r="M165" s="100" t="str">
        <f>IF($H165="","",IF($C165=Listes!$B$32,IF('Dépenses forfaitaires'!$E165&lt;=Listes!$B$53,('Dépenses forfaitaires'!$E165*(VLOOKUP('Dépenses forfaitaires'!$D165,Listes!$A$54:$E$60,2,FALSE))),IF('Dépenses forfaitaires'!$E165&gt;Listes!$E$53,('Dépenses forfaitaires'!$E165*(VLOOKUP('Dépenses forfaitaires'!$D165,Listes!$A$54:$E$60,5,FALSE))),('Dépenses forfaitaires'!$E165*(VLOOKUP('Dépenses forfaitaires'!$D165,Listes!$A$54:$E$60,3,FALSE)))+(VLOOKUP('Dépenses forfaitaires'!$D165,Listes!$A$54:$E$60,4,FALSE))))))</f>
        <v/>
      </c>
      <c r="N165" s="100" t="str">
        <f>IF($H165="","",IF($C165=Listes!$B$31,IF('Dépenses forfaitaires'!$E165&lt;=Listes!$B$42,('Dépenses forfaitaires'!$E165*(VLOOKUP('Dépenses forfaitaires'!$D165,Listes!$A$43:$E$49,2,FALSE))),IF('Dépenses forfaitaires'!$E165&gt;Listes!$D$42,('Dépenses forfaitaires'!$E165*(VLOOKUP('Dépenses forfaitaires'!$D165,Listes!$A$43:$E$49,5,FALSE))),('Dépenses forfaitaires'!$E165*(VLOOKUP('Dépenses forfaitaires'!$D165,Listes!$A$43:$E$49,3,FALSE)))+(VLOOKUP('Dépenses forfaitaires'!$D165,Listes!$A$43:$E$49,4,FALSE))))))</f>
        <v/>
      </c>
      <c r="O165" s="100" t="str">
        <f>IF($H165="","",IF($C165=Listes!$B$34,Listes!$I$31,IF($C165=Listes!$B$35,(VLOOKUP('Dépenses forfaitaires'!$F165,Listes!$E$31:$F$36,2,FALSE)),IF($C165=Listes!$B$33,IF('Dépenses forfaitaires'!$E165&lt;=Listes!$A$64,'Dépenses forfaitaires'!$E165*Listes!$A$65,IF('Dépenses forfaitaires'!$E165&gt;Listes!$D$64,'Dépenses forfaitaires'!$E165*Listes!$D$65,(('Dépenses forfaitaires'!$E165*Listes!$B$65)+Listes!$C$65)))))))</f>
        <v/>
      </c>
      <c r="P165" s="101" t="str">
        <f t="shared" si="5"/>
        <v/>
      </c>
      <c r="Q165" s="221"/>
    </row>
    <row r="166" spans="1:17" ht="20.149999999999999" customHeight="1" x14ac:dyDescent="0.35">
      <c r="A166" s="44">
        <v>160</v>
      </c>
      <c r="B166" s="20"/>
      <c r="C166" s="20"/>
      <c r="D166" s="20"/>
      <c r="E166" s="20"/>
      <c r="F166" s="20"/>
      <c r="G166" s="20"/>
      <c r="H166" s="107" t="str">
        <f>IF(C166="","",IF(C166="","",(VLOOKUP(C166,Listes!$B$31:$C$35,2,FALSE))))</f>
        <v/>
      </c>
      <c r="I166" s="221" t="str">
        <f t="shared" si="4"/>
        <v/>
      </c>
      <c r="J166" s="221"/>
      <c r="K166" s="221"/>
      <c r="L166" s="101" t="str">
        <f>IF(H166="","",IF(H166="","",(VLOOKUP(H166,Listes!$C$31:$D$35,2,FALSE))))</f>
        <v/>
      </c>
      <c r="M166" s="100" t="str">
        <f>IF($H166="","",IF($C166=Listes!$B$32,IF('Dépenses forfaitaires'!$E166&lt;=Listes!$B$53,('Dépenses forfaitaires'!$E166*(VLOOKUP('Dépenses forfaitaires'!$D166,Listes!$A$54:$E$60,2,FALSE))),IF('Dépenses forfaitaires'!$E166&gt;Listes!$E$53,('Dépenses forfaitaires'!$E166*(VLOOKUP('Dépenses forfaitaires'!$D166,Listes!$A$54:$E$60,5,FALSE))),('Dépenses forfaitaires'!$E166*(VLOOKUP('Dépenses forfaitaires'!$D166,Listes!$A$54:$E$60,3,FALSE)))+(VLOOKUP('Dépenses forfaitaires'!$D166,Listes!$A$54:$E$60,4,FALSE))))))</f>
        <v/>
      </c>
      <c r="N166" s="100" t="str">
        <f>IF($H166="","",IF($C166=Listes!$B$31,IF('Dépenses forfaitaires'!$E166&lt;=Listes!$B$42,('Dépenses forfaitaires'!$E166*(VLOOKUP('Dépenses forfaitaires'!$D166,Listes!$A$43:$E$49,2,FALSE))),IF('Dépenses forfaitaires'!$E166&gt;Listes!$D$42,('Dépenses forfaitaires'!$E166*(VLOOKUP('Dépenses forfaitaires'!$D166,Listes!$A$43:$E$49,5,FALSE))),('Dépenses forfaitaires'!$E166*(VLOOKUP('Dépenses forfaitaires'!$D166,Listes!$A$43:$E$49,3,FALSE)))+(VLOOKUP('Dépenses forfaitaires'!$D166,Listes!$A$43:$E$49,4,FALSE))))))</f>
        <v/>
      </c>
      <c r="O166" s="100" t="str">
        <f>IF($H166="","",IF($C166=Listes!$B$34,Listes!$I$31,IF($C166=Listes!$B$35,(VLOOKUP('Dépenses forfaitaires'!$F166,Listes!$E$31:$F$36,2,FALSE)),IF($C166=Listes!$B$33,IF('Dépenses forfaitaires'!$E166&lt;=Listes!$A$64,'Dépenses forfaitaires'!$E166*Listes!$A$65,IF('Dépenses forfaitaires'!$E166&gt;Listes!$D$64,'Dépenses forfaitaires'!$E166*Listes!$D$65,(('Dépenses forfaitaires'!$E166*Listes!$B$65)+Listes!$C$65)))))))</f>
        <v/>
      </c>
      <c r="P166" s="101" t="str">
        <f t="shared" si="5"/>
        <v/>
      </c>
      <c r="Q166" s="221"/>
    </row>
    <row r="167" spans="1:17" ht="20.149999999999999" customHeight="1" x14ac:dyDescent="0.35">
      <c r="A167" s="44">
        <v>161</v>
      </c>
      <c r="B167" s="20"/>
      <c r="C167" s="20"/>
      <c r="D167" s="20"/>
      <c r="E167" s="20"/>
      <c r="F167" s="20"/>
      <c r="G167" s="20"/>
      <c r="H167" s="107" t="str">
        <f>IF(C167="","",IF(C167="","",(VLOOKUP(C167,Listes!$B$31:$C$35,2,FALSE))))</f>
        <v/>
      </c>
      <c r="I167" s="221" t="str">
        <f t="shared" si="4"/>
        <v/>
      </c>
      <c r="J167" s="221"/>
      <c r="K167" s="221"/>
      <c r="L167" s="101" t="str">
        <f>IF(H167="","",IF(H167="","",(VLOOKUP(H167,Listes!$C$31:$D$35,2,FALSE))))</f>
        <v/>
      </c>
      <c r="M167" s="100" t="str">
        <f>IF($H167="","",IF($C167=Listes!$B$32,IF('Dépenses forfaitaires'!$E167&lt;=Listes!$B$53,('Dépenses forfaitaires'!$E167*(VLOOKUP('Dépenses forfaitaires'!$D167,Listes!$A$54:$E$60,2,FALSE))),IF('Dépenses forfaitaires'!$E167&gt;Listes!$E$53,('Dépenses forfaitaires'!$E167*(VLOOKUP('Dépenses forfaitaires'!$D167,Listes!$A$54:$E$60,5,FALSE))),('Dépenses forfaitaires'!$E167*(VLOOKUP('Dépenses forfaitaires'!$D167,Listes!$A$54:$E$60,3,FALSE)))+(VLOOKUP('Dépenses forfaitaires'!$D167,Listes!$A$54:$E$60,4,FALSE))))))</f>
        <v/>
      </c>
      <c r="N167" s="100" t="str">
        <f>IF($H167="","",IF($C167=Listes!$B$31,IF('Dépenses forfaitaires'!$E167&lt;=Listes!$B$42,('Dépenses forfaitaires'!$E167*(VLOOKUP('Dépenses forfaitaires'!$D167,Listes!$A$43:$E$49,2,FALSE))),IF('Dépenses forfaitaires'!$E167&gt;Listes!$D$42,('Dépenses forfaitaires'!$E167*(VLOOKUP('Dépenses forfaitaires'!$D167,Listes!$A$43:$E$49,5,FALSE))),('Dépenses forfaitaires'!$E167*(VLOOKUP('Dépenses forfaitaires'!$D167,Listes!$A$43:$E$49,3,FALSE)))+(VLOOKUP('Dépenses forfaitaires'!$D167,Listes!$A$43:$E$49,4,FALSE))))))</f>
        <v/>
      </c>
      <c r="O167" s="100" t="str">
        <f>IF($H167="","",IF($C167=Listes!$B$34,Listes!$I$31,IF($C167=Listes!$B$35,(VLOOKUP('Dépenses forfaitaires'!$F167,Listes!$E$31:$F$36,2,FALSE)),IF($C167=Listes!$B$33,IF('Dépenses forfaitaires'!$E167&lt;=Listes!$A$64,'Dépenses forfaitaires'!$E167*Listes!$A$65,IF('Dépenses forfaitaires'!$E167&gt;Listes!$D$64,'Dépenses forfaitaires'!$E167*Listes!$D$65,(('Dépenses forfaitaires'!$E167*Listes!$B$65)+Listes!$C$65)))))))</f>
        <v/>
      </c>
      <c r="P167" s="101" t="str">
        <f t="shared" si="5"/>
        <v/>
      </c>
      <c r="Q167" s="221"/>
    </row>
    <row r="168" spans="1:17" ht="20.149999999999999" customHeight="1" x14ac:dyDescent="0.35">
      <c r="A168" s="44">
        <v>162</v>
      </c>
      <c r="B168" s="20"/>
      <c r="C168" s="20"/>
      <c r="D168" s="20"/>
      <c r="E168" s="20"/>
      <c r="F168" s="20"/>
      <c r="G168" s="20"/>
      <c r="H168" s="107" t="str">
        <f>IF(C168="","",IF(C168="","",(VLOOKUP(C168,Listes!$B$31:$C$35,2,FALSE))))</f>
        <v/>
      </c>
      <c r="I168" s="221" t="str">
        <f t="shared" si="4"/>
        <v/>
      </c>
      <c r="J168" s="221"/>
      <c r="K168" s="221"/>
      <c r="L168" s="101" t="str">
        <f>IF(H168="","",IF(H168="","",(VLOOKUP(H168,Listes!$C$31:$D$35,2,FALSE))))</f>
        <v/>
      </c>
      <c r="M168" s="100" t="str">
        <f>IF($H168="","",IF($C168=Listes!$B$32,IF('Dépenses forfaitaires'!$E168&lt;=Listes!$B$53,('Dépenses forfaitaires'!$E168*(VLOOKUP('Dépenses forfaitaires'!$D168,Listes!$A$54:$E$60,2,FALSE))),IF('Dépenses forfaitaires'!$E168&gt;Listes!$E$53,('Dépenses forfaitaires'!$E168*(VLOOKUP('Dépenses forfaitaires'!$D168,Listes!$A$54:$E$60,5,FALSE))),('Dépenses forfaitaires'!$E168*(VLOOKUP('Dépenses forfaitaires'!$D168,Listes!$A$54:$E$60,3,FALSE)))+(VLOOKUP('Dépenses forfaitaires'!$D168,Listes!$A$54:$E$60,4,FALSE))))))</f>
        <v/>
      </c>
      <c r="N168" s="100" t="str">
        <f>IF($H168="","",IF($C168=Listes!$B$31,IF('Dépenses forfaitaires'!$E168&lt;=Listes!$B$42,('Dépenses forfaitaires'!$E168*(VLOOKUP('Dépenses forfaitaires'!$D168,Listes!$A$43:$E$49,2,FALSE))),IF('Dépenses forfaitaires'!$E168&gt;Listes!$D$42,('Dépenses forfaitaires'!$E168*(VLOOKUP('Dépenses forfaitaires'!$D168,Listes!$A$43:$E$49,5,FALSE))),('Dépenses forfaitaires'!$E168*(VLOOKUP('Dépenses forfaitaires'!$D168,Listes!$A$43:$E$49,3,FALSE)))+(VLOOKUP('Dépenses forfaitaires'!$D168,Listes!$A$43:$E$49,4,FALSE))))))</f>
        <v/>
      </c>
      <c r="O168" s="100" t="str">
        <f>IF($H168="","",IF($C168=Listes!$B$34,Listes!$I$31,IF($C168=Listes!$B$35,(VLOOKUP('Dépenses forfaitaires'!$F168,Listes!$E$31:$F$36,2,FALSE)),IF($C168=Listes!$B$33,IF('Dépenses forfaitaires'!$E168&lt;=Listes!$A$64,'Dépenses forfaitaires'!$E168*Listes!$A$65,IF('Dépenses forfaitaires'!$E168&gt;Listes!$D$64,'Dépenses forfaitaires'!$E168*Listes!$D$65,(('Dépenses forfaitaires'!$E168*Listes!$B$65)+Listes!$C$65)))))))</f>
        <v/>
      </c>
      <c r="P168" s="101" t="str">
        <f t="shared" si="5"/>
        <v/>
      </c>
      <c r="Q168" s="221"/>
    </row>
    <row r="169" spans="1:17" ht="20.149999999999999" customHeight="1" x14ac:dyDescent="0.35">
      <c r="A169" s="44">
        <v>163</v>
      </c>
      <c r="B169" s="20"/>
      <c r="C169" s="20"/>
      <c r="D169" s="20"/>
      <c r="E169" s="20"/>
      <c r="F169" s="20"/>
      <c r="G169" s="20"/>
      <c r="H169" s="107" t="str">
        <f>IF(C169="","",IF(C169="","",(VLOOKUP(C169,Listes!$B$31:$C$35,2,FALSE))))</f>
        <v/>
      </c>
      <c r="I169" s="221" t="str">
        <f t="shared" si="4"/>
        <v/>
      </c>
      <c r="J169" s="221"/>
      <c r="K169" s="221"/>
      <c r="L169" s="101" t="str">
        <f>IF(H169="","",IF(H169="","",(VLOOKUP(H169,Listes!$C$31:$D$35,2,FALSE))))</f>
        <v/>
      </c>
      <c r="M169" s="100" t="str">
        <f>IF($H169="","",IF($C169=Listes!$B$32,IF('Dépenses forfaitaires'!$E169&lt;=Listes!$B$53,('Dépenses forfaitaires'!$E169*(VLOOKUP('Dépenses forfaitaires'!$D169,Listes!$A$54:$E$60,2,FALSE))),IF('Dépenses forfaitaires'!$E169&gt;Listes!$E$53,('Dépenses forfaitaires'!$E169*(VLOOKUP('Dépenses forfaitaires'!$D169,Listes!$A$54:$E$60,5,FALSE))),('Dépenses forfaitaires'!$E169*(VLOOKUP('Dépenses forfaitaires'!$D169,Listes!$A$54:$E$60,3,FALSE)))+(VLOOKUP('Dépenses forfaitaires'!$D169,Listes!$A$54:$E$60,4,FALSE))))))</f>
        <v/>
      </c>
      <c r="N169" s="100" t="str">
        <f>IF($H169="","",IF($C169=Listes!$B$31,IF('Dépenses forfaitaires'!$E169&lt;=Listes!$B$42,('Dépenses forfaitaires'!$E169*(VLOOKUP('Dépenses forfaitaires'!$D169,Listes!$A$43:$E$49,2,FALSE))),IF('Dépenses forfaitaires'!$E169&gt;Listes!$D$42,('Dépenses forfaitaires'!$E169*(VLOOKUP('Dépenses forfaitaires'!$D169,Listes!$A$43:$E$49,5,FALSE))),('Dépenses forfaitaires'!$E169*(VLOOKUP('Dépenses forfaitaires'!$D169,Listes!$A$43:$E$49,3,FALSE)))+(VLOOKUP('Dépenses forfaitaires'!$D169,Listes!$A$43:$E$49,4,FALSE))))))</f>
        <v/>
      </c>
      <c r="O169" s="100" t="str">
        <f>IF($H169="","",IF($C169=Listes!$B$34,Listes!$I$31,IF($C169=Listes!$B$35,(VLOOKUP('Dépenses forfaitaires'!$F169,Listes!$E$31:$F$36,2,FALSE)),IF($C169=Listes!$B$33,IF('Dépenses forfaitaires'!$E169&lt;=Listes!$A$64,'Dépenses forfaitaires'!$E169*Listes!$A$65,IF('Dépenses forfaitaires'!$E169&gt;Listes!$D$64,'Dépenses forfaitaires'!$E169*Listes!$D$65,(('Dépenses forfaitaires'!$E169*Listes!$B$65)+Listes!$C$65)))))))</f>
        <v/>
      </c>
      <c r="P169" s="101" t="str">
        <f t="shared" si="5"/>
        <v/>
      </c>
      <c r="Q169" s="221"/>
    </row>
    <row r="170" spans="1:17" ht="20.149999999999999" customHeight="1" x14ac:dyDescent="0.35">
      <c r="A170" s="44">
        <v>164</v>
      </c>
      <c r="B170" s="20"/>
      <c r="C170" s="20"/>
      <c r="D170" s="20"/>
      <c r="E170" s="20"/>
      <c r="F170" s="20"/>
      <c r="G170" s="20"/>
      <c r="H170" s="107" t="str">
        <f>IF(C170="","",IF(C170="","",(VLOOKUP(C170,Listes!$B$31:$C$35,2,FALSE))))</f>
        <v/>
      </c>
      <c r="I170" s="221" t="str">
        <f t="shared" si="4"/>
        <v/>
      </c>
      <c r="J170" s="221"/>
      <c r="K170" s="221"/>
      <c r="L170" s="101" t="str">
        <f>IF(H170="","",IF(H170="","",(VLOOKUP(H170,Listes!$C$31:$D$35,2,FALSE))))</f>
        <v/>
      </c>
      <c r="M170" s="100" t="str">
        <f>IF($H170="","",IF($C170=Listes!$B$32,IF('Dépenses forfaitaires'!$E170&lt;=Listes!$B$53,('Dépenses forfaitaires'!$E170*(VLOOKUP('Dépenses forfaitaires'!$D170,Listes!$A$54:$E$60,2,FALSE))),IF('Dépenses forfaitaires'!$E170&gt;Listes!$E$53,('Dépenses forfaitaires'!$E170*(VLOOKUP('Dépenses forfaitaires'!$D170,Listes!$A$54:$E$60,5,FALSE))),('Dépenses forfaitaires'!$E170*(VLOOKUP('Dépenses forfaitaires'!$D170,Listes!$A$54:$E$60,3,FALSE)))+(VLOOKUP('Dépenses forfaitaires'!$D170,Listes!$A$54:$E$60,4,FALSE))))))</f>
        <v/>
      </c>
      <c r="N170" s="100" t="str">
        <f>IF($H170="","",IF($C170=Listes!$B$31,IF('Dépenses forfaitaires'!$E170&lt;=Listes!$B$42,('Dépenses forfaitaires'!$E170*(VLOOKUP('Dépenses forfaitaires'!$D170,Listes!$A$43:$E$49,2,FALSE))),IF('Dépenses forfaitaires'!$E170&gt;Listes!$D$42,('Dépenses forfaitaires'!$E170*(VLOOKUP('Dépenses forfaitaires'!$D170,Listes!$A$43:$E$49,5,FALSE))),('Dépenses forfaitaires'!$E170*(VLOOKUP('Dépenses forfaitaires'!$D170,Listes!$A$43:$E$49,3,FALSE)))+(VLOOKUP('Dépenses forfaitaires'!$D170,Listes!$A$43:$E$49,4,FALSE))))))</f>
        <v/>
      </c>
      <c r="O170" s="100" t="str">
        <f>IF($H170="","",IF($C170=Listes!$B$34,Listes!$I$31,IF($C170=Listes!$B$35,(VLOOKUP('Dépenses forfaitaires'!$F170,Listes!$E$31:$F$36,2,FALSE)),IF($C170=Listes!$B$33,IF('Dépenses forfaitaires'!$E170&lt;=Listes!$A$64,'Dépenses forfaitaires'!$E170*Listes!$A$65,IF('Dépenses forfaitaires'!$E170&gt;Listes!$D$64,'Dépenses forfaitaires'!$E170*Listes!$D$65,(('Dépenses forfaitaires'!$E170*Listes!$B$65)+Listes!$C$65)))))))</f>
        <v/>
      </c>
      <c r="P170" s="101" t="str">
        <f t="shared" si="5"/>
        <v/>
      </c>
      <c r="Q170" s="221"/>
    </row>
    <row r="171" spans="1:17" ht="20.149999999999999" customHeight="1" x14ac:dyDescent="0.35">
      <c r="A171" s="44">
        <v>165</v>
      </c>
      <c r="B171" s="20"/>
      <c r="C171" s="20"/>
      <c r="D171" s="20"/>
      <c r="E171" s="20"/>
      <c r="F171" s="20"/>
      <c r="G171" s="20"/>
      <c r="H171" s="107" t="str">
        <f>IF(C171="","",IF(C171="","",(VLOOKUP(C171,Listes!$B$31:$C$35,2,FALSE))))</f>
        <v/>
      </c>
      <c r="I171" s="221" t="str">
        <f t="shared" si="4"/>
        <v/>
      </c>
      <c r="J171" s="221"/>
      <c r="K171" s="221"/>
      <c r="L171" s="101" t="str">
        <f>IF(H171="","",IF(H171="","",(VLOOKUP(H171,Listes!$C$31:$D$35,2,FALSE))))</f>
        <v/>
      </c>
      <c r="M171" s="100" t="str">
        <f>IF($H171="","",IF($C171=Listes!$B$32,IF('Dépenses forfaitaires'!$E171&lt;=Listes!$B$53,('Dépenses forfaitaires'!$E171*(VLOOKUP('Dépenses forfaitaires'!$D171,Listes!$A$54:$E$60,2,FALSE))),IF('Dépenses forfaitaires'!$E171&gt;Listes!$E$53,('Dépenses forfaitaires'!$E171*(VLOOKUP('Dépenses forfaitaires'!$D171,Listes!$A$54:$E$60,5,FALSE))),('Dépenses forfaitaires'!$E171*(VLOOKUP('Dépenses forfaitaires'!$D171,Listes!$A$54:$E$60,3,FALSE)))+(VLOOKUP('Dépenses forfaitaires'!$D171,Listes!$A$54:$E$60,4,FALSE))))))</f>
        <v/>
      </c>
      <c r="N171" s="100" t="str">
        <f>IF($H171="","",IF($C171=Listes!$B$31,IF('Dépenses forfaitaires'!$E171&lt;=Listes!$B$42,('Dépenses forfaitaires'!$E171*(VLOOKUP('Dépenses forfaitaires'!$D171,Listes!$A$43:$E$49,2,FALSE))),IF('Dépenses forfaitaires'!$E171&gt;Listes!$D$42,('Dépenses forfaitaires'!$E171*(VLOOKUP('Dépenses forfaitaires'!$D171,Listes!$A$43:$E$49,5,FALSE))),('Dépenses forfaitaires'!$E171*(VLOOKUP('Dépenses forfaitaires'!$D171,Listes!$A$43:$E$49,3,FALSE)))+(VLOOKUP('Dépenses forfaitaires'!$D171,Listes!$A$43:$E$49,4,FALSE))))))</f>
        <v/>
      </c>
      <c r="O171" s="100" t="str">
        <f>IF($H171="","",IF($C171=Listes!$B$34,Listes!$I$31,IF($C171=Listes!$B$35,(VLOOKUP('Dépenses forfaitaires'!$F171,Listes!$E$31:$F$36,2,FALSE)),IF($C171=Listes!$B$33,IF('Dépenses forfaitaires'!$E171&lt;=Listes!$A$64,'Dépenses forfaitaires'!$E171*Listes!$A$65,IF('Dépenses forfaitaires'!$E171&gt;Listes!$D$64,'Dépenses forfaitaires'!$E171*Listes!$D$65,(('Dépenses forfaitaires'!$E171*Listes!$B$65)+Listes!$C$65)))))))</f>
        <v/>
      </c>
      <c r="P171" s="101" t="str">
        <f t="shared" si="5"/>
        <v/>
      </c>
      <c r="Q171" s="221"/>
    </row>
    <row r="172" spans="1:17" ht="20.149999999999999" customHeight="1" x14ac:dyDescent="0.35">
      <c r="A172" s="44">
        <v>166</v>
      </c>
      <c r="B172" s="20"/>
      <c r="C172" s="20"/>
      <c r="D172" s="20"/>
      <c r="E172" s="20"/>
      <c r="F172" s="20"/>
      <c r="G172" s="20"/>
      <c r="H172" s="107" t="str">
        <f>IF(C172="","",IF(C172="","",(VLOOKUP(C172,Listes!$B$31:$C$35,2,FALSE))))</f>
        <v/>
      </c>
      <c r="I172" s="221" t="str">
        <f t="shared" si="4"/>
        <v/>
      </c>
      <c r="J172" s="221"/>
      <c r="K172" s="221"/>
      <c r="L172" s="101" t="str">
        <f>IF(H172="","",IF(H172="","",(VLOOKUP(H172,Listes!$C$31:$D$35,2,FALSE))))</f>
        <v/>
      </c>
      <c r="M172" s="100" t="str">
        <f>IF($H172="","",IF($C172=Listes!$B$32,IF('Dépenses forfaitaires'!$E172&lt;=Listes!$B$53,('Dépenses forfaitaires'!$E172*(VLOOKUP('Dépenses forfaitaires'!$D172,Listes!$A$54:$E$60,2,FALSE))),IF('Dépenses forfaitaires'!$E172&gt;Listes!$E$53,('Dépenses forfaitaires'!$E172*(VLOOKUP('Dépenses forfaitaires'!$D172,Listes!$A$54:$E$60,5,FALSE))),('Dépenses forfaitaires'!$E172*(VLOOKUP('Dépenses forfaitaires'!$D172,Listes!$A$54:$E$60,3,FALSE)))+(VLOOKUP('Dépenses forfaitaires'!$D172,Listes!$A$54:$E$60,4,FALSE))))))</f>
        <v/>
      </c>
      <c r="N172" s="100" t="str">
        <f>IF($H172="","",IF($C172=Listes!$B$31,IF('Dépenses forfaitaires'!$E172&lt;=Listes!$B$42,('Dépenses forfaitaires'!$E172*(VLOOKUP('Dépenses forfaitaires'!$D172,Listes!$A$43:$E$49,2,FALSE))),IF('Dépenses forfaitaires'!$E172&gt;Listes!$D$42,('Dépenses forfaitaires'!$E172*(VLOOKUP('Dépenses forfaitaires'!$D172,Listes!$A$43:$E$49,5,FALSE))),('Dépenses forfaitaires'!$E172*(VLOOKUP('Dépenses forfaitaires'!$D172,Listes!$A$43:$E$49,3,FALSE)))+(VLOOKUP('Dépenses forfaitaires'!$D172,Listes!$A$43:$E$49,4,FALSE))))))</f>
        <v/>
      </c>
      <c r="O172" s="100" t="str">
        <f>IF($H172="","",IF($C172=Listes!$B$34,Listes!$I$31,IF($C172=Listes!$B$35,(VLOOKUP('Dépenses forfaitaires'!$F172,Listes!$E$31:$F$36,2,FALSE)),IF($C172=Listes!$B$33,IF('Dépenses forfaitaires'!$E172&lt;=Listes!$A$64,'Dépenses forfaitaires'!$E172*Listes!$A$65,IF('Dépenses forfaitaires'!$E172&gt;Listes!$D$64,'Dépenses forfaitaires'!$E172*Listes!$D$65,(('Dépenses forfaitaires'!$E172*Listes!$B$65)+Listes!$C$65)))))))</f>
        <v/>
      </c>
      <c r="P172" s="101" t="str">
        <f t="shared" si="5"/>
        <v/>
      </c>
      <c r="Q172" s="221"/>
    </row>
    <row r="173" spans="1:17" ht="20.149999999999999" customHeight="1" x14ac:dyDescent="0.35">
      <c r="A173" s="44">
        <v>167</v>
      </c>
      <c r="B173" s="20"/>
      <c r="C173" s="20"/>
      <c r="D173" s="20"/>
      <c r="E173" s="20"/>
      <c r="F173" s="20"/>
      <c r="G173" s="20"/>
      <c r="H173" s="107" t="str">
        <f>IF(C173="","",IF(C173="","",(VLOOKUP(C173,Listes!$B$31:$C$35,2,FALSE))))</f>
        <v/>
      </c>
      <c r="I173" s="221" t="str">
        <f t="shared" si="4"/>
        <v/>
      </c>
      <c r="J173" s="221"/>
      <c r="K173" s="221"/>
      <c r="L173" s="101" t="str">
        <f>IF(H173="","",IF(H173="","",(VLOOKUP(H173,Listes!$C$31:$D$35,2,FALSE))))</f>
        <v/>
      </c>
      <c r="M173" s="100" t="str">
        <f>IF($H173="","",IF($C173=Listes!$B$32,IF('Dépenses forfaitaires'!$E173&lt;=Listes!$B$53,('Dépenses forfaitaires'!$E173*(VLOOKUP('Dépenses forfaitaires'!$D173,Listes!$A$54:$E$60,2,FALSE))),IF('Dépenses forfaitaires'!$E173&gt;Listes!$E$53,('Dépenses forfaitaires'!$E173*(VLOOKUP('Dépenses forfaitaires'!$D173,Listes!$A$54:$E$60,5,FALSE))),('Dépenses forfaitaires'!$E173*(VLOOKUP('Dépenses forfaitaires'!$D173,Listes!$A$54:$E$60,3,FALSE)))+(VLOOKUP('Dépenses forfaitaires'!$D173,Listes!$A$54:$E$60,4,FALSE))))))</f>
        <v/>
      </c>
      <c r="N173" s="100" t="str">
        <f>IF($H173="","",IF($C173=Listes!$B$31,IF('Dépenses forfaitaires'!$E173&lt;=Listes!$B$42,('Dépenses forfaitaires'!$E173*(VLOOKUP('Dépenses forfaitaires'!$D173,Listes!$A$43:$E$49,2,FALSE))),IF('Dépenses forfaitaires'!$E173&gt;Listes!$D$42,('Dépenses forfaitaires'!$E173*(VLOOKUP('Dépenses forfaitaires'!$D173,Listes!$A$43:$E$49,5,FALSE))),('Dépenses forfaitaires'!$E173*(VLOOKUP('Dépenses forfaitaires'!$D173,Listes!$A$43:$E$49,3,FALSE)))+(VLOOKUP('Dépenses forfaitaires'!$D173,Listes!$A$43:$E$49,4,FALSE))))))</f>
        <v/>
      </c>
      <c r="O173" s="100" t="str">
        <f>IF($H173="","",IF($C173=Listes!$B$34,Listes!$I$31,IF($C173=Listes!$B$35,(VLOOKUP('Dépenses forfaitaires'!$F173,Listes!$E$31:$F$36,2,FALSE)),IF($C173=Listes!$B$33,IF('Dépenses forfaitaires'!$E173&lt;=Listes!$A$64,'Dépenses forfaitaires'!$E173*Listes!$A$65,IF('Dépenses forfaitaires'!$E173&gt;Listes!$D$64,'Dépenses forfaitaires'!$E173*Listes!$D$65,(('Dépenses forfaitaires'!$E173*Listes!$B$65)+Listes!$C$65)))))))</f>
        <v/>
      </c>
      <c r="P173" s="101" t="str">
        <f t="shared" si="5"/>
        <v/>
      </c>
      <c r="Q173" s="221"/>
    </row>
    <row r="174" spans="1:17" ht="20.149999999999999" customHeight="1" x14ac:dyDescent="0.35">
      <c r="A174" s="44">
        <v>168</v>
      </c>
      <c r="B174" s="20"/>
      <c r="C174" s="20"/>
      <c r="D174" s="20"/>
      <c r="E174" s="20"/>
      <c r="F174" s="20"/>
      <c r="G174" s="20"/>
      <c r="H174" s="107" t="str">
        <f>IF(C174="","",IF(C174="","",(VLOOKUP(C174,Listes!$B$31:$C$35,2,FALSE))))</f>
        <v/>
      </c>
      <c r="I174" s="221" t="str">
        <f t="shared" si="4"/>
        <v/>
      </c>
      <c r="J174" s="221"/>
      <c r="K174" s="221"/>
      <c r="L174" s="101" t="str">
        <f>IF(H174="","",IF(H174="","",(VLOOKUP(H174,Listes!$C$31:$D$35,2,FALSE))))</f>
        <v/>
      </c>
      <c r="M174" s="100" t="str">
        <f>IF($H174="","",IF($C174=Listes!$B$32,IF('Dépenses forfaitaires'!$E174&lt;=Listes!$B$53,('Dépenses forfaitaires'!$E174*(VLOOKUP('Dépenses forfaitaires'!$D174,Listes!$A$54:$E$60,2,FALSE))),IF('Dépenses forfaitaires'!$E174&gt;Listes!$E$53,('Dépenses forfaitaires'!$E174*(VLOOKUP('Dépenses forfaitaires'!$D174,Listes!$A$54:$E$60,5,FALSE))),('Dépenses forfaitaires'!$E174*(VLOOKUP('Dépenses forfaitaires'!$D174,Listes!$A$54:$E$60,3,FALSE)))+(VLOOKUP('Dépenses forfaitaires'!$D174,Listes!$A$54:$E$60,4,FALSE))))))</f>
        <v/>
      </c>
      <c r="N174" s="100" t="str">
        <f>IF($H174="","",IF($C174=Listes!$B$31,IF('Dépenses forfaitaires'!$E174&lt;=Listes!$B$42,('Dépenses forfaitaires'!$E174*(VLOOKUP('Dépenses forfaitaires'!$D174,Listes!$A$43:$E$49,2,FALSE))),IF('Dépenses forfaitaires'!$E174&gt;Listes!$D$42,('Dépenses forfaitaires'!$E174*(VLOOKUP('Dépenses forfaitaires'!$D174,Listes!$A$43:$E$49,5,FALSE))),('Dépenses forfaitaires'!$E174*(VLOOKUP('Dépenses forfaitaires'!$D174,Listes!$A$43:$E$49,3,FALSE)))+(VLOOKUP('Dépenses forfaitaires'!$D174,Listes!$A$43:$E$49,4,FALSE))))))</f>
        <v/>
      </c>
      <c r="O174" s="100" t="str">
        <f>IF($H174="","",IF($C174=Listes!$B$34,Listes!$I$31,IF($C174=Listes!$B$35,(VLOOKUP('Dépenses forfaitaires'!$F174,Listes!$E$31:$F$36,2,FALSE)),IF($C174=Listes!$B$33,IF('Dépenses forfaitaires'!$E174&lt;=Listes!$A$64,'Dépenses forfaitaires'!$E174*Listes!$A$65,IF('Dépenses forfaitaires'!$E174&gt;Listes!$D$64,'Dépenses forfaitaires'!$E174*Listes!$D$65,(('Dépenses forfaitaires'!$E174*Listes!$B$65)+Listes!$C$65)))))))</f>
        <v/>
      </c>
      <c r="P174" s="101" t="str">
        <f t="shared" si="5"/>
        <v/>
      </c>
      <c r="Q174" s="221"/>
    </row>
    <row r="175" spans="1:17" ht="20.149999999999999" customHeight="1" x14ac:dyDescent="0.35">
      <c r="A175" s="44">
        <v>169</v>
      </c>
      <c r="B175" s="20"/>
      <c r="C175" s="20"/>
      <c r="D175" s="20"/>
      <c r="E175" s="20"/>
      <c r="F175" s="20"/>
      <c r="G175" s="20"/>
      <c r="H175" s="107" t="str">
        <f>IF(C175="","",IF(C175="","",(VLOOKUP(C175,Listes!$B$31:$C$35,2,FALSE))))</f>
        <v/>
      </c>
      <c r="I175" s="221" t="str">
        <f t="shared" si="4"/>
        <v/>
      </c>
      <c r="J175" s="221"/>
      <c r="K175" s="221"/>
      <c r="L175" s="101" t="str">
        <f>IF(H175="","",IF(H175="","",(VLOOKUP(H175,Listes!$C$31:$D$35,2,FALSE))))</f>
        <v/>
      </c>
      <c r="M175" s="100" t="str">
        <f>IF($H175="","",IF($C175=Listes!$B$32,IF('Dépenses forfaitaires'!$E175&lt;=Listes!$B$53,('Dépenses forfaitaires'!$E175*(VLOOKUP('Dépenses forfaitaires'!$D175,Listes!$A$54:$E$60,2,FALSE))),IF('Dépenses forfaitaires'!$E175&gt;Listes!$E$53,('Dépenses forfaitaires'!$E175*(VLOOKUP('Dépenses forfaitaires'!$D175,Listes!$A$54:$E$60,5,FALSE))),('Dépenses forfaitaires'!$E175*(VLOOKUP('Dépenses forfaitaires'!$D175,Listes!$A$54:$E$60,3,FALSE)))+(VLOOKUP('Dépenses forfaitaires'!$D175,Listes!$A$54:$E$60,4,FALSE))))))</f>
        <v/>
      </c>
      <c r="N175" s="100" t="str">
        <f>IF($H175="","",IF($C175=Listes!$B$31,IF('Dépenses forfaitaires'!$E175&lt;=Listes!$B$42,('Dépenses forfaitaires'!$E175*(VLOOKUP('Dépenses forfaitaires'!$D175,Listes!$A$43:$E$49,2,FALSE))),IF('Dépenses forfaitaires'!$E175&gt;Listes!$D$42,('Dépenses forfaitaires'!$E175*(VLOOKUP('Dépenses forfaitaires'!$D175,Listes!$A$43:$E$49,5,FALSE))),('Dépenses forfaitaires'!$E175*(VLOOKUP('Dépenses forfaitaires'!$D175,Listes!$A$43:$E$49,3,FALSE)))+(VLOOKUP('Dépenses forfaitaires'!$D175,Listes!$A$43:$E$49,4,FALSE))))))</f>
        <v/>
      </c>
      <c r="O175" s="100" t="str">
        <f>IF($H175="","",IF($C175=Listes!$B$34,Listes!$I$31,IF($C175=Listes!$B$35,(VLOOKUP('Dépenses forfaitaires'!$F175,Listes!$E$31:$F$36,2,FALSE)),IF($C175=Listes!$B$33,IF('Dépenses forfaitaires'!$E175&lt;=Listes!$A$64,'Dépenses forfaitaires'!$E175*Listes!$A$65,IF('Dépenses forfaitaires'!$E175&gt;Listes!$D$64,'Dépenses forfaitaires'!$E175*Listes!$D$65,(('Dépenses forfaitaires'!$E175*Listes!$B$65)+Listes!$C$65)))))))</f>
        <v/>
      </c>
      <c r="P175" s="101" t="str">
        <f t="shared" si="5"/>
        <v/>
      </c>
      <c r="Q175" s="221"/>
    </row>
    <row r="176" spans="1:17" ht="20.149999999999999" customHeight="1" x14ac:dyDescent="0.35">
      <c r="A176" s="44">
        <v>170</v>
      </c>
      <c r="B176" s="20"/>
      <c r="C176" s="20"/>
      <c r="D176" s="20"/>
      <c r="E176" s="20"/>
      <c r="F176" s="20"/>
      <c r="G176" s="20"/>
      <c r="H176" s="107" t="str">
        <f>IF(C176="","",IF(C176="","",(VLOOKUP(C176,Listes!$B$31:$C$35,2,FALSE))))</f>
        <v/>
      </c>
      <c r="I176" s="221" t="str">
        <f t="shared" si="4"/>
        <v/>
      </c>
      <c r="J176" s="221"/>
      <c r="K176" s="221"/>
      <c r="L176" s="101" t="str">
        <f>IF(H176="","",IF(H176="","",(VLOOKUP(H176,Listes!$C$31:$D$35,2,FALSE))))</f>
        <v/>
      </c>
      <c r="M176" s="100" t="str">
        <f>IF($H176="","",IF($C176=Listes!$B$32,IF('Dépenses forfaitaires'!$E176&lt;=Listes!$B$53,('Dépenses forfaitaires'!$E176*(VLOOKUP('Dépenses forfaitaires'!$D176,Listes!$A$54:$E$60,2,FALSE))),IF('Dépenses forfaitaires'!$E176&gt;Listes!$E$53,('Dépenses forfaitaires'!$E176*(VLOOKUP('Dépenses forfaitaires'!$D176,Listes!$A$54:$E$60,5,FALSE))),('Dépenses forfaitaires'!$E176*(VLOOKUP('Dépenses forfaitaires'!$D176,Listes!$A$54:$E$60,3,FALSE)))+(VLOOKUP('Dépenses forfaitaires'!$D176,Listes!$A$54:$E$60,4,FALSE))))))</f>
        <v/>
      </c>
      <c r="N176" s="100" t="str">
        <f>IF($H176="","",IF($C176=Listes!$B$31,IF('Dépenses forfaitaires'!$E176&lt;=Listes!$B$42,('Dépenses forfaitaires'!$E176*(VLOOKUP('Dépenses forfaitaires'!$D176,Listes!$A$43:$E$49,2,FALSE))),IF('Dépenses forfaitaires'!$E176&gt;Listes!$D$42,('Dépenses forfaitaires'!$E176*(VLOOKUP('Dépenses forfaitaires'!$D176,Listes!$A$43:$E$49,5,FALSE))),('Dépenses forfaitaires'!$E176*(VLOOKUP('Dépenses forfaitaires'!$D176,Listes!$A$43:$E$49,3,FALSE)))+(VLOOKUP('Dépenses forfaitaires'!$D176,Listes!$A$43:$E$49,4,FALSE))))))</f>
        <v/>
      </c>
      <c r="O176" s="100" t="str">
        <f>IF($H176="","",IF($C176=Listes!$B$34,Listes!$I$31,IF($C176=Listes!$B$35,(VLOOKUP('Dépenses forfaitaires'!$F176,Listes!$E$31:$F$36,2,FALSE)),IF($C176=Listes!$B$33,IF('Dépenses forfaitaires'!$E176&lt;=Listes!$A$64,'Dépenses forfaitaires'!$E176*Listes!$A$65,IF('Dépenses forfaitaires'!$E176&gt;Listes!$D$64,'Dépenses forfaitaires'!$E176*Listes!$D$65,(('Dépenses forfaitaires'!$E176*Listes!$B$65)+Listes!$C$65)))))))</f>
        <v/>
      </c>
      <c r="P176" s="101" t="str">
        <f t="shared" si="5"/>
        <v/>
      </c>
      <c r="Q176" s="221"/>
    </row>
    <row r="177" spans="1:17" ht="20.149999999999999" customHeight="1" x14ac:dyDescent="0.35">
      <c r="A177" s="44">
        <v>171</v>
      </c>
      <c r="B177" s="20"/>
      <c r="C177" s="20"/>
      <c r="D177" s="20"/>
      <c r="E177" s="20"/>
      <c r="F177" s="20"/>
      <c r="G177" s="20"/>
      <c r="H177" s="107" t="str">
        <f>IF(C177="","",IF(C177="","",(VLOOKUP(C177,Listes!$B$31:$C$35,2,FALSE))))</f>
        <v/>
      </c>
      <c r="I177" s="221" t="str">
        <f t="shared" si="4"/>
        <v/>
      </c>
      <c r="J177" s="221"/>
      <c r="K177" s="221"/>
      <c r="L177" s="101" t="str">
        <f>IF(H177="","",IF(H177="","",(VLOOKUP(H177,Listes!$C$31:$D$35,2,FALSE))))</f>
        <v/>
      </c>
      <c r="M177" s="100" t="str">
        <f>IF($H177="","",IF($C177=Listes!$B$32,IF('Dépenses forfaitaires'!$E177&lt;=Listes!$B$53,('Dépenses forfaitaires'!$E177*(VLOOKUP('Dépenses forfaitaires'!$D177,Listes!$A$54:$E$60,2,FALSE))),IF('Dépenses forfaitaires'!$E177&gt;Listes!$E$53,('Dépenses forfaitaires'!$E177*(VLOOKUP('Dépenses forfaitaires'!$D177,Listes!$A$54:$E$60,5,FALSE))),('Dépenses forfaitaires'!$E177*(VLOOKUP('Dépenses forfaitaires'!$D177,Listes!$A$54:$E$60,3,FALSE)))+(VLOOKUP('Dépenses forfaitaires'!$D177,Listes!$A$54:$E$60,4,FALSE))))))</f>
        <v/>
      </c>
      <c r="N177" s="100" t="str">
        <f>IF($H177="","",IF($C177=Listes!$B$31,IF('Dépenses forfaitaires'!$E177&lt;=Listes!$B$42,('Dépenses forfaitaires'!$E177*(VLOOKUP('Dépenses forfaitaires'!$D177,Listes!$A$43:$E$49,2,FALSE))),IF('Dépenses forfaitaires'!$E177&gt;Listes!$D$42,('Dépenses forfaitaires'!$E177*(VLOOKUP('Dépenses forfaitaires'!$D177,Listes!$A$43:$E$49,5,FALSE))),('Dépenses forfaitaires'!$E177*(VLOOKUP('Dépenses forfaitaires'!$D177,Listes!$A$43:$E$49,3,FALSE)))+(VLOOKUP('Dépenses forfaitaires'!$D177,Listes!$A$43:$E$49,4,FALSE))))))</f>
        <v/>
      </c>
      <c r="O177" s="100" t="str">
        <f>IF($H177="","",IF($C177=Listes!$B$34,Listes!$I$31,IF($C177=Listes!$B$35,(VLOOKUP('Dépenses forfaitaires'!$F177,Listes!$E$31:$F$36,2,FALSE)),IF($C177=Listes!$B$33,IF('Dépenses forfaitaires'!$E177&lt;=Listes!$A$64,'Dépenses forfaitaires'!$E177*Listes!$A$65,IF('Dépenses forfaitaires'!$E177&gt;Listes!$D$64,'Dépenses forfaitaires'!$E177*Listes!$D$65,(('Dépenses forfaitaires'!$E177*Listes!$B$65)+Listes!$C$65)))))))</f>
        <v/>
      </c>
      <c r="P177" s="101" t="str">
        <f t="shared" si="5"/>
        <v/>
      </c>
      <c r="Q177" s="221"/>
    </row>
    <row r="178" spans="1:17" ht="20.149999999999999" customHeight="1" x14ac:dyDescent="0.35">
      <c r="A178" s="44">
        <v>172</v>
      </c>
      <c r="B178" s="20"/>
      <c r="C178" s="20"/>
      <c r="D178" s="20"/>
      <c r="E178" s="20"/>
      <c r="F178" s="20"/>
      <c r="G178" s="20"/>
      <c r="H178" s="107" t="str">
        <f>IF(C178="","",IF(C178="","",(VLOOKUP(C178,Listes!$B$31:$C$35,2,FALSE))))</f>
        <v/>
      </c>
      <c r="I178" s="221" t="str">
        <f t="shared" si="4"/>
        <v/>
      </c>
      <c r="J178" s="221"/>
      <c r="K178" s="221"/>
      <c r="L178" s="101" t="str">
        <f>IF(H178="","",IF(H178="","",(VLOOKUP(H178,Listes!$C$31:$D$35,2,FALSE))))</f>
        <v/>
      </c>
      <c r="M178" s="100" t="str">
        <f>IF($H178="","",IF($C178=Listes!$B$32,IF('Dépenses forfaitaires'!$E178&lt;=Listes!$B$53,('Dépenses forfaitaires'!$E178*(VLOOKUP('Dépenses forfaitaires'!$D178,Listes!$A$54:$E$60,2,FALSE))),IF('Dépenses forfaitaires'!$E178&gt;Listes!$E$53,('Dépenses forfaitaires'!$E178*(VLOOKUP('Dépenses forfaitaires'!$D178,Listes!$A$54:$E$60,5,FALSE))),('Dépenses forfaitaires'!$E178*(VLOOKUP('Dépenses forfaitaires'!$D178,Listes!$A$54:$E$60,3,FALSE)))+(VLOOKUP('Dépenses forfaitaires'!$D178,Listes!$A$54:$E$60,4,FALSE))))))</f>
        <v/>
      </c>
      <c r="N178" s="100" t="str">
        <f>IF($H178="","",IF($C178=Listes!$B$31,IF('Dépenses forfaitaires'!$E178&lt;=Listes!$B$42,('Dépenses forfaitaires'!$E178*(VLOOKUP('Dépenses forfaitaires'!$D178,Listes!$A$43:$E$49,2,FALSE))),IF('Dépenses forfaitaires'!$E178&gt;Listes!$D$42,('Dépenses forfaitaires'!$E178*(VLOOKUP('Dépenses forfaitaires'!$D178,Listes!$A$43:$E$49,5,FALSE))),('Dépenses forfaitaires'!$E178*(VLOOKUP('Dépenses forfaitaires'!$D178,Listes!$A$43:$E$49,3,FALSE)))+(VLOOKUP('Dépenses forfaitaires'!$D178,Listes!$A$43:$E$49,4,FALSE))))))</f>
        <v/>
      </c>
      <c r="O178" s="100" t="str">
        <f>IF($H178="","",IF($C178=Listes!$B$34,Listes!$I$31,IF($C178=Listes!$B$35,(VLOOKUP('Dépenses forfaitaires'!$F178,Listes!$E$31:$F$36,2,FALSE)),IF($C178=Listes!$B$33,IF('Dépenses forfaitaires'!$E178&lt;=Listes!$A$64,'Dépenses forfaitaires'!$E178*Listes!$A$65,IF('Dépenses forfaitaires'!$E178&gt;Listes!$D$64,'Dépenses forfaitaires'!$E178*Listes!$D$65,(('Dépenses forfaitaires'!$E178*Listes!$B$65)+Listes!$C$65)))))))</f>
        <v/>
      </c>
      <c r="P178" s="101" t="str">
        <f t="shared" si="5"/>
        <v/>
      </c>
      <c r="Q178" s="221"/>
    </row>
    <row r="179" spans="1:17" ht="20.149999999999999" customHeight="1" x14ac:dyDescent="0.35">
      <c r="A179" s="44">
        <v>173</v>
      </c>
      <c r="B179" s="20"/>
      <c r="C179" s="20"/>
      <c r="D179" s="20"/>
      <c r="E179" s="20"/>
      <c r="F179" s="20"/>
      <c r="G179" s="20"/>
      <c r="H179" s="107" t="str">
        <f>IF(C179="","",IF(C179="","",(VLOOKUP(C179,Listes!$B$31:$C$35,2,FALSE))))</f>
        <v/>
      </c>
      <c r="I179" s="221" t="str">
        <f t="shared" si="4"/>
        <v/>
      </c>
      <c r="J179" s="221"/>
      <c r="K179" s="221"/>
      <c r="L179" s="101" t="str">
        <f>IF(H179="","",IF(H179="","",(VLOOKUP(H179,Listes!$C$31:$D$35,2,FALSE))))</f>
        <v/>
      </c>
      <c r="M179" s="100" t="str">
        <f>IF($H179="","",IF($C179=Listes!$B$32,IF('Dépenses forfaitaires'!$E179&lt;=Listes!$B$53,('Dépenses forfaitaires'!$E179*(VLOOKUP('Dépenses forfaitaires'!$D179,Listes!$A$54:$E$60,2,FALSE))),IF('Dépenses forfaitaires'!$E179&gt;Listes!$E$53,('Dépenses forfaitaires'!$E179*(VLOOKUP('Dépenses forfaitaires'!$D179,Listes!$A$54:$E$60,5,FALSE))),('Dépenses forfaitaires'!$E179*(VLOOKUP('Dépenses forfaitaires'!$D179,Listes!$A$54:$E$60,3,FALSE)))+(VLOOKUP('Dépenses forfaitaires'!$D179,Listes!$A$54:$E$60,4,FALSE))))))</f>
        <v/>
      </c>
      <c r="N179" s="100" t="str">
        <f>IF($H179="","",IF($C179=Listes!$B$31,IF('Dépenses forfaitaires'!$E179&lt;=Listes!$B$42,('Dépenses forfaitaires'!$E179*(VLOOKUP('Dépenses forfaitaires'!$D179,Listes!$A$43:$E$49,2,FALSE))),IF('Dépenses forfaitaires'!$E179&gt;Listes!$D$42,('Dépenses forfaitaires'!$E179*(VLOOKUP('Dépenses forfaitaires'!$D179,Listes!$A$43:$E$49,5,FALSE))),('Dépenses forfaitaires'!$E179*(VLOOKUP('Dépenses forfaitaires'!$D179,Listes!$A$43:$E$49,3,FALSE)))+(VLOOKUP('Dépenses forfaitaires'!$D179,Listes!$A$43:$E$49,4,FALSE))))))</f>
        <v/>
      </c>
      <c r="O179" s="100" t="str">
        <f>IF($H179="","",IF($C179=Listes!$B$34,Listes!$I$31,IF($C179=Listes!$B$35,(VLOOKUP('Dépenses forfaitaires'!$F179,Listes!$E$31:$F$36,2,FALSE)),IF($C179=Listes!$B$33,IF('Dépenses forfaitaires'!$E179&lt;=Listes!$A$64,'Dépenses forfaitaires'!$E179*Listes!$A$65,IF('Dépenses forfaitaires'!$E179&gt;Listes!$D$64,'Dépenses forfaitaires'!$E179*Listes!$D$65,(('Dépenses forfaitaires'!$E179*Listes!$B$65)+Listes!$C$65)))))))</f>
        <v/>
      </c>
      <c r="P179" s="101" t="str">
        <f t="shared" si="5"/>
        <v/>
      </c>
      <c r="Q179" s="221"/>
    </row>
    <row r="180" spans="1:17" ht="20.149999999999999" customHeight="1" x14ac:dyDescent="0.35">
      <c r="A180" s="44">
        <v>174</v>
      </c>
      <c r="B180" s="20"/>
      <c r="C180" s="20"/>
      <c r="D180" s="20"/>
      <c r="E180" s="20"/>
      <c r="F180" s="20"/>
      <c r="G180" s="20"/>
      <c r="H180" s="107" t="str">
        <f>IF(C180="","",IF(C180="","",(VLOOKUP(C180,Listes!$B$31:$C$35,2,FALSE))))</f>
        <v/>
      </c>
      <c r="I180" s="221" t="str">
        <f t="shared" si="4"/>
        <v/>
      </c>
      <c r="J180" s="221"/>
      <c r="K180" s="221"/>
      <c r="L180" s="101" t="str">
        <f>IF(H180="","",IF(H180="","",(VLOOKUP(H180,Listes!$C$31:$D$35,2,FALSE))))</f>
        <v/>
      </c>
      <c r="M180" s="100" t="str">
        <f>IF($H180="","",IF($C180=Listes!$B$32,IF('Dépenses forfaitaires'!$E180&lt;=Listes!$B$53,('Dépenses forfaitaires'!$E180*(VLOOKUP('Dépenses forfaitaires'!$D180,Listes!$A$54:$E$60,2,FALSE))),IF('Dépenses forfaitaires'!$E180&gt;Listes!$E$53,('Dépenses forfaitaires'!$E180*(VLOOKUP('Dépenses forfaitaires'!$D180,Listes!$A$54:$E$60,5,FALSE))),('Dépenses forfaitaires'!$E180*(VLOOKUP('Dépenses forfaitaires'!$D180,Listes!$A$54:$E$60,3,FALSE)))+(VLOOKUP('Dépenses forfaitaires'!$D180,Listes!$A$54:$E$60,4,FALSE))))))</f>
        <v/>
      </c>
      <c r="N180" s="100" t="str">
        <f>IF($H180="","",IF($C180=Listes!$B$31,IF('Dépenses forfaitaires'!$E180&lt;=Listes!$B$42,('Dépenses forfaitaires'!$E180*(VLOOKUP('Dépenses forfaitaires'!$D180,Listes!$A$43:$E$49,2,FALSE))),IF('Dépenses forfaitaires'!$E180&gt;Listes!$D$42,('Dépenses forfaitaires'!$E180*(VLOOKUP('Dépenses forfaitaires'!$D180,Listes!$A$43:$E$49,5,FALSE))),('Dépenses forfaitaires'!$E180*(VLOOKUP('Dépenses forfaitaires'!$D180,Listes!$A$43:$E$49,3,FALSE)))+(VLOOKUP('Dépenses forfaitaires'!$D180,Listes!$A$43:$E$49,4,FALSE))))))</f>
        <v/>
      </c>
      <c r="O180" s="100" t="str">
        <f>IF($H180="","",IF($C180=Listes!$B$34,Listes!$I$31,IF($C180=Listes!$B$35,(VLOOKUP('Dépenses forfaitaires'!$F180,Listes!$E$31:$F$36,2,FALSE)),IF($C180=Listes!$B$33,IF('Dépenses forfaitaires'!$E180&lt;=Listes!$A$64,'Dépenses forfaitaires'!$E180*Listes!$A$65,IF('Dépenses forfaitaires'!$E180&gt;Listes!$D$64,'Dépenses forfaitaires'!$E180*Listes!$D$65,(('Dépenses forfaitaires'!$E180*Listes!$B$65)+Listes!$C$65)))))))</f>
        <v/>
      </c>
      <c r="P180" s="101" t="str">
        <f t="shared" si="5"/>
        <v/>
      </c>
      <c r="Q180" s="221"/>
    </row>
    <row r="181" spans="1:17" ht="20.149999999999999" customHeight="1" x14ac:dyDescent="0.35">
      <c r="A181" s="44">
        <v>175</v>
      </c>
      <c r="B181" s="20"/>
      <c r="C181" s="20"/>
      <c r="D181" s="20"/>
      <c r="E181" s="20"/>
      <c r="F181" s="20"/>
      <c r="G181" s="20"/>
      <c r="H181" s="107" t="str">
        <f>IF(C181="","",IF(C181="","",(VLOOKUP(C181,Listes!$B$31:$C$35,2,FALSE))))</f>
        <v/>
      </c>
      <c r="I181" s="221" t="str">
        <f t="shared" si="4"/>
        <v/>
      </c>
      <c r="J181" s="221"/>
      <c r="K181" s="221"/>
      <c r="L181" s="101" t="str">
        <f>IF(H181="","",IF(H181="","",(VLOOKUP(H181,Listes!$C$31:$D$35,2,FALSE))))</f>
        <v/>
      </c>
      <c r="M181" s="100" t="str">
        <f>IF($H181="","",IF($C181=Listes!$B$32,IF('Dépenses forfaitaires'!$E181&lt;=Listes!$B$53,('Dépenses forfaitaires'!$E181*(VLOOKUP('Dépenses forfaitaires'!$D181,Listes!$A$54:$E$60,2,FALSE))),IF('Dépenses forfaitaires'!$E181&gt;Listes!$E$53,('Dépenses forfaitaires'!$E181*(VLOOKUP('Dépenses forfaitaires'!$D181,Listes!$A$54:$E$60,5,FALSE))),('Dépenses forfaitaires'!$E181*(VLOOKUP('Dépenses forfaitaires'!$D181,Listes!$A$54:$E$60,3,FALSE)))+(VLOOKUP('Dépenses forfaitaires'!$D181,Listes!$A$54:$E$60,4,FALSE))))))</f>
        <v/>
      </c>
      <c r="N181" s="100" t="str">
        <f>IF($H181="","",IF($C181=Listes!$B$31,IF('Dépenses forfaitaires'!$E181&lt;=Listes!$B$42,('Dépenses forfaitaires'!$E181*(VLOOKUP('Dépenses forfaitaires'!$D181,Listes!$A$43:$E$49,2,FALSE))),IF('Dépenses forfaitaires'!$E181&gt;Listes!$D$42,('Dépenses forfaitaires'!$E181*(VLOOKUP('Dépenses forfaitaires'!$D181,Listes!$A$43:$E$49,5,FALSE))),('Dépenses forfaitaires'!$E181*(VLOOKUP('Dépenses forfaitaires'!$D181,Listes!$A$43:$E$49,3,FALSE)))+(VLOOKUP('Dépenses forfaitaires'!$D181,Listes!$A$43:$E$49,4,FALSE))))))</f>
        <v/>
      </c>
      <c r="O181" s="100" t="str">
        <f>IF($H181="","",IF($C181=Listes!$B$34,Listes!$I$31,IF($C181=Listes!$B$35,(VLOOKUP('Dépenses forfaitaires'!$F181,Listes!$E$31:$F$36,2,FALSE)),IF($C181=Listes!$B$33,IF('Dépenses forfaitaires'!$E181&lt;=Listes!$A$64,'Dépenses forfaitaires'!$E181*Listes!$A$65,IF('Dépenses forfaitaires'!$E181&gt;Listes!$D$64,'Dépenses forfaitaires'!$E181*Listes!$D$65,(('Dépenses forfaitaires'!$E181*Listes!$B$65)+Listes!$C$65)))))))</f>
        <v/>
      </c>
      <c r="P181" s="101" t="str">
        <f t="shared" si="5"/>
        <v/>
      </c>
      <c r="Q181" s="221"/>
    </row>
    <row r="182" spans="1:17" ht="20.149999999999999" customHeight="1" x14ac:dyDescent="0.35">
      <c r="A182" s="44">
        <v>176</v>
      </c>
      <c r="B182" s="20"/>
      <c r="C182" s="20"/>
      <c r="D182" s="20"/>
      <c r="E182" s="20"/>
      <c r="F182" s="20"/>
      <c r="G182" s="20"/>
      <c r="H182" s="107" t="str">
        <f>IF(C182="","",IF(C182="","",(VLOOKUP(C182,Listes!$B$31:$C$35,2,FALSE))))</f>
        <v/>
      </c>
      <c r="I182" s="221" t="str">
        <f t="shared" si="4"/>
        <v/>
      </c>
      <c r="J182" s="221"/>
      <c r="K182" s="221"/>
      <c r="L182" s="101" t="str">
        <f>IF(H182="","",IF(H182="","",(VLOOKUP(H182,Listes!$C$31:$D$35,2,FALSE))))</f>
        <v/>
      </c>
      <c r="M182" s="100" t="str">
        <f>IF($H182="","",IF($C182=Listes!$B$32,IF('Dépenses forfaitaires'!$E182&lt;=Listes!$B$53,('Dépenses forfaitaires'!$E182*(VLOOKUP('Dépenses forfaitaires'!$D182,Listes!$A$54:$E$60,2,FALSE))),IF('Dépenses forfaitaires'!$E182&gt;Listes!$E$53,('Dépenses forfaitaires'!$E182*(VLOOKUP('Dépenses forfaitaires'!$D182,Listes!$A$54:$E$60,5,FALSE))),('Dépenses forfaitaires'!$E182*(VLOOKUP('Dépenses forfaitaires'!$D182,Listes!$A$54:$E$60,3,FALSE)))+(VLOOKUP('Dépenses forfaitaires'!$D182,Listes!$A$54:$E$60,4,FALSE))))))</f>
        <v/>
      </c>
      <c r="N182" s="100" t="str">
        <f>IF($H182="","",IF($C182=Listes!$B$31,IF('Dépenses forfaitaires'!$E182&lt;=Listes!$B$42,('Dépenses forfaitaires'!$E182*(VLOOKUP('Dépenses forfaitaires'!$D182,Listes!$A$43:$E$49,2,FALSE))),IF('Dépenses forfaitaires'!$E182&gt;Listes!$D$42,('Dépenses forfaitaires'!$E182*(VLOOKUP('Dépenses forfaitaires'!$D182,Listes!$A$43:$E$49,5,FALSE))),('Dépenses forfaitaires'!$E182*(VLOOKUP('Dépenses forfaitaires'!$D182,Listes!$A$43:$E$49,3,FALSE)))+(VLOOKUP('Dépenses forfaitaires'!$D182,Listes!$A$43:$E$49,4,FALSE))))))</f>
        <v/>
      </c>
      <c r="O182" s="100" t="str">
        <f>IF($H182="","",IF($C182=Listes!$B$34,Listes!$I$31,IF($C182=Listes!$B$35,(VLOOKUP('Dépenses forfaitaires'!$F182,Listes!$E$31:$F$36,2,FALSE)),IF($C182=Listes!$B$33,IF('Dépenses forfaitaires'!$E182&lt;=Listes!$A$64,'Dépenses forfaitaires'!$E182*Listes!$A$65,IF('Dépenses forfaitaires'!$E182&gt;Listes!$D$64,'Dépenses forfaitaires'!$E182*Listes!$D$65,(('Dépenses forfaitaires'!$E182*Listes!$B$65)+Listes!$C$65)))))))</f>
        <v/>
      </c>
      <c r="P182" s="101" t="str">
        <f t="shared" si="5"/>
        <v/>
      </c>
      <c r="Q182" s="221"/>
    </row>
    <row r="183" spans="1:17" ht="20.149999999999999" customHeight="1" x14ac:dyDescent="0.35">
      <c r="A183" s="44">
        <v>177</v>
      </c>
      <c r="B183" s="20"/>
      <c r="C183" s="20"/>
      <c r="D183" s="20"/>
      <c r="E183" s="20"/>
      <c r="F183" s="20"/>
      <c r="G183" s="20"/>
      <c r="H183" s="107" t="str">
        <f>IF(C183="","",IF(C183="","",(VLOOKUP(C183,Listes!$B$31:$C$35,2,FALSE))))</f>
        <v/>
      </c>
      <c r="I183" s="221" t="str">
        <f t="shared" si="4"/>
        <v/>
      </c>
      <c r="J183" s="221"/>
      <c r="K183" s="221"/>
      <c r="L183" s="101" t="str">
        <f>IF(H183="","",IF(H183="","",(VLOOKUP(H183,Listes!$C$31:$D$35,2,FALSE))))</f>
        <v/>
      </c>
      <c r="M183" s="100" t="str">
        <f>IF($H183="","",IF($C183=Listes!$B$32,IF('Dépenses forfaitaires'!$E183&lt;=Listes!$B$53,('Dépenses forfaitaires'!$E183*(VLOOKUP('Dépenses forfaitaires'!$D183,Listes!$A$54:$E$60,2,FALSE))),IF('Dépenses forfaitaires'!$E183&gt;Listes!$E$53,('Dépenses forfaitaires'!$E183*(VLOOKUP('Dépenses forfaitaires'!$D183,Listes!$A$54:$E$60,5,FALSE))),('Dépenses forfaitaires'!$E183*(VLOOKUP('Dépenses forfaitaires'!$D183,Listes!$A$54:$E$60,3,FALSE)))+(VLOOKUP('Dépenses forfaitaires'!$D183,Listes!$A$54:$E$60,4,FALSE))))))</f>
        <v/>
      </c>
      <c r="N183" s="100" t="str">
        <f>IF($H183="","",IF($C183=Listes!$B$31,IF('Dépenses forfaitaires'!$E183&lt;=Listes!$B$42,('Dépenses forfaitaires'!$E183*(VLOOKUP('Dépenses forfaitaires'!$D183,Listes!$A$43:$E$49,2,FALSE))),IF('Dépenses forfaitaires'!$E183&gt;Listes!$D$42,('Dépenses forfaitaires'!$E183*(VLOOKUP('Dépenses forfaitaires'!$D183,Listes!$A$43:$E$49,5,FALSE))),('Dépenses forfaitaires'!$E183*(VLOOKUP('Dépenses forfaitaires'!$D183,Listes!$A$43:$E$49,3,FALSE)))+(VLOOKUP('Dépenses forfaitaires'!$D183,Listes!$A$43:$E$49,4,FALSE))))))</f>
        <v/>
      </c>
      <c r="O183" s="100" t="str">
        <f>IF($H183="","",IF($C183=Listes!$B$34,Listes!$I$31,IF($C183=Listes!$B$35,(VLOOKUP('Dépenses forfaitaires'!$F183,Listes!$E$31:$F$36,2,FALSE)),IF($C183=Listes!$B$33,IF('Dépenses forfaitaires'!$E183&lt;=Listes!$A$64,'Dépenses forfaitaires'!$E183*Listes!$A$65,IF('Dépenses forfaitaires'!$E183&gt;Listes!$D$64,'Dépenses forfaitaires'!$E183*Listes!$D$65,(('Dépenses forfaitaires'!$E183*Listes!$B$65)+Listes!$C$65)))))))</f>
        <v/>
      </c>
      <c r="P183" s="101" t="str">
        <f t="shared" si="5"/>
        <v/>
      </c>
      <c r="Q183" s="221"/>
    </row>
    <row r="184" spans="1:17" ht="20.149999999999999" customHeight="1" x14ac:dyDescent="0.35">
      <c r="A184" s="44">
        <v>178</v>
      </c>
      <c r="B184" s="20"/>
      <c r="C184" s="20"/>
      <c r="D184" s="20"/>
      <c r="E184" s="20"/>
      <c r="F184" s="20"/>
      <c r="G184" s="20"/>
      <c r="H184" s="107" t="str">
        <f>IF(C184="","",IF(C184="","",(VLOOKUP(C184,Listes!$B$31:$C$35,2,FALSE))))</f>
        <v/>
      </c>
      <c r="I184" s="221" t="str">
        <f t="shared" si="4"/>
        <v/>
      </c>
      <c r="J184" s="221"/>
      <c r="K184" s="221"/>
      <c r="L184" s="101" t="str">
        <f>IF(H184="","",IF(H184="","",(VLOOKUP(H184,Listes!$C$31:$D$35,2,FALSE))))</f>
        <v/>
      </c>
      <c r="M184" s="100" t="str">
        <f>IF($H184="","",IF($C184=Listes!$B$32,IF('Dépenses forfaitaires'!$E184&lt;=Listes!$B$53,('Dépenses forfaitaires'!$E184*(VLOOKUP('Dépenses forfaitaires'!$D184,Listes!$A$54:$E$60,2,FALSE))),IF('Dépenses forfaitaires'!$E184&gt;Listes!$E$53,('Dépenses forfaitaires'!$E184*(VLOOKUP('Dépenses forfaitaires'!$D184,Listes!$A$54:$E$60,5,FALSE))),('Dépenses forfaitaires'!$E184*(VLOOKUP('Dépenses forfaitaires'!$D184,Listes!$A$54:$E$60,3,FALSE)))+(VLOOKUP('Dépenses forfaitaires'!$D184,Listes!$A$54:$E$60,4,FALSE))))))</f>
        <v/>
      </c>
      <c r="N184" s="100" t="str">
        <f>IF($H184="","",IF($C184=Listes!$B$31,IF('Dépenses forfaitaires'!$E184&lt;=Listes!$B$42,('Dépenses forfaitaires'!$E184*(VLOOKUP('Dépenses forfaitaires'!$D184,Listes!$A$43:$E$49,2,FALSE))),IF('Dépenses forfaitaires'!$E184&gt;Listes!$D$42,('Dépenses forfaitaires'!$E184*(VLOOKUP('Dépenses forfaitaires'!$D184,Listes!$A$43:$E$49,5,FALSE))),('Dépenses forfaitaires'!$E184*(VLOOKUP('Dépenses forfaitaires'!$D184,Listes!$A$43:$E$49,3,FALSE)))+(VLOOKUP('Dépenses forfaitaires'!$D184,Listes!$A$43:$E$49,4,FALSE))))))</f>
        <v/>
      </c>
      <c r="O184" s="100" t="str">
        <f>IF($H184="","",IF($C184=Listes!$B$34,Listes!$I$31,IF($C184=Listes!$B$35,(VLOOKUP('Dépenses forfaitaires'!$F184,Listes!$E$31:$F$36,2,FALSE)),IF($C184=Listes!$B$33,IF('Dépenses forfaitaires'!$E184&lt;=Listes!$A$64,'Dépenses forfaitaires'!$E184*Listes!$A$65,IF('Dépenses forfaitaires'!$E184&gt;Listes!$D$64,'Dépenses forfaitaires'!$E184*Listes!$D$65,(('Dépenses forfaitaires'!$E184*Listes!$B$65)+Listes!$C$65)))))))</f>
        <v/>
      </c>
      <c r="P184" s="101" t="str">
        <f t="shared" si="5"/>
        <v/>
      </c>
      <c r="Q184" s="221"/>
    </row>
    <row r="185" spans="1:17" ht="20.149999999999999" customHeight="1" x14ac:dyDescent="0.35">
      <c r="A185" s="44">
        <v>179</v>
      </c>
      <c r="B185" s="20"/>
      <c r="C185" s="20"/>
      <c r="D185" s="20"/>
      <c r="E185" s="20"/>
      <c r="F185" s="20"/>
      <c r="G185" s="20"/>
      <c r="H185" s="107" t="str">
        <f>IF(C185="","",IF(C185="","",(VLOOKUP(C185,Listes!$B$31:$C$35,2,FALSE))))</f>
        <v/>
      </c>
      <c r="I185" s="221" t="str">
        <f t="shared" si="4"/>
        <v/>
      </c>
      <c r="J185" s="221"/>
      <c r="K185" s="221"/>
      <c r="L185" s="101" t="str">
        <f>IF(H185="","",IF(H185="","",(VLOOKUP(H185,Listes!$C$31:$D$35,2,FALSE))))</f>
        <v/>
      </c>
      <c r="M185" s="100" t="str">
        <f>IF($H185="","",IF($C185=Listes!$B$32,IF('Dépenses forfaitaires'!$E185&lt;=Listes!$B$53,('Dépenses forfaitaires'!$E185*(VLOOKUP('Dépenses forfaitaires'!$D185,Listes!$A$54:$E$60,2,FALSE))),IF('Dépenses forfaitaires'!$E185&gt;Listes!$E$53,('Dépenses forfaitaires'!$E185*(VLOOKUP('Dépenses forfaitaires'!$D185,Listes!$A$54:$E$60,5,FALSE))),('Dépenses forfaitaires'!$E185*(VLOOKUP('Dépenses forfaitaires'!$D185,Listes!$A$54:$E$60,3,FALSE)))+(VLOOKUP('Dépenses forfaitaires'!$D185,Listes!$A$54:$E$60,4,FALSE))))))</f>
        <v/>
      </c>
      <c r="N185" s="100" t="str">
        <f>IF($H185="","",IF($C185=Listes!$B$31,IF('Dépenses forfaitaires'!$E185&lt;=Listes!$B$42,('Dépenses forfaitaires'!$E185*(VLOOKUP('Dépenses forfaitaires'!$D185,Listes!$A$43:$E$49,2,FALSE))),IF('Dépenses forfaitaires'!$E185&gt;Listes!$D$42,('Dépenses forfaitaires'!$E185*(VLOOKUP('Dépenses forfaitaires'!$D185,Listes!$A$43:$E$49,5,FALSE))),('Dépenses forfaitaires'!$E185*(VLOOKUP('Dépenses forfaitaires'!$D185,Listes!$A$43:$E$49,3,FALSE)))+(VLOOKUP('Dépenses forfaitaires'!$D185,Listes!$A$43:$E$49,4,FALSE))))))</f>
        <v/>
      </c>
      <c r="O185" s="100" t="str">
        <f>IF($H185="","",IF($C185=Listes!$B$34,Listes!$I$31,IF($C185=Listes!$B$35,(VLOOKUP('Dépenses forfaitaires'!$F185,Listes!$E$31:$F$36,2,FALSE)),IF($C185=Listes!$B$33,IF('Dépenses forfaitaires'!$E185&lt;=Listes!$A$64,'Dépenses forfaitaires'!$E185*Listes!$A$65,IF('Dépenses forfaitaires'!$E185&gt;Listes!$D$64,'Dépenses forfaitaires'!$E185*Listes!$D$65,(('Dépenses forfaitaires'!$E185*Listes!$B$65)+Listes!$C$65)))))))</f>
        <v/>
      </c>
      <c r="P185" s="101" t="str">
        <f t="shared" si="5"/>
        <v/>
      </c>
      <c r="Q185" s="221"/>
    </row>
    <row r="186" spans="1:17" ht="20.149999999999999" customHeight="1" x14ac:dyDescent="0.35">
      <c r="A186" s="44">
        <v>180</v>
      </c>
      <c r="B186" s="20"/>
      <c r="C186" s="20"/>
      <c r="D186" s="20"/>
      <c r="E186" s="20"/>
      <c r="F186" s="20"/>
      <c r="G186" s="20"/>
      <c r="H186" s="107" t="str">
        <f>IF(C186="","",IF(C186="","",(VLOOKUP(C186,Listes!$B$31:$C$35,2,FALSE))))</f>
        <v/>
      </c>
      <c r="I186" s="221" t="str">
        <f t="shared" si="4"/>
        <v/>
      </c>
      <c r="J186" s="221"/>
      <c r="K186" s="221"/>
      <c r="L186" s="101" t="str">
        <f>IF(H186="","",IF(H186="","",(VLOOKUP(H186,Listes!$C$31:$D$35,2,FALSE))))</f>
        <v/>
      </c>
      <c r="M186" s="100" t="str">
        <f>IF($H186="","",IF($C186=Listes!$B$32,IF('Dépenses forfaitaires'!$E186&lt;=Listes!$B$53,('Dépenses forfaitaires'!$E186*(VLOOKUP('Dépenses forfaitaires'!$D186,Listes!$A$54:$E$60,2,FALSE))),IF('Dépenses forfaitaires'!$E186&gt;Listes!$E$53,('Dépenses forfaitaires'!$E186*(VLOOKUP('Dépenses forfaitaires'!$D186,Listes!$A$54:$E$60,5,FALSE))),('Dépenses forfaitaires'!$E186*(VLOOKUP('Dépenses forfaitaires'!$D186,Listes!$A$54:$E$60,3,FALSE)))+(VLOOKUP('Dépenses forfaitaires'!$D186,Listes!$A$54:$E$60,4,FALSE))))))</f>
        <v/>
      </c>
      <c r="N186" s="100" t="str">
        <f>IF($H186="","",IF($C186=Listes!$B$31,IF('Dépenses forfaitaires'!$E186&lt;=Listes!$B$42,('Dépenses forfaitaires'!$E186*(VLOOKUP('Dépenses forfaitaires'!$D186,Listes!$A$43:$E$49,2,FALSE))),IF('Dépenses forfaitaires'!$E186&gt;Listes!$D$42,('Dépenses forfaitaires'!$E186*(VLOOKUP('Dépenses forfaitaires'!$D186,Listes!$A$43:$E$49,5,FALSE))),('Dépenses forfaitaires'!$E186*(VLOOKUP('Dépenses forfaitaires'!$D186,Listes!$A$43:$E$49,3,FALSE)))+(VLOOKUP('Dépenses forfaitaires'!$D186,Listes!$A$43:$E$49,4,FALSE))))))</f>
        <v/>
      </c>
      <c r="O186" s="100" t="str">
        <f>IF($H186="","",IF($C186=Listes!$B$34,Listes!$I$31,IF($C186=Listes!$B$35,(VLOOKUP('Dépenses forfaitaires'!$F186,Listes!$E$31:$F$36,2,FALSE)),IF($C186=Listes!$B$33,IF('Dépenses forfaitaires'!$E186&lt;=Listes!$A$64,'Dépenses forfaitaires'!$E186*Listes!$A$65,IF('Dépenses forfaitaires'!$E186&gt;Listes!$D$64,'Dépenses forfaitaires'!$E186*Listes!$D$65,(('Dépenses forfaitaires'!$E186*Listes!$B$65)+Listes!$C$65)))))))</f>
        <v/>
      </c>
      <c r="P186" s="101" t="str">
        <f t="shared" si="5"/>
        <v/>
      </c>
      <c r="Q186" s="221"/>
    </row>
    <row r="187" spans="1:17" ht="20.149999999999999" customHeight="1" x14ac:dyDescent="0.35">
      <c r="A187" s="44">
        <v>181</v>
      </c>
      <c r="B187" s="20"/>
      <c r="C187" s="20"/>
      <c r="D187" s="20"/>
      <c r="E187" s="20"/>
      <c r="F187" s="20"/>
      <c r="G187" s="20"/>
      <c r="H187" s="107" t="str">
        <f>IF(C187="","",IF(C187="","",(VLOOKUP(C187,Listes!$B$31:$C$35,2,FALSE))))</f>
        <v/>
      </c>
      <c r="I187" s="221" t="str">
        <f t="shared" si="4"/>
        <v/>
      </c>
      <c r="J187" s="221"/>
      <c r="K187" s="221"/>
      <c r="L187" s="101" t="str">
        <f>IF(H187="","",IF(H187="","",(VLOOKUP(H187,Listes!$C$31:$D$35,2,FALSE))))</f>
        <v/>
      </c>
      <c r="M187" s="100" t="str">
        <f>IF($H187="","",IF($C187=Listes!$B$32,IF('Dépenses forfaitaires'!$E187&lt;=Listes!$B$53,('Dépenses forfaitaires'!$E187*(VLOOKUP('Dépenses forfaitaires'!$D187,Listes!$A$54:$E$60,2,FALSE))),IF('Dépenses forfaitaires'!$E187&gt;Listes!$E$53,('Dépenses forfaitaires'!$E187*(VLOOKUP('Dépenses forfaitaires'!$D187,Listes!$A$54:$E$60,5,FALSE))),('Dépenses forfaitaires'!$E187*(VLOOKUP('Dépenses forfaitaires'!$D187,Listes!$A$54:$E$60,3,FALSE)))+(VLOOKUP('Dépenses forfaitaires'!$D187,Listes!$A$54:$E$60,4,FALSE))))))</f>
        <v/>
      </c>
      <c r="N187" s="100" t="str">
        <f>IF($H187="","",IF($C187=Listes!$B$31,IF('Dépenses forfaitaires'!$E187&lt;=Listes!$B$42,('Dépenses forfaitaires'!$E187*(VLOOKUP('Dépenses forfaitaires'!$D187,Listes!$A$43:$E$49,2,FALSE))),IF('Dépenses forfaitaires'!$E187&gt;Listes!$D$42,('Dépenses forfaitaires'!$E187*(VLOOKUP('Dépenses forfaitaires'!$D187,Listes!$A$43:$E$49,5,FALSE))),('Dépenses forfaitaires'!$E187*(VLOOKUP('Dépenses forfaitaires'!$D187,Listes!$A$43:$E$49,3,FALSE)))+(VLOOKUP('Dépenses forfaitaires'!$D187,Listes!$A$43:$E$49,4,FALSE))))))</f>
        <v/>
      </c>
      <c r="O187" s="100" t="str">
        <f>IF($H187="","",IF($C187=Listes!$B$34,Listes!$I$31,IF($C187=Listes!$B$35,(VLOOKUP('Dépenses forfaitaires'!$F187,Listes!$E$31:$F$36,2,FALSE)),IF($C187=Listes!$B$33,IF('Dépenses forfaitaires'!$E187&lt;=Listes!$A$64,'Dépenses forfaitaires'!$E187*Listes!$A$65,IF('Dépenses forfaitaires'!$E187&gt;Listes!$D$64,'Dépenses forfaitaires'!$E187*Listes!$D$65,(('Dépenses forfaitaires'!$E187*Listes!$B$65)+Listes!$C$65)))))))</f>
        <v/>
      </c>
      <c r="P187" s="101" t="str">
        <f t="shared" si="5"/>
        <v/>
      </c>
      <c r="Q187" s="221"/>
    </row>
    <row r="188" spans="1:17" ht="20.149999999999999" customHeight="1" x14ac:dyDescent="0.35">
      <c r="A188" s="44">
        <v>182</v>
      </c>
      <c r="B188" s="20"/>
      <c r="C188" s="20"/>
      <c r="D188" s="20"/>
      <c r="E188" s="20"/>
      <c r="F188" s="20"/>
      <c r="G188" s="20"/>
      <c r="H188" s="107" t="str">
        <f>IF(C188="","",IF(C188="","",(VLOOKUP(C188,Listes!$B$31:$C$35,2,FALSE))))</f>
        <v/>
      </c>
      <c r="I188" s="221" t="str">
        <f t="shared" si="4"/>
        <v/>
      </c>
      <c r="J188" s="221"/>
      <c r="K188" s="221"/>
      <c r="L188" s="101" t="str">
        <f>IF(H188="","",IF(H188="","",(VLOOKUP(H188,Listes!$C$31:$D$35,2,FALSE))))</f>
        <v/>
      </c>
      <c r="M188" s="100" t="str">
        <f>IF($H188="","",IF($C188=Listes!$B$32,IF('Dépenses forfaitaires'!$E188&lt;=Listes!$B$53,('Dépenses forfaitaires'!$E188*(VLOOKUP('Dépenses forfaitaires'!$D188,Listes!$A$54:$E$60,2,FALSE))),IF('Dépenses forfaitaires'!$E188&gt;Listes!$E$53,('Dépenses forfaitaires'!$E188*(VLOOKUP('Dépenses forfaitaires'!$D188,Listes!$A$54:$E$60,5,FALSE))),('Dépenses forfaitaires'!$E188*(VLOOKUP('Dépenses forfaitaires'!$D188,Listes!$A$54:$E$60,3,FALSE)))+(VLOOKUP('Dépenses forfaitaires'!$D188,Listes!$A$54:$E$60,4,FALSE))))))</f>
        <v/>
      </c>
      <c r="N188" s="100" t="str">
        <f>IF($H188="","",IF($C188=Listes!$B$31,IF('Dépenses forfaitaires'!$E188&lt;=Listes!$B$42,('Dépenses forfaitaires'!$E188*(VLOOKUP('Dépenses forfaitaires'!$D188,Listes!$A$43:$E$49,2,FALSE))),IF('Dépenses forfaitaires'!$E188&gt;Listes!$D$42,('Dépenses forfaitaires'!$E188*(VLOOKUP('Dépenses forfaitaires'!$D188,Listes!$A$43:$E$49,5,FALSE))),('Dépenses forfaitaires'!$E188*(VLOOKUP('Dépenses forfaitaires'!$D188,Listes!$A$43:$E$49,3,FALSE)))+(VLOOKUP('Dépenses forfaitaires'!$D188,Listes!$A$43:$E$49,4,FALSE))))))</f>
        <v/>
      </c>
      <c r="O188" s="100" t="str">
        <f>IF($H188="","",IF($C188=Listes!$B$34,Listes!$I$31,IF($C188=Listes!$B$35,(VLOOKUP('Dépenses forfaitaires'!$F188,Listes!$E$31:$F$36,2,FALSE)),IF($C188=Listes!$B$33,IF('Dépenses forfaitaires'!$E188&lt;=Listes!$A$64,'Dépenses forfaitaires'!$E188*Listes!$A$65,IF('Dépenses forfaitaires'!$E188&gt;Listes!$D$64,'Dépenses forfaitaires'!$E188*Listes!$D$65,(('Dépenses forfaitaires'!$E188*Listes!$B$65)+Listes!$C$65)))))))</f>
        <v/>
      </c>
      <c r="P188" s="101" t="str">
        <f t="shared" si="5"/>
        <v/>
      </c>
      <c r="Q188" s="221"/>
    </row>
    <row r="189" spans="1:17" ht="20.149999999999999" customHeight="1" x14ac:dyDescent="0.35">
      <c r="A189" s="44">
        <v>183</v>
      </c>
      <c r="B189" s="20"/>
      <c r="C189" s="20"/>
      <c r="D189" s="20"/>
      <c r="E189" s="20"/>
      <c r="F189" s="20"/>
      <c r="G189" s="20"/>
      <c r="H189" s="107" t="str">
        <f>IF(C189="","",IF(C189="","",(VLOOKUP(C189,Listes!$B$31:$C$35,2,FALSE))))</f>
        <v/>
      </c>
      <c r="I189" s="221" t="str">
        <f t="shared" si="4"/>
        <v/>
      </c>
      <c r="J189" s="221"/>
      <c r="K189" s="221"/>
      <c r="L189" s="101" t="str">
        <f>IF(H189="","",IF(H189="","",(VLOOKUP(H189,Listes!$C$31:$D$35,2,FALSE))))</f>
        <v/>
      </c>
      <c r="M189" s="100" t="str">
        <f>IF($H189="","",IF($C189=Listes!$B$32,IF('Dépenses forfaitaires'!$E189&lt;=Listes!$B$53,('Dépenses forfaitaires'!$E189*(VLOOKUP('Dépenses forfaitaires'!$D189,Listes!$A$54:$E$60,2,FALSE))),IF('Dépenses forfaitaires'!$E189&gt;Listes!$E$53,('Dépenses forfaitaires'!$E189*(VLOOKUP('Dépenses forfaitaires'!$D189,Listes!$A$54:$E$60,5,FALSE))),('Dépenses forfaitaires'!$E189*(VLOOKUP('Dépenses forfaitaires'!$D189,Listes!$A$54:$E$60,3,FALSE)))+(VLOOKUP('Dépenses forfaitaires'!$D189,Listes!$A$54:$E$60,4,FALSE))))))</f>
        <v/>
      </c>
      <c r="N189" s="100" t="str">
        <f>IF($H189="","",IF($C189=Listes!$B$31,IF('Dépenses forfaitaires'!$E189&lt;=Listes!$B$42,('Dépenses forfaitaires'!$E189*(VLOOKUP('Dépenses forfaitaires'!$D189,Listes!$A$43:$E$49,2,FALSE))),IF('Dépenses forfaitaires'!$E189&gt;Listes!$D$42,('Dépenses forfaitaires'!$E189*(VLOOKUP('Dépenses forfaitaires'!$D189,Listes!$A$43:$E$49,5,FALSE))),('Dépenses forfaitaires'!$E189*(VLOOKUP('Dépenses forfaitaires'!$D189,Listes!$A$43:$E$49,3,FALSE)))+(VLOOKUP('Dépenses forfaitaires'!$D189,Listes!$A$43:$E$49,4,FALSE))))))</f>
        <v/>
      </c>
      <c r="O189" s="100" t="str">
        <f>IF($H189="","",IF($C189=Listes!$B$34,Listes!$I$31,IF($C189=Listes!$B$35,(VLOOKUP('Dépenses forfaitaires'!$F189,Listes!$E$31:$F$36,2,FALSE)),IF($C189=Listes!$B$33,IF('Dépenses forfaitaires'!$E189&lt;=Listes!$A$64,'Dépenses forfaitaires'!$E189*Listes!$A$65,IF('Dépenses forfaitaires'!$E189&gt;Listes!$D$64,'Dépenses forfaitaires'!$E189*Listes!$D$65,(('Dépenses forfaitaires'!$E189*Listes!$B$65)+Listes!$C$65)))))))</f>
        <v/>
      </c>
      <c r="P189" s="101" t="str">
        <f t="shared" si="5"/>
        <v/>
      </c>
      <c r="Q189" s="221"/>
    </row>
    <row r="190" spans="1:17" ht="20.149999999999999" customHeight="1" x14ac:dyDescent="0.35">
      <c r="A190" s="44">
        <v>184</v>
      </c>
      <c r="B190" s="20"/>
      <c r="C190" s="20"/>
      <c r="D190" s="20"/>
      <c r="E190" s="20"/>
      <c r="F190" s="20"/>
      <c r="G190" s="20"/>
      <c r="H190" s="107" t="str">
        <f>IF(C190="","",IF(C190="","",(VLOOKUP(C190,Listes!$B$31:$C$35,2,FALSE))))</f>
        <v/>
      </c>
      <c r="I190" s="221" t="str">
        <f t="shared" si="4"/>
        <v/>
      </c>
      <c r="J190" s="221"/>
      <c r="K190" s="221"/>
      <c r="L190" s="101" t="str">
        <f>IF(H190="","",IF(H190="","",(VLOOKUP(H190,Listes!$C$31:$D$35,2,FALSE))))</f>
        <v/>
      </c>
      <c r="M190" s="100" t="str">
        <f>IF($H190="","",IF($C190=Listes!$B$32,IF('Dépenses forfaitaires'!$E190&lt;=Listes!$B$53,('Dépenses forfaitaires'!$E190*(VLOOKUP('Dépenses forfaitaires'!$D190,Listes!$A$54:$E$60,2,FALSE))),IF('Dépenses forfaitaires'!$E190&gt;Listes!$E$53,('Dépenses forfaitaires'!$E190*(VLOOKUP('Dépenses forfaitaires'!$D190,Listes!$A$54:$E$60,5,FALSE))),('Dépenses forfaitaires'!$E190*(VLOOKUP('Dépenses forfaitaires'!$D190,Listes!$A$54:$E$60,3,FALSE)))+(VLOOKUP('Dépenses forfaitaires'!$D190,Listes!$A$54:$E$60,4,FALSE))))))</f>
        <v/>
      </c>
      <c r="N190" s="100" t="str">
        <f>IF($H190="","",IF($C190=Listes!$B$31,IF('Dépenses forfaitaires'!$E190&lt;=Listes!$B$42,('Dépenses forfaitaires'!$E190*(VLOOKUP('Dépenses forfaitaires'!$D190,Listes!$A$43:$E$49,2,FALSE))),IF('Dépenses forfaitaires'!$E190&gt;Listes!$D$42,('Dépenses forfaitaires'!$E190*(VLOOKUP('Dépenses forfaitaires'!$D190,Listes!$A$43:$E$49,5,FALSE))),('Dépenses forfaitaires'!$E190*(VLOOKUP('Dépenses forfaitaires'!$D190,Listes!$A$43:$E$49,3,FALSE)))+(VLOOKUP('Dépenses forfaitaires'!$D190,Listes!$A$43:$E$49,4,FALSE))))))</f>
        <v/>
      </c>
      <c r="O190" s="100" t="str">
        <f>IF($H190="","",IF($C190=Listes!$B$34,Listes!$I$31,IF($C190=Listes!$B$35,(VLOOKUP('Dépenses forfaitaires'!$F190,Listes!$E$31:$F$36,2,FALSE)),IF($C190=Listes!$B$33,IF('Dépenses forfaitaires'!$E190&lt;=Listes!$A$64,'Dépenses forfaitaires'!$E190*Listes!$A$65,IF('Dépenses forfaitaires'!$E190&gt;Listes!$D$64,'Dépenses forfaitaires'!$E190*Listes!$D$65,(('Dépenses forfaitaires'!$E190*Listes!$B$65)+Listes!$C$65)))))))</f>
        <v/>
      </c>
      <c r="P190" s="101" t="str">
        <f t="shared" si="5"/>
        <v/>
      </c>
      <c r="Q190" s="221"/>
    </row>
    <row r="191" spans="1:17" ht="20.149999999999999" customHeight="1" x14ac:dyDescent="0.35">
      <c r="A191" s="44">
        <v>185</v>
      </c>
      <c r="B191" s="20"/>
      <c r="C191" s="20"/>
      <c r="D191" s="20"/>
      <c r="E191" s="20"/>
      <c r="F191" s="20"/>
      <c r="G191" s="20"/>
      <c r="H191" s="107" t="str">
        <f>IF(C191="","",IF(C191="","",(VLOOKUP(C191,Listes!$B$31:$C$35,2,FALSE))))</f>
        <v/>
      </c>
      <c r="I191" s="221" t="str">
        <f t="shared" si="4"/>
        <v/>
      </c>
      <c r="J191" s="221"/>
      <c r="K191" s="221"/>
      <c r="L191" s="101" t="str">
        <f>IF(H191="","",IF(H191="","",(VLOOKUP(H191,Listes!$C$31:$D$35,2,FALSE))))</f>
        <v/>
      </c>
      <c r="M191" s="100" t="str">
        <f>IF($H191="","",IF($C191=Listes!$B$32,IF('Dépenses forfaitaires'!$E191&lt;=Listes!$B$53,('Dépenses forfaitaires'!$E191*(VLOOKUP('Dépenses forfaitaires'!$D191,Listes!$A$54:$E$60,2,FALSE))),IF('Dépenses forfaitaires'!$E191&gt;Listes!$E$53,('Dépenses forfaitaires'!$E191*(VLOOKUP('Dépenses forfaitaires'!$D191,Listes!$A$54:$E$60,5,FALSE))),('Dépenses forfaitaires'!$E191*(VLOOKUP('Dépenses forfaitaires'!$D191,Listes!$A$54:$E$60,3,FALSE)))+(VLOOKUP('Dépenses forfaitaires'!$D191,Listes!$A$54:$E$60,4,FALSE))))))</f>
        <v/>
      </c>
      <c r="N191" s="100" t="str">
        <f>IF($H191="","",IF($C191=Listes!$B$31,IF('Dépenses forfaitaires'!$E191&lt;=Listes!$B$42,('Dépenses forfaitaires'!$E191*(VLOOKUP('Dépenses forfaitaires'!$D191,Listes!$A$43:$E$49,2,FALSE))),IF('Dépenses forfaitaires'!$E191&gt;Listes!$D$42,('Dépenses forfaitaires'!$E191*(VLOOKUP('Dépenses forfaitaires'!$D191,Listes!$A$43:$E$49,5,FALSE))),('Dépenses forfaitaires'!$E191*(VLOOKUP('Dépenses forfaitaires'!$D191,Listes!$A$43:$E$49,3,FALSE)))+(VLOOKUP('Dépenses forfaitaires'!$D191,Listes!$A$43:$E$49,4,FALSE))))))</f>
        <v/>
      </c>
      <c r="O191" s="100" t="str">
        <f>IF($H191="","",IF($C191=Listes!$B$34,Listes!$I$31,IF($C191=Listes!$B$35,(VLOOKUP('Dépenses forfaitaires'!$F191,Listes!$E$31:$F$36,2,FALSE)),IF($C191=Listes!$B$33,IF('Dépenses forfaitaires'!$E191&lt;=Listes!$A$64,'Dépenses forfaitaires'!$E191*Listes!$A$65,IF('Dépenses forfaitaires'!$E191&gt;Listes!$D$64,'Dépenses forfaitaires'!$E191*Listes!$D$65,(('Dépenses forfaitaires'!$E191*Listes!$B$65)+Listes!$C$65)))))))</f>
        <v/>
      </c>
      <c r="P191" s="101" t="str">
        <f t="shared" si="5"/>
        <v/>
      </c>
      <c r="Q191" s="221"/>
    </row>
    <row r="192" spans="1:17" ht="20.149999999999999" customHeight="1" x14ac:dyDescent="0.35">
      <c r="A192" s="44">
        <v>186</v>
      </c>
      <c r="B192" s="20"/>
      <c r="C192" s="20"/>
      <c r="D192" s="20"/>
      <c r="E192" s="20"/>
      <c r="F192" s="20"/>
      <c r="G192" s="20"/>
      <c r="H192" s="107" t="str">
        <f>IF(C192="","",IF(C192="","",(VLOOKUP(C192,Listes!$B$31:$C$35,2,FALSE))))</f>
        <v/>
      </c>
      <c r="I192" s="221" t="str">
        <f t="shared" si="4"/>
        <v/>
      </c>
      <c r="J192" s="221"/>
      <c r="K192" s="221"/>
      <c r="L192" s="101" t="str">
        <f>IF(H192="","",IF(H192="","",(VLOOKUP(H192,Listes!$C$31:$D$35,2,FALSE))))</f>
        <v/>
      </c>
      <c r="M192" s="100" t="str">
        <f>IF($H192="","",IF($C192=Listes!$B$32,IF('Dépenses forfaitaires'!$E192&lt;=Listes!$B$53,('Dépenses forfaitaires'!$E192*(VLOOKUP('Dépenses forfaitaires'!$D192,Listes!$A$54:$E$60,2,FALSE))),IF('Dépenses forfaitaires'!$E192&gt;Listes!$E$53,('Dépenses forfaitaires'!$E192*(VLOOKUP('Dépenses forfaitaires'!$D192,Listes!$A$54:$E$60,5,FALSE))),('Dépenses forfaitaires'!$E192*(VLOOKUP('Dépenses forfaitaires'!$D192,Listes!$A$54:$E$60,3,FALSE)))+(VLOOKUP('Dépenses forfaitaires'!$D192,Listes!$A$54:$E$60,4,FALSE))))))</f>
        <v/>
      </c>
      <c r="N192" s="100" t="str">
        <f>IF($H192="","",IF($C192=Listes!$B$31,IF('Dépenses forfaitaires'!$E192&lt;=Listes!$B$42,('Dépenses forfaitaires'!$E192*(VLOOKUP('Dépenses forfaitaires'!$D192,Listes!$A$43:$E$49,2,FALSE))),IF('Dépenses forfaitaires'!$E192&gt;Listes!$D$42,('Dépenses forfaitaires'!$E192*(VLOOKUP('Dépenses forfaitaires'!$D192,Listes!$A$43:$E$49,5,FALSE))),('Dépenses forfaitaires'!$E192*(VLOOKUP('Dépenses forfaitaires'!$D192,Listes!$A$43:$E$49,3,FALSE)))+(VLOOKUP('Dépenses forfaitaires'!$D192,Listes!$A$43:$E$49,4,FALSE))))))</f>
        <v/>
      </c>
      <c r="O192" s="100" t="str">
        <f>IF($H192="","",IF($C192=Listes!$B$34,Listes!$I$31,IF($C192=Listes!$B$35,(VLOOKUP('Dépenses forfaitaires'!$F192,Listes!$E$31:$F$36,2,FALSE)),IF($C192=Listes!$B$33,IF('Dépenses forfaitaires'!$E192&lt;=Listes!$A$64,'Dépenses forfaitaires'!$E192*Listes!$A$65,IF('Dépenses forfaitaires'!$E192&gt;Listes!$D$64,'Dépenses forfaitaires'!$E192*Listes!$D$65,(('Dépenses forfaitaires'!$E192*Listes!$B$65)+Listes!$C$65)))))))</f>
        <v/>
      </c>
      <c r="P192" s="101" t="str">
        <f t="shared" si="5"/>
        <v/>
      </c>
      <c r="Q192" s="221"/>
    </row>
    <row r="193" spans="1:17" ht="20.149999999999999" customHeight="1" x14ac:dyDescent="0.35">
      <c r="A193" s="44">
        <v>187</v>
      </c>
      <c r="B193" s="20"/>
      <c r="C193" s="20"/>
      <c r="D193" s="20"/>
      <c r="E193" s="20"/>
      <c r="F193" s="20"/>
      <c r="G193" s="20"/>
      <c r="H193" s="107" t="str">
        <f>IF(C193="","",IF(C193="","",(VLOOKUP(C193,Listes!$B$31:$C$35,2,FALSE))))</f>
        <v/>
      </c>
      <c r="I193" s="221" t="str">
        <f t="shared" si="4"/>
        <v/>
      </c>
      <c r="J193" s="221"/>
      <c r="K193" s="221"/>
      <c r="L193" s="101" t="str">
        <f>IF(H193="","",IF(H193="","",(VLOOKUP(H193,Listes!$C$31:$D$35,2,FALSE))))</f>
        <v/>
      </c>
      <c r="M193" s="100" t="str">
        <f>IF($H193="","",IF($C193=Listes!$B$32,IF('Dépenses forfaitaires'!$E193&lt;=Listes!$B$53,('Dépenses forfaitaires'!$E193*(VLOOKUP('Dépenses forfaitaires'!$D193,Listes!$A$54:$E$60,2,FALSE))),IF('Dépenses forfaitaires'!$E193&gt;Listes!$E$53,('Dépenses forfaitaires'!$E193*(VLOOKUP('Dépenses forfaitaires'!$D193,Listes!$A$54:$E$60,5,FALSE))),('Dépenses forfaitaires'!$E193*(VLOOKUP('Dépenses forfaitaires'!$D193,Listes!$A$54:$E$60,3,FALSE)))+(VLOOKUP('Dépenses forfaitaires'!$D193,Listes!$A$54:$E$60,4,FALSE))))))</f>
        <v/>
      </c>
      <c r="N193" s="100" t="str">
        <f>IF($H193="","",IF($C193=Listes!$B$31,IF('Dépenses forfaitaires'!$E193&lt;=Listes!$B$42,('Dépenses forfaitaires'!$E193*(VLOOKUP('Dépenses forfaitaires'!$D193,Listes!$A$43:$E$49,2,FALSE))),IF('Dépenses forfaitaires'!$E193&gt;Listes!$D$42,('Dépenses forfaitaires'!$E193*(VLOOKUP('Dépenses forfaitaires'!$D193,Listes!$A$43:$E$49,5,FALSE))),('Dépenses forfaitaires'!$E193*(VLOOKUP('Dépenses forfaitaires'!$D193,Listes!$A$43:$E$49,3,FALSE)))+(VLOOKUP('Dépenses forfaitaires'!$D193,Listes!$A$43:$E$49,4,FALSE))))))</f>
        <v/>
      </c>
      <c r="O193" s="100" t="str">
        <f>IF($H193="","",IF($C193=Listes!$B$34,Listes!$I$31,IF($C193=Listes!$B$35,(VLOOKUP('Dépenses forfaitaires'!$F193,Listes!$E$31:$F$36,2,FALSE)),IF($C193=Listes!$B$33,IF('Dépenses forfaitaires'!$E193&lt;=Listes!$A$64,'Dépenses forfaitaires'!$E193*Listes!$A$65,IF('Dépenses forfaitaires'!$E193&gt;Listes!$D$64,'Dépenses forfaitaires'!$E193*Listes!$D$65,(('Dépenses forfaitaires'!$E193*Listes!$B$65)+Listes!$C$65)))))))</f>
        <v/>
      </c>
      <c r="P193" s="101" t="str">
        <f t="shared" si="5"/>
        <v/>
      </c>
      <c r="Q193" s="221"/>
    </row>
    <row r="194" spans="1:17" ht="20.149999999999999" customHeight="1" x14ac:dyDescent="0.35">
      <c r="A194" s="44">
        <v>188</v>
      </c>
      <c r="B194" s="20"/>
      <c r="C194" s="20"/>
      <c r="D194" s="20"/>
      <c r="E194" s="20"/>
      <c r="F194" s="20"/>
      <c r="G194" s="20"/>
      <c r="H194" s="107" t="str">
        <f>IF(C194="","",IF(C194="","",(VLOOKUP(C194,Listes!$B$31:$C$35,2,FALSE))))</f>
        <v/>
      </c>
      <c r="I194" s="221" t="str">
        <f t="shared" si="4"/>
        <v/>
      </c>
      <c r="J194" s="221"/>
      <c r="K194" s="221"/>
      <c r="L194" s="101" t="str">
        <f>IF(H194="","",IF(H194="","",(VLOOKUP(H194,Listes!$C$31:$D$35,2,FALSE))))</f>
        <v/>
      </c>
      <c r="M194" s="100" t="str">
        <f>IF($H194="","",IF($C194=Listes!$B$32,IF('Dépenses forfaitaires'!$E194&lt;=Listes!$B$53,('Dépenses forfaitaires'!$E194*(VLOOKUP('Dépenses forfaitaires'!$D194,Listes!$A$54:$E$60,2,FALSE))),IF('Dépenses forfaitaires'!$E194&gt;Listes!$E$53,('Dépenses forfaitaires'!$E194*(VLOOKUP('Dépenses forfaitaires'!$D194,Listes!$A$54:$E$60,5,FALSE))),('Dépenses forfaitaires'!$E194*(VLOOKUP('Dépenses forfaitaires'!$D194,Listes!$A$54:$E$60,3,FALSE)))+(VLOOKUP('Dépenses forfaitaires'!$D194,Listes!$A$54:$E$60,4,FALSE))))))</f>
        <v/>
      </c>
      <c r="N194" s="100" t="str">
        <f>IF($H194="","",IF($C194=Listes!$B$31,IF('Dépenses forfaitaires'!$E194&lt;=Listes!$B$42,('Dépenses forfaitaires'!$E194*(VLOOKUP('Dépenses forfaitaires'!$D194,Listes!$A$43:$E$49,2,FALSE))),IF('Dépenses forfaitaires'!$E194&gt;Listes!$D$42,('Dépenses forfaitaires'!$E194*(VLOOKUP('Dépenses forfaitaires'!$D194,Listes!$A$43:$E$49,5,FALSE))),('Dépenses forfaitaires'!$E194*(VLOOKUP('Dépenses forfaitaires'!$D194,Listes!$A$43:$E$49,3,FALSE)))+(VLOOKUP('Dépenses forfaitaires'!$D194,Listes!$A$43:$E$49,4,FALSE))))))</f>
        <v/>
      </c>
      <c r="O194" s="100" t="str">
        <f>IF($H194="","",IF($C194=Listes!$B$34,Listes!$I$31,IF($C194=Listes!$B$35,(VLOOKUP('Dépenses forfaitaires'!$F194,Listes!$E$31:$F$36,2,FALSE)),IF($C194=Listes!$B$33,IF('Dépenses forfaitaires'!$E194&lt;=Listes!$A$64,'Dépenses forfaitaires'!$E194*Listes!$A$65,IF('Dépenses forfaitaires'!$E194&gt;Listes!$D$64,'Dépenses forfaitaires'!$E194*Listes!$D$65,(('Dépenses forfaitaires'!$E194*Listes!$B$65)+Listes!$C$65)))))))</f>
        <v/>
      </c>
      <c r="P194" s="101" t="str">
        <f t="shared" si="5"/>
        <v/>
      </c>
      <c r="Q194" s="221"/>
    </row>
    <row r="195" spans="1:17" ht="20.149999999999999" customHeight="1" x14ac:dyDescent="0.35">
      <c r="A195" s="44">
        <v>189</v>
      </c>
      <c r="B195" s="20"/>
      <c r="C195" s="20"/>
      <c r="D195" s="20"/>
      <c r="E195" s="20"/>
      <c r="F195" s="20"/>
      <c r="G195" s="20"/>
      <c r="H195" s="107" t="str">
        <f>IF(C195="","",IF(C195="","",(VLOOKUP(C195,Listes!$B$31:$C$35,2,FALSE))))</f>
        <v/>
      </c>
      <c r="I195" s="221" t="str">
        <f t="shared" si="4"/>
        <v/>
      </c>
      <c r="J195" s="221"/>
      <c r="K195" s="221"/>
      <c r="L195" s="101" t="str">
        <f>IF(H195="","",IF(H195="","",(VLOOKUP(H195,Listes!$C$31:$D$35,2,FALSE))))</f>
        <v/>
      </c>
      <c r="M195" s="100" t="str">
        <f>IF($H195="","",IF($C195=Listes!$B$32,IF('Dépenses forfaitaires'!$E195&lt;=Listes!$B$53,('Dépenses forfaitaires'!$E195*(VLOOKUP('Dépenses forfaitaires'!$D195,Listes!$A$54:$E$60,2,FALSE))),IF('Dépenses forfaitaires'!$E195&gt;Listes!$E$53,('Dépenses forfaitaires'!$E195*(VLOOKUP('Dépenses forfaitaires'!$D195,Listes!$A$54:$E$60,5,FALSE))),('Dépenses forfaitaires'!$E195*(VLOOKUP('Dépenses forfaitaires'!$D195,Listes!$A$54:$E$60,3,FALSE)))+(VLOOKUP('Dépenses forfaitaires'!$D195,Listes!$A$54:$E$60,4,FALSE))))))</f>
        <v/>
      </c>
      <c r="N195" s="100" t="str">
        <f>IF($H195="","",IF($C195=Listes!$B$31,IF('Dépenses forfaitaires'!$E195&lt;=Listes!$B$42,('Dépenses forfaitaires'!$E195*(VLOOKUP('Dépenses forfaitaires'!$D195,Listes!$A$43:$E$49,2,FALSE))),IF('Dépenses forfaitaires'!$E195&gt;Listes!$D$42,('Dépenses forfaitaires'!$E195*(VLOOKUP('Dépenses forfaitaires'!$D195,Listes!$A$43:$E$49,5,FALSE))),('Dépenses forfaitaires'!$E195*(VLOOKUP('Dépenses forfaitaires'!$D195,Listes!$A$43:$E$49,3,FALSE)))+(VLOOKUP('Dépenses forfaitaires'!$D195,Listes!$A$43:$E$49,4,FALSE))))))</f>
        <v/>
      </c>
      <c r="O195" s="100" t="str">
        <f>IF($H195="","",IF($C195=Listes!$B$34,Listes!$I$31,IF($C195=Listes!$B$35,(VLOOKUP('Dépenses forfaitaires'!$F195,Listes!$E$31:$F$36,2,FALSE)),IF($C195=Listes!$B$33,IF('Dépenses forfaitaires'!$E195&lt;=Listes!$A$64,'Dépenses forfaitaires'!$E195*Listes!$A$65,IF('Dépenses forfaitaires'!$E195&gt;Listes!$D$64,'Dépenses forfaitaires'!$E195*Listes!$D$65,(('Dépenses forfaitaires'!$E195*Listes!$B$65)+Listes!$C$65)))))))</f>
        <v/>
      </c>
      <c r="P195" s="101" t="str">
        <f t="shared" si="5"/>
        <v/>
      </c>
      <c r="Q195" s="221"/>
    </row>
    <row r="196" spans="1:17" ht="20.149999999999999" customHeight="1" x14ac:dyDescent="0.35">
      <c r="A196" s="44">
        <v>190</v>
      </c>
      <c r="B196" s="20"/>
      <c r="C196" s="20"/>
      <c r="D196" s="20"/>
      <c r="E196" s="20"/>
      <c r="F196" s="20"/>
      <c r="G196" s="20"/>
      <c r="H196" s="107" t="str">
        <f>IF(C196="","",IF(C196="","",(VLOOKUP(C196,Listes!$B$31:$C$35,2,FALSE))))</f>
        <v/>
      </c>
      <c r="I196" s="221" t="str">
        <f t="shared" si="4"/>
        <v/>
      </c>
      <c r="J196" s="221"/>
      <c r="K196" s="221"/>
      <c r="L196" s="101" t="str">
        <f>IF(H196="","",IF(H196="","",(VLOOKUP(H196,Listes!$C$31:$D$35,2,FALSE))))</f>
        <v/>
      </c>
      <c r="M196" s="100" t="str">
        <f>IF($H196="","",IF($C196=Listes!$B$32,IF('Dépenses forfaitaires'!$E196&lt;=Listes!$B$53,('Dépenses forfaitaires'!$E196*(VLOOKUP('Dépenses forfaitaires'!$D196,Listes!$A$54:$E$60,2,FALSE))),IF('Dépenses forfaitaires'!$E196&gt;Listes!$E$53,('Dépenses forfaitaires'!$E196*(VLOOKUP('Dépenses forfaitaires'!$D196,Listes!$A$54:$E$60,5,FALSE))),('Dépenses forfaitaires'!$E196*(VLOOKUP('Dépenses forfaitaires'!$D196,Listes!$A$54:$E$60,3,FALSE)))+(VLOOKUP('Dépenses forfaitaires'!$D196,Listes!$A$54:$E$60,4,FALSE))))))</f>
        <v/>
      </c>
      <c r="N196" s="100" t="str">
        <f>IF($H196="","",IF($C196=Listes!$B$31,IF('Dépenses forfaitaires'!$E196&lt;=Listes!$B$42,('Dépenses forfaitaires'!$E196*(VLOOKUP('Dépenses forfaitaires'!$D196,Listes!$A$43:$E$49,2,FALSE))),IF('Dépenses forfaitaires'!$E196&gt;Listes!$D$42,('Dépenses forfaitaires'!$E196*(VLOOKUP('Dépenses forfaitaires'!$D196,Listes!$A$43:$E$49,5,FALSE))),('Dépenses forfaitaires'!$E196*(VLOOKUP('Dépenses forfaitaires'!$D196,Listes!$A$43:$E$49,3,FALSE)))+(VLOOKUP('Dépenses forfaitaires'!$D196,Listes!$A$43:$E$49,4,FALSE))))))</f>
        <v/>
      </c>
      <c r="O196" s="100" t="str">
        <f>IF($H196="","",IF($C196=Listes!$B$34,Listes!$I$31,IF($C196=Listes!$B$35,(VLOOKUP('Dépenses forfaitaires'!$F196,Listes!$E$31:$F$36,2,FALSE)),IF($C196=Listes!$B$33,IF('Dépenses forfaitaires'!$E196&lt;=Listes!$A$64,'Dépenses forfaitaires'!$E196*Listes!$A$65,IF('Dépenses forfaitaires'!$E196&gt;Listes!$D$64,'Dépenses forfaitaires'!$E196*Listes!$D$65,(('Dépenses forfaitaires'!$E196*Listes!$B$65)+Listes!$C$65)))))))</f>
        <v/>
      </c>
      <c r="P196" s="101" t="str">
        <f t="shared" si="5"/>
        <v/>
      </c>
      <c r="Q196" s="221"/>
    </row>
    <row r="197" spans="1:17" ht="20.149999999999999" customHeight="1" x14ac:dyDescent="0.35">
      <c r="A197" s="44">
        <v>191</v>
      </c>
      <c r="B197" s="20"/>
      <c r="C197" s="20"/>
      <c r="D197" s="20"/>
      <c r="E197" s="20"/>
      <c r="F197" s="20"/>
      <c r="G197" s="20"/>
      <c r="H197" s="107" t="str">
        <f>IF(C197="","",IF(C197="","",(VLOOKUP(C197,Listes!$B$31:$C$35,2,FALSE))))</f>
        <v/>
      </c>
      <c r="I197" s="221" t="str">
        <f t="shared" si="4"/>
        <v/>
      </c>
      <c r="J197" s="221"/>
      <c r="K197" s="221"/>
      <c r="L197" s="101" t="str">
        <f>IF(H197="","",IF(H197="","",(VLOOKUP(H197,Listes!$C$31:$D$35,2,FALSE))))</f>
        <v/>
      </c>
      <c r="M197" s="100" t="str">
        <f>IF($H197="","",IF($C197=Listes!$B$32,IF('Dépenses forfaitaires'!$E197&lt;=Listes!$B$53,('Dépenses forfaitaires'!$E197*(VLOOKUP('Dépenses forfaitaires'!$D197,Listes!$A$54:$E$60,2,FALSE))),IF('Dépenses forfaitaires'!$E197&gt;Listes!$E$53,('Dépenses forfaitaires'!$E197*(VLOOKUP('Dépenses forfaitaires'!$D197,Listes!$A$54:$E$60,5,FALSE))),('Dépenses forfaitaires'!$E197*(VLOOKUP('Dépenses forfaitaires'!$D197,Listes!$A$54:$E$60,3,FALSE)))+(VLOOKUP('Dépenses forfaitaires'!$D197,Listes!$A$54:$E$60,4,FALSE))))))</f>
        <v/>
      </c>
      <c r="N197" s="100" t="str">
        <f>IF($H197="","",IF($C197=Listes!$B$31,IF('Dépenses forfaitaires'!$E197&lt;=Listes!$B$42,('Dépenses forfaitaires'!$E197*(VLOOKUP('Dépenses forfaitaires'!$D197,Listes!$A$43:$E$49,2,FALSE))),IF('Dépenses forfaitaires'!$E197&gt;Listes!$D$42,('Dépenses forfaitaires'!$E197*(VLOOKUP('Dépenses forfaitaires'!$D197,Listes!$A$43:$E$49,5,FALSE))),('Dépenses forfaitaires'!$E197*(VLOOKUP('Dépenses forfaitaires'!$D197,Listes!$A$43:$E$49,3,FALSE)))+(VLOOKUP('Dépenses forfaitaires'!$D197,Listes!$A$43:$E$49,4,FALSE))))))</f>
        <v/>
      </c>
      <c r="O197" s="100" t="str">
        <f>IF($H197="","",IF($C197=Listes!$B$34,Listes!$I$31,IF($C197=Listes!$B$35,(VLOOKUP('Dépenses forfaitaires'!$F197,Listes!$E$31:$F$36,2,FALSE)),IF($C197=Listes!$B$33,IF('Dépenses forfaitaires'!$E197&lt;=Listes!$A$64,'Dépenses forfaitaires'!$E197*Listes!$A$65,IF('Dépenses forfaitaires'!$E197&gt;Listes!$D$64,'Dépenses forfaitaires'!$E197*Listes!$D$65,(('Dépenses forfaitaires'!$E197*Listes!$B$65)+Listes!$C$65)))))))</f>
        <v/>
      </c>
      <c r="P197" s="101" t="str">
        <f t="shared" si="5"/>
        <v/>
      </c>
      <c r="Q197" s="221"/>
    </row>
    <row r="198" spans="1:17" ht="20.149999999999999" customHeight="1" x14ac:dyDescent="0.35">
      <c r="A198" s="44">
        <v>192</v>
      </c>
      <c r="B198" s="20"/>
      <c r="C198" s="20"/>
      <c r="D198" s="20"/>
      <c r="E198" s="20"/>
      <c r="F198" s="20"/>
      <c r="G198" s="20"/>
      <c r="H198" s="107" t="str">
        <f>IF(C198="","",IF(C198="","",(VLOOKUP(C198,Listes!$B$31:$C$35,2,FALSE))))</f>
        <v/>
      </c>
      <c r="I198" s="221" t="str">
        <f t="shared" si="4"/>
        <v/>
      </c>
      <c r="J198" s="221"/>
      <c r="K198" s="221"/>
      <c r="L198" s="101" t="str">
        <f>IF(H198="","",IF(H198="","",(VLOOKUP(H198,Listes!$C$31:$D$35,2,FALSE))))</f>
        <v/>
      </c>
      <c r="M198" s="100" t="str">
        <f>IF($H198="","",IF($C198=Listes!$B$32,IF('Dépenses forfaitaires'!$E198&lt;=Listes!$B$53,('Dépenses forfaitaires'!$E198*(VLOOKUP('Dépenses forfaitaires'!$D198,Listes!$A$54:$E$60,2,FALSE))),IF('Dépenses forfaitaires'!$E198&gt;Listes!$E$53,('Dépenses forfaitaires'!$E198*(VLOOKUP('Dépenses forfaitaires'!$D198,Listes!$A$54:$E$60,5,FALSE))),('Dépenses forfaitaires'!$E198*(VLOOKUP('Dépenses forfaitaires'!$D198,Listes!$A$54:$E$60,3,FALSE)))+(VLOOKUP('Dépenses forfaitaires'!$D198,Listes!$A$54:$E$60,4,FALSE))))))</f>
        <v/>
      </c>
      <c r="N198" s="100" t="str">
        <f>IF($H198="","",IF($C198=Listes!$B$31,IF('Dépenses forfaitaires'!$E198&lt;=Listes!$B$42,('Dépenses forfaitaires'!$E198*(VLOOKUP('Dépenses forfaitaires'!$D198,Listes!$A$43:$E$49,2,FALSE))),IF('Dépenses forfaitaires'!$E198&gt;Listes!$D$42,('Dépenses forfaitaires'!$E198*(VLOOKUP('Dépenses forfaitaires'!$D198,Listes!$A$43:$E$49,5,FALSE))),('Dépenses forfaitaires'!$E198*(VLOOKUP('Dépenses forfaitaires'!$D198,Listes!$A$43:$E$49,3,FALSE)))+(VLOOKUP('Dépenses forfaitaires'!$D198,Listes!$A$43:$E$49,4,FALSE))))))</f>
        <v/>
      </c>
      <c r="O198" s="100" t="str">
        <f>IF($H198="","",IF($C198=Listes!$B$34,Listes!$I$31,IF($C198=Listes!$B$35,(VLOOKUP('Dépenses forfaitaires'!$F198,Listes!$E$31:$F$36,2,FALSE)),IF($C198=Listes!$B$33,IF('Dépenses forfaitaires'!$E198&lt;=Listes!$A$64,'Dépenses forfaitaires'!$E198*Listes!$A$65,IF('Dépenses forfaitaires'!$E198&gt;Listes!$D$64,'Dépenses forfaitaires'!$E198*Listes!$D$65,(('Dépenses forfaitaires'!$E198*Listes!$B$65)+Listes!$C$65)))))))</f>
        <v/>
      </c>
      <c r="P198" s="101" t="str">
        <f t="shared" si="5"/>
        <v/>
      </c>
      <c r="Q198" s="221"/>
    </row>
    <row r="199" spans="1:17" ht="20.149999999999999" customHeight="1" x14ac:dyDescent="0.35">
      <c r="A199" s="44">
        <v>193</v>
      </c>
      <c r="B199" s="20"/>
      <c r="C199" s="20"/>
      <c r="D199" s="20"/>
      <c r="E199" s="20"/>
      <c r="F199" s="20"/>
      <c r="G199" s="20"/>
      <c r="H199" s="107" t="str">
        <f>IF(C199="","",IF(C199="","",(VLOOKUP(C199,Listes!$B$31:$C$35,2,FALSE))))</f>
        <v/>
      </c>
      <c r="I199" s="221" t="str">
        <f t="shared" si="4"/>
        <v/>
      </c>
      <c r="J199" s="221"/>
      <c r="K199" s="221"/>
      <c r="L199" s="101" t="str">
        <f>IF(H199="","",IF(H199="","",(VLOOKUP(H199,Listes!$C$31:$D$35,2,FALSE))))</f>
        <v/>
      </c>
      <c r="M199" s="100" t="str">
        <f>IF($H199="","",IF($C199=Listes!$B$32,IF('Dépenses forfaitaires'!$E199&lt;=Listes!$B$53,('Dépenses forfaitaires'!$E199*(VLOOKUP('Dépenses forfaitaires'!$D199,Listes!$A$54:$E$60,2,FALSE))),IF('Dépenses forfaitaires'!$E199&gt;Listes!$E$53,('Dépenses forfaitaires'!$E199*(VLOOKUP('Dépenses forfaitaires'!$D199,Listes!$A$54:$E$60,5,FALSE))),('Dépenses forfaitaires'!$E199*(VLOOKUP('Dépenses forfaitaires'!$D199,Listes!$A$54:$E$60,3,FALSE)))+(VLOOKUP('Dépenses forfaitaires'!$D199,Listes!$A$54:$E$60,4,FALSE))))))</f>
        <v/>
      </c>
      <c r="N199" s="100" t="str">
        <f>IF($H199="","",IF($C199=Listes!$B$31,IF('Dépenses forfaitaires'!$E199&lt;=Listes!$B$42,('Dépenses forfaitaires'!$E199*(VLOOKUP('Dépenses forfaitaires'!$D199,Listes!$A$43:$E$49,2,FALSE))),IF('Dépenses forfaitaires'!$E199&gt;Listes!$D$42,('Dépenses forfaitaires'!$E199*(VLOOKUP('Dépenses forfaitaires'!$D199,Listes!$A$43:$E$49,5,FALSE))),('Dépenses forfaitaires'!$E199*(VLOOKUP('Dépenses forfaitaires'!$D199,Listes!$A$43:$E$49,3,FALSE)))+(VLOOKUP('Dépenses forfaitaires'!$D199,Listes!$A$43:$E$49,4,FALSE))))))</f>
        <v/>
      </c>
      <c r="O199" s="100" t="str">
        <f>IF($H199="","",IF($C199=Listes!$B$34,Listes!$I$31,IF($C199=Listes!$B$35,(VLOOKUP('Dépenses forfaitaires'!$F199,Listes!$E$31:$F$36,2,FALSE)),IF($C199=Listes!$B$33,IF('Dépenses forfaitaires'!$E199&lt;=Listes!$A$64,'Dépenses forfaitaires'!$E199*Listes!$A$65,IF('Dépenses forfaitaires'!$E199&gt;Listes!$D$64,'Dépenses forfaitaires'!$E199*Listes!$D$65,(('Dépenses forfaitaires'!$E199*Listes!$B$65)+Listes!$C$65)))))))</f>
        <v/>
      </c>
      <c r="P199" s="101" t="str">
        <f t="shared" si="5"/>
        <v/>
      </c>
      <c r="Q199" s="221"/>
    </row>
    <row r="200" spans="1:17" ht="20.149999999999999" customHeight="1" x14ac:dyDescent="0.35">
      <c r="A200" s="44">
        <v>194</v>
      </c>
      <c r="B200" s="20"/>
      <c r="C200" s="20"/>
      <c r="D200" s="20"/>
      <c r="E200" s="20"/>
      <c r="F200" s="20"/>
      <c r="G200" s="20"/>
      <c r="H200" s="107" t="str">
        <f>IF(C200="","",IF(C200="","",(VLOOKUP(C200,Listes!$B$31:$C$35,2,FALSE))))</f>
        <v/>
      </c>
      <c r="I200" s="221" t="str">
        <f t="shared" ref="I200:I263" si="6">IF(H200="Frais de déplacement (barèmes kilométriques) ",1,"")</f>
        <v/>
      </c>
      <c r="J200" s="221"/>
      <c r="K200" s="221"/>
      <c r="L200" s="101" t="str">
        <f>IF(H200="","",IF(H200="","",(VLOOKUP(H200,Listes!$C$31:$D$35,2,FALSE))))</f>
        <v/>
      </c>
      <c r="M200" s="100" t="str">
        <f>IF($H200="","",IF($C200=Listes!$B$32,IF('Dépenses forfaitaires'!$E200&lt;=Listes!$B$53,('Dépenses forfaitaires'!$E200*(VLOOKUP('Dépenses forfaitaires'!$D200,Listes!$A$54:$E$60,2,FALSE))),IF('Dépenses forfaitaires'!$E200&gt;Listes!$E$53,('Dépenses forfaitaires'!$E200*(VLOOKUP('Dépenses forfaitaires'!$D200,Listes!$A$54:$E$60,5,FALSE))),('Dépenses forfaitaires'!$E200*(VLOOKUP('Dépenses forfaitaires'!$D200,Listes!$A$54:$E$60,3,FALSE)))+(VLOOKUP('Dépenses forfaitaires'!$D200,Listes!$A$54:$E$60,4,FALSE))))))</f>
        <v/>
      </c>
      <c r="N200" s="100" t="str">
        <f>IF($H200="","",IF($C200=Listes!$B$31,IF('Dépenses forfaitaires'!$E200&lt;=Listes!$B$42,('Dépenses forfaitaires'!$E200*(VLOOKUP('Dépenses forfaitaires'!$D200,Listes!$A$43:$E$49,2,FALSE))),IF('Dépenses forfaitaires'!$E200&gt;Listes!$D$42,('Dépenses forfaitaires'!$E200*(VLOOKUP('Dépenses forfaitaires'!$D200,Listes!$A$43:$E$49,5,FALSE))),('Dépenses forfaitaires'!$E200*(VLOOKUP('Dépenses forfaitaires'!$D200,Listes!$A$43:$E$49,3,FALSE)))+(VLOOKUP('Dépenses forfaitaires'!$D200,Listes!$A$43:$E$49,4,FALSE))))))</f>
        <v/>
      </c>
      <c r="O200" s="100" t="str">
        <f>IF($H200="","",IF($C200=Listes!$B$34,Listes!$I$31,IF($C200=Listes!$B$35,(VLOOKUP('Dépenses forfaitaires'!$F200,Listes!$E$31:$F$36,2,FALSE)),IF($C200=Listes!$B$33,IF('Dépenses forfaitaires'!$E200&lt;=Listes!$A$64,'Dépenses forfaitaires'!$E200*Listes!$A$65,IF('Dépenses forfaitaires'!$E200&gt;Listes!$D$64,'Dépenses forfaitaires'!$E200*Listes!$D$65,(('Dépenses forfaitaires'!$E200*Listes!$B$65)+Listes!$C$65)))))))</f>
        <v/>
      </c>
      <c r="P200" s="101" t="str">
        <f t="shared" ref="P200:P263" si="7">IF($I200="","",($O200+$N200+$M200)*$I200)</f>
        <v/>
      </c>
      <c r="Q200" s="221"/>
    </row>
    <row r="201" spans="1:17" ht="20.149999999999999" customHeight="1" x14ac:dyDescent="0.35">
      <c r="A201" s="44">
        <v>195</v>
      </c>
      <c r="B201" s="20"/>
      <c r="C201" s="20"/>
      <c r="D201" s="20"/>
      <c r="E201" s="20"/>
      <c r="F201" s="20"/>
      <c r="G201" s="20"/>
      <c r="H201" s="107" t="str">
        <f>IF(C201="","",IF(C201="","",(VLOOKUP(C201,Listes!$B$31:$C$35,2,FALSE))))</f>
        <v/>
      </c>
      <c r="I201" s="221" t="str">
        <f t="shared" si="6"/>
        <v/>
      </c>
      <c r="J201" s="221"/>
      <c r="K201" s="221"/>
      <c r="L201" s="101" t="str">
        <f>IF(H201="","",IF(H201="","",(VLOOKUP(H201,Listes!$C$31:$D$35,2,FALSE))))</f>
        <v/>
      </c>
      <c r="M201" s="100" t="str">
        <f>IF($H201="","",IF($C201=Listes!$B$32,IF('Dépenses forfaitaires'!$E201&lt;=Listes!$B$53,('Dépenses forfaitaires'!$E201*(VLOOKUP('Dépenses forfaitaires'!$D201,Listes!$A$54:$E$60,2,FALSE))),IF('Dépenses forfaitaires'!$E201&gt;Listes!$E$53,('Dépenses forfaitaires'!$E201*(VLOOKUP('Dépenses forfaitaires'!$D201,Listes!$A$54:$E$60,5,FALSE))),('Dépenses forfaitaires'!$E201*(VLOOKUP('Dépenses forfaitaires'!$D201,Listes!$A$54:$E$60,3,FALSE)))+(VLOOKUP('Dépenses forfaitaires'!$D201,Listes!$A$54:$E$60,4,FALSE))))))</f>
        <v/>
      </c>
      <c r="N201" s="100" t="str">
        <f>IF($H201="","",IF($C201=Listes!$B$31,IF('Dépenses forfaitaires'!$E201&lt;=Listes!$B$42,('Dépenses forfaitaires'!$E201*(VLOOKUP('Dépenses forfaitaires'!$D201,Listes!$A$43:$E$49,2,FALSE))),IF('Dépenses forfaitaires'!$E201&gt;Listes!$D$42,('Dépenses forfaitaires'!$E201*(VLOOKUP('Dépenses forfaitaires'!$D201,Listes!$A$43:$E$49,5,FALSE))),('Dépenses forfaitaires'!$E201*(VLOOKUP('Dépenses forfaitaires'!$D201,Listes!$A$43:$E$49,3,FALSE)))+(VLOOKUP('Dépenses forfaitaires'!$D201,Listes!$A$43:$E$49,4,FALSE))))))</f>
        <v/>
      </c>
      <c r="O201" s="100" t="str">
        <f>IF($H201="","",IF($C201=Listes!$B$34,Listes!$I$31,IF($C201=Listes!$B$35,(VLOOKUP('Dépenses forfaitaires'!$F201,Listes!$E$31:$F$36,2,FALSE)),IF($C201=Listes!$B$33,IF('Dépenses forfaitaires'!$E201&lt;=Listes!$A$64,'Dépenses forfaitaires'!$E201*Listes!$A$65,IF('Dépenses forfaitaires'!$E201&gt;Listes!$D$64,'Dépenses forfaitaires'!$E201*Listes!$D$65,(('Dépenses forfaitaires'!$E201*Listes!$B$65)+Listes!$C$65)))))))</f>
        <v/>
      </c>
      <c r="P201" s="101" t="str">
        <f t="shared" si="7"/>
        <v/>
      </c>
      <c r="Q201" s="221"/>
    </row>
    <row r="202" spans="1:17" ht="20.149999999999999" customHeight="1" x14ac:dyDescent="0.35">
      <c r="A202" s="44">
        <v>196</v>
      </c>
      <c r="B202" s="20"/>
      <c r="C202" s="20"/>
      <c r="D202" s="20"/>
      <c r="E202" s="20"/>
      <c r="F202" s="20"/>
      <c r="G202" s="20"/>
      <c r="H202" s="107" t="str">
        <f>IF(C202="","",IF(C202="","",(VLOOKUP(C202,Listes!$B$31:$C$35,2,FALSE))))</f>
        <v/>
      </c>
      <c r="I202" s="221" t="str">
        <f t="shared" si="6"/>
        <v/>
      </c>
      <c r="J202" s="221"/>
      <c r="K202" s="221"/>
      <c r="L202" s="101" t="str">
        <f>IF(H202="","",IF(H202="","",(VLOOKUP(H202,Listes!$C$31:$D$35,2,FALSE))))</f>
        <v/>
      </c>
      <c r="M202" s="100" t="str">
        <f>IF($H202="","",IF($C202=Listes!$B$32,IF('Dépenses forfaitaires'!$E202&lt;=Listes!$B$53,('Dépenses forfaitaires'!$E202*(VLOOKUP('Dépenses forfaitaires'!$D202,Listes!$A$54:$E$60,2,FALSE))),IF('Dépenses forfaitaires'!$E202&gt;Listes!$E$53,('Dépenses forfaitaires'!$E202*(VLOOKUP('Dépenses forfaitaires'!$D202,Listes!$A$54:$E$60,5,FALSE))),('Dépenses forfaitaires'!$E202*(VLOOKUP('Dépenses forfaitaires'!$D202,Listes!$A$54:$E$60,3,FALSE)))+(VLOOKUP('Dépenses forfaitaires'!$D202,Listes!$A$54:$E$60,4,FALSE))))))</f>
        <v/>
      </c>
      <c r="N202" s="100" t="str">
        <f>IF($H202="","",IF($C202=Listes!$B$31,IF('Dépenses forfaitaires'!$E202&lt;=Listes!$B$42,('Dépenses forfaitaires'!$E202*(VLOOKUP('Dépenses forfaitaires'!$D202,Listes!$A$43:$E$49,2,FALSE))),IF('Dépenses forfaitaires'!$E202&gt;Listes!$D$42,('Dépenses forfaitaires'!$E202*(VLOOKUP('Dépenses forfaitaires'!$D202,Listes!$A$43:$E$49,5,FALSE))),('Dépenses forfaitaires'!$E202*(VLOOKUP('Dépenses forfaitaires'!$D202,Listes!$A$43:$E$49,3,FALSE)))+(VLOOKUP('Dépenses forfaitaires'!$D202,Listes!$A$43:$E$49,4,FALSE))))))</f>
        <v/>
      </c>
      <c r="O202" s="100" t="str">
        <f>IF($H202="","",IF($C202=Listes!$B$34,Listes!$I$31,IF($C202=Listes!$B$35,(VLOOKUP('Dépenses forfaitaires'!$F202,Listes!$E$31:$F$36,2,FALSE)),IF($C202=Listes!$B$33,IF('Dépenses forfaitaires'!$E202&lt;=Listes!$A$64,'Dépenses forfaitaires'!$E202*Listes!$A$65,IF('Dépenses forfaitaires'!$E202&gt;Listes!$D$64,'Dépenses forfaitaires'!$E202*Listes!$D$65,(('Dépenses forfaitaires'!$E202*Listes!$B$65)+Listes!$C$65)))))))</f>
        <v/>
      </c>
      <c r="P202" s="101" t="str">
        <f t="shared" si="7"/>
        <v/>
      </c>
      <c r="Q202" s="221"/>
    </row>
    <row r="203" spans="1:17" ht="20.149999999999999" customHeight="1" x14ac:dyDescent="0.35">
      <c r="A203" s="44">
        <v>197</v>
      </c>
      <c r="B203" s="20"/>
      <c r="C203" s="20"/>
      <c r="D203" s="20"/>
      <c r="E203" s="20"/>
      <c r="F203" s="20"/>
      <c r="G203" s="20"/>
      <c r="H203" s="107" t="str">
        <f>IF(C203="","",IF(C203="","",(VLOOKUP(C203,Listes!$B$31:$C$35,2,FALSE))))</f>
        <v/>
      </c>
      <c r="I203" s="221" t="str">
        <f t="shared" si="6"/>
        <v/>
      </c>
      <c r="J203" s="221"/>
      <c r="K203" s="221"/>
      <c r="L203" s="101" t="str">
        <f>IF(H203="","",IF(H203="","",(VLOOKUP(H203,Listes!$C$31:$D$35,2,FALSE))))</f>
        <v/>
      </c>
      <c r="M203" s="100" t="str">
        <f>IF($H203="","",IF($C203=Listes!$B$32,IF('Dépenses forfaitaires'!$E203&lt;=Listes!$B$53,('Dépenses forfaitaires'!$E203*(VLOOKUP('Dépenses forfaitaires'!$D203,Listes!$A$54:$E$60,2,FALSE))),IF('Dépenses forfaitaires'!$E203&gt;Listes!$E$53,('Dépenses forfaitaires'!$E203*(VLOOKUP('Dépenses forfaitaires'!$D203,Listes!$A$54:$E$60,5,FALSE))),('Dépenses forfaitaires'!$E203*(VLOOKUP('Dépenses forfaitaires'!$D203,Listes!$A$54:$E$60,3,FALSE)))+(VLOOKUP('Dépenses forfaitaires'!$D203,Listes!$A$54:$E$60,4,FALSE))))))</f>
        <v/>
      </c>
      <c r="N203" s="100" t="str">
        <f>IF($H203="","",IF($C203=Listes!$B$31,IF('Dépenses forfaitaires'!$E203&lt;=Listes!$B$42,('Dépenses forfaitaires'!$E203*(VLOOKUP('Dépenses forfaitaires'!$D203,Listes!$A$43:$E$49,2,FALSE))),IF('Dépenses forfaitaires'!$E203&gt;Listes!$D$42,('Dépenses forfaitaires'!$E203*(VLOOKUP('Dépenses forfaitaires'!$D203,Listes!$A$43:$E$49,5,FALSE))),('Dépenses forfaitaires'!$E203*(VLOOKUP('Dépenses forfaitaires'!$D203,Listes!$A$43:$E$49,3,FALSE)))+(VLOOKUP('Dépenses forfaitaires'!$D203,Listes!$A$43:$E$49,4,FALSE))))))</f>
        <v/>
      </c>
      <c r="O203" s="100" t="str">
        <f>IF($H203="","",IF($C203=Listes!$B$34,Listes!$I$31,IF($C203=Listes!$B$35,(VLOOKUP('Dépenses forfaitaires'!$F203,Listes!$E$31:$F$36,2,FALSE)),IF($C203=Listes!$B$33,IF('Dépenses forfaitaires'!$E203&lt;=Listes!$A$64,'Dépenses forfaitaires'!$E203*Listes!$A$65,IF('Dépenses forfaitaires'!$E203&gt;Listes!$D$64,'Dépenses forfaitaires'!$E203*Listes!$D$65,(('Dépenses forfaitaires'!$E203*Listes!$B$65)+Listes!$C$65)))))))</f>
        <v/>
      </c>
      <c r="P203" s="101" t="str">
        <f t="shared" si="7"/>
        <v/>
      </c>
      <c r="Q203" s="221"/>
    </row>
    <row r="204" spans="1:17" ht="20.149999999999999" customHeight="1" x14ac:dyDescent="0.35">
      <c r="A204" s="44">
        <v>198</v>
      </c>
      <c r="B204" s="20"/>
      <c r="C204" s="20"/>
      <c r="D204" s="20"/>
      <c r="E204" s="20"/>
      <c r="F204" s="20"/>
      <c r="G204" s="20"/>
      <c r="H204" s="107" t="str">
        <f>IF(C204="","",IF(C204="","",(VLOOKUP(C204,Listes!$B$31:$C$35,2,FALSE))))</f>
        <v/>
      </c>
      <c r="I204" s="221" t="str">
        <f t="shared" si="6"/>
        <v/>
      </c>
      <c r="J204" s="221"/>
      <c r="K204" s="221"/>
      <c r="L204" s="101" t="str">
        <f>IF(H204="","",IF(H204="","",(VLOOKUP(H204,Listes!$C$31:$D$35,2,FALSE))))</f>
        <v/>
      </c>
      <c r="M204" s="100" t="str">
        <f>IF($H204="","",IF($C204=Listes!$B$32,IF('Dépenses forfaitaires'!$E204&lt;=Listes!$B$53,('Dépenses forfaitaires'!$E204*(VLOOKUP('Dépenses forfaitaires'!$D204,Listes!$A$54:$E$60,2,FALSE))),IF('Dépenses forfaitaires'!$E204&gt;Listes!$E$53,('Dépenses forfaitaires'!$E204*(VLOOKUP('Dépenses forfaitaires'!$D204,Listes!$A$54:$E$60,5,FALSE))),('Dépenses forfaitaires'!$E204*(VLOOKUP('Dépenses forfaitaires'!$D204,Listes!$A$54:$E$60,3,FALSE)))+(VLOOKUP('Dépenses forfaitaires'!$D204,Listes!$A$54:$E$60,4,FALSE))))))</f>
        <v/>
      </c>
      <c r="N204" s="100" t="str">
        <f>IF($H204="","",IF($C204=Listes!$B$31,IF('Dépenses forfaitaires'!$E204&lt;=Listes!$B$42,('Dépenses forfaitaires'!$E204*(VLOOKUP('Dépenses forfaitaires'!$D204,Listes!$A$43:$E$49,2,FALSE))),IF('Dépenses forfaitaires'!$E204&gt;Listes!$D$42,('Dépenses forfaitaires'!$E204*(VLOOKUP('Dépenses forfaitaires'!$D204,Listes!$A$43:$E$49,5,FALSE))),('Dépenses forfaitaires'!$E204*(VLOOKUP('Dépenses forfaitaires'!$D204,Listes!$A$43:$E$49,3,FALSE)))+(VLOOKUP('Dépenses forfaitaires'!$D204,Listes!$A$43:$E$49,4,FALSE))))))</f>
        <v/>
      </c>
      <c r="O204" s="100" t="str">
        <f>IF($H204="","",IF($C204=Listes!$B$34,Listes!$I$31,IF($C204=Listes!$B$35,(VLOOKUP('Dépenses forfaitaires'!$F204,Listes!$E$31:$F$36,2,FALSE)),IF($C204=Listes!$B$33,IF('Dépenses forfaitaires'!$E204&lt;=Listes!$A$64,'Dépenses forfaitaires'!$E204*Listes!$A$65,IF('Dépenses forfaitaires'!$E204&gt;Listes!$D$64,'Dépenses forfaitaires'!$E204*Listes!$D$65,(('Dépenses forfaitaires'!$E204*Listes!$B$65)+Listes!$C$65)))))))</f>
        <v/>
      </c>
      <c r="P204" s="101" t="str">
        <f t="shared" si="7"/>
        <v/>
      </c>
      <c r="Q204" s="221"/>
    </row>
    <row r="205" spans="1:17" ht="20.149999999999999" customHeight="1" x14ac:dyDescent="0.35">
      <c r="A205" s="44">
        <v>199</v>
      </c>
      <c r="B205" s="20"/>
      <c r="C205" s="20"/>
      <c r="D205" s="20"/>
      <c r="E205" s="20"/>
      <c r="F205" s="20"/>
      <c r="G205" s="20"/>
      <c r="H205" s="107" t="str">
        <f>IF(C205="","",IF(C205="","",(VLOOKUP(C205,Listes!$B$31:$C$35,2,FALSE))))</f>
        <v/>
      </c>
      <c r="I205" s="221" t="str">
        <f t="shared" si="6"/>
        <v/>
      </c>
      <c r="J205" s="221"/>
      <c r="K205" s="221"/>
      <c r="L205" s="101" t="str">
        <f>IF(H205="","",IF(H205="","",(VLOOKUP(H205,Listes!$C$31:$D$35,2,FALSE))))</f>
        <v/>
      </c>
      <c r="M205" s="100" t="str">
        <f>IF($H205="","",IF($C205=Listes!$B$32,IF('Dépenses forfaitaires'!$E205&lt;=Listes!$B$53,('Dépenses forfaitaires'!$E205*(VLOOKUP('Dépenses forfaitaires'!$D205,Listes!$A$54:$E$60,2,FALSE))),IF('Dépenses forfaitaires'!$E205&gt;Listes!$E$53,('Dépenses forfaitaires'!$E205*(VLOOKUP('Dépenses forfaitaires'!$D205,Listes!$A$54:$E$60,5,FALSE))),('Dépenses forfaitaires'!$E205*(VLOOKUP('Dépenses forfaitaires'!$D205,Listes!$A$54:$E$60,3,FALSE)))+(VLOOKUP('Dépenses forfaitaires'!$D205,Listes!$A$54:$E$60,4,FALSE))))))</f>
        <v/>
      </c>
      <c r="N205" s="100" t="str">
        <f>IF($H205="","",IF($C205=Listes!$B$31,IF('Dépenses forfaitaires'!$E205&lt;=Listes!$B$42,('Dépenses forfaitaires'!$E205*(VLOOKUP('Dépenses forfaitaires'!$D205,Listes!$A$43:$E$49,2,FALSE))),IF('Dépenses forfaitaires'!$E205&gt;Listes!$D$42,('Dépenses forfaitaires'!$E205*(VLOOKUP('Dépenses forfaitaires'!$D205,Listes!$A$43:$E$49,5,FALSE))),('Dépenses forfaitaires'!$E205*(VLOOKUP('Dépenses forfaitaires'!$D205,Listes!$A$43:$E$49,3,FALSE)))+(VLOOKUP('Dépenses forfaitaires'!$D205,Listes!$A$43:$E$49,4,FALSE))))))</f>
        <v/>
      </c>
      <c r="O205" s="100" t="str">
        <f>IF($H205="","",IF($C205=Listes!$B$34,Listes!$I$31,IF($C205=Listes!$B$35,(VLOOKUP('Dépenses forfaitaires'!$F205,Listes!$E$31:$F$36,2,FALSE)),IF($C205=Listes!$B$33,IF('Dépenses forfaitaires'!$E205&lt;=Listes!$A$64,'Dépenses forfaitaires'!$E205*Listes!$A$65,IF('Dépenses forfaitaires'!$E205&gt;Listes!$D$64,'Dépenses forfaitaires'!$E205*Listes!$D$65,(('Dépenses forfaitaires'!$E205*Listes!$B$65)+Listes!$C$65)))))))</f>
        <v/>
      </c>
      <c r="P205" s="101" t="str">
        <f t="shared" si="7"/>
        <v/>
      </c>
      <c r="Q205" s="221"/>
    </row>
    <row r="206" spans="1:17" ht="20.149999999999999" customHeight="1" x14ac:dyDescent="0.35">
      <c r="A206" s="44">
        <v>200</v>
      </c>
      <c r="B206" s="20"/>
      <c r="C206" s="20"/>
      <c r="D206" s="20"/>
      <c r="E206" s="20"/>
      <c r="F206" s="20"/>
      <c r="G206" s="20"/>
      <c r="H206" s="107" t="str">
        <f>IF(C206="","",IF(C206="","",(VLOOKUP(C206,Listes!$B$31:$C$35,2,FALSE))))</f>
        <v/>
      </c>
      <c r="I206" s="221" t="str">
        <f t="shared" si="6"/>
        <v/>
      </c>
      <c r="J206" s="221"/>
      <c r="K206" s="221"/>
      <c r="L206" s="101" t="str">
        <f>IF(H206="","",IF(H206="","",(VLOOKUP(H206,Listes!$C$31:$D$35,2,FALSE))))</f>
        <v/>
      </c>
      <c r="M206" s="100" t="str">
        <f>IF($H206="","",IF($C206=Listes!$B$32,IF('Dépenses forfaitaires'!$E206&lt;=Listes!$B$53,('Dépenses forfaitaires'!$E206*(VLOOKUP('Dépenses forfaitaires'!$D206,Listes!$A$54:$E$60,2,FALSE))),IF('Dépenses forfaitaires'!$E206&gt;Listes!$E$53,('Dépenses forfaitaires'!$E206*(VLOOKUP('Dépenses forfaitaires'!$D206,Listes!$A$54:$E$60,5,FALSE))),('Dépenses forfaitaires'!$E206*(VLOOKUP('Dépenses forfaitaires'!$D206,Listes!$A$54:$E$60,3,FALSE)))+(VLOOKUP('Dépenses forfaitaires'!$D206,Listes!$A$54:$E$60,4,FALSE))))))</f>
        <v/>
      </c>
      <c r="N206" s="100" t="str">
        <f>IF($H206="","",IF($C206=Listes!$B$31,IF('Dépenses forfaitaires'!$E206&lt;=Listes!$B$42,('Dépenses forfaitaires'!$E206*(VLOOKUP('Dépenses forfaitaires'!$D206,Listes!$A$43:$E$49,2,FALSE))),IF('Dépenses forfaitaires'!$E206&gt;Listes!$D$42,('Dépenses forfaitaires'!$E206*(VLOOKUP('Dépenses forfaitaires'!$D206,Listes!$A$43:$E$49,5,FALSE))),('Dépenses forfaitaires'!$E206*(VLOOKUP('Dépenses forfaitaires'!$D206,Listes!$A$43:$E$49,3,FALSE)))+(VLOOKUP('Dépenses forfaitaires'!$D206,Listes!$A$43:$E$49,4,FALSE))))))</f>
        <v/>
      </c>
      <c r="O206" s="100" t="str">
        <f>IF($H206="","",IF($C206=Listes!$B$34,Listes!$I$31,IF($C206=Listes!$B$35,(VLOOKUP('Dépenses forfaitaires'!$F206,Listes!$E$31:$F$36,2,FALSE)),IF($C206=Listes!$B$33,IF('Dépenses forfaitaires'!$E206&lt;=Listes!$A$64,'Dépenses forfaitaires'!$E206*Listes!$A$65,IF('Dépenses forfaitaires'!$E206&gt;Listes!$D$64,'Dépenses forfaitaires'!$E206*Listes!$D$65,(('Dépenses forfaitaires'!$E206*Listes!$B$65)+Listes!$C$65)))))))</f>
        <v/>
      </c>
      <c r="P206" s="101" t="str">
        <f t="shared" si="7"/>
        <v/>
      </c>
      <c r="Q206" s="221"/>
    </row>
    <row r="207" spans="1:17" ht="20.149999999999999" customHeight="1" x14ac:dyDescent="0.35">
      <c r="A207" s="44">
        <v>201</v>
      </c>
      <c r="B207" s="20"/>
      <c r="C207" s="20"/>
      <c r="D207" s="20"/>
      <c r="E207" s="20"/>
      <c r="F207" s="20"/>
      <c r="G207" s="20"/>
      <c r="H207" s="107" t="str">
        <f>IF(C207="","",IF(C207="","",(VLOOKUP(C207,Listes!$B$31:$C$35,2,FALSE))))</f>
        <v/>
      </c>
      <c r="I207" s="221" t="str">
        <f t="shared" si="6"/>
        <v/>
      </c>
      <c r="J207" s="221"/>
      <c r="K207" s="221"/>
      <c r="L207" s="101" t="str">
        <f>IF(H207="","",IF(H207="","",(VLOOKUP(H207,Listes!$C$31:$D$35,2,FALSE))))</f>
        <v/>
      </c>
      <c r="M207" s="100" t="str">
        <f>IF($H207="","",IF($C207=Listes!$B$32,IF('Dépenses forfaitaires'!$E207&lt;=Listes!$B$53,('Dépenses forfaitaires'!$E207*(VLOOKUP('Dépenses forfaitaires'!$D207,Listes!$A$54:$E$60,2,FALSE))),IF('Dépenses forfaitaires'!$E207&gt;Listes!$E$53,('Dépenses forfaitaires'!$E207*(VLOOKUP('Dépenses forfaitaires'!$D207,Listes!$A$54:$E$60,5,FALSE))),('Dépenses forfaitaires'!$E207*(VLOOKUP('Dépenses forfaitaires'!$D207,Listes!$A$54:$E$60,3,FALSE)))+(VLOOKUP('Dépenses forfaitaires'!$D207,Listes!$A$54:$E$60,4,FALSE))))))</f>
        <v/>
      </c>
      <c r="N207" s="100" t="str">
        <f>IF($H207="","",IF($C207=Listes!$B$31,IF('Dépenses forfaitaires'!$E207&lt;=Listes!$B$42,('Dépenses forfaitaires'!$E207*(VLOOKUP('Dépenses forfaitaires'!$D207,Listes!$A$43:$E$49,2,FALSE))),IF('Dépenses forfaitaires'!$E207&gt;Listes!$D$42,('Dépenses forfaitaires'!$E207*(VLOOKUP('Dépenses forfaitaires'!$D207,Listes!$A$43:$E$49,5,FALSE))),('Dépenses forfaitaires'!$E207*(VLOOKUP('Dépenses forfaitaires'!$D207,Listes!$A$43:$E$49,3,FALSE)))+(VLOOKUP('Dépenses forfaitaires'!$D207,Listes!$A$43:$E$49,4,FALSE))))))</f>
        <v/>
      </c>
      <c r="O207" s="100" t="str">
        <f>IF($H207="","",IF($C207=Listes!$B$34,Listes!$I$31,IF($C207=Listes!$B$35,(VLOOKUP('Dépenses forfaitaires'!$F207,Listes!$E$31:$F$36,2,FALSE)),IF($C207=Listes!$B$33,IF('Dépenses forfaitaires'!$E207&lt;=Listes!$A$64,'Dépenses forfaitaires'!$E207*Listes!$A$65,IF('Dépenses forfaitaires'!$E207&gt;Listes!$D$64,'Dépenses forfaitaires'!$E207*Listes!$D$65,(('Dépenses forfaitaires'!$E207*Listes!$B$65)+Listes!$C$65)))))))</f>
        <v/>
      </c>
      <c r="P207" s="101" t="str">
        <f t="shared" si="7"/>
        <v/>
      </c>
      <c r="Q207" s="221"/>
    </row>
    <row r="208" spans="1:17" ht="20.149999999999999" customHeight="1" x14ac:dyDescent="0.35">
      <c r="A208" s="44">
        <v>202</v>
      </c>
      <c r="B208" s="20"/>
      <c r="C208" s="20"/>
      <c r="D208" s="20"/>
      <c r="E208" s="20"/>
      <c r="F208" s="20"/>
      <c r="G208" s="20"/>
      <c r="H208" s="107" t="str">
        <f>IF(C208="","",IF(C208="","",(VLOOKUP(C208,Listes!$B$31:$C$35,2,FALSE))))</f>
        <v/>
      </c>
      <c r="I208" s="221" t="str">
        <f t="shared" si="6"/>
        <v/>
      </c>
      <c r="J208" s="221"/>
      <c r="K208" s="221"/>
      <c r="L208" s="101" t="str">
        <f>IF(H208="","",IF(H208="","",(VLOOKUP(H208,Listes!$C$31:$D$35,2,FALSE))))</f>
        <v/>
      </c>
      <c r="M208" s="100" t="str">
        <f>IF($H208="","",IF($C208=Listes!$B$32,IF('Dépenses forfaitaires'!$E208&lt;=Listes!$B$53,('Dépenses forfaitaires'!$E208*(VLOOKUP('Dépenses forfaitaires'!$D208,Listes!$A$54:$E$60,2,FALSE))),IF('Dépenses forfaitaires'!$E208&gt;Listes!$E$53,('Dépenses forfaitaires'!$E208*(VLOOKUP('Dépenses forfaitaires'!$D208,Listes!$A$54:$E$60,5,FALSE))),('Dépenses forfaitaires'!$E208*(VLOOKUP('Dépenses forfaitaires'!$D208,Listes!$A$54:$E$60,3,FALSE)))+(VLOOKUP('Dépenses forfaitaires'!$D208,Listes!$A$54:$E$60,4,FALSE))))))</f>
        <v/>
      </c>
      <c r="N208" s="100" t="str">
        <f>IF($H208="","",IF($C208=Listes!$B$31,IF('Dépenses forfaitaires'!$E208&lt;=Listes!$B$42,('Dépenses forfaitaires'!$E208*(VLOOKUP('Dépenses forfaitaires'!$D208,Listes!$A$43:$E$49,2,FALSE))),IF('Dépenses forfaitaires'!$E208&gt;Listes!$D$42,('Dépenses forfaitaires'!$E208*(VLOOKUP('Dépenses forfaitaires'!$D208,Listes!$A$43:$E$49,5,FALSE))),('Dépenses forfaitaires'!$E208*(VLOOKUP('Dépenses forfaitaires'!$D208,Listes!$A$43:$E$49,3,FALSE)))+(VLOOKUP('Dépenses forfaitaires'!$D208,Listes!$A$43:$E$49,4,FALSE))))))</f>
        <v/>
      </c>
      <c r="O208" s="100" t="str">
        <f>IF($H208="","",IF($C208=Listes!$B$34,Listes!$I$31,IF($C208=Listes!$B$35,(VLOOKUP('Dépenses forfaitaires'!$F208,Listes!$E$31:$F$36,2,FALSE)),IF($C208=Listes!$B$33,IF('Dépenses forfaitaires'!$E208&lt;=Listes!$A$64,'Dépenses forfaitaires'!$E208*Listes!$A$65,IF('Dépenses forfaitaires'!$E208&gt;Listes!$D$64,'Dépenses forfaitaires'!$E208*Listes!$D$65,(('Dépenses forfaitaires'!$E208*Listes!$B$65)+Listes!$C$65)))))))</f>
        <v/>
      </c>
      <c r="P208" s="101" t="str">
        <f t="shared" si="7"/>
        <v/>
      </c>
      <c r="Q208" s="221"/>
    </row>
    <row r="209" spans="1:17" ht="20.149999999999999" customHeight="1" x14ac:dyDescent="0.35">
      <c r="A209" s="44">
        <v>203</v>
      </c>
      <c r="B209" s="20"/>
      <c r="C209" s="20"/>
      <c r="D209" s="20"/>
      <c r="E209" s="20"/>
      <c r="F209" s="20"/>
      <c r="G209" s="20"/>
      <c r="H209" s="107" t="str">
        <f>IF(C209="","",IF(C209="","",(VLOOKUP(C209,Listes!$B$31:$C$35,2,FALSE))))</f>
        <v/>
      </c>
      <c r="I209" s="221" t="str">
        <f t="shared" si="6"/>
        <v/>
      </c>
      <c r="J209" s="221"/>
      <c r="K209" s="221"/>
      <c r="L209" s="101" t="str">
        <f>IF(H209="","",IF(H209="","",(VLOOKUP(H209,Listes!$C$31:$D$35,2,FALSE))))</f>
        <v/>
      </c>
      <c r="M209" s="100" t="str">
        <f>IF($H209="","",IF($C209=Listes!$B$32,IF('Dépenses forfaitaires'!$E209&lt;=Listes!$B$53,('Dépenses forfaitaires'!$E209*(VLOOKUP('Dépenses forfaitaires'!$D209,Listes!$A$54:$E$60,2,FALSE))),IF('Dépenses forfaitaires'!$E209&gt;Listes!$E$53,('Dépenses forfaitaires'!$E209*(VLOOKUP('Dépenses forfaitaires'!$D209,Listes!$A$54:$E$60,5,FALSE))),('Dépenses forfaitaires'!$E209*(VLOOKUP('Dépenses forfaitaires'!$D209,Listes!$A$54:$E$60,3,FALSE)))+(VLOOKUP('Dépenses forfaitaires'!$D209,Listes!$A$54:$E$60,4,FALSE))))))</f>
        <v/>
      </c>
      <c r="N209" s="100" t="str">
        <f>IF($H209="","",IF($C209=Listes!$B$31,IF('Dépenses forfaitaires'!$E209&lt;=Listes!$B$42,('Dépenses forfaitaires'!$E209*(VLOOKUP('Dépenses forfaitaires'!$D209,Listes!$A$43:$E$49,2,FALSE))),IF('Dépenses forfaitaires'!$E209&gt;Listes!$D$42,('Dépenses forfaitaires'!$E209*(VLOOKUP('Dépenses forfaitaires'!$D209,Listes!$A$43:$E$49,5,FALSE))),('Dépenses forfaitaires'!$E209*(VLOOKUP('Dépenses forfaitaires'!$D209,Listes!$A$43:$E$49,3,FALSE)))+(VLOOKUP('Dépenses forfaitaires'!$D209,Listes!$A$43:$E$49,4,FALSE))))))</f>
        <v/>
      </c>
      <c r="O209" s="100" t="str">
        <f>IF($H209="","",IF($C209=Listes!$B$34,Listes!$I$31,IF($C209=Listes!$B$35,(VLOOKUP('Dépenses forfaitaires'!$F209,Listes!$E$31:$F$36,2,FALSE)),IF($C209=Listes!$B$33,IF('Dépenses forfaitaires'!$E209&lt;=Listes!$A$64,'Dépenses forfaitaires'!$E209*Listes!$A$65,IF('Dépenses forfaitaires'!$E209&gt;Listes!$D$64,'Dépenses forfaitaires'!$E209*Listes!$D$65,(('Dépenses forfaitaires'!$E209*Listes!$B$65)+Listes!$C$65)))))))</f>
        <v/>
      </c>
      <c r="P209" s="101" t="str">
        <f t="shared" si="7"/>
        <v/>
      </c>
      <c r="Q209" s="221"/>
    </row>
    <row r="210" spans="1:17" ht="20.149999999999999" customHeight="1" x14ac:dyDescent="0.35">
      <c r="A210" s="44">
        <v>204</v>
      </c>
      <c r="B210" s="20"/>
      <c r="C210" s="20"/>
      <c r="D210" s="20"/>
      <c r="E210" s="20"/>
      <c r="F210" s="20"/>
      <c r="G210" s="20"/>
      <c r="H210" s="107" t="str">
        <f>IF(C210="","",IF(C210="","",(VLOOKUP(C210,Listes!$B$31:$C$35,2,FALSE))))</f>
        <v/>
      </c>
      <c r="I210" s="221" t="str">
        <f t="shared" si="6"/>
        <v/>
      </c>
      <c r="J210" s="221"/>
      <c r="K210" s="221"/>
      <c r="L210" s="101" t="str">
        <f>IF(H210="","",IF(H210="","",(VLOOKUP(H210,Listes!$C$31:$D$35,2,FALSE))))</f>
        <v/>
      </c>
      <c r="M210" s="100" t="str">
        <f>IF($H210="","",IF($C210=Listes!$B$32,IF('Dépenses forfaitaires'!$E210&lt;=Listes!$B$53,('Dépenses forfaitaires'!$E210*(VLOOKUP('Dépenses forfaitaires'!$D210,Listes!$A$54:$E$60,2,FALSE))),IF('Dépenses forfaitaires'!$E210&gt;Listes!$E$53,('Dépenses forfaitaires'!$E210*(VLOOKUP('Dépenses forfaitaires'!$D210,Listes!$A$54:$E$60,5,FALSE))),('Dépenses forfaitaires'!$E210*(VLOOKUP('Dépenses forfaitaires'!$D210,Listes!$A$54:$E$60,3,FALSE)))+(VLOOKUP('Dépenses forfaitaires'!$D210,Listes!$A$54:$E$60,4,FALSE))))))</f>
        <v/>
      </c>
      <c r="N210" s="100" t="str">
        <f>IF($H210="","",IF($C210=Listes!$B$31,IF('Dépenses forfaitaires'!$E210&lt;=Listes!$B$42,('Dépenses forfaitaires'!$E210*(VLOOKUP('Dépenses forfaitaires'!$D210,Listes!$A$43:$E$49,2,FALSE))),IF('Dépenses forfaitaires'!$E210&gt;Listes!$D$42,('Dépenses forfaitaires'!$E210*(VLOOKUP('Dépenses forfaitaires'!$D210,Listes!$A$43:$E$49,5,FALSE))),('Dépenses forfaitaires'!$E210*(VLOOKUP('Dépenses forfaitaires'!$D210,Listes!$A$43:$E$49,3,FALSE)))+(VLOOKUP('Dépenses forfaitaires'!$D210,Listes!$A$43:$E$49,4,FALSE))))))</f>
        <v/>
      </c>
      <c r="O210" s="100" t="str">
        <f>IF($H210="","",IF($C210=Listes!$B$34,Listes!$I$31,IF($C210=Listes!$B$35,(VLOOKUP('Dépenses forfaitaires'!$F210,Listes!$E$31:$F$36,2,FALSE)),IF($C210=Listes!$B$33,IF('Dépenses forfaitaires'!$E210&lt;=Listes!$A$64,'Dépenses forfaitaires'!$E210*Listes!$A$65,IF('Dépenses forfaitaires'!$E210&gt;Listes!$D$64,'Dépenses forfaitaires'!$E210*Listes!$D$65,(('Dépenses forfaitaires'!$E210*Listes!$B$65)+Listes!$C$65)))))))</f>
        <v/>
      </c>
      <c r="P210" s="101" t="str">
        <f t="shared" si="7"/>
        <v/>
      </c>
      <c r="Q210" s="221"/>
    </row>
    <row r="211" spans="1:17" ht="20.149999999999999" customHeight="1" x14ac:dyDescent="0.35">
      <c r="A211" s="44">
        <v>205</v>
      </c>
      <c r="B211" s="20"/>
      <c r="C211" s="20"/>
      <c r="D211" s="20"/>
      <c r="E211" s="20"/>
      <c r="F211" s="20"/>
      <c r="G211" s="20"/>
      <c r="H211" s="107" t="str">
        <f>IF(C211="","",IF(C211="","",(VLOOKUP(C211,Listes!$B$31:$C$35,2,FALSE))))</f>
        <v/>
      </c>
      <c r="I211" s="221" t="str">
        <f t="shared" si="6"/>
        <v/>
      </c>
      <c r="J211" s="221"/>
      <c r="K211" s="221"/>
      <c r="L211" s="101" t="str">
        <f>IF(H211="","",IF(H211="","",(VLOOKUP(H211,Listes!$C$31:$D$35,2,FALSE))))</f>
        <v/>
      </c>
      <c r="M211" s="100" t="str">
        <f>IF($H211="","",IF($C211=Listes!$B$32,IF('Dépenses forfaitaires'!$E211&lt;=Listes!$B$53,('Dépenses forfaitaires'!$E211*(VLOOKUP('Dépenses forfaitaires'!$D211,Listes!$A$54:$E$60,2,FALSE))),IF('Dépenses forfaitaires'!$E211&gt;Listes!$E$53,('Dépenses forfaitaires'!$E211*(VLOOKUP('Dépenses forfaitaires'!$D211,Listes!$A$54:$E$60,5,FALSE))),('Dépenses forfaitaires'!$E211*(VLOOKUP('Dépenses forfaitaires'!$D211,Listes!$A$54:$E$60,3,FALSE)))+(VLOOKUP('Dépenses forfaitaires'!$D211,Listes!$A$54:$E$60,4,FALSE))))))</f>
        <v/>
      </c>
      <c r="N211" s="100" t="str">
        <f>IF($H211="","",IF($C211=Listes!$B$31,IF('Dépenses forfaitaires'!$E211&lt;=Listes!$B$42,('Dépenses forfaitaires'!$E211*(VLOOKUP('Dépenses forfaitaires'!$D211,Listes!$A$43:$E$49,2,FALSE))),IF('Dépenses forfaitaires'!$E211&gt;Listes!$D$42,('Dépenses forfaitaires'!$E211*(VLOOKUP('Dépenses forfaitaires'!$D211,Listes!$A$43:$E$49,5,FALSE))),('Dépenses forfaitaires'!$E211*(VLOOKUP('Dépenses forfaitaires'!$D211,Listes!$A$43:$E$49,3,FALSE)))+(VLOOKUP('Dépenses forfaitaires'!$D211,Listes!$A$43:$E$49,4,FALSE))))))</f>
        <v/>
      </c>
      <c r="O211" s="100" t="str">
        <f>IF($H211="","",IF($C211=Listes!$B$34,Listes!$I$31,IF($C211=Listes!$B$35,(VLOOKUP('Dépenses forfaitaires'!$F211,Listes!$E$31:$F$36,2,FALSE)),IF($C211=Listes!$B$33,IF('Dépenses forfaitaires'!$E211&lt;=Listes!$A$64,'Dépenses forfaitaires'!$E211*Listes!$A$65,IF('Dépenses forfaitaires'!$E211&gt;Listes!$D$64,'Dépenses forfaitaires'!$E211*Listes!$D$65,(('Dépenses forfaitaires'!$E211*Listes!$B$65)+Listes!$C$65)))))))</f>
        <v/>
      </c>
      <c r="P211" s="101" t="str">
        <f t="shared" si="7"/>
        <v/>
      </c>
      <c r="Q211" s="221"/>
    </row>
    <row r="212" spans="1:17" ht="20.149999999999999" customHeight="1" x14ac:dyDescent="0.35">
      <c r="A212" s="44">
        <v>206</v>
      </c>
      <c r="B212" s="20"/>
      <c r="C212" s="20"/>
      <c r="D212" s="20"/>
      <c r="E212" s="20"/>
      <c r="F212" s="20"/>
      <c r="G212" s="20"/>
      <c r="H212" s="107" t="str">
        <f>IF(C212="","",IF(C212="","",(VLOOKUP(C212,Listes!$B$31:$C$35,2,FALSE))))</f>
        <v/>
      </c>
      <c r="I212" s="221" t="str">
        <f t="shared" si="6"/>
        <v/>
      </c>
      <c r="J212" s="221"/>
      <c r="K212" s="221"/>
      <c r="L212" s="101" t="str">
        <f>IF(H212="","",IF(H212="","",(VLOOKUP(H212,Listes!$C$31:$D$35,2,FALSE))))</f>
        <v/>
      </c>
      <c r="M212" s="100" t="str">
        <f>IF($H212="","",IF($C212=Listes!$B$32,IF('Dépenses forfaitaires'!$E212&lt;=Listes!$B$53,('Dépenses forfaitaires'!$E212*(VLOOKUP('Dépenses forfaitaires'!$D212,Listes!$A$54:$E$60,2,FALSE))),IF('Dépenses forfaitaires'!$E212&gt;Listes!$E$53,('Dépenses forfaitaires'!$E212*(VLOOKUP('Dépenses forfaitaires'!$D212,Listes!$A$54:$E$60,5,FALSE))),('Dépenses forfaitaires'!$E212*(VLOOKUP('Dépenses forfaitaires'!$D212,Listes!$A$54:$E$60,3,FALSE)))+(VLOOKUP('Dépenses forfaitaires'!$D212,Listes!$A$54:$E$60,4,FALSE))))))</f>
        <v/>
      </c>
      <c r="N212" s="100" t="str">
        <f>IF($H212="","",IF($C212=Listes!$B$31,IF('Dépenses forfaitaires'!$E212&lt;=Listes!$B$42,('Dépenses forfaitaires'!$E212*(VLOOKUP('Dépenses forfaitaires'!$D212,Listes!$A$43:$E$49,2,FALSE))),IF('Dépenses forfaitaires'!$E212&gt;Listes!$D$42,('Dépenses forfaitaires'!$E212*(VLOOKUP('Dépenses forfaitaires'!$D212,Listes!$A$43:$E$49,5,FALSE))),('Dépenses forfaitaires'!$E212*(VLOOKUP('Dépenses forfaitaires'!$D212,Listes!$A$43:$E$49,3,FALSE)))+(VLOOKUP('Dépenses forfaitaires'!$D212,Listes!$A$43:$E$49,4,FALSE))))))</f>
        <v/>
      </c>
      <c r="O212" s="100" t="str">
        <f>IF($H212="","",IF($C212=Listes!$B$34,Listes!$I$31,IF($C212=Listes!$B$35,(VLOOKUP('Dépenses forfaitaires'!$F212,Listes!$E$31:$F$36,2,FALSE)),IF($C212=Listes!$B$33,IF('Dépenses forfaitaires'!$E212&lt;=Listes!$A$64,'Dépenses forfaitaires'!$E212*Listes!$A$65,IF('Dépenses forfaitaires'!$E212&gt;Listes!$D$64,'Dépenses forfaitaires'!$E212*Listes!$D$65,(('Dépenses forfaitaires'!$E212*Listes!$B$65)+Listes!$C$65)))))))</f>
        <v/>
      </c>
      <c r="P212" s="101" t="str">
        <f t="shared" si="7"/>
        <v/>
      </c>
      <c r="Q212" s="221"/>
    </row>
    <row r="213" spans="1:17" ht="20.149999999999999" customHeight="1" x14ac:dyDescent="0.35">
      <c r="A213" s="44">
        <v>207</v>
      </c>
      <c r="B213" s="20"/>
      <c r="C213" s="20"/>
      <c r="D213" s="20"/>
      <c r="E213" s="20"/>
      <c r="F213" s="20"/>
      <c r="G213" s="20"/>
      <c r="H213" s="107" t="str">
        <f>IF(C213="","",IF(C213="","",(VLOOKUP(C213,Listes!$B$31:$C$35,2,FALSE))))</f>
        <v/>
      </c>
      <c r="I213" s="221" t="str">
        <f t="shared" si="6"/>
        <v/>
      </c>
      <c r="J213" s="221"/>
      <c r="K213" s="221"/>
      <c r="L213" s="101" t="str">
        <f>IF(H213="","",IF(H213="","",(VLOOKUP(H213,Listes!$C$31:$D$35,2,FALSE))))</f>
        <v/>
      </c>
      <c r="M213" s="100" t="str">
        <f>IF($H213="","",IF($C213=Listes!$B$32,IF('Dépenses forfaitaires'!$E213&lt;=Listes!$B$53,('Dépenses forfaitaires'!$E213*(VLOOKUP('Dépenses forfaitaires'!$D213,Listes!$A$54:$E$60,2,FALSE))),IF('Dépenses forfaitaires'!$E213&gt;Listes!$E$53,('Dépenses forfaitaires'!$E213*(VLOOKUP('Dépenses forfaitaires'!$D213,Listes!$A$54:$E$60,5,FALSE))),('Dépenses forfaitaires'!$E213*(VLOOKUP('Dépenses forfaitaires'!$D213,Listes!$A$54:$E$60,3,FALSE)))+(VLOOKUP('Dépenses forfaitaires'!$D213,Listes!$A$54:$E$60,4,FALSE))))))</f>
        <v/>
      </c>
      <c r="N213" s="100" t="str">
        <f>IF($H213="","",IF($C213=Listes!$B$31,IF('Dépenses forfaitaires'!$E213&lt;=Listes!$B$42,('Dépenses forfaitaires'!$E213*(VLOOKUP('Dépenses forfaitaires'!$D213,Listes!$A$43:$E$49,2,FALSE))),IF('Dépenses forfaitaires'!$E213&gt;Listes!$D$42,('Dépenses forfaitaires'!$E213*(VLOOKUP('Dépenses forfaitaires'!$D213,Listes!$A$43:$E$49,5,FALSE))),('Dépenses forfaitaires'!$E213*(VLOOKUP('Dépenses forfaitaires'!$D213,Listes!$A$43:$E$49,3,FALSE)))+(VLOOKUP('Dépenses forfaitaires'!$D213,Listes!$A$43:$E$49,4,FALSE))))))</f>
        <v/>
      </c>
      <c r="O213" s="100" t="str">
        <f>IF($H213="","",IF($C213=Listes!$B$34,Listes!$I$31,IF($C213=Listes!$B$35,(VLOOKUP('Dépenses forfaitaires'!$F213,Listes!$E$31:$F$36,2,FALSE)),IF($C213=Listes!$B$33,IF('Dépenses forfaitaires'!$E213&lt;=Listes!$A$64,'Dépenses forfaitaires'!$E213*Listes!$A$65,IF('Dépenses forfaitaires'!$E213&gt;Listes!$D$64,'Dépenses forfaitaires'!$E213*Listes!$D$65,(('Dépenses forfaitaires'!$E213*Listes!$B$65)+Listes!$C$65)))))))</f>
        <v/>
      </c>
      <c r="P213" s="101" t="str">
        <f t="shared" si="7"/>
        <v/>
      </c>
      <c r="Q213" s="221"/>
    </row>
    <row r="214" spans="1:17" ht="20.149999999999999" customHeight="1" x14ac:dyDescent="0.35">
      <c r="A214" s="44">
        <v>208</v>
      </c>
      <c r="B214" s="20"/>
      <c r="C214" s="20"/>
      <c r="D214" s="20"/>
      <c r="E214" s="20"/>
      <c r="F214" s="20"/>
      <c r="G214" s="20"/>
      <c r="H214" s="107" t="str">
        <f>IF(C214="","",IF(C214="","",(VLOOKUP(C214,Listes!$B$31:$C$35,2,FALSE))))</f>
        <v/>
      </c>
      <c r="I214" s="221" t="str">
        <f t="shared" si="6"/>
        <v/>
      </c>
      <c r="J214" s="221"/>
      <c r="K214" s="221"/>
      <c r="L214" s="101" t="str">
        <f>IF(H214="","",IF(H214="","",(VLOOKUP(H214,Listes!$C$31:$D$35,2,FALSE))))</f>
        <v/>
      </c>
      <c r="M214" s="100" t="str">
        <f>IF($H214="","",IF($C214=Listes!$B$32,IF('Dépenses forfaitaires'!$E214&lt;=Listes!$B$53,('Dépenses forfaitaires'!$E214*(VLOOKUP('Dépenses forfaitaires'!$D214,Listes!$A$54:$E$60,2,FALSE))),IF('Dépenses forfaitaires'!$E214&gt;Listes!$E$53,('Dépenses forfaitaires'!$E214*(VLOOKUP('Dépenses forfaitaires'!$D214,Listes!$A$54:$E$60,5,FALSE))),('Dépenses forfaitaires'!$E214*(VLOOKUP('Dépenses forfaitaires'!$D214,Listes!$A$54:$E$60,3,FALSE)))+(VLOOKUP('Dépenses forfaitaires'!$D214,Listes!$A$54:$E$60,4,FALSE))))))</f>
        <v/>
      </c>
      <c r="N214" s="100" t="str">
        <f>IF($H214="","",IF($C214=Listes!$B$31,IF('Dépenses forfaitaires'!$E214&lt;=Listes!$B$42,('Dépenses forfaitaires'!$E214*(VLOOKUP('Dépenses forfaitaires'!$D214,Listes!$A$43:$E$49,2,FALSE))),IF('Dépenses forfaitaires'!$E214&gt;Listes!$D$42,('Dépenses forfaitaires'!$E214*(VLOOKUP('Dépenses forfaitaires'!$D214,Listes!$A$43:$E$49,5,FALSE))),('Dépenses forfaitaires'!$E214*(VLOOKUP('Dépenses forfaitaires'!$D214,Listes!$A$43:$E$49,3,FALSE)))+(VLOOKUP('Dépenses forfaitaires'!$D214,Listes!$A$43:$E$49,4,FALSE))))))</f>
        <v/>
      </c>
      <c r="O214" s="100" t="str">
        <f>IF($H214="","",IF($C214=Listes!$B$34,Listes!$I$31,IF($C214=Listes!$B$35,(VLOOKUP('Dépenses forfaitaires'!$F214,Listes!$E$31:$F$36,2,FALSE)),IF($C214=Listes!$B$33,IF('Dépenses forfaitaires'!$E214&lt;=Listes!$A$64,'Dépenses forfaitaires'!$E214*Listes!$A$65,IF('Dépenses forfaitaires'!$E214&gt;Listes!$D$64,'Dépenses forfaitaires'!$E214*Listes!$D$65,(('Dépenses forfaitaires'!$E214*Listes!$B$65)+Listes!$C$65)))))))</f>
        <v/>
      </c>
      <c r="P214" s="101" t="str">
        <f t="shared" si="7"/>
        <v/>
      </c>
      <c r="Q214" s="221"/>
    </row>
    <row r="215" spans="1:17" ht="20.149999999999999" customHeight="1" x14ac:dyDescent="0.35">
      <c r="A215" s="44">
        <v>209</v>
      </c>
      <c r="B215" s="20"/>
      <c r="C215" s="20"/>
      <c r="D215" s="20"/>
      <c r="E215" s="20"/>
      <c r="F215" s="20"/>
      <c r="G215" s="20"/>
      <c r="H215" s="107" t="str">
        <f>IF(C215="","",IF(C215="","",(VLOOKUP(C215,Listes!$B$31:$C$35,2,FALSE))))</f>
        <v/>
      </c>
      <c r="I215" s="221" t="str">
        <f t="shared" si="6"/>
        <v/>
      </c>
      <c r="J215" s="221"/>
      <c r="K215" s="221"/>
      <c r="L215" s="101" t="str">
        <f>IF(H215="","",IF(H215="","",(VLOOKUP(H215,Listes!$C$31:$D$35,2,FALSE))))</f>
        <v/>
      </c>
      <c r="M215" s="100" t="str">
        <f>IF($H215="","",IF($C215=Listes!$B$32,IF('Dépenses forfaitaires'!$E215&lt;=Listes!$B$53,('Dépenses forfaitaires'!$E215*(VLOOKUP('Dépenses forfaitaires'!$D215,Listes!$A$54:$E$60,2,FALSE))),IF('Dépenses forfaitaires'!$E215&gt;Listes!$E$53,('Dépenses forfaitaires'!$E215*(VLOOKUP('Dépenses forfaitaires'!$D215,Listes!$A$54:$E$60,5,FALSE))),('Dépenses forfaitaires'!$E215*(VLOOKUP('Dépenses forfaitaires'!$D215,Listes!$A$54:$E$60,3,FALSE)))+(VLOOKUP('Dépenses forfaitaires'!$D215,Listes!$A$54:$E$60,4,FALSE))))))</f>
        <v/>
      </c>
      <c r="N215" s="100" t="str">
        <f>IF($H215="","",IF($C215=Listes!$B$31,IF('Dépenses forfaitaires'!$E215&lt;=Listes!$B$42,('Dépenses forfaitaires'!$E215*(VLOOKUP('Dépenses forfaitaires'!$D215,Listes!$A$43:$E$49,2,FALSE))),IF('Dépenses forfaitaires'!$E215&gt;Listes!$D$42,('Dépenses forfaitaires'!$E215*(VLOOKUP('Dépenses forfaitaires'!$D215,Listes!$A$43:$E$49,5,FALSE))),('Dépenses forfaitaires'!$E215*(VLOOKUP('Dépenses forfaitaires'!$D215,Listes!$A$43:$E$49,3,FALSE)))+(VLOOKUP('Dépenses forfaitaires'!$D215,Listes!$A$43:$E$49,4,FALSE))))))</f>
        <v/>
      </c>
      <c r="O215" s="100" t="str">
        <f>IF($H215="","",IF($C215=Listes!$B$34,Listes!$I$31,IF($C215=Listes!$B$35,(VLOOKUP('Dépenses forfaitaires'!$F215,Listes!$E$31:$F$36,2,FALSE)),IF($C215=Listes!$B$33,IF('Dépenses forfaitaires'!$E215&lt;=Listes!$A$64,'Dépenses forfaitaires'!$E215*Listes!$A$65,IF('Dépenses forfaitaires'!$E215&gt;Listes!$D$64,'Dépenses forfaitaires'!$E215*Listes!$D$65,(('Dépenses forfaitaires'!$E215*Listes!$B$65)+Listes!$C$65)))))))</f>
        <v/>
      </c>
      <c r="P215" s="101" t="str">
        <f t="shared" si="7"/>
        <v/>
      </c>
      <c r="Q215" s="221"/>
    </row>
    <row r="216" spans="1:17" ht="20.149999999999999" customHeight="1" x14ac:dyDescent="0.35">
      <c r="A216" s="44">
        <v>210</v>
      </c>
      <c r="B216" s="20"/>
      <c r="C216" s="20"/>
      <c r="D216" s="20"/>
      <c r="E216" s="20"/>
      <c r="F216" s="20"/>
      <c r="G216" s="20"/>
      <c r="H216" s="107" t="str">
        <f>IF(C216="","",IF(C216="","",(VLOOKUP(C216,Listes!$B$31:$C$35,2,FALSE))))</f>
        <v/>
      </c>
      <c r="I216" s="221" t="str">
        <f t="shared" si="6"/>
        <v/>
      </c>
      <c r="J216" s="221"/>
      <c r="K216" s="221"/>
      <c r="L216" s="101" t="str">
        <f>IF(H216="","",IF(H216="","",(VLOOKUP(H216,Listes!$C$31:$D$35,2,FALSE))))</f>
        <v/>
      </c>
      <c r="M216" s="100" t="str">
        <f>IF($H216="","",IF($C216=Listes!$B$32,IF('Dépenses forfaitaires'!$E216&lt;=Listes!$B$53,('Dépenses forfaitaires'!$E216*(VLOOKUP('Dépenses forfaitaires'!$D216,Listes!$A$54:$E$60,2,FALSE))),IF('Dépenses forfaitaires'!$E216&gt;Listes!$E$53,('Dépenses forfaitaires'!$E216*(VLOOKUP('Dépenses forfaitaires'!$D216,Listes!$A$54:$E$60,5,FALSE))),('Dépenses forfaitaires'!$E216*(VLOOKUP('Dépenses forfaitaires'!$D216,Listes!$A$54:$E$60,3,FALSE)))+(VLOOKUP('Dépenses forfaitaires'!$D216,Listes!$A$54:$E$60,4,FALSE))))))</f>
        <v/>
      </c>
      <c r="N216" s="100" t="str">
        <f>IF($H216="","",IF($C216=Listes!$B$31,IF('Dépenses forfaitaires'!$E216&lt;=Listes!$B$42,('Dépenses forfaitaires'!$E216*(VLOOKUP('Dépenses forfaitaires'!$D216,Listes!$A$43:$E$49,2,FALSE))),IF('Dépenses forfaitaires'!$E216&gt;Listes!$D$42,('Dépenses forfaitaires'!$E216*(VLOOKUP('Dépenses forfaitaires'!$D216,Listes!$A$43:$E$49,5,FALSE))),('Dépenses forfaitaires'!$E216*(VLOOKUP('Dépenses forfaitaires'!$D216,Listes!$A$43:$E$49,3,FALSE)))+(VLOOKUP('Dépenses forfaitaires'!$D216,Listes!$A$43:$E$49,4,FALSE))))))</f>
        <v/>
      </c>
      <c r="O216" s="100" t="str">
        <f>IF($H216="","",IF($C216=Listes!$B$34,Listes!$I$31,IF($C216=Listes!$B$35,(VLOOKUP('Dépenses forfaitaires'!$F216,Listes!$E$31:$F$36,2,FALSE)),IF($C216=Listes!$B$33,IF('Dépenses forfaitaires'!$E216&lt;=Listes!$A$64,'Dépenses forfaitaires'!$E216*Listes!$A$65,IF('Dépenses forfaitaires'!$E216&gt;Listes!$D$64,'Dépenses forfaitaires'!$E216*Listes!$D$65,(('Dépenses forfaitaires'!$E216*Listes!$B$65)+Listes!$C$65)))))))</f>
        <v/>
      </c>
      <c r="P216" s="101" t="str">
        <f t="shared" si="7"/>
        <v/>
      </c>
      <c r="Q216" s="221"/>
    </row>
    <row r="217" spans="1:17" ht="20.149999999999999" customHeight="1" x14ac:dyDescent="0.35">
      <c r="A217" s="44">
        <v>211</v>
      </c>
      <c r="B217" s="20"/>
      <c r="C217" s="20"/>
      <c r="D217" s="20"/>
      <c r="E217" s="20"/>
      <c r="F217" s="20"/>
      <c r="G217" s="20"/>
      <c r="H217" s="107" t="str">
        <f>IF(C217="","",IF(C217="","",(VLOOKUP(C217,Listes!$B$31:$C$35,2,FALSE))))</f>
        <v/>
      </c>
      <c r="I217" s="221" t="str">
        <f t="shared" si="6"/>
        <v/>
      </c>
      <c r="J217" s="221"/>
      <c r="K217" s="221"/>
      <c r="L217" s="101" t="str">
        <f>IF(H217="","",IF(H217="","",(VLOOKUP(H217,Listes!$C$31:$D$35,2,FALSE))))</f>
        <v/>
      </c>
      <c r="M217" s="100" t="str">
        <f>IF($H217="","",IF($C217=Listes!$B$32,IF('Dépenses forfaitaires'!$E217&lt;=Listes!$B$53,('Dépenses forfaitaires'!$E217*(VLOOKUP('Dépenses forfaitaires'!$D217,Listes!$A$54:$E$60,2,FALSE))),IF('Dépenses forfaitaires'!$E217&gt;Listes!$E$53,('Dépenses forfaitaires'!$E217*(VLOOKUP('Dépenses forfaitaires'!$D217,Listes!$A$54:$E$60,5,FALSE))),('Dépenses forfaitaires'!$E217*(VLOOKUP('Dépenses forfaitaires'!$D217,Listes!$A$54:$E$60,3,FALSE)))+(VLOOKUP('Dépenses forfaitaires'!$D217,Listes!$A$54:$E$60,4,FALSE))))))</f>
        <v/>
      </c>
      <c r="N217" s="100" t="str">
        <f>IF($H217="","",IF($C217=Listes!$B$31,IF('Dépenses forfaitaires'!$E217&lt;=Listes!$B$42,('Dépenses forfaitaires'!$E217*(VLOOKUP('Dépenses forfaitaires'!$D217,Listes!$A$43:$E$49,2,FALSE))),IF('Dépenses forfaitaires'!$E217&gt;Listes!$D$42,('Dépenses forfaitaires'!$E217*(VLOOKUP('Dépenses forfaitaires'!$D217,Listes!$A$43:$E$49,5,FALSE))),('Dépenses forfaitaires'!$E217*(VLOOKUP('Dépenses forfaitaires'!$D217,Listes!$A$43:$E$49,3,FALSE)))+(VLOOKUP('Dépenses forfaitaires'!$D217,Listes!$A$43:$E$49,4,FALSE))))))</f>
        <v/>
      </c>
      <c r="O217" s="100" t="str">
        <f>IF($H217="","",IF($C217=Listes!$B$34,Listes!$I$31,IF($C217=Listes!$B$35,(VLOOKUP('Dépenses forfaitaires'!$F217,Listes!$E$31:$F$36,2,FALSE)),IF($C217=Listes!$B$33,IF('Dépenses forfaitaires'!$E217&lt;=Listes!$A$64,'Dépenses forfaitaires'!$E217*Listes!$A$65,IF('Dépenses forfaitaires'!$E217&gt;Listes!$D$64,'Dépenses forfaitaires'!$E217*Listes!$D$65,(('Dépenses forfaitaires'!$E217*Listes!$B$65)+Listes!$C$65)))))))</f>
        <v/>
      </c>
      <c r="P217" s="101" t="str">
        <f t="shared" si="7"/>
        <v/>
      </c>
      <c r="Q217" s="221"/>
    </row>
    <row r="218" spans="1:17" ht="20.149999999999999" customHeight="1" x14ac:dyDescent="0.35">
      <c r="A218" s="44">
        <v>212</v>
      </c>
      <c r="B218" s="20"/>
      <c r="C218" s="20"/>
      <c r="D218" s="20"/>
      <c r="E218" s="20"/>
      <c r="F218" s="20"/>
      <c r="G218" s="20"/>
      <c r="H218" s="107" t="str">
        <f>IF(C218="","",IF(C218="","",(VLOOKUP(C218,Listes!$B$31:$C$35,2,FALSE))))</f>
        <v/>
      </c>
      <c r="I218" s="221" t="str">
        <f t="shared" si="6"/>
        <v/>
      </c>
      <c r="J218" s="221"/>
      <c r="K218" s="221"/>
      <c r="L218" s="101" t="str">
        <f>IF(H218="","",IF(H218="","",(VLOOKUP(H218,Listes!$C$31:$D$35,2,FALSE))))</f>
        <v/>
      </c>
      <c r="M218" s="100" t="str">
        <f>IF($H218="","",IF($C218=Listes!$B$32,IF('Dépenses forfaitaires'!$E218&lt;=Listes!$B$53,('Dépenses forfaitaires'!$E218*(VLOOKUP('Dépenses forfaitaires'!$D218,Listes!$A$54:$E$60,2,FALSE))),IF('Dépenses forfaitaires'!$E218&gt;Listes!$E$53,('Dépenses forfaitaires'!$E218*(VLOOKUP('Dépenses forfaitaires'!$D218,Listes!$A$54:$E$60,5,FALSE))),('Dépenses forfaitaires'!$E218*(VLOOKUP('Dépenses forfaitaires'!$D218,Listes!$A$54:$E$60,3,FALSE)))+(VLOOKUP('Dépenses forfaitaires'!$D218,Listes!$A$54:$E$60,4,FALSE))))))</f>
        <v/>
      </c>
      <c r="N218" s="100" t="str">
        <f>IF($H218="","",IF($C218=Listes!$B$31,IF('Dépenses forfaitaires'!$E218&lt;=Listes!$B$42,('Dépenses forfaitaires'!$E218*(VLOOKUP('Dépenses forfaitaires'!$D218,Listes!$A$43:$E$49,2,FALSE))),IF('Dépenses forfaitaires'!$E218&gt;Listes!$D$42,('Dépenses forfaitaires'!$E218*(VLOOKUP('Dépenses forfaitaires'!$D218,Listes!$A$43:$E$49,5,FALSE))),('Dépenses forfaitaires'!$E218*(VLOOKUP('Dépenses forfaitaires'!$D218,Listes!$A$43:$E$49,3,FALSE)))+(VLOOKUP('Dépenses forfaitaires'!$D218,Listes!$A$43:$E$49,4,FALSE))))))</f>
        <v/>
      </c>
      <c r="O218" s="100" t="str">
        <f>IF($H218="","",IF($C218=Listes!$B$34,Listes!$I$31,IF($C218=Listes!$B$35,(VLOOKUP('Dépenses forfaitaires'!$F218,Listes!$E$31:$F$36,2,FALSE)),IF($C218=Listes!$B$33,IF('Dépenses forfaitaires'!$E218&lt;=Listes!$A$64,'Dépenses forfaitaires'!$E218*Listes!$A$65,IF('Dépenses forfaitaires'!$E218&gt;Listes!$D$64,'Dépenses forfaitaires'!$E218*Listes!$D$65,(('Dépenses forfaitaires'!$E218*Listes!$B$65)+Listes!$C$65)))))))</f>
        <v/>
      </c>
      <c r="P218" s="101" t="str">
        <f t="shared" si="7"/>
        <v/>
      </c>
      <c r="Q218" s="221"/>
    </row>
    <row r="219" spans="1:17" ht="20.149999999999999" customHeight="1" x14ac:dyDescent="0.35">
      <c r="A219" s="44">
        <v>213</v>
      </c>
      <c r="B219" s="20"/>
      <c r="C219" s="20"/>
      <c r="D219" s="20"/>
      <c r="E219" s="20"/>
      <c r="F219" s="20"/>
      <c r="G219" s="20"/>
      <c r="H219" s="107" t="str">
        <f>IF(C219="","",IF(C219="","",(VLOOKUP(C219,Listes!$B$31:$C$35,2,FALSE))))</f>
        <v/>
      </c>
      <c r="I219" s="221" t="str">
        <f t="shared" si="6"/>
        <v/>
      </c>
      <c r="J219" s="221"/>
      <c r="K219" s="221"/>
      <c r="L219" s="101" t="str">
        <f>IF(H219="","",IF(H219="","",(VLOOKUP(H219,Listes!$C$31:$D$35,2,FALSE))))</f>
        <v/>
      </c>
      <c r="M219" s="100" t="str">
        <f>IF($H219="","",IF($C219=Listes!$B$32,IF('Dépenses forfaitaires'!$E219&lt;=Listes!$B$53,('Dépenses forfaitaires'!$E219*(VLOOKUP('Dépenses forfaitaires'!$D219,Listes!$A$54:$E$60,2,FALSE))),IF('Dépenses forfaitaires'!$E219&gt;Listes!$E$53,('Dépenses forfaitaires'!$E219*(VLOOKUP('Dépenses forfaitaires'!$D219,Listes!$A$54:$E$60,5,FALSE))),('Dépenses forfaitaires'!$E219*(VLOOKUP('Dépenses forfaitaires'!$D219,Listes!$A$54:$E$60,3,FALSE)))+(VLOOKUP('Dépenses forfaitaires'!$D219,Listes!$A$54:$E$60,4,FALSE))))))</f>
        <v/>
      </c>
      <c r="N219" s="100" t="str">
        <f>IF($H219="","",IF($C219=Listes!$B$31,IF('Dépenses forfaitaires'!$E219&lt;=Listes!$B$42,('Dépenses forfaitaires'!$E219*(VLOOKUP('Dépenses forfaitaires'!$D219,Listes!$A$43:$E$49,2,FALSE))),IF('Dépenses forfaitaires'!$E219&gt;Listes!$D$42,('Dépenses forfaitaires'!$E219*(VLOOKUP('Dépenses forfaitaires'!$D219,Listes!$A$43:$E$49,5,FALSE))),('Dépenses forfaitaires'!$E219*(VLOOKUP('Dépenses forfaitaires'!$D219,Listes!$A$43:$E$49,3,FALSE)))+(VLOOKUP('Dépenses forfaitaires'!$D219,Listes!$A$43:$E$49,4,FALSE))))))</f>
        <v/>
      </c>
      <c r="O219" s="100" t="str">
        <f>IF($H219="","",IF($C219=Listes!$B$34,Listes!$I$31,IF($C219=Listes!$B$35,(VLOOKUP('Dépenses forfaitaires'!$F219,Listes!$E$31:$F$36,2,FALSE)),IF($C219=Listes!$B$33,IF('Dépenses forfaitaires'!$E219&lt;=Listes!$A$64,'Dépenses forfaitaires'!$E219*Listes!$A$65,IF('Dépenses forfaitaires'!$E219&gt;Listes!$D$64,'Dépenses forfaitaires'!$E219*Listes!$D$65,(('Dépenses forfaitaires'!$E219*Listes!$B$65)+Listes!$C$65)))))))</f>
        <v/>
      </c>
      <c r="P219" s="101" t="str">
        <f t="shared" si="7"/>
        <v/>
      </c>
      <c r="Q219" s="221"/>
    </row>
    <row r="220" spans="1:17" ht="20.149999999999999" customHeight="1" x14ac:dyDescent="0.35">
      <c r="A220" s="44">
        <v>214</v>
      </c>
      <c r="B220" s="20"/>
      <c r="C220" s="20"/>
      <c r="D220" s="20"/>
      <c r="E220" s="20"/>
      <c r="F220" s="20"/>
      <c r="G220" s="20"/>
      <c r="H220" s="107" t="str">
        <f>IF(C220="","",IF(C220="","",(VLOOKUP(C220,Listes!$B$31:$C$35,2,FALSE))))</f>
        <v/>
      </c>
      <c r="I220" s="221" t="str">
        <f t="shared" si="6"/>
        <v/>
      </c>
      <c r="J220" s="221"/>
      <c r="K220" s="221"/>
      <c r="L220" s="101" t="str">
        <f>IF(H220="","",IF(H220="","",(VLOOKUP(H220,Listes!$C$31:$D$35,2,FALSE))))</f>
        <v/>
      </c>
      <c r="M220" s="100" t="str">
        <f>IF($H220="","",IF($C220=Listes!$B$32,IF('Dépenses forfaitaires'!$E220&lt;=Listes!$B$53,('Dépenses forfaitaires'!$E220*(VLOOKUP('Dépenses forfaitaires'!$D220,Listes!$A$54:$E$60,2,FALSE))),IF('Dépenses forfaitaires'!$E220&gt;Listes!$E$53,('Dépenses forfaitaires'!$E220*(VLOOKUP('Dépenses forfaitaires'!$D220,Listes!$A$54:$E$60,5,FALSE))),('Dépenses forfaitaires'!$E220*(VLOOKUP('Dépenses forfaitaires'!$D220,Listes!$A$54:$E$60,3,FALSE)))+(VLOOKUP('Dépenses forfaitaires'!$D220,Listes!$A$54:$E$60,4,FALSE))))))</f>
        <v/>
      </c>
      <c r="N220" s="100" t="str">
        <f>IF($H220="","",IF($C220=Listes!$B$31,IF('Dépenses forfaitaires'!$E220&lt;=Listes!$B$42,('Dépenses forfaitaires'!$E220*(VLOOKUP('Dépenses forfaitaires'!$D220,Listes!$A$43:$E$49,2,FALSE))),IF('Dépenses forfaitaires'!$E220&gt;Listes!$D$42,('Dépenses forfaitaires'!$E220*(VLOOKUP('Dépenses forfaitaires'!$D220,Listes!$A$43:$E$49,5,FALSE))),('Dépenses forfaitaires'!$E220*(VLOOKUP('Dépenses forfaitaires'!$D220,Listes!$A$43:$E$49,3,FALSE)))+(VLOOKUP('Dépenses forfaitaires'!$D220,Listes!$A$43:$E$49,4,FALSE))))))</f>
        <v/>
      </c>
      <c r="O220" s="100" t="str">
        <f>IF($H220="","",IF($C220=Listes!$B$34,Listes!$I$31,IF($C220=Listes!$B$35,(VLOOKUP('Dépenses forfaitaires'!$F220,Listes!$E$31:$F$36,2,FALSE)),IF($C220=Listes!$B$33,IF('Dépenses forfaitaires'!$E220&lt;=Listes!$A$64,'Dépenses forfaitaires'!$E220*Listes!$A$65,IF('Dépenses forfaitaires'!$E220&gt;Listes!$D$64,'Dépenses forfaitaires'!$E220*Listes!$D$65,(('Dépenses forfaitaires'!$E220*Listes!$B$65)+Listes!$C$65)))))))</f>
        <v/>
      </c>
      <c r="P220" s="101" t="str">
        <f t="shared" si="7"/>
        <v/>
      </c>
      <c r="Q220" s="221"/>
    </row>
    <row r="221" spans="1:17" ht="20.149999999999999" customHeight="1" x14ac:dyDescent="0.35">
      <c r="A221" s="44">
        <v>215</v>
      </c>
      <c r="B221" s="20"/>
      <c r="C221" s="20"/>
      <c r="D221" s="20"/>
      <c r="E221" s="20"/>
      <c r="F221" s="20"/>
      <c r="G221" s="20"/>
      <c r="H221" s="107" t="str">
        <f>IF(C221="","",IF(C221="","",(VLOOKUP(C221,Listes!$B$31:$C$35,2,FALSE))))</f>
        <v/>
      </c>
      <c r="I221" s="221" t="str">
        <f t="shared" si="6"/>
        <v/>
      </c>
      <c r="J221" s="221"/>
      <c r="K221" s="221"/>
      <c r="L221" s="101" t="str">
        <f>IF(H221="","",IF(H221="","",(VLOOKUP(H221,Listes!$C$31:$D$35,2,FALSE))))</f>
        <v/>
      </c>
      <c r="M221" s="100" t="str">
        <f>IF($H221="","",IF($C221=Listes!$B$32,IF('Dépenses forfaitaires'!$E221&lt;=Listes!$B$53,('Dépenses forfaitaires'!$E221*(VLOOKUP('Dépenses forfaitaires'!$D221,Listes!$A$54:$E$60,2,FALSE))),IF('Dépenses forfaitaires'!$E221&gt;Listes!$E$53,('Dépenses forfaitaires'!$E221*(VLOOKUP('Dépenses forfaitaires'!$D221,Listes!$A$54:$E$60,5,FALSE))),('Dépenses forfaitaires'!$E221*(VLOOKUP('Dépenses forfaitaires'!$D221,Listes!$A$54:$E$60,3,FALSE)))+(VLOOKUP('Dépenses forfaitaires'!$D221,Listes!$A$54:$E$60,4,FALSE))))))</f>
        <v/>
      </c>
      <c r="N221" s="100" t="str">
        <f>IF($H221="","",IF($C221=Listes!$B$31,IF('Dépenses forfaitaires'!$E221&lt;=Listes!$B$42,('Dépenses forfaitaires'!$E221*(VLOOKUP('Dépenses forfaitaires'!$D221,Listes!$A$43:$E$49,2,FALSE))),IF('Dépenses forfaitaires'!$E221&gt;Listes!$D$42,('Dépenses forfaitaires'!$E221*(VLOOKUP('Dépenses forfaitaires'!$D221,Listes!$A$43:$E$49,5,FALSE))),('Dépenses forfaitaires'!$E221*(VLOOKUP('Dépenses forfaitaires'!$D221,Listes!$A$43:$E$49,3,FALSE)))+(VLOOKUP('Dépenses forfaitaires'!$D221,Listes!$A$43:$E$49,4,FALSE))))))</f>
        <v/>
      </c>
      <c r="O221" s="100" t="str">
        <f>IF($H221="","",IF($C221=Listes!$B$34,Listes!$I$31,IF($C221=Listes!$B$35,(VLOOKUP('Dépenses forfaitaires'!$F221,Listes!$E$31:$F$36,2,FALSE)),IF($C221=Listes!$B$33,IF('Dépenses forfaitaires'!$E221&lt;=Listes!$A$64,'Dépenses forfaitaires'!$E221*Listes!$A$65,IF('Dépenses forfaitaires'!$E221&gt;Listes!$D$64,'Dépenses forfaitaires'!$E221*Listes!$D$65,(('Dépenses forfaitaires'!$E221*Listes!$B$65)+Listes!$C$65)))))))</f>
        <v/>
      </c>
      <c r="P221" s="101" t="str">
        <f t="shared" si="7"/>
        <v/>
      </c>
      <c r="Q221" s="221"/>
    </row>
    <row r="222" spans="1:17" ht="20.149999999999999" customHeight="1" x14ac:dyDescent="0.35">
      <c r="A222" s="44">
        <v>216</v>
      </c>
      <c r="B222" s="20"/>
      <c r="C222" s="20"/>
      <c r="D222" s="20"/>
      <c r="E222" s="20"/>
      <c r="F222" s="20"/>
      <c r="G222" s="20"/>
      <c r="H222" s="107" t="str">
        <f>IF(C222="","",IF(C222="","",(VLOOKUP(C222,Listes!$B$31:$C$35,2,FALSE))))</f>
        <v/>
      </c>
      <c r="I222" s="221" t="str">
        <f t="shared" si="6"/>
        <v/>
      </c>
      <c r="J222" s="221"/>
      <c r="K222" s="221"/>
      <c r="L222" s="101" t="str">
        <f>IF(H222="","",IF(H222="","",(VLOOKUP(H222,Listes!$C$31:$D$35,2,FALSE))))</f>
        <v/>
      </c>
      <c r="M222" s="100" t="str">
        <f>IF($H222="","",IF($C222=Listes!$B$32,IF('Dépenses forfaitaires'!$E222&lt;=Listes!$B$53,('Dépenses forfaitaires'!$E222*(VLOOKUP('Dépenses forfaitaires'!$D222,Listes!$A$54:$E$60,2,FALSE))),IF('Dépenses forfaitaires'!$E222&gt;Listes!$E$53,('Dépenses forfaitaires'!$E222*(VLOOKUP('Dépenses forfaitaires'!$D222,Listes!$A$54:$E$60,5,FALSE))),('Dépenses forfaitaires'!$E222*(VLOOKUP('Dépenses forfaitaires'!$D222,Listes!$A$54:$E$60,3,FALSE)))+(VLOOKUP('Dépenses forfaitaires'!$D222,Listes!$A$54:$E$60,4,FALSE))))))</f>
        <v/>
      </c>
      <c r="N222" s="100" t="str">
        <f>IF($H222="","",IF($C222=Listes!$B$31,IF('Dépenses forfaitaires'!$E222&lt;=Listes!$B$42,('Dépenses forfaitaires'!$E222*(VLOOKUP('Dépenses forfaitaires'!$D222,Listes!$A$43:$E$49,2,FALSE))),IF('Dépenses forfaitaires'!$E222&gt;Listes!$D$42,('Dépenses forfaitaires'!$E222*(VLOOKUP('Dépenses forfaitaires'!$D222,Listes!$A$43:$E$49,5,FALSE))),('Dépenses forfaitaires'!$E222*(VLOOKUP('Dépenses forfaitaires'!$D222,Listes!$A$43:$E$49,3,FALSE)))+(VLOOKUP('Dépenses forfaitaires'!$D222,Listes!$A$43:$E$49,4,FALSE))))))</f>
        <v/>
      </c>
      <c r="O222" s="100" t="str">
        <f>IF($H222="","",IF($C222=Listes!$B$34,Listes!$I$31,IF($C222=Listes!$B$35,(VLOOKUP('Dépenses forfaitaires'!$F222,Listes!$E$31:$F$36,2,FALSE)),IF($C222=Listes!$B$33,IF('Dépenses forfaitaires'!$E222&lt;=Listes!$A$64,'Dépenses forfaitaires'!$E222*Listes!$A$65,IF('Dépenses forfaitaires'!$E222&gt;Listes!$D$64,'Dépenses forfaitaires'!$E222*Listes!$D$65,(('Dépenses forfaitaires'!$E222*Listes!$B$65)+Listes!$C$65)))))))</f>
        <v/>
      </c>
      <c r="P222" s="101" t="str">
        <f t="shared" si="7"/>
        <v/>
      </c>
      <c r="Q222" s="221"/>
    </row>
    <row r="223" spans="1:17" ht="20.149999999999999" customHeight="1" x14ac:dyDescent="0.35">
      <c r="A223" s="44">
        <v>217</v>
      </c>
      <c r="B223" s="20"/>
      <c r="C223" s="20"/>
      <c r="D223" s="20"/>
      <c r="E223" s="20"/>
      <c r="F223" s="20"/>
      <c r="G223" s="20"/>
      <c r="H223" s="107" t="str">
        <f>IF(C223="","",IF(C223="","",(VLOOKUP(C223,Listes!$B$31:$C$35,2,FALSE))))</f>
        <v/>
      </c>
      <c r="I223" s="221" t="str">
        <f t="shared" si="6"/>
        <v/>
      </c>
      <c r="J223" s="221"/>
      <c r="K223" s="221"/>
      <c r="L223" s="101" t="str">
        <f>IF(H223="","",IF(H223="","",(VLOOKUP(H223,Listes!$C$31:$D$35,2,FALSE))))</f>
        <v/>
      </c>
      <c r="M223" s="100" t="str">
        <f>IF($H223="","",IF($C223=Listes!$B$32,IF('Dépenses forfaitaires'!$E223&lt;=Listes!$B$53,('Dépenses forfaitaires'!$E223*(VLOOKUP('Dépenses forfaitaires'!$D223,Listes!$A$54:$E$60,2,FALSE))),IF('Dépenses forfaitaires'!$E223&gt;Listes!$E$53,('Dépenses forfaitaires'!$E223*(VLOOKUP('Dépenses forfaitaires'!$D223,Listes!$A$54:$E$60,5,FALSE))),('Dépenses forfaitaires'!$E223*(VLOOKUP('Dépenses forfaitaires'!$D223,Listes!$A$54:$E$60,3,FALSE)))+(VLOOKUP('Dépenses forfaitaires'!$D223,Listes!$A$54:$E$60,4,FALSE))))))</f>
        <v/>
      </c>
      <c r="N223" s="100" t="str">
        <f>IF($H223="","",IF($C223=Listes!$B$31,IF('Dépenses forfaitaires'!$E223&lt;=Listes!$B$42,('Dépenses forfaitaires'!$E223*(VLOOKUP('Dépenses forfaitaires'!$D223,Listes!$A$43:$E$49,2,FALSE))),IF('Dépenses forfaitaires'!$E223&gt;Listes!$D$42,('Dépenses forfaitaires'!$E223*(VLOOKUP('Dépenses forfaitaires'!$D223,Listes!$A$43:$E$49,5,FALSE))),('Dépenses forfaitaires'!$E223*(VLOOKUP('Dépenses forfaitaires'!$D223,Listes!$A$43:$E$49,3,FALSE)))+(VLOOKUP('Dépenses forfaitaires'!$D223,Listes!$A$43:$E$49,4,FALSE))))))</f>
        <v/>
      </c>
      <c r="O223" s="100" t="str">
        <f>IF($H223="","",IF($C223=Listes!$B$34,Listes!$I$31,IF($C223=Listes!$B$35,(VLOOKUP('Dépenses forfaitaires'!$F223,Listes!$E$31:$F$36,2,FALSE)),IF($C223=Listes!$B$33,IF('Dépenses forfaitaires'!$E223&lt;=Listes!$A$64,'Dépenses forfaitaires'!$E223*Listes!$A$65,IF('Dépenses forfaitaires'!$E223&gt;Listes!$D$64,'Dépenses forfaitaires'!$E223*Listes!$D$65,(('Dépenses forfaitaires'!$E223*Listes!$B$65)+Listes!$C$65)))))))</f>
        <v/>
      </c>
      <c r="P223" s="101" t="str">
        <f t="shared" si="7"/>
        <v/>
      </c>
      <c r="Q223" s="221"/>
    </row>
    <row r="224" spans="1:17" ht="20.149999999999999" customHeight="1" x14ac:dyDescent="0.35">
      <c r="A224" s="44">
        <v>218</v>
      </c>
      <c r="B224" s="20"/>
      <c r="C224" s="20"/>
      <c r="D224" s="20"/>
      <c r="E224" s="20"/>
      <c r="F224" s="20"/>
      <c r="G224" s="20"/>
      <c r="H224" s="107" t="str">
        <f>IF(C224="","",IF(C224="","",(VLOOKUP(C224,Listes!$B$31:$C$35,2,FALSE))))</f>
        <v/>
      </c>
      <c r="I224" s="221" t="str">
        <f t="shared" si="6"/>
        <v/>
      </c>
      <c r="J224" s="221"/>
      <c r="K224" s="221"/>
      <c r="L224" s="101" t="str">
        <f>IF(H224="","",IF(H224="","",(VLOOKUP(H224,Listes!$C$31:$D$35,2,FALSE))))</f>
        <v/>
      </c>
      <c r="M224" s="100" t="str">
        <f>IF($H224="","",IF($C224=Listes!$B$32,IF('Dépenses forfaitaires'!$E224&lt;=Listes!$B$53,('Dépenses forfaitaires'!$E224*(VLOOKUP('Dépenses forfaitaires'!$D224,Listes!$A$54:$E$60,2,FALSE))),IF('Dépenses forfaitaires'!$E224&gt;Listes!$E$53,('Dépenses forfaitaires'!$E224*(VLOOKUP('Dépenses forfaitaires'!$D224,Listes!$A$54:$E$60,5,FALSE))),('Dépenses forfaitaires'!$E224*(VLOOKUP('Dépenses forfaitaires'!$D224,Listes!$A$54:$E$60,3,FALSE)))+(VLOOKUP('Dépenses forfaitaires'!$D224,Listes!$A$54:$E$60,4,FALSE))))))</f>
        <v/>
      </c>
      <c r="N224" s="100" t="str">
        <f>IF($H224="","",IF($C224=Listes!$B$31,IF('Dépenses forfaitaires'!$E224&lt;=Listes!$B$42,('Dépenses forfaitaires'!$E224*(VLOOKUP('Dépenses forfaitaires'!$D224,Listes!$A$43:$E$49,2,FALSE))),IF('Dépenses forfaitaires'!$E224&gt;Listes!$D$42,('Dépenses forfaitaires'!$E224*(VLOOKUP('Dépenses forfaitaires'!$D224,Listes!$A$43:$E$49,5,FALSE))),('Dépenses forfaitaires'!$E224*(VLOOKUP('Dépenses forfaitaires'!$D224,Listes!$A$43:$E$49,3,FALSE)))+(VLOOKUP('Dépenses forfaitaires'!$D224,Listes!$A$43:$E$49,4,FALSE))))))</f>
        <v/>
      </c>
      <c r="O224" s="100" t="str">
        <f>IF($H224="","",IF($C224=Listes!$B$34,Listes!$I$31,IF($C224=Listes!$B$35,(VLOOKUP('Dépenses forfaitaires'!$F224,Listes!$E$31:$F$36,2,FALSE)),IF($C224=Listes!$B$33,IF('Dépenses forfaitaires'!$E224&lt;=Listes!$A$64,'Dépenses forfaitaires'!$E224*Listes!$A$65,IF('Dépenses forfaitaires'!$E224&gt;Listes!$D$64,'Dépenses forfaitaires'!$E224*Listes!$D$65,(('Dépenses forfaitaires'!$E224*Listes!$B$65)+Listes!$C$65)))))))</f>
        <v/>
      </c>
      <c r="P224" s="101" t="str">
        <f t="shared" si="7"/>
        <v/>
      </c>
      <c r="Q224" s="221"/>
    </row>
    <row r="225" spans="1:17" ht="20.149999999999999" customHeight="1" x14ac:dyDescent="0.35">
      <c r="A225" s="44">
        <v>219</v>
      </c>
      <c r="B225" s="20"/>
      <c r="C225" s="20"/>
      <c r="D225" s="20"/>
      <c r="E225" s="20"/>
      <c r="F225" s="20"/>
      <c r="G225" s="20"/>
      <c r="H225" s="107" t="str">
        <f>IF(C225="","",IF(C225="","",(VLOOKUP(C225,Listes!$B$31:$C$35,2,FALSE))))</f>
        <v/>
      </c>
      <c r="I225" s="221" t="str">
        <f t="shared" si="6"/>
        <v/>
      </c>
      <c r="J225" s="221"/>
      <c r="K225" s="221"/>
      <c r="L225" s="101" t="str">
        <f>IF(H225="","",IF(H225="","",(VLOOKUP(H225,Listes!$C$31:$D$35,2,FALSE))))</f>
        <v/>
      </c>
      <c r="M225" s="100" t="str">
        <f>IF($H225="","",IF($C225=Listes!$B$32,IF('Dépenses forfaitaires'!$E225&lt;=Listes!$B$53,('Dépenses forfaitaires'!$E225*(VLOOKUP('Dépenses forfaitaires'!$D225,Listes!$A$54:$E$60,2,FALSE))),IF('Dépenses forfaitaires'!$E225&gt;Listes!$E$53,('Dépenses forfaitaires'!$E225*(VLOOKUP('Dépenses forfaitaires'!$D225,Listes!$A$54:$E$60,5,FALSE))),('Dépenses forfaitaires'!$E225*(VLOOKUP('Dépenses forfaitaires'!$D225,Listes!$A$54:$E$60,3,FALSE)))+(VLOOKUP('Dépenses forfaitaires'!$D225,Listes!$A$54:$E$60,4,FALSE))))))</f>
        <v/>
      </c>
      <c r="N225" s="100" t="str">
        <f>IF($H225="","",IF($C225=Listes!$B$31,IF('Dépenses forfaitaires'!$E225&lt;=Listes!$B$42,('Dépenses forfaitaires'!$E225*(VLOOKUP('Dépenses forfaitaires'!$D225,Listes!$A$43:$E$49,2,FALSE))),IF('Dépenses forfaitaires'!$E225&gt;Listes!$D$42,('Dépenses forfaitaires'!$E225*(VLOOKUP('Dépenses forfaitaires'!$D225,Listes!$A$43:$E$49,5,FALSE))),('Dépenses forfaitaires'!$E225*(VLOOKUP('Dépenses forfaitaires'!$D225,Listes!$A$43:$E$49,3,FALSE)))+(VLOOKUP('Dépenses forfaitaires'!$D225,Listes!$A$43:$E$49,4,FALSE))))))</f>
        <v/>
      </c>
      <c r="O225" s="100" t="str">
        <f>IF($H225="","",IF($C225=Listes!$B$34,Listes!$I$31,IF($C225=Listes!$B$35,(VLOOKUP('Dépenses forfaitaires'!$F225,Listes!$E$31:$F$36,2,FALSE)),IF($C225=Listes!$B$33,IF('Dépenses forfaitaires'!$E225&lt;=Listes!$A$64,'Dépenses forfaitaires'!$E225*Listes!$A$65,IF('Dépenses forfaitaires'!$E225&gt;Listes!$D$64,'Dépenses forfaitaires'!$E225*Listes!$D$65,(('Dépenses forfaitaires'!$E225*Listes!$B$65)+Listes!$C$65)))))))</f>
        <v/>
      </c>
      <c r="P225" s="101" t="str">
        <f t="shared" si="7"/>
        <v/>
      </c>
      <c r="Q225" s="221"/>
    </row>
    <row r="226" spans="1:17" ht="20.149999999999999" customHeight="1" x14ac:dyDescent="0.35">
      <c r="A226" s="44">
        <v>220</v>
      </c>
      <c r="B226" s="20"/>
      <c r="C226" s="20"/>
      <c r="D226" s="20"/>
      <c r="E226" s="20"/>
      <c r="F226" s="20"/>
      <c r="G226" s="20"/>
      <c r="H226" s="107" t="str">
        <f>IF(C226="","",IF(C226="","",(VLOOKUP(C226,Listes!$B$31:$C$35,2,FALSE))))</f>
        <v/>
      </c>
      <c r="I226" s="221" t="str">
        <f t="shared" si="6"/>
        <v/>
      </c>
      <c r="J226" s="221"/>
      <c r="K226" s="221"/>
      <c r="L226" s="101" t="str">
        <f>IF(H226="","",IF(H226="","",(VLOOKUP(H226,Listes!$C$31:$D$35,2,FALSE))))</f>
        <v/>
      </c>
      <c r="M226" s="100" t="str">
        <f>IF($H226="","",IF($C226=Listes!$B$32,IF('Dépenses forfaitaires'!$E226&lt;=Listes!$B$53,('Dépenses forfaitaires'!$E226*(VLOOKUP('Dépenses forfaitaires'!$D226,Listes!$A$54:$E$60,2,FALSE))),IF('Dépenses forfaitaires'!$E226&gt;Listes!$E$53,('Dépenses forfaitaires'!$E226*(VLOOKUP('Dépenses forfaitaires'!$D226,Listes!$A$54:$E$60,5,FALSE))),('Dépenses forfaitaires'!$E226*(VLOOKUP('Dépenses forfaitaires'!$D226,Listes!$A$54:$E$60,3,FALSE)))+(VLOOKUP('Dépenses forfaitaires'!$D226,Listes!$A$54:$E$60,4,FALSE))))))</f>
        <v/>
      </c>
      <c r="N226" s="100" t="str">
        <f>IF($H226="","",IF($C226=Listes!$B$31,IF('Dépenses forfaitaires'!$E226&lt;=Listes!$B$42,('Dépenses forfaitaires'!$E226*(VLOOKUP('Dépenses forfaitaires'!$D226,Listes!$A$43:$E$49,2,FALSE))),IF('Dépenses forfaitaires'!$E226&gt;Listes!$D$42,('Dépenses forfaitaires'!$E226*(VLOOKUP('Dépenses forfaitaires'!$D226,Listes!$A$43:$E$49,5,FALSE))),('Dépenses forfaitaires'!$E226*(VLOOKUP('Dépenses forfaitaires'!$D226,Listes!$A$43:$E$49,3,FALSE)))+(VLOOKUP('Dépenses forfaitaires'!$D226,Listes!$A$43:$E$49,4,FALSE))))))</f>
        <v/>
      </c>
      <c r="O226" s="100" t="str">
        <f>IF($H226="","",IF($C226=Listes!$B$34,Listes!$I$31,IF($C226=Listes!$B$35,(VLOOKUP('Dépenses forfaitaires'!$F226,Listes!$E$31:$F$36,2,FALSE)),IF($C226=Listes!$B$33,IF('Dépenses forfaitaires'!$E226&lt;=Listes!$A$64,'Dépenses forfaitaires'!$E226*Listes!$A$65,IF('Dépenses forfaitaires'!$E226&gt;Listes!$D$64,'Dépenses forfaitaires'!$E226*Listes!$D$65,(('Dépenses forfaitaires'!$E226*Listes!$B$65)+Listes!$C$65)))))))</f>
        <v/>
      </c>
      <c r="P226" s="101" t="str">
        <f t="shared" si="7"/>
        <v/>
      </c>
      <c r="Q226" s="221"/>
    </row>
    <row r="227" spans="1:17" ht="20.149999999999999" customHeight="1" x14ac:dyDescent="0.35">
      <c r="A227" s="44">
        <v>221</v>
      </c>
      <c r="B227" s="20"/>
      <c r="C227" s="20"/>
      <c r="D227" s="20"/>
      <c r="E227" s="20"/>
      <c r="F227" s="20"/>
      <c r="G227" s="20"/>
      <c r="H227" s="107" t="str">
        <f>IF(C227="","",IF(C227="","",(VLOOKUP(C227,Listes!$B$31:$C$35,2,FALSE))))</f>
        <v/>
      </c>
      <c r="I227" s="221" t="str">
        <f t="shared" si="6"/>
        <v/>
      </c>
      <c r="J227" s="221"/>
      <c r="K227" s="221"/>
      <c r="L227" s="101" t="str">
        <f>IF(H227="","",IF(H227="","",(VLOOKUP(H227,Listes!$C$31:$D$35,2,FALSE))))</f>
        <v/>
      </c>
      <c r="M227" s="100" t="str">
        <f>IF($H227="","",IF($C227=Listes!$B$32,IF('Dépenses forfaitaires'!$E227&lt;=Listes!$B$53,('Dépenses forfaitaires'!$E227*(VLOOKUP('Dépenses forfaitaires'!$D227,Listes!$A$54:$E$60,2,FALSE))),IF('Dépenses forfaitaires'!$E227&gt;Listes!$E$53,('Dépenses forfaitaires'!$E227*(VLOOKUP('Dépenses forfaitaires'!$D227,Listes!$A$54:$E$60,5,FALSE))),('Dépenses forfaitaires'!$E227*(VLOOKUP('Dépenses forfaitaires'!$D227,Listes!$A$54:$E$60,3,FALSE)))+(VLOOKUP('Dépenses forfaitaires'!$D227,Listes!$A$54:$E$60,4,FALSE))))))</f>
        <v/>
      </c>
      <c r="N227" s="100" t="str">
        <f>IF($H227="","",IF($C227=Listes!$B$31,IF('Dépenses forfaitaires'!$E227&lt;=Listes!$B$42,('Dépenses forfaitaires'!$E227*(VLOOKUP('Dépenses forfaitaires'!$D227,Listes!$A$43:$E$49,2,FALSE))),IF('Dépenses forfaitaires'!$E227&gt;Listes!$D$42,('Dépenses forfaitaires'!$E227*(VLOOKUP('Dépenses forfaitaires'!$D227,Listes!$A$43:$E$49,5,FALSE))),('Dépenses forfaitaires'!$E227*(VLOOKUP('Dépenses forfaitaires'!$D227,Listes!$A$43:$E$49,3,FALSE)))+(VLOOKUP('Dépenses forfaitaires'!$D227,Listes!$A$43:$E$49,4,FALSE))))))</f>
        <v/>
      </c>
      <c r="O227" s="100" t="str">
        <f>IF($H227="","",IF($C227=Listes!$B$34,Listes!$I$31,IF($C227=Listes!$B$35,(VLOOKUP('Dépenses forfaitaires'!$F227,Listes!$E$31:$F$36,2,FALSE)),IF($C227=Listes!$B$33,IF('Dépenses forfaitaires'!$E227&lt;=Listes!$A$64,'Dépenses forfaitaires'!$E227*Listes!$A$65,IF('Dépenses forfaitaires'!$E227&gt;Listes!$D$64,'Dépenses forfaitaires'!$E227*Listes!$D$65,(('Dépenses forfaitaires'!$E227*Listes!$B$65)+Listes!$C$65)))))))</f>
        <v/>
      </c>
      <c r="P227" s="101" t="str">
        <f t="shared" si="7"/>
        <v/>
      </c>
      <c r="Q227" s="221"/>
    </row>
    <row r="228" spans="1:17" ht="20.149999999999999" customHeight="1" x14ac:dyDescent="0.35">
      <c r="A228" s="44">
        <v>222</v>
      </c>
      <c r="B228" s="20"/>
      <c r="C228" s="20"/>
      <c r="D228" s="20"/>
      <c r="E228" s="20"/>
      <c r="F228" s="20"/>
      <c r="G228" s="20"/>
      <c r="H228" s="107" t="str">
        <f>IF(C228="","",IF(C228="","",(VLOOKUP(C228,Listes!$B$31:$C$35,2,FALSE))))</f>
        <v/>
      </c>
      <c r="I228" s="221" t="str">
        <f t="shared" si="6"/>
        <v/>
      </c>
      <c r="J228" s="221"/>
      <c r="K228" s="221"/>
      <c r="L228" s="101" t="str">
        <f>IF(H228="","",IF(H228="","",(VLOOKUP(H228,Listes!$C$31:$D$35,2,FALSE))))</f>
        <v/>
      </c>
      <c r="M228" s="100" t="str">
        <f>IF($H228="","",IF($C228=Listes!$B$32,IF('Dépenses forfaitaires'!$E228&lt;=Listes!$B$53,('Dépenses forfaitaires'!$E228*(VLOOKUP('Dépenses forfaitaires'!$D228,Listes!$A$54:$E$60,2,FALSE))),IF('Dépenses forfaitaires'!$E228&gt;Listes!$E$53,('Dépenses forfaitaires'!$E228*(VLOOKUP('Dépenses forfaitaires'!$D228,Listes!$A$54:$E$60,5,FALSE))),('Dépenses forfaitaires'!$E228*(VLOOKUP('Dépenses forfaitaires'!$D228,Listes!$A$54:$E$60,3,FALSE)))+(VLOOKUP('Dépenses forfaitaires'!$D228,Listes!$A$54:$E$60,4,FALSE))))))</f>
        <v/>
      </c>
      <c r="N228" s="100" t="str">
        <f>IF($H228="","",IF($C228=Listes!$B$31,IF('Dépenses forfaitaires'!$E228&lt;=Listes!$B$42,('Dépenses forfaitaires'!$E228*(VLOOKUP('Dépenses forfaitaires'!$D228,Listes!$A$43:$E$49,2,FALSE))),IF('Dépenses forfaitaires'!$E228&gt;Listes!$D$42,('Dépenses forfaitaires'!$E228*(VLOOKUP('Dépenses forfaitaires'!$D228,Listes!$A$43:$E$49,5,FALSE))),('Dépenses forfaitaires'!$E228*(VLOOKUP('Dépenses forfaitaires'!$D228,Listes!$A$43:$E$49,3,FALSE)))+(VLOOKUP('Dépenses forfaitaires'!$D228,Listes!$A$43:$E$49,4,FALSE))))))</f>
        <v/>
      </c>
      <c r="O228" s="100" t="str">
        <f>IF($H228="","",IF($C228=Listes!$B$34,Listes!$I$31,IF($C228=Listes!$B$35,(VLOOKUP('Dépenses forfaitaires'!$F228,Listes!$E$31:$F$36,2,FALSE)),IF($C228=Listes!$B$33,IF('Dépenses forfaitaires'!$E228&lt;=Listes!$A$64,'Dépenses forfaitaires'!$E228*Listes!$A$65,IF('Dépenses forfaitaires'!$E228&gt;Listes!$D$64,'Dépenses forfaitaires'!$E228*Listes!$D$65,(('Dépenses forfaitaires'!$E228*Listes!$B$65)+Listes!$C$65)))))))</f>
        <v/>
      </c>
      <c r="P228" s="101" t="str">
        <f t="shared" si="7"/>
        <v/>
      </c>
      <c r="Q228" s="221"/>
    </row>
    <row r="229" spans="1:17" ht="20.149999999999999" customHeight="1" x14ac:dyDescent="0.35">
      <c r="A229" s="44">
        <v>223</v>
      </c>
      <c r="B229" s="20"/>
      <c r="C229" s="20"/>
      <c r="D229" s="20"/>
      <c r="E229" s="20"/>
      <c r="F229" s="20"/>
      <c r="G229" s="20"/>
      <c r="H229" s="107" t="str">
        <f>IF(C229="","",IF(C229="","",(VLOOKUP(C229,Listes!$B$31:$C$35,2,FALSE))))</f>
        <v/>
      </c>
      <c r="I229" s="221" t="str">
        <f t="shared" si="6"/>
        <v/>
      </c>
      <c r="J229" s="221"/>
      <c r="K229" s="221"/>
      <c r="L229" s="101" t="str">
        <f>IF(H229="","",IF(H229="","",(VLOOKUP(H229,Listes!$C$31:$D$35,2,FALSE))))</f>
        <v/>
      </c>
      <c r="M229" s="100" t="str">
        <f>IF($H229="","",IF($C229=Listes!$B$32,IF('Dépenses forfaitaires'!$E229&lt;=Listes!$B$53,('Dépenses forfaitaires'!$E229*(VLOOKUP('Dépenses forfaitaires'!$D229,Listes!$A$54:$E$60,2,FALSE))),IF('Dépenses forfaitaires'!$E229&gt;Listes!$E$53,('Dépenses forfaitaires'!$E229*(VLOOKUP('Dépenses forfaitaires'!$D229,Listes!$A$54:$E$60,5,FALSE))),('Dépenses forfaitaires'!$E229*(VLOOKUP('Dépenses forfaitaires'!$D229,Listes!$A$54:$E$60,3,FALSE)))+(VLOOKUP('Dépenses forfaitaires'!$D229,Listes!$A$54:$E$60,4,FALSE))))))</f>
        <v/>
      </c>
      <c r="N229" s="100" t="str">
        <f>IF($H229="","",IF($C229=Listes!$B$31,IF('Dépenses forfaitaires'!$E229&lt;=Listes!$B$42,('Dépenses forfaitaires'!$E229*(VLOOKUP('Dépenses forfaitaires'!$D229,Listes!$A$43:$E$49,2,FALSE))),IF('Dépenses forfaitaires'!$E229&gt;Listes!$D$42,('Dépenses forfaitaires'!$E229*(VLOOKUP('Dépenses forfaitaires'!$D229,Listes!$A$43:$E$49,5,FALSE))),('Dépenses forfaitaires'!$E229*(VLOOKUP('Dépenses forfaitaires'!$D229,Listes!$A$43:$E$49,3,FALSE)))+(VLOOKUP('Dépenses forfaitaires'!$D229,Listes!$A$43:$E$49,4,FALSE))))))</f>
        <v/>
      </c>
      <c r="O229" s="100" t="str">
        <f>IF($H229="","",IF($C229=Listes!$B$34,Listes!$I$31,IF($C229=Listes!$B$35,(VLOOKUP('Dépenses forfaitaires'!$F229,Listes!$E$31:$F$36,2,FALSE)),IF($C229=Listes!$B$33,IF('Dépenses forfaitaires'!$E229&lt;=Listes!$A$64,'Dépenses forfaitaires'!$E229*Listes!$A$65,IF('Dépenses forfaitaires'!$E229&gt;Listes!$D$64,'Dépenses forfaitaires'!$E229*Listes!$D$65,(('Dépenses forfaitaires'!$E229*Listes!$B$65)+Listes!$C$65)))))))</f>
        <v/>
      </c>
      <c r="P229" s="101" t="str">
        <f t="shared" si="7"/>
        <v/>
      </c>
      <c r="Q229" s="221"/>
    </row>
    <row r="230" spans="1:17" ht="20.149999999999999" customHeight="1" x14ac:dyDescent="0.35">
      <c r="A230" s="44">
        <v>224</v>
      </c>
      <c r="B230" s="20"/>
      <c r="C230" s="20"/>
      <c r="D230" s="20"/>
      <c r="E230" s="20"/>
      <c r="F230" s="20"/>
      <c r="G230" s="20"/>
      <c r="H230" s="107" t="str">
        <f>IF(C230="","",IF(C230="","",(VLOOKUP(C230,Listes!$B$31:$C$35,2,FALSE))))</f>
        <v/>
      </c>
      <c r="I230" s="221" t="str">
        <f t="shared" si="6"/>
        <v/>
      </c>
      <c r="J230" s="221"/>
      <c r="K230" s="221"/>
      <c r="L230" s="101" t="str">
        <f>IF(H230="","",IF(H230="","",(VLOOKUP(H230,Listes!$C$31:$D$35,2,FALSE))))</f>
        <v/>
      </c>
      <c r="M230" s="100" t="str">
        <f>IF($H230="","",IF($C230=Listes!$B$32,IF('Dépenses forfaitaires'!$E230&lt;=Listes!$B$53,('Dépenses forfaitaires'!$E230*(VLOOKUP('Dépenses forfaitaires'!$D230,Listes!$A$54:$E$60,2,FALSE))),IF('Dépenses forfaitaires'!$E230&gt;Listes!$E$53,('Dépenses forfaitaires'!$E230*(VLOOKUP('Dépenses forfaitaires'!$D230,Listes!$A$54:$E$60,5,FALSE))),('Dépenses forfaitaires'!$E230*(VLOOKUP('Dépenses forfaitaires'!$D230,Listes!$A$54:$E$60,3,FALSE)))+(VLOOKUP('Dépenses forfaitaires'!$D230,Listes!$A$54:$E$60,4,FALSE))))))</f>
        <v/>
      </c>
      <c r="N230" s="100" t="str">
        <f>IF($H230="","",IF($C230=Listes!$B$31,IF('Dépenses forfaitaires'!$E230&lt;=Listes!$B$42,('Dépenses forfaitaires'!$E230*(VLOOKUP('Dépenses forfaitaires'!$D230,Listes!$A$43:$E$49,2,FALSE))),IF('Dépenses forfaitaires'!$E230&gt;Listes!$D$42,('Dépenses forfaitaires'!$E230*(VLOOKUP('Dépenses forfaitaires'!$D230,Listes!$A$43:$E$49,5,FALSE))),('Dépenses forfaitaires'!$E230*(VLOOKUP('Dépenses forfaitaires'!$D230,Listes!$A$43:$E$49,3,FALSE)))+(VLOOKUP('Dépenses forfaitaires'!$D230,Listes!$A$43:$E$49,4,FALSE))))))</f>
        <v/>
      </c>
      <c r="O230" s="100" t="str">
        <f>IF($H230="","",IF($C230=Listes!$B$34,Listes!$I$31,IF($C230=Listes!$B$35,(VLOOKUP('Dépenses forfaitaires'!$F230,Listes!$E$31:$F$36,2,FALSE)),IF($C230=Listes!$B$33,IF('Dépenses forfaitaires'!$E230&lt;=Listes!$A$64,'Dépenses forfaitaires'!$E230*Listes!$A$65,IF('Dépenses forfaitaires'!$E230&gt;Listes!$D$64,'Dépenses forfaitaires'!$E230*Listes!$D$65,(('Dépenses forfaitaires'!$E230*Listes!$B$65)+Listes!$C$65)))))))</f>
        <v/>
      </c>
      <c r="P230" s="101" t="str">
        <f t="shared" si="7"/>
        <v/>
      </c>
      <c r="Q230" s="221"/>
    </row>
    <row r="231" spans="1:17" ht="20.149999999999999" customHeight="1" x14ac:dyDescent="0.35">
      <c r="A231" s="44">
        <v>225</v>
      </c>
      <c r="B231" s="20"/>
      <c r="C231" s="20"/>
      <c r="D231" s="20"/>
      <c r="E231" s="20"/>
      <c r="F231" s="20"/>
      <c r="G231" s="20"/>
      <c r="H231" s="107" t="str">
        <f>IF(C231="","",IF(C231="","",(VLOOKUP(C231,Listes!$B$31:$C$35,2,FALSE))))</f>
        <v/>
      </c>
      <c r="I231" s="221" t="str">
        <f t="shared" si="6"/>
        <v/>
      </c>
      <c r="J231" s="221"/>
      <c r="K231" s="221"/>
      <c r="L231" s="101" t="str">
        <f>IF(H231="","",IF(H231="","",(VLOOKUP(H231,Listes!$C$31:$D$35,2,FALSE))))</f>
        <v/>
      </c>
      <c r="M231" s="100" t="str">
        <f>IF($H231="","",IF($C231=Listes!$B$32,IF('Dépenses forfaitaires'!$E231&lt;=Listes!$B$53,('Dépenses forfaitaires'!$E231*(VLOOKUP('Dépenses forfaitaires'!$D231,Listes!$A$54:$E$60,2,FALSE))),IF('Dépenses forfaitaires'!$E231&gt;Listes!$E$53,('Dépenses forfaitaires'!$E231*(VLOOKUP('Dépenses forfaitaires'!$D231,Listes!$A$54:$E$60,5,FALSE))),('Dépenses forfaitaires'!$E231*(VLOOKUP('Dépenses forfaitaires'!$D231,Listes!$A$54:$E$60,3,FALSE)))+(VLOOKUP('Dépenses forfaitaires'!$D231,Listes!$A$54:$E$60,4,FALSE))))))</f>
        <v/>
      </c>
      <c r="N231" s="100" t="str">
        <f>IF($H231="","",IF($C231=Listes!$B$31,IF('Dépenses forfaitaires'!$E231&lt;=Listes!$B$42,('Dépenses forfaitaires'!$E231*(VLOOKUP('Dépenses forfaitaires'!$D231,Listes!$A$43:$E$49,2,FALSE))),IF('Dépenses forfaitaires'!$E231&gt;Listes!$D$42,('Dépenses forfaitaires'!$E231*(VLOOKUP('Dépenses forfaitaires'!$D231,Listes!$A$43:$E$49,5,FALSE))),('Dépenses forfaitaires'!$E231*(VLOOKUP('Dépenses forfaitaires'!$D231,Listes!$A$43:$E$49,3,FALSE)))+(VLOOKUP('Dépenses forfaitaires'!$D231,Listes!$A$43:$E$49,4,FALSE))))))</f>
        <v/>
      </c>
      <c r="O231" s="100" t="str">
        <f>IF($H231="","",IF($C231=Listes!$B$34,Listes!$I$31,IF($C231=Listes!$B$35,(VLOOKUP('Dépenses forfaitaires'!$F231,Listes!$E$31:$F$36,2,FALSE)),IF($C231=Listes!$B$33,IF('Dépenses forfaitaires'!$E231&lt;=Listes!$A$64,'Dépenses forfaitaires'!$E231*Listes!$A$65,IF('Dépenses forfaitaires'!$E231&gt;Listes!$D$64,'Dépenses forfaitaires'!$E231*Listes!$D$65,(('Dépenses forfaitaires'!$E231*Listes!$B$65)+Listes!$C$65)))))))</f>
        <v/>
      </c>
      <c r="P231" s="101" t="str">
        <f t="shared" si="7"/>
        <v/>
      </c>
      <c r="Q231" s="221"/>
    </row>
    <row r="232" spans="1:17" ht="20.149999999999999" customHeight="1" x14ac:dyDescent="0.35">
      <c r="A232" s="44">
        <v>226</v>
      </c>
      <c r="B232" s="20"/>
      <c r="C232" s="20"/>
      <c r="D232" s="20"/>
      <c r="E232" s="20"/>
      <c r="F232" s="20"/>
      <c r="G232" s="20"/>
      <c r="H232" s="107" t="str">
        <f>IF(C232="","",IF(C232="","",(VLOOKUP(C232,Listes!$B$31:$C$35,2,FALSE))))</f>
        <v/>
      </c>
      <c r="I232" s="221" t="str">
        <f t="shared" si="6"/>
        <v/>
      </c>
      <c r="J232" s="221"/>
      <c r="K232" s="221"/>
      <c r="L232" s="101" t="str">
        <f>IF(H232="","",IF(H232="","",(VLOOKUP(H232,Listes!$C$31:$D$35,2,FALSE))))</f>
        <v/>
      </c>
      <c r="M232" s="100" t="str">
        <f>IF($H232="","",IF($C232=Listes!$B$32,IF('Dépenses forfaitaires'!$E232&lt;=Listes!$B$53,('Dépenses forfaitaires'!$E232*(VLOOKUP('Dépenses forfaitaires'!$D232,Listes!$A$54:$E$60,2,FALSE))),IF('Dépenses forfaitaires'!$E232&gt;Listes!$E$53,('Dépenses forfaitaires'!$E232*(VLOOKUP('Dépenses forfaitaires'!$D232,Listes!$A$54:$E$60,5,FALSE))),('Dépenses forfaitaires'!$E232*(VLOOKUP('Dépenses forfaitaires'!$D232,Listes!$A$54:$E$60,3,FALSE)))+(VLOOKUP('Dépenses forfaitaires'!$D232,Listes!$A$54:$E$60,4,FALSE))))))</f>
        <v/>
      </c>
      <c r="N232" s="100" t="str">
        <f>IF($H232="","",IF($C232=Listes!$B$31,IF('Dépenses forfaitaires'!$E232&lt;=Listes!$B$42,('Dépenses forfaitaires'!$E232*(VLOOKUP('Dépenses forfaitaires'!$D232,Listes!$A$43:$E$49,2,FALSE))),IF('Dépenses forfaitaires'!$E232&gt;Listes!$D$42,('Dépenses forfaitaires'!$E232*(VLOOKUP('Dépenses forfaitaires'!$D232,Listes!$A$43:$E$49,5,FALSE))),('Dépenses forfaitaires'!$E232*(VLOOKUP('Dépenses forfaitaires'!$D232,Listes!$A$43:$E$49,3,FALSE)))+(VLOOKUP('Dépenses forfaitaires'!$D232,Listes!$A$43:$E$49,4,FALSE))))))</f>
        <v/>
      </c>
      <c r="O232" s="100" t="str">
        <f>IF($H232="","",IF($C232=Listes!$B$34,Listes!$I$31,IF($C232=Listes!$B$35,(VLOOKUP('Dépenses forfaitaires'!$F232,Listes!$E$31:$F$36,2,FALSE)),IF($C232=Listes!$B$33,IF('Dépenses forfaitaires'!$E232&lt;=Listes!$A$64,'Dépenses forfaitaires'!$E232*Listes!$A$65,IF('Dépenses forfaitaires'!$E232&gt;Listes!$D$64,'Dépenses forfaitaires'!$E232*Listes!$D$65,(('Dépenses forfaitaires'!$E232*Listes!$B$65)+Listes!$C$65)))))))</f>
        <v/>
      </c>
      <c r="P232" s="101" t="str">
        <f t="shared" si="7"/>
        <v/>
      </c>
      <c r="Q232" s="221"/>
    </row>
    <row r="233" spans="1:17" ht="20.149999999999999" customHeight="1" x14ac:dyDescent="0.35">
      <c r="A233" s="44">
        <v>227</v>
      </c>
      <c r="B233" s="20"/>
      <c r="C233" s="20"/>
      <c r="D233" s="20"/>
      <c r="E233" s="20"/>
      <c r="F233" s="20"/>
      <c r="G233" s="20"/>
      <c r="H233" s="107" t="str">
        <f>IF(C233="","",IF(C233="","",(VLOOKUP(C233,Listes!$B$31:$C$35,2,FALSE))))</f>
        <v/>
      </c>
      <c r="I233" s="221" t="str">
        <f t="shared" si="6"/>
        <v/>
      </c>
      <c r="J233" s="221"/>
      <c r="K233" s="221"/>
      <c r="L233" s="101" t="str">
        <f>IF(H233="","",IF(H233="","",(VLOOKUP(H233,Listes!$C$31:$D$35,2,FALSE))))</f>
        <v/>
      </c>
      <c r="M233" s="100" t="str">
        <f>IF($H233="","",IF($C233=Listes!$B$32,IF('Dépenses forfaitaires'!$E233&lt;=Listes!$B$53,('Dépenses forfaitaires'!$E233*(VLOOKUP('Dépenses forfaitaires'!$D233,Listes!$A$54:$E$60,2,FALSE))),IF('Dépenses forfaitaires'!$E233&gt;Listes!$E$53,('Dépenses forfaitaires'!$E233*(VLOOKUP('Dépenses forfaitaires'!$D233,Listes!$A$54:$E$60,5,FALSE))),('Dépenses forfaitaires'!$E233*(VLOOKUP('Dépenses forfaitaires'!$D233,Listes!$A$54:$E$60,3,FALSE)))+(VLOOKUP('Dépenses forfaitaires'!$D233,Listes!$A$54:$E$60,4,FALSE))))))</f>
        <v/>
      </c>
      <c r="N233" s="100" t="str">
        <f>IF($H233="","",IF($C233=Listes!$B$31,IF('Dépenses forfaitaires'!$E233&lt;=Listes!$B$42,('Dépenses forfaitaires'!$E233*(VLOOKUP('Dépenses forfaitaires'!$D233,Listes!$A$43:$E$49,2,FALSE))),IF('Dépenses forfaitaires'!$E233&gt;Listes!$D$42,('Dépenses forfaitaires'!$E233*(VLOOKUP('Dépenses forfaitaires'!$D233,Listes!$A$43:$E$49,5,FALSE))),('Dépenses forfaitaires'!$E233*(VLOOKUP('Dépenses forfaitaires'!$D233,Listes!$A$43:$E$49,3,FALSE)))+(VLOOKUP('Dépenses forfaitaires'!$D233,Listes!$A$43:$E$49,4,FALSE))))))</f>
        <v/>
      </c>
      <c r="O233" s="100" t="str">
        <f>IF($H233="","",IF($C233=Listes!$B$34,Listes!$I$31,IF($C233=Listes!$B$35,(VLOOKUP('Dépenses forfaitaires'!$F233,Listes!$E$31:$F$36,2,FALSE)),IF($C233=Listes!$B$33,IF('Dépenses forfaitaires'!$E233&lt;=Listes!$A$64,'Dépenses forfaitaires'!$E233*Listes!$A$65,IF('Dépenses forfaitaires'!$E233&gt;Listes!$D$64,'Dépenses forfaitaires'!$E233*Listes!$D$65,(('Dépenses forfaitaires'!$E233*Listes!$B$65)+Listes!$C$65)))))))</f>
        <v/>
      </c>
      <c r="P233" s="101" t="str">
        <f t="shared" si="7"/>
        <v/>
      </c>
      <c r="Q233" s="221"/>
    </row>
    <row r="234" spans="1:17" ht="20.149999999999999" customHeight="1" x14ac:dyDescent="0.35">
      <c r="A234" s="44">
        <v>228</v>
      </c>
      <c r="B234" s="20"/>
      <c r="C234" s="20"/>
      <c r="D234" s="20"/>
      <c r="E234" s="20"/>
      <c r="F234" s="20"/>
      <c r="G234" s="20"/>
      <c r="H234" s="107" t="str">
        <f>IF(C234="","",IF(C234="","",(VLOOKUP(C234,Listes!$B$31:$C$35,2,FALSE))))</f>
        <v/>
      </c>
      <c r="I234" s="221" t="str">
        <f t="shared" si="6"/>
        <v/>
      </c>
      <c r="J234" s="221"/>
      <c r="K234" s="221"/>
      <c r="L234" s="101" t="str">
        <f>IF(H234="","",IF(H234="","",(VLOOKUP(H234,Listes!$C$31:$D$35,2,FALSE))))</f>
        <v/>
      </c>
      <c r="M234" s="100" t="str">
        <f>IF($H234="","",IF($C234=Listes!$B$32,IF('Dépenses forfaitaires'!$E234&lt;=Listes!$B$53,('Dépenses forfaitaires'!$E234*(VLOOKUP('Dépenses forfaitaires'!$D234,Listes!$A$54:$E$60,2,FALSE))),IF('Dépenses forfaitaires'!$E234&gt;Listes!$E$53,('Dépenses forfaitaires'!$E234*(VLOOKUP('Dépenses forfaitaires'!$D234,Listes!$A$54:$E$60,5,FALSE))),('Dépenses forfaitaires'!$E234*(VLOOKUP('Dépenses forfaitaires'!$D234,Listes!$A$54:$E$60,3,FALSE)))+(VLOOKUP('Dépenses forfaitaires'!$D234,Listes!$A$54:$E$60,4,FALSE))))))</f>
        <v/>
      </c>
      <c r="N234" s="100" t="str">
        <f>IF($H234="","",IF($C234=Listes!$B$31,IF('Dépenses forfaitaires'!$E234&lt;=Listes!$B$42,('Dépenses forfaitaires'!$E234*(VLOOKUP('Dépenses forfaitaires'!$D234,Listes!$A$43:$E$49,2,FALSE))),IF('Dépenses forfaitaires'!$E234&gt;Listes!$D$42,('Dépenses forfaitaires'!$E234*(VLOOKUP('Dépenses forfaitaires'!$D234,Listes!$A$43:$E$49,5,FALSE))),('Dépenses forfaitaires'!$E234*(VLOOKUP('Dépenses forfaitaires'!$D234,Listes!$A$43:$E$49,3,FALSE)))+(VLOOKUP('Dépenses forfaitaires'!$D234,Listes!$A$43:$E$49,4,FALSE))))))</f>
        <v/>
      </c>
      <c r="O234" s="100" t="str">
        <f>IF($H234="","",IF($C234=Listes!$B$34,Listes!$I$31,IF($C234=Listes!$B$35,(VLOOKUP('Dépenses forfaitaires'!$F234,Listes!$E$31:$F$36,2,FALSE)),IF($C234=Listes!$B$33,IF('Dépenses forfaitaires'!$E234&lt;=Listes!$A$64,'Dépenses forfaitaires'!$E234*Listes!$A$65,IF('Dépenses forfaitaires'!$E234&gt;Listes!$D$64,'Dépenses forfaitaires'!$E234*Listes!$D$65,(('Dépenses forfaitaires'!$E234*Listes!$B$65)+Listes!$C$65)))))))</f>
        <v/>
      </c>
      <c r="P234" s="101" t="str">
        <f t="shared" si="7"/>
        <v/>
      </c>
      <c r="Q234" s="221"/>
    </row>
    <row r="235" spans="1:17" ht="20.149999999999999" customHeight="1" x14ac:dyDescent="0.35">
      <c r="A235" s="44">
        <v>229</v>
      </c>
      <c r="B235" s="20"/>
      <c r="C235" s="20"/>
      <c r="D235" s="20"/>
      <c r="E235" s="20"/>
      <c r="F235" s="20"/>
      <c r="G235" s="20"/>
      <c r="H235" s="107" t="str">
        <f>IF(C235="","",IF(C235="","",(VLOOKUP(C235,Listes!$B$31:$C$35,2,FALSE))))</f>
        <v/>
      </c>
      <c r="I235" s="221" t="str">
        <f t="shared" si="6"/>
        <v/>
      </c>
      <c r="J235" s="221"/>
      <c r="K235" s="221"/>
      <c r="L235" s="101" t="str">
        <f>IF(H235="","",IF(H235="","",(VLOOKUP(H235,Listes!$C$31:$D$35,2,FALSE))))</f>
        <v/>
      </c>
      <c r="M235" s="100" t="str">
        <f>IF($H235="","",IF($C235=Listes!$B$32,IF('Dépenses forfaitaires'!$E235&lt;=Listes!$B$53,('Dépenses forfaitaires'!$E235*(VLOOKUP('Dépenses forfaitaires'!$D235,Listes!$A$54:$E$60,2,FALSE))),IF('Dépenses forfaitaires'!$E235&gt;Listes!$E$53,('Dépenses forfaitaires'!$E235*(VLOOKUP('Dépenses forfaitaires'!$D235,Listes!$A$54:$E$60,5,FALSE))),('Dépenses forfaitaires'!$E235*(VLOOKUP('Dépenses forfaitaires'!$D235,Listes!$A$54:$E$60,3,FALSE)))+(VLOOKUP('Dépenses forfaitaires'!$D235,Listes!$A$54:$E$60,4,FALSE))))))</f>
        <v/>
      </c>
      <c r="N235" s="100" t="str">
        <f>IF($H235="","",IF($C235=Listes!$B$31,IF('Dépenses forfaitaires'!$E235&lt;=Listes!$B$42,('Dépenses forfaitaires'!$E235*(VLOOKUP('Dépenses forfaitaires'!$D235,Listes!$A$43:$E$49,2,FALSE))),IF('Dépenses forfaitaires'!$E235&gt;Listes!$D$42,('Dépenses forfaitaires'!$E235*(VLOOKUP('Dépenses forfaitaires'!$D235,Listes!$A$43:$E$49,5,FALSE))),('Dépenses forfaitaires'!$E235*(VLOOKUP('Dépenses forfaitaires'!$D235,Listes!$A$43:$E$49,3,FALSE)))+(VLOOKUP('Dépenses forfaitaires'!$D235,Listes!$A$43:$E$49,4,FALSE))))))</f>
        <v/>
      </c>
      <c r="O235" s="100" t="str">
        <f>IF($H235="","",IF($C235=Listes!$B$34,Listes!$I$31,IF($C235=Listes!$B$35,(VLOOKUP('Dépenses forfaitaires'!$F235,Listes!$E$31:$F$36,2,FALSE)),IF($C235=Listes!$B$33,IF('Dépenses forfaitaires'!$E235&lt;=Listes!$A$64,'Dépenses forfaitaires'!$E235*Listes!$A$65,IF('Dépenses forfaitaires'!$E235&gt;Listes!$D$64,'Dépenses forfaitaires'!$E235*Listes!$D$65,(('Dépenses forfaitaires'!$E235*Listes!$B$65)+Listes!$C$65)))))))</f>
        <v/>
      </c>
      <c r="P235" s="101" t="str">
        <f t="shared" si="7"/>
        <v/>
      </c>
      <c r="Q235" s="221"/>
    </row>
    <row r="236" spans="1:17" ht="20.149999999999999" customHeight="1" x14ac:dyDescent="0.35">
      <c r="A236" s="44">
        <v>230</v>
      </c>
      <c r="B236" s="20"/>
      <c r="C236" s="20"/>
      <c r="D236" s="20"/>
      <c r="E236" s="20"/>
      <c r="F236" s="20"/>
      <c r="G236" s="20"/>
      <c r="H236" s="107" t="str">
        <f>IF(C236="","",IF(C236="","",(VLOOKUP(C236,Listes!$B$31:$C$35,2,FALSE))))</f>
        <v/>
      </c>
      <c r="I236" s="221" t="str">
        <f t="shared" si="6"/>
        <v/>
      </c>
      <c r="J236" s="221"/>
      <c r="K236" s="221"/>
      <c r="L236" s="101" t="str">
        <f>IF(H236="","",IF(H236="","",(VLOOKUP(H236,Listes!$C$31:$D$35,2,FALSE))))</f>
        <v/>
      </c>
      <c r="M236" s="100" t="str">
        <f>IF($H236="","",IF($C236=Listes!$B$32,IF('Dépenses forfaitaires'!$E236&lt;=Listes!$B$53,('Dépenses forfaitaires'!$E236*(VLOOKUP('Dépenses forfaitaires'!$D236,Listes!$A$54:$E$60,2,FALSE))),IF('Dépenses forfaitaires'!$E236&gt;Listes!$E$53,('Dépenses forfaitaires'!$E236*(VLOOKUP('Dépenses forfaitaires'!$D236,Listes!$A$54:$E$60,5,FALSE))),('Dépenses forfaitaires'!$E236*(VLOOKUP('Dépenses forfaitaires'!$D236,Listes!$A$54:$E$60,3,FALSE)))+(VLOOKUP('Dépenses forfaitaires'!$D236,Listes!$A$54:$E$60,4,FALSE))))))</f>
        <v/>
      </c>
      <c r="N236" s="100" t="str">
        <f>IF($H236="","",IF($C236=Listes!$B$31,IF('Dépenses forfaitaires'!$E236&lt;=Listes!$B$42,('Dépenses forfaitaires'!$E236*(VLOOKUP('Dépenses forfaitaires'!$D236,Listes!$A$43:$E$49,2,FALSE))),IF('Dépenses forfaitaires'!$E236&gt;Listes!$D$42,('Dépenses forfaitaires'!$E236*(VLOOKUP('Dépenses forfaitaires'!$D236,Listes!$A$43:$E$49,5,FALSE))),('Dépenses forfaitaires'!$E236*(VLOOKUP('Dépenses forfaitaires'!$D236,Listes!$A$43:$E$49,3,FALSE)))+(VLOOKUP('Dépenses forfaitaires'!$D236,Listes!$A$43:$E$49,4,FALSE))))))</f>
        <v/>
      </c>
      <c r="O236" s="100" t="str">
        <f>IF($H236="","",IF($C236=Listes!$B$34,Listes!$I$31,IF($C236=Listes!$B$35,(VLOOKUP('Dépenses forfaitaires'!$F236,Listes!$E$31:$F$36,2,FALSE)),IF($C236=Listes!$B$33,IF('Dépenses forfaitaires'!$E236&lt;=Listes!$A$64,'Dépenses forfaitaires'!$E236*Listes!$A$65,IF('Dépenses forfaitaires'!$E236&gt;Listes!$D$64,'Dépenses forfaitaires'!$E236*Listes!$D$65,(('Dépenses forfaitaires'!$E236*Listes!$B$65)+Listes!$C$65)))))))</f>
        <v/>
      </c>
      <c r="P236" s="101" t="str">
        <f t="shared" si="7"/>
        <v/>
      </c>
      <c r="Q236" s="221"/>
    </row>
    <row r="237" spans="1:17" ht="20.149999999999999" customHeight="1" x14ac:dyDescent="0.35">
      <c r="A237" s="44">
        <v>231</v>
      </c>
      <c r="B237" s="20"/>
      <c r="C237" s="20"/>
      <c r="D237" s="20"/>
      <c r="E237" s="20"/>
      <c r="F237" s="20"/>
      <c r="G237" s="20"/>
      <c r="H237" s="107" t="str">
        <f>IF(C237="","",IF(C237="","",(VLOOKUP(C237,Listes!$B$31:$C$35,2,FALSE))))</f>
        <v/>
      </c>
      <c r="I237" s="221" t="str">
        <f t="shared" si="6"/>
        <v/>
      </c>
      <c r="J237" s="221"/>
      <c r="K237" s="221"/>
      <c r="L237" s="101" t="str">
        <f>IF(H237="","",IF(H237="","",(VLOOKUP(H237,Listes!$C$31:$D$35,2,FALSE))))</f>
        <v/>
      </c>
      <c r="M237" s="100" t="str">
        <f>IF($H237="","",IF($C237=Listes!$B$32,IF('Dépenses forfaitaires'!$E237&lt;=Listes!$B$53,('Dépenses forfaitaires'!$E237*(VLOOKUP('Dépenses forfaitaires'!$D237,Listes!$A$54:$E$60,2,FALSE))),IF('Dépenses forfaitaires'!$E237&gt;Listes!$E$53,('Dépenses forfaitaires'!$E237*(VLOOKUP('Dépenses forfaitaires'!$D237,Listes!$A$54:$E$60,5,FALSE))),('Dépenses forfaitaires'!$E237*(VLOOKUP('Dépenses forfaitaires'!$D237,Listes!$A$54:$E$60,3,FALSE)))+(VLOOKUP('Dépenses forfaitaires'!$D237,Listes!$A$54:$E$60,4,FALSE))))))</f>
        <v/>
      </c>
      <c r="N237" s="100" t="str">
        <f>IF($H237="","",IF($C237=Listes!$B$31,IF('Dépenses forfaitaires'!$E237&lt;=Listes!$B$42,('Dépenses forfaitaires'!$E237*(VLOOKUP('Dépenses forfaitaires'!$D237,Listes!$A$43:$E$49,2,FALSE))),IF('Dépenses forfaitaires'!$E237&gt;Listes!$D$42,('Dépenses forfaitaires'!$E237*(VLOOKUP('Dépenses forfaitaires'!$D237,Listes!$A$43:$E$49,5,FALSE))),('Dépenses forfaitaires'!$E237*(VLOOKUP('Dépenses forfaitaires'!$D237,Listes!$A$43:$E$49,3,FALSE)))+(VLOOKUP('Dépenses forfaitaires'!$D237,Listes!$A$43:$E$49,4,FALSE))))))</f>
        <v/>
      </c>
      <c r="O237" s="100" t="str">
        <f>IF($H237="","",IF($C237=Listes!$B$34,Listes!$I$31,IF($C237=Listes!$B$35,(VLOOKUP('Dépenses forfaitaires'!$F237,Listes!$E$31:$F$36,2,FALSE)),IF($C237=Listes!$B$33,IF('Dépenses forfaitaires'!$E237&lt;=Listes!$A$64,'Dépenses forfaitaires'!$E237*Listes!$A$65,IF('Dépenses forfaitaires'!$E237&gt;Listes!$D$64,'Dépenses forfaitaires'!$E237*Listes!$D$65,(('Dépenses forfaitaires'!$E237*Listes!$B$65)+Listes!$C$65)))))))</f>
        <v/>
      </c>
      <c r="P237" s="101" t="str">
        <f t="shared" si="7"/>
        <v/>
      </c>
      <c r="Q237" s="221"/>
    </row>
    <row r="238" spans="1:17" ht="20.149999999999999" customHeight="1" x14ac:dyDescent="0.35">
      <c r="A238" s="44">
        <v>232</v>
      </c>
      <c r="B238" s="20"/>
      <c r="C238" s="20"/>
      <c r="D238" s="20"/>
      <c r="E238" s="20"/>
      <c r="F238" s="20"/>
      <c r="G238" s="20"/>
      <c r="H238" s="107" t="str">
        <f>IF(C238="","",IF(C238="","",(VLOOKUP(C238,Listes!$B$31:$C$35,2,FALSE))))</f>
        <v/>
      </c>
      <c r="I238" s="221" t="str">
        <f t="shared" si="6"/>
        <v/>
      </c>
      <c r="J238" s="221"/>
      <c r="K238" s="221"/>
      <c r="L238" s="101" t="str">
        <f>IF(H238="","",IF(H238="","",(VLOOKUP(H238,Listes!$C$31:$D$35,2,FALSE))))</f>
        <v/>
      </c>
      <c r="M238" s="100" t="str">
        <f>IF($H238="","",IF($C238=Listes!$B$32,IF('Dépenses forfaitaires'!$E238&lt;=Listes!$B$53,('Dépenses forfaitaires'!$E238*(VLOOKUP('Dépenses forfaitaires'!$D238,Listes!$A$54:$E$60,2,FALSE))),IF('Dépenses forfaitaires'!$E238&gt;Listes!$E$53,('Dépenses forfaitaires'!$E238*(VLOOKUP('Dépenses forfaitaires'!$D238,Listes!$A$54:$E$60,5,FALSE))),('Dépenses forfaitaires'!$E238*(VLOOKUP('Dépenses forfaitaires'!$D238,Listes!$A$54:$E$60,3,FALSE)))+(VLOOKUP('Dépenses forfaitaires'!$D238,Listes!$A$54:$E$60,4,FALSE))))))</f>
        <v/>
      </c>
      <c r="N238" s="100" t="str">
        <f>IF($H238="","",IF($C238=Listes!$B$31,IF('Dépenses forfaitaires'!$E238&lt;=Listes!$B$42,('Dépenses forfaitaires'!$E238*(VLOOKUP('Dépenses forfaitaires'!$D238,Listes!$A$43:$E$49,2,FALSE))),IF('Dépenses forfaitaires'!$E238&gt;Listes!$D$42,('Dépenses forfaitaires'!$E238*(VLOOKUP('Dépenses forfaitaires'!$D238,Listes!$A$43:$E$49,5,FALSE))),('Dépenses forfaitaires'!$E238*(VLOOKUP('Dépenses forfaitaires'!$D238,Listes!$A$43:$E$49,3,FALSE)))+(VLOOKUP('Dépenses forfaitaires'!$D238,Listes!$A$43:$E$49,4,FALSE))))))</f>
        <v/>
      </c>
      <c r="O238" s="100" t="str">
        <f>IF($H238="","",IF($C238=Listes!$B$34,Listes!$I$31,IF($C238=Listes!$B$35,(VLOOKUP('Dépenses forfaitaires'!$F238,Listes!$E$31:$F$36,2,FALSE)),IF($C238=Listes!$B$33,IF('Dépenses forfaitaires'!$E238&lt;=Listes!$A$64,'Dépenses forfaitaires'!$E238*Listes!$A$65,IF('Dépenses forfaitaires'!$E238&gt;Listes!$D$64,'Dépenses forfaitaires'!$E238*Listes!$D$65,(('Dépenses forfaitaires'!$E238*Listes!$B$65)+Listes!$C$65)))))))</f>
        <v/>
      </c>
      <c r="P238" s="101" t="str">
        <f t="shared" si="7"/>
        <v/>
      </c>
      <c r="Q238" s="221"/>
    </row>
    <row r="239" spans="1:17" ht="20.149999999999999" customHeight="1" x14ac:dyDescent="0.35">
      <c r="A239" s="44">
        <v>233</v>
      </c>
      <c r="B239" s="20"/>
      <c r="C239" s="20"/>
      <c r="D239" s="20"/>
      <c r="E239" s="20"/>
      <c r="F239" s="20"/>
      <c r="G239" s="20"/>
      <c r="H239" s="107" t="str">
        <f>IF(C239="","",IF(C239="","",(VLOOKUP(C239,Listes!$B$31:$C$35,2,FALSE))))</f>
        <v/>
      </c>
      <c r="I239" s="221" t="str">
        <f t="shared" si="6"/>
        <v/>
      </c>
      <c r="J239" s="221"/>
      <c r="K239" s="221"/>
      <c r="L239" s="101" t="str">
        <f>IF(H239="","",IF(H239="","",(VLOOKUP(H239,Listes!$C$31:$D$35,2,FALSE))))</f>
        <v/>
      </c>
      <c r="M239" s="100" t="str">
        <f>IF($H239="","",IF($C239=Listes!$B$32,IF('Dépenses forfaitaires'!$E239&lt;=Listes!$B$53,('Dépenses forfaitaires'!$E239*(VLOOKUP('Dépenses forfaitaires'!$D239,Listes!$A$54:$E$60,2,FALSE))),IF('Dépenses forfaitaires'!$E239&gt;Listes!$E$53,('Dépenses forfaitaires'!$E239*(VLOOKUP('Dépenses forfaitaires'!$D239,Listes!$A$54:$E$60,5,FALSE))),('Dépenses forfaitaires'!$E239*(VLOOKUP('Dépenses forfaitaires'!$D239,Listes!$A$54:$E$60,3,FALSE)))+(VLOOKUP('Dépenses forfaitaires'!$D239,Listes!$A$54:$E$60,4,FALSE))))))</f>
        <v/>
      </c>
      <c r="N239" s="100" t="str">
        <f>IF($H239="","",IF($C239=Listes!$B$31,IF('Dépenses forfaitaires'!$E239&lt;=Listes!$B$42,('Dépenses forfaitaires'!$E239*(VLOOKUP('Dépenses forfaitaires'!$D239,Listes!$A$43:$E$49,2,FALSE))),IF('Dépenses forfaitaires'!$E239&gt;Listes!$D$42,('Dépenses forfaitaires'!$E239*(VLOOKUP('Dépenses forfaitaires'!$D239,Listes!$A$43:$E$49,5,FALSE))),('Dépenses forfaitaires'!$E239*(VLOOKUP('Dépenses forfaitaires'!$D239,Listes!$A$43:$E$49,3,FALSE)))+(VLOOKUP('Dépenses forfaitaires'!$D239,Listes!$A$43:$E$49,4,FALSE))))))</f>
        <v/>
      </c>
      <c r="O239" s="100" t="str">
        <f>IF($H239="","",IF($C239=Listes!$B$34,Listes!$I$31,IF($C239=Listes!$B$35,(VLOOKUP('Dépenses forfaitaires'!$F239,Listes!$E$31:$F$36,2,FALSE)),IF($C239=Listes!$B$33,IF('Dépenses forfaitaires'!$E239&lt;=Listes!$A$64,'Dépenses forfaitaires'!$E239*Listes!$A$65,IF('Dépenses forfaitaires'!$E239&gt;Listes!$D$64,'Dépenses forfaitaires'!$E239*Listes!$D$65,(('Dépenses forfaitaires'!$E239*Listes!$B$65)+Listes!$C$65)))))))</f>
        <v/>
      </c>
      <c r="P239" s="101" t="str">
        <f t="shared" si="7"/>
        <v/>
      </c>
      <c r="Q239" s="221"/>
    </row>
    <row r="240" spans="1:17" ht="20.149999999999999" customHeight="1" x14ac:dyDescent="0.35">
      <c r="A240" s="44">
        <v>234</v>
      </c>
      <c r="B240" s="20"/>
      <c r="C240" s="20"/>
      <c r="D240" s="20"/>
      <c r="E240" s="20"/>
      <c r="F240" s="20"/>
      <c r="G240" s="20"/>
      <c r="H240" s="107" t="str">
        <f>IF(C240="","",IF(C240="","",(VLOOKUP(C240,Listes!$B$31:$C$35,2,FALSE))))</f>
        <v/>
      </c>
      <c r="I240" s="221" t="str">
        <f t="shared" si="6"/>
        <v/>
      </c>
      <c r="J240" s="221"/>
      <c r="K240" s="221"/>
      <c r="L240" s="101" t="str">
        <f>IF(H240="","",IF(H240="","",(VLOOKUP(H240,Listes!$C$31:$D$35,2,FALSE))))</f>
        <v/>
      </c>
      <c r="M240" s="100" t="str">
        <f>IF($H240="","",IF($C240=Listes!$B$32,IF('Dépenses forfaitaires'!$E240&lt;=Listes!$B$53,('Dépenses forfaitaires'!$E240*(VLOOKUP('Dépenses forfaitaires'!$D240,Listes!$A$54:$E$60,2,FALSE))),IF('Dépenses forfaitaires'!$E240&gt;Listes!$E$53,('Dépenses forfaitaires'!$E240*(VLOOKUP('Dépenses forfaitaires'!$D240,Listes!$A$54:$E$60,5,FALSE))),('Dépenses forfaitaires'!$E240*(VLOOKUP('Dépenses forfaitaires'!$D240,Listes!$A$54:$E$60,3,FALSE)))+(VLOOKUP('Dépenses forfaitaires'!$D240,Listes!$A$54:$E$60,4,FALSE))))))</f>
        <v/>
      </c>
      <c r="N240" s="100" t="str">
        <f>IF($H240="","",IF($C240=Listes!$B$31,IF('Dépenses forfaitaires'!$E240&lt;=Listes!$B$42,('Dépenses forfaitaires'!$E240*(VLOOKUP('Dépenses forfaitaires'!$D240,Listes!$A$43:$E$49,2,FALSE))),IF('Dépenses forfaitaires'!$E240&gt;Listes!$D$42,('Dépenses forfaitaires'!$E240*(VLOOKUP('Dépenses forfaitaires'!$D240,Listes!$A$43:$E$49,5,FALSE))),('Dépenses forfaitaires'!$E240*(VLOOKUP('Dépenses forfaitaires'!$D240,Listes!$A$43:$E$49,3,FALSE)))+(VLOOKUP('Dépenses forfaitaires'!$D240,Listes!$A$43:$E$49,4,FALSE))))))</f>
        <v/>
      </c>
      <c r="O240" s="100" t="str">
        <f>IF($H240="","",IF($C240=Listes!$B$34,Listes!$I$31,IF($C240=Listes!$B$35,(VLOOKUP('Dépenses forfaitaires'!$F240,Listes!$E$31:$F$36,2,FALSE)),IF($C240=Listes!$B$33,IF('Dépenses forfaitaires'!$E240&lt;=Listes!$A$64,'Dépenses forfaitaires'!$E240*Listes!$A$65,IF('Dépenses forfaitaires'!$E240&gt;Listes!$D$64,'Dépenses forfaitaires'!$E240*Listes!$D$65,(('Dépenses forfaitaires'!$E240*Listes!$B$65)+Listes!$C$65)))))))</f>
        <v/>
      </c>
      <c r="P240" s="101" t="str">
        <f t="shared" si="7"/>
        <v/>
      </c>
      <c r="Q240" s="221"/>
    </row>
    <row r="241" spans="1:17" ht="20.149999999999999" customHeight="1" x14ac:dyDescent="0.35">
      <c r="A241" s="44">
        <v>235</v>
      </c>
      <c r="B241" s="20"/>
      <c r="C241" s="20"/>
      <c r="D241" s="20"/>
      <c r="E241" s="20"/>
      <c r="F241" s="20"/>
      <c r="G241" s="20"/>
      <c r="H241" s="107" t="str">
        <f>IF(C241="","",IF(C241="","",(VLOOKUP(C241,Listes!$B$31:$C$35,2,FALSE))))</f>
        <v/>
      </c>
      <c r="I241" s="221" t="str">
        <f t="shared" si="6"/>
        <v/>
      </c>
      <c r="J241" s="221"/>
      <c r="K241" s="221"/>
      <c r="L241" s="101" t="str">
        <f>IF(H241="","",IF(H241="","",(VLOOKUP(H241,Listes!$C$31:$D$35,2,FALSE))))</f>
        <v/>
      </c>
      <c r="M241" s="100" t="str">
        <f>IF($H241="","",IF($C241=Listes!$B$32,IF('Dépenses forfaitaires'!$E241&lt;=Listes!$B$53,('Dépenses forfaitaires'!$E241*(VLOOKUP('Dépenses forfaitaires'!$D241,Listes!$A$54:$E$60,2,FALSE))),IF('Dépenses forfaitaires'!$E241&gt;Listes!$E$53,('Dépenses forfaitaires'!$E241*(VLOOKUP('Dépenses forfaitaires'!$D241,Listes!$A$54:$E$60,5,FALSE))),('Dépenses forfaitaires'!$E241*(VLOOKUP('Dépenses forfaitaires'!$D241,Listes!$A$54:$E$60,3,FALSE)))+(VLOOKUP('Dépenses forfaitaires'!$D241,Listes!$A$54:$E$60,4,FALSE))))))</f>
        <v/>
      </c>
      <c r="N241" s="100" t="str">
        <f>IF($H241="","",IF($C241=Listes!$B$31,IF('Dépenses forfaitaires'!$E241&lt;=Listes!$B$42,('Dépenses forfaitaires'!$E241*(VLOOKUP('Dépenses forfaitaires'!$D241,Listes!$A$43:$E$49,2,FALSE))),IF('Dépenses forfaitaires'!$E241&gt;Listes!$D$42,('Dépenses forfaitaires'!$E241*(VLOOKUP('Dépenses forfaitaires'!$D241,Listes!$A$43:$E$49,5,FALSE))),('Dépenses forfaitaires'!$E241*(VLOOKUP('Dépenses forfaitaires'!$D241,Listes!$A$43:$E$49,3,FALSE)))+(VLOOKUP('Dépenses forfaitaires'!$D241,Listes!$A$43:$E$49,4,FALSE))))))</f>
        <v/>
      </c>
      <c r="O241" s="100" t="str">
        <f>IF($H241="","",IF($C241=Listes!$B$34,Listes!$I$31,IF($C241=Listes!$B$35,(VLOOKUP('Dépenses forfaitaires'!$F241,Listes!$E$31:$F$36,2,FALSE)),IF($C241=Listes!$B$33,IF('Dépenses forfaitaires'!$E241&lt;=Listes!$A$64,'Dépenses forfaitaires'!$E241*Listes!$A$65,IF('Dépenses forfaitaires'!$E241&gt;Listes!$D$64,'Dépenses forfaitaires'!$E241*Listes!$D$65,(('Dépenses forfaitaires'!$E241*Listes!$B$65)+Listes!$C$65)))))))</f>
        <v/>
      </c>
      <c r="P241" s="101" t="str">
        <f t="shared" si="7"/>
        <v/>
      </c>
      <c r="Q241" s="221"/>
    </row>
    <row r="242" spans="1:17" ht="20.149999999999999" customHeight="1" x14ac:dyDescent="0.35">
      <c r="A242" s="44">
        <v>236</v>
      </c>
      <c r="B242" s="20"/>
      <c r="C242" s="20"/>
      <c r="D242" s="20"/>
      <c r="E242" s="20"/>
      <c r="F242" s="20"/>
      <c r="G242" s="20"/>
      <c r="H242" s="107" t="str">
        <f>IF(C242="","",IF(C242="","",(VLOOKUP(C242,Listes!$B$31:$C$35,2,FALSE))))</f>
        <v/>
      </c>
      <c r="I242" s="221" t="str">
        <f t="shared" si="6"/>
        <v/>
      </c>
      <c r="J242" s="221"/>
      <c r="K242" s="221"/>
      <c r="L242" s="101" t="str">
        <f>IF(H242="","",IF(H242="","",(VLOOKUP(H242,Listes!$C$31:$D$35,2,FALSE))))</f>
        <v/>
      </c>
      <c r="M242" s="100" t="str">
        <f>IF($H242="","",IF($C242=Listes!$B$32,IF('Dépenses forfaitaires'!$E242&lt;=Listes!$B$53,('Dépenses forfaitaires'!$E242*(VLOOKUP('Dépenses forfaitaires'!$D242,Listes!$A$54:$E$60,2,FALSE))),IF('Dépenses forfaitaires'!$E242&gt;Listes!$E$53,('Dépenses forfaitaires'!$E242*(VLOOKUP('Dépenses forfaitaires'!$D242,Listes!$A$54:$E$60,5,FALSE))),('Dépenses forfaitaires'!$E242*(VLOOKUP('Dépenses forfaitaires'!$D242,Listes!$A$54:$E$60,3,FALSE)))+(VLOOKUP('Dépenses forfaitaires'!$D242,Listes!$A$54:$E$60,4,FALSE))))))</f>
        <v/>
      </c>
      <c r="N242" s="100" t="str">
        <f>IF($H242="","",IF($C242=Listes!$B$31,IF('Dépenses forfaitaires'!$E242&lt;=Listes!$B$42,('Dépenses forfaitaires'!$E242*(VLOOKUP('Dépenses forfaitaires'!$D242,Listes!$A$43:$E$49,2,FALSE))),IF('Dépenses forfaitaires'!$E242&gt;Listes!$D$42,('Dépenses forfaitaires'!$E242*(VLOOKUP('Dépenses forfaitaires'!$D242,Listes!$A$43:$E$49,5,FALSE))),('Dépenses forfaitaires'!$E242*(VLOOKUP('Dépenses forfaitaires'!$D242,Listes!$A$43:$E$49,3,FALSE)))+(VLOOKUP('Dépenses forfaitaires'!$D242,Listes!$A$43:$E$49,4,FALSE))))))</f>
        <v/>
      </c>
      <c r="O242" s="100" t="str">
        <f>IF($H242="","",IF($C242=Listes!$B$34,Listes!$I$31,IF($C242=Listes!$B$35,(VLOOKUP('Dépenses forfaitaires'!$F242,Listes!$E$31:$F$36,2,FALSE)),IF($C242=Listes!$B$33,IF('Dépenses forfaitaires'!$E242&lt;=Listes!$A$64,'Dépenses forfaitaires'!$E242*Listes!$A$65,IF('Dépenses forfaitaires'!$E242&gt;Listes!$D$64,'Dépenses forfaitaires'!$E242*Listes!$D$65,(('Dépenses forfaitaires'!$E242*Listes!$B$65)+Listes!$C$65)))))))</f>
        <v/>
      </c>
      <c r="P242" s="101" t="str">
        <f t="shared" si="7"/>
        <v/>
      </c>
      <c r="Q242" s="221"/>
    </row>
    <row r="243" spans="1:17" ht="20.149999999999999" customHeight="1" x14ac:dyDescent="0.35">
      <c r="A243" s="44">
        <v>237</v>
      </c>
      <c r="B243" s="20"/>
      <c r="C243" s="20"/>
      <c r="D243" s="20"/>
      <c r="E243" s="20"/>
      <c r="F243" s="20"/>
      <c r="G243" s="20"/>
      <c r="H243" s="107" t="str">
        <f>IF(C243="","",IF(C243="","",(VLOOKUP(C243,Listes!$B$31:$C$35,2,FALSE))))</f>
        <v/>
      </c>
      <c r="I243" s="221" t="str">
        <f t="shared" si="6"/>
        <v/>
      </c>
      <c r="J243" s="221"/>
      <c r="K243" s="221"/>
      <c r="L243" s="101" t="str">
        <f>IF(H243="","",IF(H243="","",(VLOOKUP(H243,Listes!$C$31:$D$35,2,FALSE))))</f>
        <v/>
      </c>
      <c r="M243" s="100" t="str">
        <f>IF($H243="","",IF($C243=Listes!$B$32,IF('Dépenses forfaitaires'!$E243&lt;=Listes!$B$53,('Dépenses forfaitaires'!$E243*(VLOOKUP('Dépenses forfaitaires'!$D243,Listes!$A$54:$E$60,2,FALSE))),IF('Dépenses forfaitaires'!$E243&gt;Listes!$E$53,('Dépenses forfaitaires'!$E243*(VLOOKUP('Dépenses forfaitaires'!$D243,Listes!$A$54:$E$60,5,FALSE))),('Dépenses forfaitaires'!$E243*(VLOOKUP('Dépenses forfaitaires'!$D243,Listes!$A$54:$E$60,3,FALSE)))+(VLOOKUP('Dépenses forfaitaires'!$D243,Listes!$A$54:$E$60,4,FALSE))))))</f>
        <v/>
      </c>
      <c r="N243" s="100" t="str">
        <f>IF($H243="","",IF($C243=Listes!$B$31,IF('Dépenses forfaitaires'!$E243&lt;=Listes!$B$42,('Dépenses forfaitaires'!$E243*(VLOOKUP('Dépenses forfaitaires'!$D243,Listes!$A$43:$E$49,2,FALSE))),IF('Dépenses forfaitaires'!$E243&gt;Listes!$D$42,('Dépenses forfaitaires'!$E243*(VLOOKUP('Dépenses forfaitaires'!$D243,Listes!$A$43:$E$49,5,FALSE))),('Dépenses forfaitaires'!$E243*(VLOOKUP('Dépenses forfaitaires'!$D243,Listes!$A$43:$E$49,3,FALSE)))+(VLOOKUP('Dépenses forfaitaires'!$D243,Listes!$A$43:$E$49,4,FALSE))))))</f>
        <v/>
      </c>
      <c r="O243" s="100" t="str">
        <f>IF($H243="","",IF($C243=Listes!$B$34,Listes!$I$31,IF($C243=Listes!$B$35,(VLOOKUP('Dépenses forfaitaires'!$F243,Listes!$E$31:$F$36,2,FALSE)),IF($C243=Listes!$B$33,IF('Dépenses forfaitaires'!$E243&lt;=Listes!$A$64,'Dépenses forfaitaires'!$E243*Listes!$A$65,IF('Dépenses forfaitaires'!$E243&gt;Listes!$D$64,'Dépenses forfaitaires'!$E243*Listes!$D$65,(('Dépenses forfaitaires'!$E243*Listes!$B$65)+Listes!$C$65)))))))</f>
        <v/>
      </c>
      <c r="P243" s="101" t="str">
        <f t="shared" si="7"/>
        <v/>
      </c>
      <c r="Q243" s="221"/>
    </row>
    <row r="244" spans="1:17" ht="20.149999999999999" customHeight="1" x14ac:dyDescent="0.35">
      <c r="A244" s="44">
        <v>238</v>
      </c>
      <c r="B244" s="20"/>
      <c r="C244" s="20"/>
      <c r="D244" s="20"/>
      <c r="E244" s="20"/>
      <c r="F244" s="20"/>
      <c r="G244" s="20"/>
      <c r="H244" s="107" t="str">
        <f>IF(C244="","",IF(C244="","",(VLOOKUP(C244,Listes!$B$31:$C$35,2,FALSE))))</f>
        <v/>
      </c>
      <c r="I244" s="221" t="str">
        <f t="shared" si="6"/>
        <v/>
      </c>
      <c r="J244" s="221"/>
      <c r="K244" s="221"/>
      <c r="L244" s="101" t="str">
        <f>IF(H244="","",IF(H244="","",(VLOOKUP(H244,Listes!$C$31:$D$35,2,FALSE))))</f>
        <v/>
      </c>
      <c r="M244" s="100" t="str">
        <f>IF($H244="","",IF($C244=Listes!$B$32,IF('Dépenses forfaitaires'!$E244&lt;=Listes!$B$53,('Dépenses forfaitaires'!$E244*(VLOOKUP('Dépenses forfaitaires'!$D244,Listes!$A$54:$E$60,2,FALSE))),IF('Dépenses forfaitaires'!$E244&gt;Listes!$E$53,('Dépenses forfaitaires'!$E244*(VLOOKUP('Dépenses forfaitaires'!$D244,Listes!$A$54:$E$60,5,FALSE))),('Dépenses forfaitaires'!$E244*(VLOOKUP('Dépenses forfaitaires'!$D244,Listes!$A$54:$E$60,3,FALSE)))+(VLOOKUP('Dépenses forfaitaires'!$D244,Listes!$A$54:$E$60,4,FALSE))))))</f>
        <v/>
      </c>
      <c r="N244" s="100" t="str">
        <f>IF($H244="","",IF($C244=Listes!$B$31,IF('Dépenses forfaitaires'!$E244&lt;=Listes!$B$42,('Dépenses forfaitaires'!$E244*(VLOOKUP('Dépenses forfaitaires'!$D244,Listes!$A$43:$E$49,2,FALSE))),IF('Dépenses forfaitaires'!$E244&gt;Listes!$D$42,('Dépenses forfaitaires'!$E244*(VLOOKUP('Dépenses forfaitaires'!$D244,Listes!$A$43:$E$49,5,FALSE))),('Dépenses forfaitaires'!$E244*(VLOOKUP('Dépenses forfaitaires'!$D244,Listes!$A$43:$E$49,3,FALSE)))+(VLOOKUP('Dépenses forfaitaires'!$D244,Listes!$A$43:$E$49,4,FALSE))))))</f>
        <v/>
      </c>
      <c r="O244" s="100" t="str">
        <f>IF($H244="","",IF($C244=Listes!$B$34,Listes!$I$31,IF($C244=Listes!$B$35,(VLOOKUP('Dépenses forfaitaires'!$F244,Listes!$E$31:$F$36,2,FALSE)),IF($C244=Listes!$B$33,IF('Dépenses forfaitaires'!$E244&lt;=Listes!$A$64,'Dépenses forfaitaires'!$E244*Listes!$A$65,IF('Dépenses forfaitaires'!$E244&gt;Listes!$D$64,'Dépenses forfaitaires'!$E244*Listes!$D$65,(('Dépenses forfaitaires'!$E244*Listes!$B$65)+Listes!$C$65)))))))</f>
        <v/>
      </c>
      <c r="P244" s="101" t="str">
        <f t="shared" si="7"/>
        <v/>
      </c>
      <c r="Q244" s="221"/>
    </row>
    <row r="245" spans="1:17" ht="20.149999999999999" customHeight="1" x14ac:dyDescent="0.35">
      <c r="A245" s="44">
        <v>239</v>
      </c>
      <c r="B245" s="20"/>
      <c r="C245" s="20"/>
      <c r="D245" s="20"/>
      <c r="E245" s="20"/>
      <c r="F245" s="20"/>
      <c r="G245" s="20"/>
      <c r="H245" s="107" t="str">
        <f>IF(C245="","",IF(C245="","",(VLOOKUP(C245,Listes!$B$31:$C$35,2,FALSE))))</f>
        <v/>
      </c>
      <c r="I245" s="221" t="str">
        <f t="shared" si="6"/>
        <v/>
      </c>
      <c r="J245" s="221"/>
      <c r="K245" s="221"/>
      <c r="L245" s="101" t="str">
        <f>IF(H245="","",IF(H245="","",(VLOOKUP(H245,Listes!$C$31:$D$35,2,FALSE))))</f>
        <v/>
      </c>
      <c r="M245" s="100" t="str">
        <f>IF($H245="","",IF($C245=Listes!$B$32,IF('Dépenses forfaitaires'!$E245&lt;=Listes!$B$53,('Dépenses forfaitaires'!$E245*(VLOOKUP('Dépenses forfaitaires'!$D245,Listes!$A$54:$E$60,2,FALSE))),IF('Dépenses forfaitaires'!$E245&gt;Listes!$E$53,('Dépenses forfaitaires'!$E245*(VLOOKUP('Dépenses forfaitaires'!$D245,Listes!$A$54:$E$60,5,FALSE))),('Dépenses forfaitaires'!$E245*(VLOOKUP('Dépenses forfaitaires'!$D245,Listes!$A$54:$E$60,3,FALSE)))+(VLOOKUP('Dépenses forfaitaires'!$D245,Listes!$A$54:$E$60,4,FALSE))))))</f>
        <v/>
      </c>
      <c r="N245" s="100" t="str">
        <f>IF($H245="","",IF($C245=Listes!$B$31,IF('Dépenses forfaitaires'!$E245&lt;=Listes!$B$42,('Dépenses forfaitaires'!$E245*(VLOOKUP('Dépenses forfaitaires'!$D245,Listes!$A$43:$E$49,2,FALSE))),IF('Dépenses forfaitaires'!$E245&gt;Listes!$D$42,('Dépenses forfaitaires'!$E245*(VLOOKUP('Dépenses forfaitaires'!$D245,Listes!$A$43:$E$49,5,FALSE))),('Dépenses forfaitaires'!$E245*(VLOOKUP('Dépenses forfaitaires'!$D245,Listes!$A$43:$E$49,3,FALSE)))+(VLOOKUP('Dépenses forfaitaires'!$D245,Listes!$A$43:$E$49,4,FALSE))))))</f>
        <v/>
      </c>
      <c r="O245" s="100" t="str">
        <f>IF($H245="","",IF($C245=Listes!$B$34,Listes!$I$31,IF($C245=Listes!$B$35,(VLOOKUP('Dépenses forfaitaires'!$F245,Listes!$E$31:$F$36,2,FALSE)),IF($C245=Listes!$B$33,IF('Dépenses forfaitaires'!$E245&lt;=Listes!$A$64,'Dépenses forfaitaires'!$E245*Listes!$A$65,IF('Dépenses forfaitaires'!$E245&gt;Listes!$D$64,'Dépenses forfaitaires'!$E245*Listes!$D$65,(('Dépenses forfaitaires'!$E245*Listes!$B$65)+Listes!$C$65)))))))</f>
        <v/>
      </c>
      <c r="P245" s="101" t="str">
        <f t="shared" si="7"/>
        <v/>
      </c>
      <c r="Q245" s="221"/>
    </row>
    <row r="246" spans="1:17" ht="20.149999999999999" customHeight="1" x14ac:dyDescent="0.35">
      <c r="A246" s="44">
        <v>240</v>
      </c>
      <c r="B246" s="20"/>
      <c r="C246" s="20"/>
      <c r="D246" s="20"/>
      <c r="E246" s="20"/>
      <c r="F246" s="20"/>
      <c r="G246" s="20"/>
      <c r="H246" s="107" t="str">
        <f>IF(C246="","",IF(C246="","",(VLOOKUP(C246,Listes!$B$31:$C$35,2,FALSE))))</f>
        <v/>
      </c>
      <c r="I246" s="221" t="str">
        <f t="shared" si="6"/>
        <v/>
      </c>
      <c r="J246" s="221"/>
      <c r="K246" s="221"/>
      <c r="L246" s="101" t="str">
        <f>IF(H246="","",IF(H246="","",(VLOOKUP(H246,Listes!$C$31:$D$35,2,FALSE))))</f>
        <v/>
      </c>
      <c r="M246" s="100" t="str">
        <f>IF($H246="","",IF($C246=Listes!$B$32,IF('Dépenses forfaitaires'!$E246&lt;=Listes!$B$53,('Dépenses forfaitaires'!$E246*(VLOOKUP('Dépenses forfaitaires'!$D246,Listes!$A$54:$E$60,2,FALSE))),IF('Dépenses forfaitaires'!$E246&gt;Listes!$E$53,('Dépenses forfaitaires'!$E246*(VLOOKUP('Dépenses forfaitaires'!$D246,Listes!$A$54:$E$60,5,FALSE))),('Dépenses forfaitaires'!$E246*(VLOOKUP('Dépenses forfaitaires'!$D246,Listes!$A$54:$E$60,3,FALSE)))+(VLOOKUP('Dépenses forfaitaires'!$D246,Listes!$A$54:$E$60,4,FALSE))))))</f>
        <v/>
      </c>
      <c r="N246" s="100" t="str">
        <f>IF($H246="","",IF($C246=Listes!$B$31,IF('Dépenses forfaitaires'!$E246&lt;=Listes!$B$42,('Dépenses forfaitaires'!$E246*(VLOOKUP('Dépenses forfaitaires'!$D246,Listes!$A$43:$E$49,2,FALSE))),IF('Dépenses forfaitaires'!$E246&gt;Listes!$D$42,('Dépenses forfaitaires'!$E246*(VLOOKUP('Dépenses forfaitaires'!$D246,Listes!$A$43:$E$49,5,FALSE))),('Dépenses forfaitaires'!$E246*(VLOOKUP('Dépenses forfaitaires'!$D246,Listes!$A$43:$E$49,3,FALSE)))+(VLOOKUP('Dépenses forfaitaires'!$D246,Listes!$A$43:$E$49,4,FALSE))))))</f>
        <v/>
      </c>
      <c r="O246" s="100" t="str">
        <f>IF($H246="","",IF($C246=Listes!$B$34,Listes!$I$31,IF($C246=Listes!$B$35,(VLOOKUP('Dépenses forfaitaires'!$F246,Listes!$E$31:$F$36,2,FALSE)),IF($C246=Listes!$B$33,IF('Dépenses forfaitaires'!$E246&lt;=Listes!$A$64,'Dépenses forfaitaires'!$E246*Listes!$A$65,IF('Dépenses forfaitaires'!$E246&gt;Listes!$D$64,'Dépenses forfaitaires'!$E246*Listes!$D$65,(('Dépenses forfaitaires'!$E246*Listes!$B$65)+Listes!$C$65)))))))</f>
        <v/>
      </c>
      <c r="P246" s="101" t="str">
        <f t="shared" si="7"/>
        <v/>
      </c>
      <c r="Q246" s="221"/>
    </row>
    <row r="247" spans="1:17" ht="20.149999999999999" customHeight="1" x14ac:dyDescent="0.35">
      <c r="A247" s="44">
        <v>241</v>
      </c>
      <c r="B247" s="20"/>
      <c r="C247" s="20"/>
      <c r="D247" s="20"/>
      <c r="E247" s="20"/>
      <c r="F247" s="20"/>
      <c r="G247" s="20"/>
      <c r="H247" s="107" t="str">
        <f>IF(C247="","",IF(C247="","",(VLOOKUP(C247,Listes!$B$31:$C$35,2,FALSE))))</f>
        <v/>
      </c>
      <c r="I247" s="221" t="str">
        <f t="shared" si="6"/>
        <v/>
      </c>
      <c r="J247" s="221"/>
      <c r="K247" s="221"/>
      <c r="L247" s="101" t="str">
        <f>IF(H247="","",IF(H247="","",(VLOOKUP(H247,Listes!$C$31:$D$35,2,FALSE))))</f>
        <v/>
      </c>
      <c r="M247" s="100" t="str">
        <f>IF($H247="","",IF($C247=Listes!$B$32,IF('Dépenses forfaitaires'!$E247&lt;=Listes!$B$53,('Dépenses forfaitaires'!$E247*(VLOOKUP('Dépenses forfaitaires'!$D247,Listes!$A$54:$E$60,2,FALSE))),IF('Dépenses forfaitaires'!$E247&gt;Listes!$E$53,('Dépenses forfaitaires'!$E247*(VLOOKUP('Dépenses forfaitaires'!$D247,Listes!$A$54:$E$60,5,FALSE))),('Dépenses forfaitaires'!$E247*(VLOOKUP('Dépenses forfaitaires'!$D247,Listes!$A$54:$E$60,3,FALSE)))+(VLOOKUP('Dépenses forfaitaires'!$D247,Listes!$A$54:$E$60,4,FALSE))))))</f>
        <v/>
      </c>
      <c r="N247" s="100" t="str">
        <f>IF($H247="","",IF($C247=Listes!$B$31,IF('Dépenses forfaitaires'!$E247&lt;=Listes!$B$42,('Dépenses forfaitaires'!$E247*(VLOOKUP('Dépenses forfaitaires'!$D247,Listes!$A$43:$E$49,2,FALSE))),IF('Dépenses forfaitaires'!$E247&gt;Listes!$D$42,('Dépenses forfaitaires'!$E247*(VLOOKUP('Dépenses forfaitaires'!$D247,Listes!$A$43:$E$49,5,FALSE))),('Dépenses forfaitaires'!$E247*(VLOOKUP('Dépenses forfaitaires'!$D247,Listes!$A$43:$E$49,3,FALSE)))+(VLOOKUP('Dépenses forfaitaires'!$D247,Listes!$A$43:$E$49,4,FALSE))))))</f>
        <v/>
      </c>
      <c r="O247" s="100" t="str">
        <f>IF($H247="","",IF($C247=Listes!$B$34,Listes!$I$31,IF($C247=Listes!$B$35,(VLOOKUP('Dépenses forfaitaires'!$F247,Listes!$E$31:$F$36,2,FALSE)),IF($C247=Listes!$B$33,IF('Dépenses forfaitaires'!$E247&lt;=Listes!$A$64,'Dépenses forfaitaires'!$E247*Listes!$A$65,IF('Dépenses forfaitaires'!$E247&gt;Listes!$D$64,'Dépenses forfaitaires'!$E247*Listes!$D$65,(('Dépenses forfaitaires'!$E247*Listes!$B$65)+Listes!$C$65)))))))</f>
        <v/>
      </c>
      <c r="P247" s="101" t="str">
        <f t="shared" si="7"/>
        <v/>
      </c>
      <c r="Q247" s="221"/>
    </row>
    <row r="248" spans="1:17" ht="20.149999999999999" customHeight="1" x14ac:dyDescent="0.35">
      <c r="A248" s="44">
        <v>242</v>
      </c>
      <c r="B248" s="20"/>
      <c r="C248" s="20"/>
      <c r="D248" s="20"/>
      <c r="E248" s="20"/>
      <c r="F248" s="20"/>
      <c r="G248" s="20"/>
      <c r="H248" s="107" t="str">
        <f>IF(C248="","",IF(C248="","",(VLOOKUP(C248,Listes!$B$31:$C$35,2,FALSE))))</f>
        <v/>
      </c>
      <c r="I248" s="221" t="str">
        <f t="shared" si="6"/>
        <v/>
      </c>
      <c r="J248" s="221"/>
      <c r="K248" s="221"/>
      <c r="L248" s="101" t="str">
        <f>IF(H248="","",IF(H248="","",(VLOOKUP(H248,Listes!$C$31:$D$35,2,FALSE))))</f>
        <v/>
      </c>
      <c r="M248" s="100" t="str">
        <f>IF($H248="","",IF($C248=Listes!$B$32,IF('Dépenses forfaitaires'!$E248&lt;=Listes!$B$53,('Dépenses forfaitaires'!$E248*(VLOOKUP('Dépenses forfaitaires'!$D248,Listes!$A$54:$E$60,2,FALSE))),IF('Dépenses forfaitaires'!$E248&gt;Listes!$E$53,('Dépenses forfaitaires'!$E248*(VLOOKUP('Dépenses forfaitaires'!$D248,Listes!$A$54:$E$60,5,FALSE))),('Dépenses forfaitaires'!$E248*(VLOOKUP('Dépenses forfaitaires'!$D248,Listes!$A$54:$E$60,3,FALSE)))+(VLOOKUP('Dépenses forfaitaires'!$D248,Listes!$A$54:$E$60,4,FALSE))))))</f>
        <v/>
      </c>
      <c r="N248" s="100" t="str">
        <f>IF($H248="","",IF($C248=Listes!$B$31,IF('Dépenses forfaitaires'!$E248&lt;=Listes!$B$42,('Dépenses forfaitaires'!$E248*(VLOOKUP('Dépenses forfaitaires'!$D248,Listes!$A$43:$E$49,2,FALSE))),IF('Dépenses forfaitaires'!$E248&gt;Listes!$D$42,('Dépenses forfaitaires'!$E248*(VLOOKUP('Dépenses forfaitaires'!$D248,Listes!$A$43:$E$49,5,FALSE))),('Dépenses forfaitaires'!$E248*(VLOOKUP('Dépenses forfaitaires'!$D248,Listes!$A$43:$E$49,3,FALSE)))+(VLOOKUP('Dépenses forfaitaires'!$D248,Listes!$A$43:$E$49,4,FALSE))))))</f>
        <v/>
      </c>
      <c r="O248" s="100" t="str">
        <f>IF($H248="","",IF($C248=Listes!$B$34,Listes!$I$31,IF($C248=Listes!$B$35,(VLOOKUP('Dépenses forfaitaires'!$F248,Listes!$E$31:$F$36,2,FALSE)),IF($C248=Listes!$B$33,IF('Dépenses forfaitaires'!$E248&lt;=Listes!$A$64,'Dépenses forfaitaires'!$E248*Listes!$A$65,IF('Dépenses forfaitaires'!$E248&gt;Listes!$D$64,'Dépenses forfaitaires'!$E248*Listes!$D$65,(('Dépenses forfaitaires'!$E248*Listes!$B$65)+Listes!$C$65)))))))</f>
        <v/>
      </c>
      <c r="P248" s="101" t="str">
        <f t="shared" si="7"/>
        <v/>
      </c>
      <c r="Q248" s="221"/>
    </row>
    <row r="249" spans="1:17" ht="20.149999999999999" customHeight="1" x14ac:dyDescent="0.35">
      <c r="A249" s="44">
        <v>243</v>
      </c>
      <c r="B249" s="20"/>
      <c r="C249" s="20"/>
      <c r="D249" s="20"/>
      <c r="E249" s="20"/>
      <c r="F249" s="20"/>
      <c r="G249" s="20"/>
      <c r="H249" s="107" t="str">
        <f>IF(C249="","",IF(C249="","",(VLOOKUP(C249,Listes!$B$31:$C$35,2,FALSE))))</f>
        <v/>
      </c>
      <c r="I249" s="221" t="str">
        <f t="shared" si="6"/>
        <v/>
      </c>
      <c r="J249" s="221"/>
      <c r="K249" s="221"/>
      <c r="L249" s="101" t="str">
        <f>IF(H249="","",IF(H249="","",(VLOOKUP(H249,Listes!$C$31:$D$35,2,FALSE))))</f>
        <v/>
      </c>
      <c r="M249" s="100" t="str">
        <f>IF($H249="","",IF($C249=Listes!$B$32,IF('Dépenses forfaitaires'!$E249&lt;=Listes!$B$53,('Dépenses forfaitaires'!$E249*(VLOOKUP('Dépenses forfaitaires'!$D249,Listes!$A$54:$E$60,2,FALSE))),IF('Dépenses forfaitaires'!$E249&gt;Listes!$E$53,('Dépenses forfaitaires'!$E249*(VLOOKUP('Dépenses forfaitaires'!$D249,Listes!$A$54:$E$60,5,FALSE))),('Dépenses forfaitaires'!$E249*(VLOOKUP('Dépenses forfaitaires'!$D249,Listes!$A$54:$E$60,3,FALSE)))+(VLOOKUP('Dépenses forfaitaires'!$D249,Listes!$A$54:$E$60,4,FALSE))))))</f>
        <v/>
      </c>
      <c r="N249" s="100" t="str">
        <f>IF($H249="","",IF($C249=Listes!$B$31,IF('Dépenses forfaitaires'!$E249&lt;=Listes!$B$42,('Dépenses forfaitaires'!$E249*(VLOOKUP('Dépenses forfaitaires'!$D249,Listes!$A$43:$E$49,2,FALSE))),IF('Dépenses forfaitaires'!$E249&gt;Listes!$D$42,('Dépenses forfaitaires'!$E249*(VLOOKUP('Dépenses forfaitaires'!$D249,Listes!$A$43:$E$49,5,FALSE))),('Dépenses forfaitaires'!$E249*(VLOOKUP('Dépenses forfaitaires'!$D249,Listes!$A$43:$E$49,3,FALSE)))+(VLOOKUP('Dépenses forfaitaires'!$D249,Listes!$A$43:$E$49,4,FALSE))))))</f>
        <v/>
      </c>
      <c r="O249" s="100" t="str">
        <f>IF($H249="","",IF($C249=Listes!$B$34,Listes!$I$31,IF($C249=Listes!$B$35,(VLOOKUP('Dépenses forfaitaires'!$F249,Listes!$E$31:$F$36,2,FALSE)),IF($C249=Listes!$B$33,IF('Dépenses forfaitaires'!$E249&lt;=Listes!$A$64,'Dépenses forfaitaires'!$E249*Listes!$A$65,IF('Dépenses forfaitaires'!$E249&gt;Listes!$D$64,'Dépenses forfaitaires'!$E249*Listes!$D$65,(('Dépenses forfaitaires'!$E249*Listes!$B$65)+Listes!$C$65)))))))</f>
        <v/>
      </c>
      <c r="P249" s="101" t="str">
        <f t="shared" si="7"/>
        <v/>
      </c>
      <c r="Q249" s="221"/>
    </row>
    <row r="250" spans="1:17" ht="20.149999999999999" customHeight="1" x14ac:dyDescent="0.35">
      <c r="A250" s="44">
        <v>244</v>
      </c>
      <c r="B250" s="20"/>
      <c r="C250" s="20"/>
      <c r="D250" s="20"/>
      <c r="E250" s="20"/>
      <c r="F250" s="20"/>
      <c r="G250" s="20"/>
      <c r="H250" s="107" t="str">
        <f>IF(C250="","",IF(C250="","",(VLOOKUP(C250,Listes!$B$31:$C$35,2,FALSE))))</f>
        <v/>
      </c>
      <c r="I250" s="221" t="str">
        <f t="shared" si="6"/>
        <v/>
      </c>
      <c r="J250" s="221"/>
      <c r="K250" s="221"/>
      <c r="L250" s="101" t="str">
        <f>IF(H250="","",IF(H250="","",(VLOOKUP(H250,Listes!$C$31:$D$35,2,FALSE))))</f>
        <v/>
      </c>
      <c r="M250" s="100" t="str">
        <f>IF($H250="","",IF($C250=Listes!$B$32,IF('Dépenses forfaitaires'!$E250&lt;=Listes!$B$53,('Dépenses forfaitaires'!$E250*(VLOOKUP('Dépenses forfaitaires'!$D250,Listes!$A$54:$E$60,2,FALSE))),IF('Dépenses forfaitaires'!$E250&gt;Listes!$E$53,('Dépenses forfaitaires'!$E250*(VLOOKUP('Dépenses forfaitaires'!$D250,Listes!$A$54:$E$60,5,FALSE))),('Dépenses forfaitaires'!$E250*(VLOOKUP('Dépenses forfaitaires'!$D250,Listes!$A$54:$E$60,3,FALSE)))+(VLOOKUP('Dépenses forfaitaires'!$D250,Listes!$A$54:$E$60,4,FALSE))))))</f>
        <v/>
      </c>
      <c r="N250" s="100" t="str">
        <f>IF($H250="","",IF($C250=Listes!$B$31,IF('Dépenses forfaitaires'!$E250&lt;=Listes!$B$42,('Dépenses forfaitaires'!$E250*(VLOOKUP('Dépenses forfaitaires'!$D250,Listes!$A$43:$E$49,2,FALSE))),IF('Dépenses forfaitaires'!$E250&gt;Listes!$D$42,('Dépenses forfaitaires'!$E250*(VLOOKUP('Dépenses forfaitaires'!$D250,Listes!$A$43:$E$49,5,FALSE))),('Dépenses forfaitaires'!$E250*(VLOOKUP('Dépenses forfaitaires'!$D250,Listes!$A$43:$E$49,3,FALSE)))+(VLOOKUP('Dépenses forfaitaires'!$D250,Listes!$A$43:$E$49,4,FALSE))))))</f>
        <v/>
      </c>
      <c r="O250" s="100" t="str">
        <f>IF($H250="","",IF($C250=Listes!$B$34,Listes!$I$31,IF($C250=Listes!$B$35,(VLOOKUP('Dépenses forfaitaires'!$F250,Listes!$E$31:$F$36,2,FALSE)),IF($C250=Listes!$B$33,IF('Dépenses forfaitaires'!$E250&lt;=Listes!$A$64,'Dépenses forfaitaires'!$E250*Listes!$A$65,IF('Dépenses forfaitaires'!$E250&gt;Listes!$D$64,'Dépenses forfaitaires'!$E250*Listes!$D$65,(('Dépenses forfaitaires'!$E250*Listes!$B$65)+Listes!$C$65)))))))</f>
        <v/>
      </c>
      <c r="P250" s="101" t="str">
        <f t="shared" si="7"/>
        <v/>
      </c>
      <c r="Q250" s="221"/>
    </row>
    <row r="251" spans="1:17" ht="20.149999999999999" customHeight="1" x14ac:dyDescent="0.35">
      <c r="A251" s="44">
        <v>245</v>
      </c>
      <c r="B251" s="20"/>
      <c r="C251" s="20"/>
      <c r="D251" s="20"/>
      <c r="E251" s="20"/>
      <c r="F251" s="20"/>
      <c r="G251" s="20"/>
      <c r="H251" s="107" t="str">
        <f>IF(C251="","",IF(C251="","",(VLOOKUP(C251,Listes!$B$31:$C$35,2,FALSE))))</f>
        <v/>
      </c>
      <c r="I251" s="221" t="str">
        <f t="shared" si="6"/>
        <v/>
      </c>
      <c r="J251" s="221"/>
      <c r="K251" s="221"/>
      <c r="L251" s="101" t="str">
        <f>IF(H251="","",IF(H251="","",(VLOOKUP(H251,Listes!$C$31:$D$35,2,FALSE))))</f>
        <v/>
      </c>
      <c r="M251" s="100" t="str">
        <f>IF($H251="","",IF($C251=Listes!$B$32,IF('Dépenses forfaitaires'!$E251&lt;=Listes!$B$53,('Dépenses forfaitaires'!$E251*(VLOOKUP('Dépenses forfaitaires'!$D251,Listes!$A$54:$E$60,2,FALSE))),IF('Dépenses forfaitaires'!$E251&gt;Listes!$E$53,('Dépenses forfaitaires'!$E251*(VLOOKUP('Dépenses forfaitaires'!$D251,Listes!$A$54:$E$60,5,FALSE))),('Dépenses forfaitaires'!$E251*(VLOOKUP('Dépenses forfaitaires'!$D251,Listes!$A$54:$E$60,3,FALSE)))+(VLOOKUP('Dépenses forfaitaires'!$D251,Listes!$A$54:$E$60,4,FALSE))))))</f>
        <v/>
      </c>
      <c r="N251" s="100" t="str">
        <f>IF($H251="","",IF($C251=Listes!$B$31,IF('Dépenses forfaitaires'!$E251&lt;=Listes!$B$42,('Dépenses forfaitaires'!$E251*(VLOOKUP('Dépenses forfaitaires'!$D251,Listes!$A$43:$E$49,2,FALSE))),IF('Dépenses forfaitaires'!$E251&gt;Listes!$D$42,('Dépenses forfaitaires'!$E251*(VLOOKUP('Dépenses forfaitaires'!$D251,Listes!$A$43:$E$49,5,FALSE))),('Dépenses forfaitaires'!$E251*(VLOOKUP('Dépenses forfaitaires'!$D251,Listes!$A$43:$E$49,3,FALSE)))+(VLOOKUP('Dépenses forfaitaires'!$D251,Listes!$A$43:$E$49,4,FALSE))))))</f>
        <v/>
      </c>
      <c r="O251" s="100" t="str">
        <f>IF($H251="","",IF($C251=Listes!$B$34,Listes!$I$31,IF($C251=Listes!$B$35,(VLOOKUP('Dépenses forfaitaires'!$F251,Listes!$E$31:$F$36,2,FALSE)),IF($C251=Listes!$B$33,IF('Dépenses forfaitaires'!$E251&lt;=Listes!$A$64,'Dépenses forfaitaires'!$E251*Listes!$A$65,IF('Dépenses forfaitaires'!$E251&gt;Listes!$D$64,'Dépenses forfaitaires'!$E251*Listes!$D$65,(('Dépenses forfaitaires'!$E251*Listes!$B$65)+Listes!$C$65)))))))</f>
        <v/>
      </c>
      <c r="P251" s="101" t="str">
        <f t="shared" si="7"/>
        <v/>
      </c>
      <c r="Q251" s="221"/>
    </row>
    <row r="252" spans="1:17" ht="20.149999999999999" customHeight="1" x14ac:dyDescent="0.35">
      <c r="A252" s="44">
        <v>246</v>
      </c>
      <c r="B252" s="20"/>
      <c r="C252" s="20"/>
      <c r="D252" s="20"/>
      <c r="E252" s="20"/>
      <c r="F252" s="20"/>
      <c r="G252" s="20"/>
      <c r="H252" s="107" t="str">
        <f>IF(C252="","",IF(C252="","",(VLOOKUP(C252,Listes!$B$31:$C$35,2,FALSE))))</f>
        <v/>
      </c>
      <c r="I252" s="221" t="str">
        <f t="shared" si="6"/>
        <v/>
      </c>
      <c r="J252" s="221"/>
      <c r="K252" s="221"/>
      <c r="L252" s="101" t="str">
        <f>IF(H252="","",IF(H252="","",(VLOOKUP(H252,Listes!$C$31:$D$35,2,FALSE))))</f>
        <v/>
      </c>
      <c r="M252" s="100" t="str">
        <f>IF($H252="","",IF($C252=Listes!$B$32,IF('Dépenses forfaitaires'!$E252&lt;=Listes!$B$53,('Dépenses forfaitaires'!$E252*(VLOOKUP('Dépenses forfaitaires'!$D252,Listes!$A$54:$E$60,2,FALSE))),IF('Dépenses forfaitaires'!$E252&gt;Listes!$E$53,('Dépenses forfaitaires'!$E252*(VLOOKUP('Dépenses forfaitaires'!$D252,Listes!$A$54:$E$60,5,FALSE))),('Dépenses forfaitaires'!$E252*(VLOOKUP('Dépenses forfaitaires'!$D252,Listes!$A$54:$E$60,3,FALSE)))+(VLOOKUP('Dépenses forfaitaires'!$D252,Listes!$A$54:$E$60,4,FALSE))))))</f>
        <v/>
      </c>
      <c r="N252" s="100" t="str">
        <f>IF($H252="","",IF($C252=Listes!$B$31,IF('Dépenses forfaitaires'!$E252&lt;=Listes!$B$42,('Dépenses forfaitaires'!$E252*(VLOOKUP('Dépenses forfaitaires'!$D252,Listes!$A$43:$E$49,2,FALSE))),IF('Dépenses forfaitaires'!$E252&gt;Listes!$D$42,('Dépenses forfaitaires'!$E252*(VLOOKUP('Dépenses forfaitaires'!$D252,Listes!$A$43:$E$49,5,FALSE))),('Dépenses forfaitaires'!$E252*(VLOOKUP('Dépenses forfaitaires'!$D252,Listes!$A$43:$E$49,3,FALSE)))+(VLOOKUP('Dépenses forfaitaires'!$D252,Listes!$A$43:$E$49,4,FALSE))))))</f>
        <v/>
      </c>
      <c r="O252" s="100" t="str">
        <f>IF($H252="","",IF($C252=Listes!$B$34,Listes!$I$31,IF($C252=Listes!$B$35,(VLOOKUP('Dépenses forfaitaires'!$F252,Listes!$E$31:$F$36,2,FALSE)),IF($C252=Listes!$B$33,IF('Dépenses forfaitaires'!$E252&lt;=Listes!$A$64,'Dépenses forfaitaires'!$E252*Listes!$A$65,IF('Dépenses forfaitaires'!$E252&gt;Listes!$D$64,'Dépenses forfaitaires'!$E252*Listes!$D$65,(('Dépenses forfaitaires'!$E252*Listes!$B$65)+Listes!$C$65)))))))</f>
        <v/>
      </c>
      <c r="P252" s="101" t="str">
        <f t="shared" si="7"/>
        <v/>
      </c>
      <c r="Q252" s="221"/>
    </row>
    <row r="253" spans="1:17" ht="20.149999999999999" customHeight="1" x14ac:dyDescent="0.35">
      <c r="A253" s="44">
        <v>247</v>
      </c>
      <c r="B253" s="20"/>
      <c r="C253" s="20"/>
      <c r="D253" s="20"/>
      <c r="E253" s="20"/>
      <c r="F253" s="20"/>
      <c r="G253" s="20"/>
      <c r="H253" s="107" t="str">
        <f>IF(C253="","",IF(C253="","",(VLOOKUP(C253,Listes!$B$31:$C$35,2,FALSE))))</f>
        <v/>
      </c>
      <c r="I253" s="221" t="str">
        <f t="shared" si="6"/>
        <v/>
      </c>
      <c r="J253" s="221"/>
      <c r="K253" s="221"/>
      <c r="L253" s="101" t="str">
        <f>IF(H253="","",IF(H253="","",(VLOOKUP(H253,Listes!$C$31:$D$35,2,FALSE))))</f>
        <v/>
      </c>
      <c r="M253" s="100" t="str">
        <f>IF($H253="","",IF($C253=Listes!$B$32,IF('Dépenses forfaitaires'!$E253&lt;=Listes!$B$53,('Dépenses forfaitaires'!$E253*(VLOOKUP('Dépenses forfaitaires'!$D253,Listes!$A$54:$E$60,2,FALSE))),IF('Dépenses forfaitaires'!$E253&gt;Listes!$E$53,('Dépenses forfaitaires'!$E253*(VLOOKUP('Dépenses forfaitaires'!$D253,Listes!$A$54:$E$60,5,FALSE))),('Dépenses forfaitaires'!$E253*(VLOOKUP('Dépenses forfaitaires'!$D253,Listes!$A$54:$E$60,3,FALSE)))+(VLOOKUP('Dépenses forfaitaires'!$D253,Listes!$A$54:$E$60,4,FALSE))))))</f>
        <v/>
      </c>
      <c r="N253" s="100" t="str">
        <f>IF($H253="","",IF($C253=Listes!$B$31,IF('Dépenses forfaitaires'!$E253&lt;=Listes!$B$42,('Dépenses forfaitaires'!$E253*(VLOOKUP('Dépenses forfaitaires'!$D253,Listes!$A$43:$E$49,2,FALSE))),IF('Dépenses forfaitaires'!$E253&gt;Listes!$D$42,('Dépenses forfaitaires'!$E253*(VLOOKUP('Dépenses forfaitaires'!$D253,Listes!$A$43:$E$49,5,FALSE))),('Dépenses forfaitaires'!$E253*(VLOOKUP('Dépenses forfaitaires'!$D253,Listes!$A$43:$E$49,3,FALSE)))+(VLOOKUP('Dépenses forfaitaires'!$D253,Listes!$A$43:$E$49,4,FALSE))))))</f>
        <v/>
      </c>
      <c r="O253" s="100" t="str">
        <f>IF($H253="","",IF($C253=Listes!$B$34,Listes!$I$31,IF($C253=Listes!$B$35,(VLOOKUP('Dépenses forfaitaires'!$F253,Listes!$E$31:$F$36,2,FALSE)),IF($C253=Listes!$B$33,IF('Dépenses forfaitaires'!$E253&lt;=Listes!$A$64,'Dépenses forfaitaires'!$E253*Listes!$A$65,IF('Dépenses forfaitaires'!$E253&gt;Listes!$D$64,'Dépenses forfaitaires'!$E253*Listes!$D$65,(('Dépenses forfaitaires'!$E253*Listes!$B$65)+Listes!$C$65)))))))</f>
        <v/>
      </c>
      <c r="P253" s="101" t="str">
        <f t="shared" si="7"/>
        <v/>
      </c>
      <c r="Q253" s="221"/>
    </row>
    <row r="254" spans="1:17" ht="20.149999999999999" customHeight="1" x14ac:dyDescent="0.35">
      <c r="A254" s="44">
        <v>248</v>
      </c>
      <c r="B254" s="20"/>
      <c r="C254" s="20"/>
      <c r="D254" s="20"/>
      <c r="E254" s="20"/>
      <c r="F254" s="20"/>
      <c r="G254" s="20"/>
      <c r="H254" s="107" t="str">
        <f>IF(C254="","",IF(C254="","",(VLOOKUP(C254,Listes!$B$31:$C$35,2,FALSE))))</f>
        <v/>
      </c>
      <c r="I254" s="221" t="str">
        <f t="shared" si="6"/>
        <v/>
      </c>
      <c r="J254" s="221"/>
      <c r="K254" s="221"/>
      <c r="L254" s="101" t="str">
        <f>IF(H254="","",IF(H254="","",(VLOOKUP(H254,Listes!$C$31:$D$35,2,FALSE))))</f>
        <v/>
      </c>
      <c r="M254" s="100" t="str">
        <f>IF($H254="","",IF($C254=Listes!$B$32,IF('Dépenses forfaitaires'!$E254&lt;=Listes!$B$53,('Dépenses forfaitaires'!$E254*(VLOOKUP('Dépenses forfaitaires'!$D254,Listes!$A$54:$E$60,2,FALSE))),IF('Dépenses forfaitaires'!$E254&gt;Listes!$E$53,('Dépenses forfaitaires'!$E254*(VLOOKUP('Dépenses forfaitaires'!$D254,Listes!$A$54:$E$60,5,FALSE))),('Dépenses forfaitaires'!$E254*(VLOOKUP('Dépenses forfaitaires'!$D254,Listes!$A$54:$E$60,3,FALSE)))+(VLOOKUP('Dépenses forfaitaires'!$D254,Listes!$A$54:$E$60,4,FALSE))))))</f>
        <v/>
      </c>
      <c r="N254" s="100" t="str">
        <f>IF($H254="","",IF($C254=Listes!$B$31,IF('Dépenses forfaitaires'!$E254&lt;=Listes!$B$42,('Dépenses forfaitaires'!$E254*(VLOOKUP('Dépenses forfaitaires'!$D254,Listes!$A$43:$E$49,2,FALSE))),IF('Dépenses forfaitaires'!$E254&gt;Listes!$D$42,('Dépenses forfaitaires'!$E254*(VLOOKUP('Dépenses forfaitaires'!$D254,Listes!$A$43:$E$49,5,FALSE))),('Dépenses forfaitaires'!$E254*(VLOOKUP('Dépenses forfaitaires'!$D254,Listes!$A$43:$E$49,3,FALSE)))+(VLOOKUP('Dépenses forfaitaires'!$D254,Listes!$A$43:$E$49,4,FALSE))))))</f>
        <v/>
      </c>
      <c r="O254" s="100" t="str">
        <f>IF($H254="","",IF($C254=Listes!$B$34,Listes!$I$31,IF($C254=Listes!$B$35,(VLOOKUP('Dépenses forfaitaires'!$F254,Listes!$E$31:$F$36,2,FALSE)),IF($C254=Listes!$B$33,IF('Dépenses forfaitaires'!$E254&lt;=Listes!$A$64,'Dépenses forfaitaires'!$E254*Listes!$A$65,IF('Dépenses forfaitaires'!$E254&gt;Listes!$D$64,'Dépenses forfaitaires'!$E254*Listes!$D$65,(('Dépenses forfaitaires'!$E254*Listes!$B$65)+Listes!$C$65)))))))</f>
        <v/>
      </c>
      <c r="P254" s="101" t="str">
        <f t="shared" si="7"/>
        <v/>
      </c>
      <c r="Q254" s="221"/>
    </row>
    <row r="255" spans="1:17" ht="20.149999999999999" customHeight="1" x14ac:dyDescent="0.35">
      <c r="A255" s="44">
        <v>249</v>
      </c>
      <c r="B255" s="20"/>
      <c r="C255" s="20"/>
      <c r="D255" s="20"/>
      <c r="E255" s="20"/>
      <c r="F255" s="20"/>
      <c r="G255" s="20"/>
      <c r="H255" s="107" t="str">
        <f>IF(C255="","",IF(C255="","",(VLOOKUP(C255,Listes!$B$31:$C$35,2,FALSE))))</f>
        <v/>
      </c>
      <c r="I255" s="221" t="str">
        <f t="shared" si="6"/>
        <v/>
      </c>
      <c r="J255" s="221"/>
      <c r="K255" s="221"/>
      <c r="L255" s="101" t="str">
        <f>IF(H255="","",IF(H255="","",(VLOOKUP(H255,Listes!$C$31:$D$35,2,FALSE))))</f>
        <v/>
      </c>
      <c r="M255" s="100" t="str">
        <f>IF($H255="","",IF($C255=Listes!$B$32,IF('Dépenses forfaitaires'!$E255&lt;=Listes!$B$53,('Dépenses forfaitaires'!$E255*(VLOOKUP('Dépenses forfaitaires'!$D255,Listes!$A$54:$E$60,2,FALSE))),IF('Dépenses forfaitaires'!$E255&gt;Listes!$E$53,('Dépenses forfaitaires'!$E255*(VLOOKUP('Dépenses forfaitaires'!$D255,Listes!$A$54:$E$60,5,FALSE))),('Dépenses forfaitaires'!$E255*(VLOOKUP('Dépenses forfaitaires'!$D255,Listes!$A$54:$E$60,3,FALSE)))+(VLOOKUP('Dépenses forfaitaires'!$D255,Listes!$A$54:$E$60,4,FALSE))))))</f>
        <v/>
      </c>
      <c r="N255" s="100" t="str">
        <f>IF($H255="","",IF($C255=Listes!$B$31,IF('Dépenses forfaitaires'!$E255&lt;=Listes!$B$42,('Dépenses forfaitaires'!$E255*(VLOOKUP('Dépenses forfaitaires'!$D255,Listes!$A$43:$E$49,2,FALSE))),IF('Dépenses forfaitaires'!$E255&gt;Listes!$D$42,('Dépenses forfaitaires'!$E255*(VLOOKUP('Dépenses forfaitaires'!$D255,Listes!$A$43:$E$49,5,FALSE))),('Dépenses forfaitaires'!$E255*(VLOOKUP('Dépenses forfaitaires'!$D255,Listes!$A$43:$E$49,3,FALSE)))+(VLOOKUP('Dépenses forfaitaires'!$D255,Listes!$A$43:$E$49,4,FALSE))))))</f>
        <v/>
      </c>
      <c r="O255" s="100" t="str">
        <f>IF($H255="","",IF($C255=Listes!$B$34,Listes!$I$31,IF($C255=Listes!$B$35,(VLOOKUP('Dépenses forfaitaires'!$F255,Listes!$E$31:$F$36,2,FALSE)),IF($C255=Listes!$B$33,IF('Dépenses forfaitaires'!$E255&lt;=Listes!$A$64,'Dépenses forfaitaires'!$E255*Listes!$A$65,IF('Dépenses forfaitaires'!$E255&gt;Listes!$D$64,'Dépenses forfaitaires'!$E255*Listes!$D$65,(('Dépenses forfaitaires'!$E255*Listes!$B$65)+Listes!$C$65)))))))</f>
        <v/>
      </c>
      <c r="P255" s="101" t="str">
        <f t="shared" si="7"/>
        <v/>
      </c>
      <c r="Q255" s="221"/>
    </row>
    <row r="256" spans="1:17" ht="20.149999999999999" customHeight="1" x14ac:dyDescent="0.35">
      <c r="A256" s="44">
        <v>250</v>
      </c>
      <c r="B256" s="20"/>
      <c r="C256" s="20"/>
      <c r="D256" s="20"/>
      <c r="E256" s="20"/>
      <c r="F256" s="20"/>
      <c r="G256" s="20"/>
      <c r="H256" s="107" t="str">
        <f>IF(C256="","",IF(C256="","",(VLOOKUP(C256,Listes!$B$31:$C$35,2,FALSE))))</f>
        <v/>
      </c>
      <c r="I256" s="221" t="str">
        <f t="shared" si="6"/>
        <v/>
      </c>
      <c r="J256" s="221"/>
      <c r="K256" s="221"/>
      <c r="L256" s="101" t="str">
        <f>IF(H256="","",IF(H256="","",(VLOOKUP(H256,Listes!$C$31:$D$35,2,FALSE))))</f>
        <v/>
      </c>
      <c r="M256" s="100" t="str">
        <f>IF($H256="","",IF($C256=Listes!$B$32,IF('Dépenses forfaitaires'!$E256&lt;=Listes!$B$53,('Dépenses forfaitaires'!$E256*(VLOOKUP('Dépenses forfaitaires'!$D256,Listes!$A$54:$E$60,2,FALSE))),IF('Dépenses forfaitaires'!$E256&gt;Listes!$E$53,('Dépenses forfaitaires'!$E256*(VLOOKUP('Dépenses forfaitaires'!$D256,Listes!$A$54:$E$60,5,FALSE))),('Dépenses forfaitaires'!$E256*(VLOOKUP('Dépenses forfaitaires'!$D256,Listes!$A$54:$E$60,3,FALSE)))+(VLOOKUP('Dépenses forfaitaires'!$D256,Listes!$A$54:$E$60,4,FALSE))))))</f>
        <v/>
      </c>
      <c r="N256" s="100" t="str">
        <f>IF($H256="","",IF($C256=Listes!$B$31,IF('Dépenses forfaitaires'!$E256&lt;=Listes!$B$42,('Dépenses forfaitaires'!$E256*(VLOOKUP('Dépenses forfaitaires'!$D256,Listes!$A$43:$E$49,2,FALSE))),IF('Dépenses forfaitaires'!$E256&gt;Listes!$D$42,('Dépenses forfaitaires'!$E256*(VLOOKUP('Dépenses forfaitaires'!$D256,Listes!$A$43:$E$49,5,FALSE))),('Dépenses forfaitaires'!$E256*(VLOOKUP('Dépenses forfaitaires'!$D256,Listes!$A$43:$E$49,3,FALSE)))+(VLOOKUP('Dépenses forfaitaires'!$D256,Listes!$A$43:$E$49,4,FALSE))))))</f>
        <v/>
      </c>
      <c r="O256" s="100" t="str">
        <f>IF($H256="","",IF($C256=Listes!$B$34,Listes!$I$31,IF($C256=Listes!$B$35,(VLOOKUP('Dépenses forfaitaires'!$F256,Listes!$E$31:$F$36,2,FALSE)),IF($C256=Listes!$B$33,IF('Dépenses forfaitaires'!$E256&lt;=Listes!$A$64,'Dépenses forfaitaires'!$E256*Listes!$A$65,IF('Dépenses forfaitaires'!$E256&gt;Listes!$D$64,'Dépenses forfaitaires'!$E256*Listes!$D$65,(('Dépenses forfaitaires'!$E256*Listes!$B$65)+Listes!$C$65)))))))</f>
        <v/>
      </c>
      <c r="P256" s="101" t="str">
        <f t="shared" si="7"/>
        <v/>
      </c>
      <c r="Q256" s="221"/>
    </row>
    <row r="257" spans="1:17" ht="20.149999999999999" customHeight="1" x14ac:dyDescent="0.35">
      <c r="A257" s="44">
        <v>251</v>
      </c>
      <c r="B257" s="20"/>
      <c r="C257" s="20"/>
      <c r="D257" s="20"/>
      <c r="E257" s="20"/>
      <c r="F257" s="20"/>
      <c r="G257" s="20"/>
      <c r="H257" s="107" t="str">
        <f>IF(C257="","",IF(C257="","",(VLOOKUP(C257,Listes!$B$31:$C$35,2,FALSE))))</f>
        <v/>
      </c>
      <c r="I257" s="221" t="str">
        <f t="shared" si="6"/>
        <v/>
      </c>
      <c r="J257" s="221"/>
      <c r="K257" s="221"/>
      <c r="L257" s="101" t="str">
        <f>IF(H257="","",IF(H257="","",(VLOOKUP(H257,Listes!$C$31:$D$35,2,FALSE))))</f>
        <v/>
      </c>
      <c r="M257" s="100" t="str">
        <f>IF($H257="","",IF($C257=Listes!$B$32,IF('Dépenses forfaitaires'!$E257&lt;=Listes!$B$53,('Dépenses forfaitaires'!$E257*(VLOOKUP('Dépenses forfaitaires'!$D257,Listes!$A$54:$E$60,2,FALSE))),IF('Dépenses forfaitaires'!$E257&gt;Listes!$E$53,('Dépenses forfaitaires'!$E257*(VLOOKUP('Dépenses forfaitaires'!$D257,Listes!$A$54:$E$60,5,FALSE))),('Dépenses forfaitaires'!$E257*(VLOOKUP('Dépenses forfaitaires'!$D257,Listes!$A$54:$E$60,3,FALSE)))+(VLOOKUP('Dépenses forfaitaires'!$D257,Listes!$A$54:$E$60,4,FALSE))))))</f>
        <v/>
      </c>
      <c r="N257" s="100" t="str">
        <f>IF($H257="","",IF($C257=Listes!$B$31,IF('Dépenses forfaitaires'!$E257&lt;=Listes!$B$42,('Dépenses forfaitaires'!$E257*(VLOOKUP('Dépenses forfaitaires'!$D257,Listes!$A$43:$E$49,2,FALSE))),IF('Dépenses forfaitaires'!$E257&gt;Listes!$D$42,('Dépenses forfaitaires'!$E257*(VLOOKUP('Dépenses forfaitaires'!$D257,Listes!$A$43:$E$49,5,FALSE))),('Dépenses forfaitaires'!$E257*(VLOOKUP('Dépenses forfaitaires'!$D257,Listes!$A$43:$E$49,3,FALSE)))+(VLOOKUP('Dépenses forfaitaires'!$D257,Listes!$A$43:$E$49,4,FALSE))))))</f>
        <v/>
      </c>
      <c r="O257" s="100" t="str">
        <f>IF($H257="","",IF($C257=Listes!$B$34,Listes!$I$31,IF($C257=Listes!$B$35,(VLOOKUP('Dépenses forfaitaires'!$F257,Listes!$E$31:$F$36,2,FALSE)),IF($C257=Listes!$B$33,IF('Dépenses forfaitaires'!$E257&lt;=Listes!$A$64,'Dépenses forfaitaires'!$E257*Listes!$A$65,IF('Dépenses forfaitaires'!$E257&gt;Listes!$D$64,'Dépenses forfaitaires'!$E257*Listes!$D$65,(('Dépenses forfaitaires'!$E257*Listes!$B$65)+Listes!$C$65)))))))</f>
        <v/>
      </c>
      <c r="P257" s="101" t="str">
        <f t="shared" si="7"/>
        <v/>
      </c>
      <c r="Q257" s="221"/>
    </row>
    <row r="258" spans="1:17" ht="20.149999999999999" customHeight="1" x14ac:dyDescent="0.35">
      <c r="A258" s="44">
        <v>252</v>
      </c>
      <c r="B258" s="20"/>
      <c r="C258" s="20"/>
      <c r="D258" s="20"/>
      <c r="E258" s="20"/>
      <c r="F258" s="20"/>
      <c r="G258" s="20"/>
      <c r="H258" s="107" t="str">
        <f>IF(C258="","",IF(C258="","",(VLOOKUP(C258,Listes!$B$31:$C$35,2,FALSE))))</f>
        <v/>
      </c>
      <c r="I258" s="221" t="str">
        <f t="shared" si="6"/>
        <v/>
      </c>
      <c r="J258" s="221"/>
      <c r="K258" s="221"/>
      <c r="L258" s="101" t="str">
        <f>IF(H258="","",IF(H258="","",(VLOOKUP(H258,Listes!$C$31:$D$35,2,FALSE))))</f>
        <v/>
      </c>
      <c r="M258" s="100" t="str">
        <f>IF($H258="","",IF($C258=Listes!$B$32,IF('Dépenses forfaitaires'!$E258&lt;=Listes!$B$53,('Dépenses forfaitaires'!$E258*(VLOOKUP('Dépenses forfaitaires'!$D258,Listes!$A$54:$E$60,2,FALSE))),IF('Dépenses forfaitaires'!$E258&gt;Listes!$E$53,('Dépenses forfaitaires'!$E258*(VLOOKUP('Dépenses forfaitaires'!$D258,Listes!$A$54:$E$60,5,FALSE))),('Dépenses forfaitaires'!$E258*(VLOOKUP('Dépenses forfaitaires'!$D258,Listes!$A$54:$E$60,3,FALSE)))+(VLOOKUP('Dépenses forfaitaires'!$D258,Listes!$A$54:$E$60,4,FALSE))))))</f>
        <v/>
      </c>
      <c r="N258" s="100" t="str">
        <f>IF($H258="","",IF($C258=Listes!$B$31,IF('Dépenses forfaitaires'!$E258&lt;=Listes!$B$42,('Dépenses forfaitaires'!$E258*(VLOOKUP('Dépenses forfaitaires'!$D258,Listes!$A$43:$E$49,2,FALSE))),IF('Dépenses forfaitaires'!$E258&gt;Listes!$D$42,('Dépenses forfaitaires'!$E258*(VLOOKUP('Dépenses forfaitaires'!$D258,Listes!$A$43:$E$49,5,FALSE))),('Dépenses forfaitaires'!$E258*(VLOOKUP('Dépenses forfaitaires'!$D258,Listes!$A$43:$E$49,3,FALSE)))+(VLOOKUP('Dépenses forfaitaires'!$D258,Listes!$A$43:$E$49,4,FALSE))))))</f>
        <v/>
      </c>
      <c r="O258" s="100" t="str">
        <f>IF($H258="","",IF($C258=Listes!$B$34,Listes!$I$31,IF($C258=Listes!$B$35,(VLOOKUP('Dépenses forfaitaires'!$F258,Listes!$E$31:$F$36,2,FALSE)),IF($C258=Listes!$B$33,IF('Dépenses forfaitaires'!$E258&lt;=Listes!$A$64,'Dépenses forfaitaires'!$E258*Listes!$A$65,IF('Dépenses forfaitaires'!$E258&gt;Listes!$D$64,'Dépenses forfaitaires'!$E258*Listes!$D$65,(('Dépenses forfaitaires'!$E258*Listes!$B$65)+Listes!$C$65)))))))</f>
        <v/>
      </c>
      <c r="P258" s="101" t="str">
        <f t="shared" si="7"/>
        <v/>
      </c>
      <c r="Q258" s="221"/>
    </row>
    <row r="259" spans="1:17" ht="20.149999999999999" customHeight="1" x14ac:dyDescent="0.35">
      <c r="A259" s="44">
        <v>253</v>
      </c>
      <c r="B259" s="20"/>
      <c r="C259" s="20"/>
      <c r="D259" s="20"/>
      <c r="E259" s="20"/>
      <c r="F259" s="20"/>
      <c r="G259" s="20"/>
      <c r="H259" s="107" t="str">
        <f>IF(C259="","",IF(C259="","",(VLOOKUP(C259,Listes!$B$31:$C$35,2,FALSE))))</f>
        <v/>
      </c>
      <c r="I259" s="221" t="str">
        <f t="shared" si="6"/>
        <v/>
      </c>
      <c r="J259" s="221"/>
      <c r="K259" s="221"/>
      <c r="L259" s="101" t="str">
        <f>IF(H259="","",IF(H259="","",(VLOOKUP(H259,Listes!$C$31:$D$35,2,FALSE))))</f>
        <v/>
      </c>
      <c r="M259" s="100" t="str">
        <f>IF($H259="","",IF($C259=Listes!$B$32,IF('Dépenses forfaitaires'!$E259&lt;=Listes!$B$53,('Dépenses forfaitaires'!$E259*(VLOOKUP('Dépenses forfaitaires'!$D259,Listes!$A$54:$E$60,2,FALSE))),IF('Dépenses forfaitaires'!$E259&gt;Listes!$E$53,('Dépenses forfaitaires'!$E259*(VLOOKUP('Dépenses forfaitaires'!$D259,Listes!$A$54:$E$60,5,FALSE))),('Dépenses forfaitaires'!$E259*(VLOOKUP('Dépenses forfaitaires'!$D259,Listes!$A$54:$E$60,3,FALSE)))+(VLOOKUP('Dépenses forfaitaires'!$D259,Listes!$A$54:$E$60,4,FALSE))))))</f>
        <v/>
      </c>
      <c r="N259" s="100" t="str">
        <f>IF($H259="","",IF($C259=Listes!$B$31,IF('Dépenses forfaitaires'!$E259&lt;=Listes!$B$42,('Dépenses forfaitaires'!$E259*(VLOOKUP('Dépenses forfaitaires'!$D259,Listes!$A$43:$E$49,2,FALSE))),IF('Dépenses forfaitaires'!$E259&gt;Listes!$D$42,('Dépenses forfaitaires'!$E259*(VLOOKUP('Dépenses forfaitaires'!$D259,Listes!$A$43:$E$49,5,FALSE))),('Dépenses forfaitaires'!$E259*(VLOOKUP('Dépenses forfaitaires'!$D259,Listes!$A$43:$E$49,3,FALSE)))+(VLOOKUP('Dépenses forfaitaires'!$D259,Listes!$A$43:$E$49,4,FALSE))))))</f>
        <v/>
      </c>
      <c r="O259" s="100" t="str">
        <f>IF($H259="","",IF($C259=Listes!$B$34,Listes!$I$31,IF($C259=Listes!$B$35,(VLOOKUP('Dépenses forfaitaires'!$F259,Listes!$E$31:$F$36,2,FALSE)),IF($C259=Listes!$B$33,IF('Dépenses forfaitaires'!$E259&lt;=Listes!$A$64,'Dépenses forfaitaires'!$E259*Listes!$A$65,IF('Dépenses forfaitaires'!$E259&gt;Listes!$D$64,'Dépenses forfaitaires'!$E259*Listes!$D$65,(('Dépenses forfaitaires'!$E259*Listes!$B$65)+Listes!$C$65)))))))</f>
        <v/>
      </c>
      <c r="P259" s="101" t="str">
        <f t="shared" si="7"/>
        <v/>
      </c>
      <c r="Q259" s="221"/>
    </row>
    <row r="260" spans="1:17" ht="20.149999999999999" customHeight="1" x14ac:dyDescent="0.35">
      <c r="A260" s="44">
        <v>254</v>
      </c>
      <c r="B260" s="20"/>
      <c r="C260" s="20"/>
      <c r="D260" s="20"/>
      <c r="E260" s="20"/>
      <c r="F260" s="20"/>
      <c r="G260" s="20"/>
      <c r="H260" s="107" t="str">
        <f>IF(C260="","",IF(C260="","",(VLOOKUP(C260,Listes!$B$31:$C$35,2,FALSE))))</f>
        <v/>
      </c>
      <c r="I260" s="221" t="str">
        <f t="shared" si="6"/>
        <v/>
      </c>
      <c r="J260" s="221"/>
      <c r="K260" s="221"/>
      <c r="L260" s="101" t="str">
        <f>IF(H260="","",IF(H260="","",(VLOOKUP(H260,Listes!$C$31:$D$35,2,FALSE))))</f>
        <v/>
      </c>
      <c r="M260" s="100" t="str">
        <f>IF($H260="","",IF($C260=Listes!$B$32,IF('Dépenses forfaitaires'!$E260&lt;=Listes!$B$53,('Dépenses forfaitaires'!$E260*(VLOOKUP('Dépenses forfaitaires'!$D260,Listes!$A$54:$E$60,2,FALSE))),IF('Dépenses forfaitaires'!$E260&gt;Listes!$E$53,('Dépenses forfaitaires'!$E260*(VLOOKUP('Dépenses forfaitaires'!$D260,Listes!$A$54:$E$60,5,FALSE))),('Dépenses forfaitaires'!$E260*(VLOOKUP('Dépenses forfaitaires'!$D260,Listes!$A$54:$E$60,3,FALSE)))+(VLOOKUP('Dépenses forfaitaires'!$D260,Listes!$A$54:$E$60,4,FALSE))))))</f>
        <v/>
      </c>
      <c r="N260" s="100" t="str">
        <f>IF($H260="","",IF($C260=Listes!$B$31,IF('Dépenses forfaitaires'!$E260&lt;=Listes!$B$42,('Dépenses forfaitaires'!$E260*(VLOOKUP('Dépenses forfaitaires'!$D260,Listes!$A$43:$E$49,2,FALSE))),IF('Dépenses forfaitaires'!$E260&gt;Listes!$D$42,('Dépenses forfaitaires'!$E260*(VLOOKUP('Dépenses forfaitaires'!$D260,Listes!$A$43:$E$49,5,FALSE))),('Dépenses forfaitaires'!$E260*(VLOOKUP('Dépenses forfaitaires'!$D260,Listes!$A$43:$E$49,3,FALSE)))+(VLOOKUP('Dépenses forfaitaires'!$D260,Listes!$A$43:$E$49,4,FALSE))))))</f>
        <v/>
      </c>
      <c r="O260" s="100" t="str">
        <f>IF($H260="","",IF($C260=Listes!$B$34,Listes!$I$31,IF($C260=Listes!$B$35,(VLOOKUP('Dépenses forfaitaires'!$F260,Listes!$E$31:$F$36,2,FALSE)),IF($C260=Listes!$B$33,IF('Dépenses forfaitaires'!$E260&lt;=Listes!$A$64,'Dépenses forfaitaires'!$E260*Listes!$A$65,IF('Dépenses forfaitaires'!$E260&gt;Listes!$D$64,'Dépenses forfaitaires'!$E260*Listes!$D$65,(('Dépenses forfaitaires'!$E260*Listes!$B$65)+Listes!$C$65)))))))</f>
        <v/>
      </c>
      <c r="P260" s="101" t="str">
        <f t="shared" si="7"/>
        <v/>
      </c>
      <c r="Q260" s="221"/>
    </row>
    <row r="261" spans="1:17" ht="20.149999999999999" customHeight="1" x14ac:dyDescent="0.35">
      <c r="A261" s="44">
        <v>255</v>
      </c>
      <c r="B261" s="20"/>
      <c r="C261" s="20"/>
      <c r="D261" s="20"/>
      <c r="E261" s="20"/>
      <c r="F261" s="20"/>
      <c r="G261" s="20"/>
      <c r="H261" s="107" t="str">
        <f>IF(C261="","",IF(C261="","",(VLOOKUP(C261,Listes!$B$31:$C$35,2,FALSE))))</f>
        <v/>
      </c>
      <c r="I261" s="221" t="str">
        <f t="shared" si="6"/>
        <v/>
      </c>
      <c r="J261" s="221"/>
      <c r="K261" s="221"/>
      <c r="L261" s="101" t="str">
        <f>IF(H261="","",IF(H261="","",(VLOOKUP(H261,Listes!$C$31:$D$35,2,FALSE))))</f>
        <v/>
      </c>
      <c r="M261" s="100" t="str">
        <f>IF($H261="","",IF($C261=Listes!$B$32,IF('Dépenses forfaitaires'!$E261&lt;=Listes!$B$53,('Dépenses forfaitaires'!$E261*(VLOOKUP('Dépenses forfaitaires'!$D261,Listes!$A$54:$E$60,2,FALSE))),IF('Dépenses forfaitaires'!$E261&gt;Listes!$E$53,('Dépenses forfaitaires'!$E261*(VLOOKUP('Dépenses forfaitaires'!$D261,Listes!$A$54:$E$60,5,FALSE))),('Dépenses forfaitaires'!$E261*(VLOOKUP('Dépenses forfaitaires'!$D261,Listes!$A$54:$E$60,3,FALSE)))+(VLOOKUP('Dépenses forfaitaires'!$D261,Listes!$A$54:$E$60,4,FALSE))))))</f>
        <v/>
      </c>
      <c r="N261" s="100" t="str">
        <f>IF($H261="","",IF($C261=Listes!$B$31,IF('Dépenses forfaitaires'!$E261&lt;=Listes!$B$42,('Dépenses forfaitaires'!$E261*(VLOOKUP('Dépenses forfaitaires'!$D261,Listes!$A$43:$E$49,2,FALSE))),IF('Dépenses forfaitaires'!$E261&gt;Listes!$D$42,('Dépenses forfaitaires'!$E261*(VLOOKUP('Dépenses forfaitaires'!$D261,Listes!$A$43:$E$49,5,FALSE))),('Dépenses forfaitaires'!$E261*(VLOOKUP('Dépenses forfaitaires'!$D261,Listes!$A$43:$E$49,3,FALSE)))+(VLOOKUP('Dépenses forfaitaires'!$D261,Listes!$A$43:$E$49,4,FALSE))))))</f>
        <v/>
      </c>
      <c r="O261" s="100" t="str">
        <f>IF($H261="","",IF($C261=Listes!$B$34,Listes!$I$31,IF($C261=Listes!$B$35,(VLOOKUP('Dépenses forfaitaires'!$F261,Listes!$E$31:$F$36,2,FALSE)),IF($C261=Listes!$B$33,IF('Dépenses forfaitaires'!$E261&lt;=Listes!$A$64,'Dépenses forfaitaires'!$E261*Listes!$A$65,IF('Dépenses forfaitaires'!$E261&gt;Listes!$D$64,'Dépenses forfaitaires'!$E261*Listes!$D$65,(('Dépenses forfaitaires'!$E261*Listes!$B$65)+Listes!$C$65)))))))</f>
        <v/>
      </c>
      <c r="P261" s="101" t="str">
        <f t="shared" si="7"/>
        <v/>
      </c>
      <c r="Q261" s="221"/>
    </row>
    <row r="262" spans="1:17" ht="20.149999999999999" customHeight="1" x14ac:dyDescent="0.35">
      <c r="A262" s="44">
        <v>256</v>
      </c>
      <c r="B262" s="20"/>
      <c r="C262" s="20"/>
      <c r="D262" s="20"/>
      <c r="E262" s="20"/>
      <c r="F262" s="20"/>
      <c r="G262" s="20"/>
      <c r="H262" s="107" t="str">
        <f>IF(C262="","",IF(C262="","",(VLOOKUP(C262,Listes!$B$31:$C$35,2,FALSE))))</f>
        <v/>
      </c>
      <c r="I262" s="221" t="str">
        <f t="shared" si="6"/>
        <v/>
      </c>
      <c r="J262" s="221"/>
      <c r="K262" s="221"/>
      <c r="L262" s="101" t="str">
        <f>IF(H262="","",IF(H262="","",(VLOOKUP(H262,Listes!$C$31:$D$35,2,FALSE))))</f>
        <v/>
      </c>
      <c r="M262" s="100" t="str">
        <f>IF($H262="","",IF($C262=Listes!$B$32,IF('Dépenses forfaitaires'!$E262&lt;=Listes!$B$53,('Dépenses forfaitaires'!$E262*(VLOOKUP('Dépenses forfaitaires'!$D262,Listes!$A$54:$E$60,2,FALSE))),IF('Dépenses forfaitaires'!$E262&gt;Listes!$E$53,('Dépenses forfaitaires'!$E262*(VLOOKUP('Dépenses forfaitaires'!$D262,Listes!$A$54:$E$60,5,FALSE))),('Dépenses forfaitaires'!$E262*(VLOOKUP('Dépenses forfaitaires'!$D262,Listes!$A$54:$E$60,3,FALSE)))+(VLOOKUP('Dépenses forfaitaires'!$D262,Listes!$A$54:$E$60,4,FALSE))))))</f>
        <v/>
      </c>
      <c r="N262" s="100" t="str">
        <f>IF($H262="","",IF($C262=Listes!$B$31,IF('Dépenses forfaitaires'!$E262&lt;=Listes!$B$42,('Dépenses forfaitaires'!$E262*(VLOOKUP('Dépenses forfaitaires'!$D262,Listes!$A$43:$E$49,2,FALSE))),IF('Dépenses forfaitaires'!$E262&gt;Listes!$D$42,('Dépenses forfaitaires'!$E262*(VLOOKUP('Dépenses forfaitaires'!$D262,Listes!$A$43:$E$49,5,FALSE))),('Dépenses forfaitaires'!$E262*(VLOOKUP('Dépenses forfaitaires'!$D262,Listes!$A$43:$E$49,3,FALSE)))+(VLOOKUP('Dépenses forfaitaires'!$D262,Listes!$A$43:$E$49,4,FALSE))))))</f>
        <v/>
      </c>
      <c r="O262" s="100" t="str">
        <f>IF($H262="","",IF($C262=Listes!$B$34,Listes!$I$31,IF($C262=Listes!$B$35,(VLOOKUP('Dépenses forfaitaires'!$F262,Listes!$E$31:$F$36,2,FALSE)),IF($C262=Listes!$B$33,IF('Dépenses forfaitaires'!$E262&lt;=Listes!$A$64,'Dépenses forfaitaires'!$E262*Listes!$A$65,IF('Dépenses forfaitaires'!$E262&gt;Listes!$D$64,'Dépenses forfaitaires'!$E262*Listes!$D$65,(('Dépenses forfaitaires'!$E262*Listes!$B$65)+Listes!$C$65)))))))</f>
        <v/>
      </c>
      <c r="P262" s="101" t="str">
        <f t="shared" si="7"/>
        <v/>
      </c>
      <c r="Q262" s="221"/>
    </row>
    <row r="263" spans="1:17" ht="20.149999999999999" customHeight="1" x14ac:dyDescent="0.35">
      <c r="A263" s="44">
        <v>257</v>
      </c>
      <c r="B263" s="20"/>
      <c r="C263" s="20"/>
      <c r="D263" s="20"/>
      <c r="E263" s="20"/>
      <c r="F263" s="20"/>
      <c r="G263" s="20"/>
      <c r="H263" s="107" t="str">
        <f>IF(C263="","",IF(C263="","",(VLOOKUP(C263,Listes!$B$31:$C$35,2,FALSE))))</f>
        <v/>
      </c>
      <c r="I263" s="221" t="str">
        <f t="shared" si="6"/>
        <v/>
      </c>
      <c r="J263" s="221"/>
      <c r="K263" s="221"/>
      <c r="L263" s="101" t="str">
        <f>IF(H263="","",IF(H263="","",(VLOOKUP(H263,Listes!$C$31:$D$35,2,FALSE))))</f>
        <v/>
      </c>
      <c r="M263" s="100" t="str">
        <f>IF($H263="","",IF($C263=Listes!$B$32,IF('Dépenses forfaitaires'!$E263&lt;=Listes!$B$53,('Dépenses forfaitaires'!$E263*(VLOOKUP('Dépenses forfaitaires'!$D263,Listes!$A$54:$E$60,2,FALSE))),IF('Dépenses forfaitaires'!$E263&gt;Listes!$E$53,('Dépenses forfaitaires'!$E263*(VLOOKUP('Dépenses forfaitaires'!$D263,Listes!$A$54:$E$60,5,FALSE))),('Dépenses forfaitaires'!$E263*(VLOOKUP('Dépenses forfaitaires'!$D263,Listes!$A$54:$E$60,3,FALSE)))+(VLOOKUP('Dépenses forfaitaires'!$D263,Listes!$A$54:$E$60,4,FALSE))))))</f>
        <v/>
      </c>
      <c r="N263" s="100" t="str">
        <f>IF($H263="","",IF($C263=Listes!$B$31,IF('Dépenses forfaitaires'!$E263&lt;=Listes!$B$42,('Dépenses forfaitaires'!$E263*(VLOOKUP('Dépenses forfaitaires'!$D263,Listes!$A$43:$E$49,2,FALSE))),IF('Dépenses forfaitaires'!$E263&gt;Listes!$D$42,('Dépenses forfaitaires'!$E263*(VLOOKUP('Dépenses forfaitaires'!$D263,Listes!$A$43:$E$49,5,FALSE))),('Dépenses forfaitaires'!$E263*(VLOOKUP('Dépenses forfaitaires'!$D263,Listes!$A$43:$E$49,3,FALSE)))+(VLOOKUP('Dépenses forfaitaires'!$D263,Listes!$A$43:$E$49,4,FALSE))))))</f>
        <v/>
      </c>
      <c r="O263" s="100" t="str">
        <f>IF($H263="","",IF($C263=Listes!$B$34,Listes!$I$31,IF($C263=Listes!$B$35,(VLOOKUP('Dépenses forfaitaires'!$F263,Listes!$E$31:$F$36,2,FALSE)),IF($C263=Listes!$B$33,IF('Dépenses forfaitaires'!$E263&lt;=Listes!$A$64,'Dépenses forfaitaires'!$E263*Listes!$A$65,IF('Dépenses forfaitaires'!$E263&gt;Listes!$D$64,'Dépenses forfaitaires'!$E263*Listes!$D$65,(('Dépenses forfaitaires'!$E263*Listes!$B$65)+Listes!$C$65)))))))</f>
        <v/>
      </c>
      <c r="P263" s="101" t="str">
        <f t="shared" si="7"/>
        <v/>
      </c>
      <c r="Q263" s="221"/>
    </row>
    <row r="264" spans="1:17" ht="20.149999999999999" customHeight="1" x14ac:dyDescent="0.35">
      <c r="A264" s="44">
        <v>258</v>
      </c>
      <c r="B264" s="20"/>
      <c r="C264" s="20"/>
      <c r="D264" s="20"/>
      <c r="E264" s="20"/>
      <c r="F264" s="20"/>
      <c r="G264" s="20"/>
      <c r="H264" s="107" t="str">
        <f>IF(C264="","",IF(C264="","",(VLOOKUP(C264,Listes!$B$31:$C$35,2,FALSE))))</f>
        <v/>
      </c>
      <c r="I264" s="221" t="str">
        <f t="shared" ref="I264:I327" si="8">IF(H264="Frais de déplacement (barèmes kilométriques) ",1,"")</f>
        <v/>
      </c>
      <c r="J264" s="221"/>
      <c r="K264" s="221"/>
      <c r="L264" s="101" t="str">
        <f>IF(H264="","",IF(H264="","",(VLOOKUP(H264,Listes!$C$31:$D$35,2,FALSE))))</f>
        <v/>
      </c>
      <c r="M264" s="100" t="str">
        <f>IF($H264="","",IF($C264=Listes!$B$32,IF('Dépenses forfaitaires'!$E264&lt;=Listes!$B$53,('Dépenses forfaitaires'!$E264*(VLOOKUP('Dépenses forfaitaires'!$D264,Listes!$A$54:$E$60,2,FALSE))),IF('Dépenses forfaitaires'!$E264&gt;Listes!$E$53,('Dépenses forfaitaires'!$E264*(VLOOKUP('Dépenses forfaitaires'!$D264,Listes!$A$54:$E$60,5,FALSE))),('Dépenses forfaitaires'!$E264*(VLOOKUP('Dépenses forfaitaires'!$D264,Listes!$A$54:$E$60,3,FALSE)))+(VLOOKUP('Dépenses forfaitaires'!$D264,Listes!$A$54:$E$60,4,FALSE))))))</f>
        <v/>
      </c>
      <c r="N264" s="100" t="str">
        <f>IF($H264="","",IF($C264=Listes!$B$31,IF('Dépenses forfaitaires'!$E264&lt;=Listes!$B$42,('Dépenses forfaitaires'!$E264*(VLOOKUP('Dépenses forfaitaires'!$D264,Listes!$A$43:$E$49,2,FALSE))),IF('Dépenses forfaitaires'!$E264&gt;Listes!$D$42,('Dépenses forfaitaires'!$E264*(VLOOKUP('Dépenses forfaitaires'!$D264,Listes!$A$43:$E$49,5,FALSE))),('Dépenses forfaitaires'!$E264*(VLOOKUP('Dépenses forfaitaires'!$D264,Listes!$A$43:$E$49,3,FALSE)))+(VLOOKUP('Dépenses forfaitaires'!$D264,Listes!$A$43:$E$49,4,FALSE))))))</f>
        <v/>
      </c>
      <c r="O264" s="100" t="str">
        <f>IF($H264="","",IF($C264=Listes!$B$34,Listes!$I$31,IF($C264=Listes!$B$35,(VLOOKUP('Dépenses forfaitaires'!$F264,Listes!$E$31:$F$36,2,FALSE)),IF($C264=Listes!$B$33,IF('Dépenses forfaitaires'!$E264&lt;=Listes!$A$64,'Dépenses forfaitaires'!$E264*Listes!$A$65,IF('Dépenses forfaitaires'!$E264&gt;Listes!$D$64,'Dépenses forfaitaires'!$E264*Listes!$D$65,(('Dépenses forfaitaires'!$E264*Listes!$B$65)+Listes!$C$65)))))))</f>
        <v/>
      </c>
      <c r="P264" s="101" t="str">
        <f t="shared" ref="P264:P327" si="9">IF($I264="","",($O264+$N264+$M264)*$I264)</f>
        <v/>
      </c>
      <c r="Q264" s="221"/>
    </row>
    <row r="265" spans="1:17" ht="20.149999999999999" customHeight="1" x14ac:dyDescent="0.35">
      <c r="A265" s="44">
        <v>259</v>
      </c>
      <c r="B265" s="20"/>
      <c r="C265" s="20"/>
      <c r="D265" s="20"/>
      <c r="E265" s="20"/>
      <c r="F265" s="20"/>
      <c r="G265" s="20"/>
      <c r="H265" s="107" t="str">
        <f>IF(C265="","",IF(C265="","",(VLOOKUP(C265,Listes!$B$31:$C$35,2,FALSE))))</f>
        <v/>
      </c>
      <c r="I265" s="221" t="str">
        <f t="shared" si="8"/>
        <v/>
      </c>
      <c r="J265" s="221"/>
      <c r="K265" s="221"/>
      <c r="L265" s="101" t="str">
        <f>IF(H265="","",IF(H265="","",(VLOOKUP(H265,Listes!$C$31:$D$35,2,FALSE))))</f>
        <v/>
      </c>
      <c r="M265" s="100" t="str">
        <f>IF($H265="","",IF($C265=Listes!$B$32,IF('Dépenses forfaitaires'!$E265&lt;=Listes!$B$53,('Dépenses forfaitaires'!$E265*(VLOOKUP('Dépenses forfaitaires'!$D265,Listes!$A$54:$E$60,2,FALSE))),IF('Dépenses forfaitaires'!$E265&gt;Listes!$E$53,('Dépenses forfaitaires'!$E265*(VLOOKUP('Dépenses forfaitaires'!$D265,Listes!$A$54:$E$60,5,FALSE))),('Dépenses forfaitaires'!$E265*(VLOOKUP('Dépenses forfaitaires'!$D265,Listes!$A$54:$E$60,3,FALSE)))+(VLOOKUP('Dépenses forfaitaires'!$D265,Listes!$A$54:$E$60,4,FALSE))))))</f>
        <v/>
      </c>
      <c r="N265" s="100" t="str">
        <f>IF($H265="","",IF($C265=Listes!$B$31,IF('Dépenses forfaitaires'!$E265&lt;=Listes!$B$42,('Dépenses forfaitaires'!$E265*(VLOOKUP('Dépenses forfaitaires'!$D265,Listes!$A$43:$E$49,2,FALSE))),IF('Dépenses forfaitaires'!$E265&gt;Listes!$D$42,('Dépenses forfaitaires'!$E265*(VLOOKUP('Dépenses forfaitaires'!$D265,Listes!$A$43:$E$49,5,FALSE))),('Dépenses forfaitaires'!$E265*(VLOOKUP('Dépenses forfaitaires'!$D265,Listes!$A$43:$E$49,3,FALSE)))+(VLOOKUP('Dépenses forfaitaires'!$D265,Listes!$A$43:$E$49,4,FALSE))))))</f>
        <v/>
      </c>
      <c r="O265" s="100" t="str">
        <f>IF($H265="","",IF($C265=Listes!$B$34,Listes!$I$31,IF($C265=Listes!$B$35,(VLOOKUP('Dépenses forfaitaires'!$F265,Listes!$E$31:$F$36,2,FALSE)),IF($C265=Listes!$B$33,IF('Dépenses forfaitaires'!$E265&lt;=Listes!$A$64,'Dépenses forfaitaires'!$E265*Listes!$A$65,IF('Dépenses forfaitaires'!$E265&gt;Listes!$D$64,'Dépenses forfaitaires'!$E265*Listes!$D$65,(('Dépenses forfaitaires'!$E265*Listes!$B$65)+Listes!$C$65)))))))</f>
        <v/>
      </c>
      <c r="P265" s="101" t="str">
        <f t="shared" si="9"/>
        <v/>
      </c>
      <c r="Q265" s="221"/>
    </row>
    <row r="266" spans="1:17" ht="20.149999999999999" customHeight="1" x14ac:dyDescent="0.35">
      <c r="A266" s="44">
        <v>260</v>
      </c>
      <c r="B266" s="20"/>
      <c r="C266" s="20"/>
      <c r="D266" s="20"/>
      <c r="E266" s="20"/>
      <c r="F266" s="20"/>
      <c r="G266" s="20"/>
      <c r="H266" s="107" t="str">
        <f>IF(C266="","",IF(C266="","",(VLOOKUP(C266,Listes!$B$31:$C$35,2,FALSE))))</f>
        <v/>
      </c>
      <c r="I266" s="221" t="str">
        <f t="shared" si="8"/>
        <v/>
      </c>
      <c r="J266" s="221"/>
      <c r="K266" s="221"/>
      <c r="L266" s="101" t="str">
        <f>IF(H266="","",IF(H266="","",(VLOOKUP(H266,Listes!$C$31:$D$35,2,FALSE))))</f>
        <v/>
      </c>
      <c r="M266" s="100" t="str">
        <f>IF($H266="","",IF($C266=Listes!$B$32,IF('Dépenses forfaitaires'!$E266&lt;=Listes!$B$53,('Dépenses forfaitaires'!$E266*(VLOOKUP('Dépenses forfaitaires'!$D266,Listes!$A$54:$E$60,2,FALSE))),IF('Dépenses forfaitaires'!$E266&gt;Listes!$E$53,('Dépenses forfaitaires'!$E266*(VLOOKUP('Dépenses forfaitaires'!$D266,Listes!$A$54:$E$60,5,FALSE))),('Dépenses forfaitaires'!$E266*(VLOOKUP('Dépenses forfaitaires'!$D266,Listes!$A$54:$E$60,3,FALSE)))+(VLOOKUP('Dépenses forfaitaires'!$D266,Listes!$A$54:$E$60,4,FALSE))))))</f>
        <v/>
      </c>
      <c r="N266" s="100" t="str">
        <f>IF($H266="","",IF($C266=Listes!$B$31,IF('Dépenses forfaitaires'!$E266&lt;=Listes!$B$42,('Dépenses forfaitaires'!$E266*(VLOOKUP('Dépenses forfaitaires'!$D266,Listes!$A$43:$E$49,2,FALSE))),IF('Dépenses forfaitaires'!$E266&gt;Listes!$D$42,('Dépenses forfaitaires'!$E266*(VLOOKUP('Dépenses forfaitaires'!$D266,Listes!$A$43:$E$49,5,FALSE))),('Dépenses forfaitaires'!$E266*(VLOOKUP('Dépenses forfaitaires'!$D266,Listes!$A$43:$E$49,3,FALSE)))+(VLOOKUP('Dépenses forfaitaires'!$D266,Listes!$A$43:$E$49,4,FALSE))))))</f>
        <v/>
      </c>
      <c r="O266" s="100" t="str">
        <f>IF($H266="","",IF($C266=Listes!$B$34,Listes!$I$31,IF($C266=Listes!$B$35,(VLOOKUP('Dépenses forfaitaires'!$F266,Listes!$E$31:$F$36,2,FALSE)),IF($C266=Listes!$B$33,IF('Dépenses forfaitaires'!$E266&lt;=Listes!$A$64,'Dépenses forfaitaires'!$E266*Listes!$A$65,IF('Dépenses forfaitaires'!$E266&gt;Listes!$D$64,'Dépenses forfaitaires'!$E266*Listes!$D$65,(('Dépenses forfaitaires'!$E266*Listes!$B$65)+Listes!$C$65)))))))</f>
        <v/>
      </c>
      <c r="P266" s="101" t="str">
        <f t="shared" si="9"/>
        <v/>
      </c>
      <c r="Q266" s="221"/>
    </row>
    <row r="267" spans="1:17" ht="20.149999999999999" customHeight="1" x14ac:dyDescent="0.35">
      <c r="A267" s="44">
        <v>261</v>
      </c>
      <c r="B267" s="20"/>
      <c r="C267" s="20"/>
      <c r="D267" s="20"/>
      <c r="E267" s="20"/>
      <c r="F267" s="20"/>
      <c r="G267" s="20"/>
      <c r="H267" s="107" t="str">
        <f>IF(C267="","",IF(C267="","",(VLOOKUP(C267,Listes!$B$31:$C$35,2,FALSE))))</f>
        <v/>
      </c>
      <c r="I267" s="221" t="str">
        <f t="shared" si="8"/>
        <v/>
      </c>
      <c r="J267" s="221"/>
      <c r="K267" s="221"/>
      <c r="L267" s="101" t="str">
        <f>IF(H267="","",IF(H267="","",(VLOOKUP(H267,Listes!$C$31:$D$35,2,FALSE))))</f>
        <v/>
      </c>
      <c r="M267" s="100" t="str">
        <f>IF($H267="","",IF($C267=Listes!$B$32,IF('Dépenses forfaitaires'!$E267&lt;=Listes!$B$53,('Dépenses forfaitaires'!$E267*(VLOOKUP('Dépenses forfaitaires'!$D267,Listes!$A$54:$E$60,2,FALSE))),IF('Dépenses forfaitaires'!$E267&gt;Listes!$E$53,('Dépenses forfaitaires'!$E267*(VLOOKUP('Dépenses forfaitaires'!$D267,Listes!$A$54:$E$60,5,FALSE))),('Dépenses forfaitaires'!$E267*(VLOOKUP('Dépenses forfaitaires'!$D267,Listes!$A$54:$E$60,3,FALSE)))+(VLOOKUP('Dépenses forfaitaires'!$D267,Listes!$A$54:$E$60,4,FALSE))))))</f>
        <v/>
      </c>
      <c r="N267" s="100" t="str">
        <f>IF($H267="","",IF($C267=Listes!$B$31,IF('Dépenses forfaitaires'!$E267&lt;=Listes!$B$42,('Dépenses forfaitaires'!$E267*(VLOOKUP('Dépenses forfaitaires'!$D267,Listes!$A$43:$E$49,2,FALSE))),IF('Dépenses forfaitaires'!$E267&gt;Listes!$D$42,('Dépenses forfaitaires'!$E267*(VLOOKUP('Dépenses forfaitaires'!$D267,Listes!$A$43:$E$49,5,FALSE))),('Dépenses forfaitaires'!$E267*(VLOOKUP('Dépenses forfaitaires'!$D267,Listes!$A$43:$E$49,3,FALSE)))+(VLOOKUP('Dépenses forfaitaires'!$D267,Listes!$A$43:$E$49,4,FALSE))))))</f>
        <v/>
      </c>
      <c r="O267" s="100" t="str">
        <f>IF($H267="","",IF($C267=Listes!$B$34,Listes!$I$31,IF($C267=Listes!$B$35,(VLOOKUP('Dépenses forfaitaires'!$F267,Listes!$E$31:$F$36,2,FALSE)),IF($C267=Listes!$B$33,IF('Dépenses forfaitaires'!$E267&lt;=Listes!$A$64,'Dépenses forfaitaires'!$E267*Listes!$A$65,IF('Dépenses forfaitaires'!$E267&gt;Listes!$D$64,'Dépenses forfaitaires'!$E267*Listes!$D$65,(('Dépenses forfaitaires'!$E267*Listes!$B$65)+Listes!$C$65)))))))</f>
        <v/>
      </c>
      <c r="P267" s="101" t="str">
        <f t="shared" si="9"/>
        <v/>
      </c>
      <c r="Q267" s="221"/>
    </row>
    <row r="268" spans="1:17" ht="20.149999999999999" customHeight="1" x14ac:dyDescent="0.35">
      <c r="A268" s="44">
        <v>262</v>
      </c>
      <c r="B268" s="20"/>
      <c r="C268" s="20"/>
      <c r="D268" s="20"/>
      <c r="E268" s="20"/>
      <c r="F268" s="20"/>
      <c r="G268" s="20"/>
      <c r="H268" s="107" t="str">
        <f>IF(C268="","",IF(C268="","",(VLOOKUP(C268,Listes!$B$31:$C$35,2,FALSE))))</f>
        <v/>
      </c>
      <c r="I268" s="221" t="str">
        <f t="shared" si="8"/>
        <v/>
      </c>
      <c r="J268" s="221"/>
      <c r="K268" s="221"/>
      <c r="L268" s="101" t="str">
        <f>IF(H268="","",IF(H268="","",(VLOOKUP(H268,Listes!$C$31:$D$35,2,FALSE))))</f>
        <v/>
      </c>
      <c r="M268" s="100" t="str">
        <f>IF($H268="","",IF($C268=Listes!$B$32,IF('Dépenses forfaitaires'!$E268&lt;=Listes!$B$53,('Dépenses forfaitaires'!$E268*(VLOOKUP('Dépenses forfaitaires'!$D268,Listes!$A$54:$E$60,2,FALSE))),IF('Dépenses forfaitaires'!$E268&gt;Listes!$E$53,('Dépenses forfaitaires'!$E268*(VLOOKUP('Dépenses forfaitaires'!$D268,Listes!$A$54:$E$60,5,FALSE))),('Dépenses forfaitaires'!$E268*(VLOOKUP('Dépenses forfaitaires'!$D268,Listes!$A$54:$E$60,3,FALSE)))+(VLOOKUP('Dépenses forfaitaires'!$D268,Listes!$A$54:$E$60,4,FALSE))))))</f>
        <v/>
      </c>
      <c r="N268" s="100" t="str">
        <f>IF($H268="","",IF($C268=Listes!$B$31,IF('Dépenses forfaitaires'!$E268&lt;=Listes!$B$42,('Dépenses forfaitaires'!$E268*(VLOOKUP('Dépenses forfaitaires'!$D268,Listes!$A$43:$E$49,2,FALSE))),IF('Dépenses forfaitaires'!$E268&gt;Listes!$D$42,('Dépenses forfaitaires'!$E268*(VLOOKUP('Dépenses forfaitaires'!$D268,Listes!$A$43:$E$49,5,FALSE))),('Dépenses forfaitaires'!$E268*(VLOOKUP('Dépenses forfaitaires'!$D268,Listes!$A$43:$E$49,3,FALSE)))+(VLOOKUP('Dépenses forfaitaires'!$D268,Listes!$A$43:$E$49,4,FALSE))))))</f>
        <v/>
      </c>
      <c r="O268" s="100" t="str">
        <f>IF($H268="","",IF($C268=Listes!$B$34,Listes!$I$31,IF($C268=Listes!$B$35,(VLOOKUP('Dépenses forfaitaires'!$F268,Listes!$E$31:$F$36,2,FALSE)),IF($C268=Listes!$B$33,IF('Dépenses forfaitaires'!$E268&lt;=Listes!$A$64,'Dépenses forfaitaires'!$E268*Listes!$A$65,IF('Dépenses forfaitaires'!$E268&gt;Listes!$D$64,'Dépenses forfaitaires'!$E268*Listes!$D$65,(('Dépenses forfaitaires'!$E268*Listes!$B$65)+Listes!$C$65)))))))</f>
        <v/>
      </c>
      <c r="P268" s="101" t="str">
        <f t="shared" si="9"/>
        <v/>
      </c>
      <c r="Q268" s="221"/>
    </row>
    <row r="269" spans="1:17" ht="20.149999999999999" customHeight="1" x14ac:dyDescent="0.35">
      <c r="A269" s="44">
        <v>263</v>
      </c>
      <c r="B269" s="20"/>
      <c r="C269" s="20"/>
      <c r="D269" s="20"/>
      <c r="E269" s="20"/>
      <c r="F269" s="20"/>
      <c r="G269" s="20"/>
      <c r="H269" s="107" t="str">
        <f>IF(C269="","",IF(C269="","",(VLOOKUP(C269,Listes!$B$31:$C$35,2,FALSE))))</f>
        <v/>
      </c>
      <c r="I269" s="221" t="str">
        <f t="shared" si="8"/>
        <v/>
      </c>
      <c r="J269" s="221"/>
      <c r="K269" s="221"/>
      <c r="L269" s="101" t="str">
        <f>IF(H269="","",IF(H269="","",(VLOOKUP(H269,Listes!$C$31:$D$35,2,FALSE))))</f>
        <v/>
      </c>
      <c r="M269" s="100" t="str">
        <f>IF($H269="","",IF($C269=Listes!$B$32,IF('Dépenses forfaitaires'!$E269&lt;=Listes!$B$53,('Dépenses forfaitaires'!$E269*(VLOOKUP('Dépenses forfaitaires'!$D269,Listes!$A$54:$E$60,2,FALSE))),IF('Dépenses forfaitaires'!$E269&gt;Listes!$E$53,('Dépenses forfaitaires'!$E269*(VLOOKUP('Dépenses forfaitaires'!$D269,Listes!$A$54:$E$60,5,FALSE))),('Dépenses forfaitaires'!$E269*(VLOOKUP('Dépenses forfaitaires'!$D269,Listes!$A$54:$E$60,3,FALSE)))+(VLOOKUP('Dépenses forfaitaires'!$D269,Listes!$A$54:$E$60,4,FALSE))))))</f>
        <v/>
      </c>
      <c r="N269" s="100" t="str">
        <f>IF($H269="","",IF($C269=Listes!$B$31,IF('Dépenses forfaitaires'!$E269&lt;=Listes!$B$42,('Dépenses forfaitaires'!$E269*(VLOOKUP('Dépenses forfaitaires'!$D269,Listes!$A$43:$E$49,2,FALSE))),IF('Dépenses forfaitaires'!$E269&gt;Listes!$D$42,('Dépenses forfaitaires'!$E269*(VLOOKUP('Dépenses forfaitaires'!$D269,Listes!$A$43:$E$49,5,FALSE))),('Dépenses forfaitaires'!$E269*(VLOOKUP('Dépenses forfaitaires'!$D269,Listes!$A$43:$E$49,3,FALSE)))+(VLOOKUP('Dépenses forfaitaires'!$D269,Listes!$A$43:$E$49,4,FALSE))))))</f>
        <v/>
      </c>
      <c r="O269" s="100" t="str">
        <f>IF($H269="","",IF($C269=Listes!$B$34,Listes!$I$31,IF($C269=Listes!$B$35,(VLOOKUP('Dépenses forfaitaires'!$F269,Listes!$E$31:$F$36,2,FALSE)),IF($C269=Listes!$B$33,IF('Dépenses forfaitaires'!$E269&lt;=Listes!$A$64,'Dépenses forfaitaires'!$E269*Listes!$A$65,IF('Dépenses forfaitaires'!$E269&gt;Listes!$D$64,'Dépenses forfaitaires'!$E269*Listes!$D$65,(('Dépenses forfaitaires'!$E269*Listes!$B$65)+Listes!$C$65)))))))</f>
        <v/>
      </c>
      <c r="P269" s="101" t="str">
        <f t="shared" si="9"/>
        <v/>
      </c>
      <c r="Q269" s="221"/>
    </row>
    <row r="270" spans="1:17" ht="20.149999999999999" customHeight="1" x14ac:dyDescent="0.35">
      <c r="A270" s="44">
        <v>264</v>
      </c>
      <c r="B270" s="20"/>
      <c r="C270" s="20"/>
      <c r="D270" s="20"/>
      <c r="E270" s="20"/>
      <c r="F270" s="20"/>
      <c r="G270" s="20"/>
      <c r="H270" s="107" t="str">
        <f>IF(C270="","",IF(C270="","",(VLOOKUP(C270,Listes!$B$31:$C$35,2,FALSE))))</f>
        <v/>
      </c>
      <c r="I270" s="221" t="str">
        <f t="shared" si="8"/>
        <v/>
      </c>
      <c r="J270" s="221"/>
      <c r="K270" s="221"/>
      <c r="L270" s="101" t="str">
        <f>IF(H270="","",IF(H270="","",(VLOOKUP(H270,Listes!$C$31:$D$35,2,FALSE))))</f>
        <v/>
      </c>
      <c r="M270" s="100" t="str">
        <f>IF($H270="","",IF($C270=Listes!$B$32,IF('Dépenses forfaitaires'!$E270&lt;=Listes!$B$53,('Dépenses forfaitaires'!$E270*(VLOOKUP('Dépenses forfaitaires'!$D270,Listes!$A$54:$E$60,2,FALSE))),IF('Dépenses forfaitaires'!$E270&gt;Listes!$E$53,('Dépenses forfaitaires'!$E270*(VLOOKUP('Dépenses forfaitaires'!$D270,Listes!$A$54:$E$60,5,FALSE))),('Dépenses forfaitaires'!$E270*(VLOOKUP('Dépenses forfaitaires'!$D270,Listes!$A$54:$E$60,3,FALSE)))+(VLOOKUP('Dépenses forfaitaires'!$D270,Listes!$A$54:$E$60,4,FALSE))))))</f>
        <v/>
      </c>
      <c r="N270" s="100" t="str">
        <f>IF($H270="","",IF($C270=Listes!$B$31,IF('Dépenses forfaitaires'!$E270&lt;=Listes!$B$42,('Dépenses forfaitaires'!$E270*(VLOOKUP('Dépenses forfaitaires'!$D270,Listes!$A$43:$E$49,2,FALSE))),IF('Dépenses forfaitaires'!$E270&gt;Listes!$D$42,('Dépenses forfaitaires'!$E270*(VLOOKUP('Dépenses forfaitaires'!$D270,Listes!$A$43:$E$49,5,FALSE))),('Dépenses forfaitaires'!$E270*(VLOOKUP('Dépenses forfaitaires'!$D270,Listes!$A$43:$E$49,3,FALSE)))+(VLOOKUP('Dépenses forfaitaires'!$D270,Listes!$A$43:$E$49,4,FALSE))))))</f>
        <v/>
      </c>
      <c r="O270" s="100" t="str">
        <f>IF($H270="","",IF($C270=Listes!$B$34,Listes!$I$31,IF($C270=Listes!$B$35,(VLOOKUP('Dépenses forfaitaires'!$F270,Listes!$E$31:$F$36,2,FALSE)),IF($C270=Listes!$B$33,IF('Dépenses forfaitaires'!$E270&lt;=Listes!$A$64,'Dépenses forfaitaires'!$E270*Listes!$A$65,IF('Dépenses forfaitaires'!$E270&gt;Listes!$D$64,'Dépenses forfaitaires'!$E270*Listes!$D$65,(('Dépenses forfaitaires'!$E270*Listes!$B$65)+Listes!$C$65)))))))</f>
        <v/>
      </c>
      <c r="P270" s="101" t="str">
        <f t="shared" si="9"/>
        <v/>
      </c>
      <c r="Q270" s="221"/>
    </row>
    <row r="271" spans="1:17" ht="20.149999999999999" customHeight="1" x14ac:dyDescent="0.35">
      <c r="A271" s="44">
        <v>265</v>
      </c>
      <c r="B271" s="20"/>
      <c r="C271" s="20"/>
      <c r="D271" s="20"/>
      <c r="E271" s="20"/>
      <c r="F271" s="20"/>
      <c r="G271" s="20"/>
      <c r="H271" s="107" t="str">
        <f>IF(C271="","",IF(C271="","",(VLOOKUP(C271,Listes!$B$31:$C$35,2,FALSE))))</f>
        <v/>
      </c>
      <c r="I271" s="221" t="str">
        <f t="shared" si="8"/>
        <v/>
      </c>
      <c r="J271" s="221"/>
      <c r="K271" s="221"/>
      <c r="L271" s="101" t="str">
        <f>IF(H271="","",IF(H271="","",(VLOOKUP(H271,Listes!$C$31:$D$35,2,FALSE))))</f>
        <v/>
      </c>
      <c r="M271" s="100" t="str">
        <f>IF($H271="","",IF($C271=Listes!$B$32,IF('Dépenses forfaitaires'!$E271&lt;=Listes!$B$53,('Dépenses forfaitaires'!$E271*(VLOOKUP('Dépenses forfaitaires'!$D271,Listes!$A$54:$E$60,2,FALSE))),IF('Dépenses forfaitaires'!$E271&gt;Listes!$E$53,('Dépenses forfaitaires'!$E271*(VLOOKUP('Dépenses forfaitaires'!$D271,Listes!$A$54:$E$60,5,FALSE))),('Dépenses forfaitaires'!$E271*(VLOOKUP('Dépenses forfaitaires'!$D271,Listes!$A$54:$E$60,3,FALSE)))+(VLOOKUP('Dépenses forfaitaires'!$D271,Listes!$A$54:$E$60,4,FALSE))))))</f>
        <v/>
      </c>
      <c r="N271" s="100" t="str">
        <f>IF($H271="","",IF($C271=Listes!$B$31,IF('Dépenses forfaitaires'!$E271&lt;=Listes!$B$42,('Dépenses forfaitaires'!$E271*(VLOOKUP('Dépenses forfaitaires'!$D271,Listes!$A$43:$E$49,2,FALSE))),IF('Dépenses forfaitaires'!$E271&gt;Listes!$D$42,('Dépenses forfaitaires'!$E271*(VLOOKUP('Dépenses forfaitaires'!$D271,Listes!$A$43:$E$49,5,FALSE))),('Dépenses forfaitaires'!$E271*(VLOOKUP('Dépenses forfaitaires'!$D271,Listes!$A$43:$E$49,3,FALSE)))+(VLOOKUP('Dépenses forfaitaires'!$D271,Listes!$A$43:$E$49,4,FALSE))))))</f>
        <v/>
      </c>
      <c r="O271" s="100" t="str">
        <f>IF($H271="","",IF($C271=Listes!$B$34,Listes!$I$31,IF($C271=Listes!$B$35,(VLOOKUP('Dépenses forfaitaires'!$F271,Listes!$E$31:$F$36,2,FALSE)),IF($C271=Listes!$B$33,IF('Dépenses forfaitaires'!$E271&lt;=Listes!$A$64,'Dépenses forfaitaires'!$E271*Listes!$A$65,IF('Dépenses forfaitaires'!$E271&gt;Listes!$D$64,'Dépenses forfaitaires'!$E271*Listes!$D$65,(('Dépenses forfaitaires'!$E271*Listes!$B$65)+Listes!$C$65)))))))</f>
        <v/>
      </c>
      <c r="P271" s="101" t="str">
        <f t="shared" si="9"/>
        <v/>
      </c>
      <c r="Q271" s="221"/>
    </row>
    <row r="272" spans="1:17" ht="20.149999999999999" customHeight="1" x14ac:dyDescent="0.35">
      <c r="A272" s="44">
        <v>266</v>
      </c>
      <c r="B272" s="20"/>
      <c r="C272" s="20"/>
      <c r="D272" s="20"/>
      <c r="E272" s="20"/>
      <c r="F272" s="20"/>
      <c r="G272" s="20"/>
      <c r="H272" s="107" t="str">
        <f>IF(C272="","",IF(C272="","",(VLOOKUP(C272,Listes!$B$31:$C$35,2,FALSE))))</f>
        <v/>
      </c>
      <c r="I272" s="221" t="str">
        <f t="shared" si="8"/>
        <v/>
      </c>
      <c r="J272" s="221"/>
      <c r="K272" s="221"/>
      <c r="L272" s="101" t="str">
        <f>IF(H272="","",IF(H272="","",(VLOOKUP(H272,Listes!$C$31:$D$35,2,FALSE))))</f>
        <v/>
      </c>
      <c r="M272" s="100" t="str">
        <f>IF($H272="","",IF($C272=Listes!$B$32,IF('Dépenses forfaitaires'!$E272&lt;=Listes!$B$53,('Dépenses forfaitaires'!$E272*(VLOOKUP('Dépenses forfaitaires'!$D272,Listes!$A$54:$E$60,2,FALSE))),IF('Dépenses forfaitaires'!$E272&gt;Listes!$E$53,('Dépenses forfaitaires'!$E272*(VLOOKUP('Dépenses forfaitaires'!$D272,Listes!$A$54:$E$60,5,FALSE))),('Dépenses forfaitaires'!$E272*(VLOOKUP('Dépenses forfaitaires'!$D272,Listes!$A$54:$E$60,3,FALSE)))+(VLOOKUP('Dépenses forfaitaires'!$D272,Listes!$A$54:$E$60,4,FALSE))))))</f>
        <v/>
      </c>
      <c r="N272" s="100" t="str">
        <f>IF($H272="","",IF($C272=Listes!$B$31,IF('Dépenses forfaitaires'!$E272&lt;=Listes!$B$42,('Dépenses forfaitaires'!$E272*(VLOOKUP('Dépenses forfaitaires'!$D272,Listes!$A$43:$E$49,2,FALSE))),IF('Dépenses forfaitaires'!$E272&gt;Listes!$D$42,('Dépenses forfaitaires'!$E272*(VLOOKUP('Dépenses forfaitaires'!$D272,Listes!$A$43:$E$49,5,FALSE))),('Dépenses forfaitaires'!$E272*(VLOOKUP('Dépenses forfaitaires'!$D272,Listes!$A$43:$E$49,3,FALSE)))+(VLOOKUP('Dépenses forfaitaires'!$D272,Listes!$A$43:$E$49,4,FALSE))))))</f>
        <v/>
      </c>
      <c r="O272" s="100" t="str">
        <f>IF($H272="","",IF($C272=Listes!$B$34,Listes!$I$31,IF($C272=Listes!$B$35,(VLOOKUP('Dépenses forfaitaires'!$F272,Listes!$E$31:$F$36,2,FALSE)),IF($C272=Listes!$B$33,IF('Dépenses forfaitaires'!$E272&lt;=Listes!$A$64,'Dépenses forfaitaires'!$E272*Listes!$A$65,IF('Dépenses forfaitaires'!$E272&gt;Listes!$D$64,'Dépenses forfaitaires'!$E272*Listes!$D$65,(('Dépenses forfaitaires'!$E272*Listes!$B$65)+Listes!$C$65)))))))</f>
        <v/>
      </c>
      <c r="P272" s="101" t="str">
        <f t="shared" si="9"/>
        <v/>
      </c>
      <c r="Q272" s="221"/>
    </row>
    <row r="273" spans="1:17" ht="20.149999999999999" customHeight="1" x14ac:dyDescent="0.35">
      <c r="A273" s="44">
        <v>267</v>
      </c>
      <c r="B273" s="20"/>
      <c r="C273" s="20"/>
      <c r="D273" s="20"/>
      <c r="E273" s="20"/>
      <c r="F273" s="20"/>
      <c r="G273" s="20"/>
      <c r="H273" s="107" t="str">
        <f>IF(C273="","",IF(C273="","",(VLOOKUP(C273,Listes!$B$31:$C$35,2,FALSE))))</f>
        <v/>
      </c>
      <c r="I273" s="221" t="str">
        <f t="shared" si="8"/>
        <v/>
      </c>
      <c r="J273" s="221"/>
      <c r="K273" s="221"/>
      <c r="L273" s="101" t="str">
        <f>IF(H273="","",IF(H273="","",(VLOOKUP(H273,Listes!$C$31:$D$35,2,FALSE))))</f>
        <v/>
      </c>
      <c r="M273" s="100" t="str">
        <f>IF($H273="","",IF($C273=Listes!$B$32,IF('Dépenses forfaitaires'!$E273&lt;=Listes!$B$53,('Dépenses forfaitaires'!$E273*(VLOOKUP('Dépenses forfaitaires'!$D273,Listes!$A$54:$E$60,2,FALSE))),IF('Dépenses forfaitaires'!$E273&gt;Listes!$E$53,('Dépenses forfaitaires'!$E273*(VLOOKUP('Dépenses forfaitaires'!$D273,Listes!$A$54:$E$60,5,FALSE))),('Dépenses forfaitaires'!$E273*(VLOOKUP('Dépenses forfaitaires'!$D273,Listes!$A$54:$E$60,3,FALSE)))+(VLOOKUP('Dépenses forfaitaires'!$D273,Listes!$A$54:$E$60,4,FALSE))))))</f>
        <v/>
      </c>
      <c r="N273" s="100" t="str">
        <f>IF($H273="","",IF($C273=Listes!$B$31,IF('Dépenses forfaitaires'!$E273&lt;=Listes!$B$42,('Dépenses forfaitaires'!$E273*(VLOOKUP('Dépenses forfaitaires'!$D273,Listes!$A$43:$E$49,2,FALSE))),IF('Dépenses forfaitaires'!$E273&gt;Listes!$D$42,('Dépenses forfaitaires'!$E273*(VLOOKUP('Dépenses forfaitaires'!$D273,Listes!$A$43:$E$49,5,FALSE))),('Dépenses forfaitaires'!$E273*(VLOOKUP('Dépenses forfaitaires'!$D273,Listes!$A$43:$E$49,3,FALSE)))+(VLOOKUP('Dépenses forfaitaires'!$D273,Listes!$A$43:$E$49,4,FALSE))))))</f>
        <v/>
      </c>
      <c r="O273" s="100" t="str">
        <f>IF($H273="","",IF($C273=Listes!$B$34,Listes!$I$31,IF($C273=Listes!$B$35,(VLOOKUP('Dépenses forfaitaires'!$F273,Listes!$E$31:$F$36,2,FALSE)),IF($C273=Listes!$B$33,IF('Dépenses forfaitaires'!$E273&lt;=Listes!$A$64,'Dépenses forfaitaires'!$E273*Listes!$A$65,IF('Dépenses forfaitaires'!$E273&gt;Listes!$D$64,'Dépenses forfaitaires'!$E273*Listes!$D$65,(('Dépenses forfaitaires'!$E273*Listes!$B$65)+Listes!$C$65)))))))</f>
        <v/>
      </c>
      <c r="P273" s="101" t="str">
        <f t="shared" si="9"/>
        <v/>
      </c>
      <c r="Q273" s="221"/>
    </row>
    <row r="274" spans="1:17" ht="20.149999999999999" customHeight="1" x14ac:dyDescent="0.35">
      <c r="A274" s="44">
        <v>268</v>
      </c>
      <c r="B274" s="20"/>
      <c r="C274" s="20"/>
      <c r="D274" s="20"/>
      <c r="E274" s="20"/>
      <c r="F274" s="20"/>
      <c r="G274" s="20"/>
      <c r="H274" s="107" t="str">
        <f>IF(C274="","",IF(C274="","",(VLOOKUP(C274,Listes!$B$31:$C$35,2,FALSE))))</f>
        <v/>
      </c>
      <c r="I274" s="221" t="str">
        <f t="shared" si="8"/>
        <v/>
      </c>
      <c r="J274" s="221"/>
      <c r="K274" s="221"/>
      <c r="L274" s="101" t="str">
        <f>IF(H274="","",IF(H274="","",(VLOOKUP(H274,Listes!$C$31:$D$35,2,FALSE))))</f>
        <v/>
      </c>
      <c r="M274" s="100" t="str">
        <f>IF($H274="","",IF($C274=Listes!$B$32,IF('Dépenses forfaitaires'!$E274&lt;=Listes!$B$53,('Dépenses forfaitaires'!$E274*(VLOOKUP('Dépenses forfaitaires'!$D274,Listes!$A$54:$E$60,2,FALSE))),IF('Dépenses forfaitaires'!$E274&gt;Listes!$E$53,('Dépenses forfaitaires'!$E274*(VLOOKUP('Dépenses forfaitaires'!$D274,Listes!$A$54:$E$60,5,FALSE))),('Dépenses forfaitaires'!$E274*(VLOOKUP('Dépenses forfaitaires'!$D274,Listes!$A$54:$E$60,3,FALSE)))+(VLOOKUP('Dépenses forfaitaires'!$D274,Listes!$A$54:$E$60,4,FALSE))))))</f>
        <v/>
      </c>
      <c r="N274" s="100" t="str">
        <f>IF($H274="","",IF($C274=Listes!$B$31,IF('Dépenses forfaitaires'!$E274&lt;=Listes!$B$42,('Dépenses forfaitaires'!$E274*(VLOOKUP('Dépenses forfaitaires'!$D274,Listes!$A$43:$E$49,2,FALSE))),IF('Dépenses forfaitaires'!$E274&gt;Listes!$D$42,('Dépenses forfaitaires'!$E274*(VLOOKUP('Dépenses forfaitaires'!$D274,Listes!$A$43:$E$49,5,FALSE))),('Dépenses forfaitaires'!$E274*(VLOOKUP('Dépenses forfaitaires'!$D274,Listes!$A$43:$E$49,3,FALSE)))+(VLOOKUP('Dépenses forfaitaires'!$D274,Listes!$A$43:$E$49,4,FALSE))))))</f>
        <v/>
      </c>
      <c r="O274" s="100" t="str">
        <f>IF($H274="","",IF($C274=Listes!$B$34,Listes!$I$31,IF($C274=Listes!$B$35,(VLOOKUP('Dépenses forfaitaires'!$F274,Listes!$E$31:$F$36,2,FALSE)),IF($C274=Listes!$B$33,IF('Dépenses forfaitaires'!$E274&lt;=Listes!$A$64,'Dépenses forfaitaires'!$E274*Listes!$A$65,IF('Dépenses forfaitaires'!$E274&gt;Listes!$D$64,'Dépenses forfaitaires'!$E274*Listes!$D$65,(('Dépenses forfaitaires'!$E274*Listes!$B$65)+Listes!$C$65)))))))</f>
        <v/>
      </c>
      <c r="P274" s="101" t="str">
        <f t="shared" si="9"/>
        <v/>
      </c>
      <c r="Q274" s="221"/>
    </row>
    <row r="275" spans="1:17" ht="20.149999999999999" customHeight="1" x14ac:dyDescent="0.35">
      <c r="A275" s="44">
        <v>269</v>
      </c>
      <c r="B275" s="20"/>
      <c r="C275" s="20"/>
      <c r="D275" s="20"/>
      <c r="E275" s="20"/>
      <c r="F275" s="20"/>
      <c r="G275" s="20"/>
      <c r="H275" s="107" t="str">
        <f>IF(C275="","",IF(C275="","",(VLOOKUP(C275,Listes!$B$31:$C$35,2,FALSE))))</f>
        <v/>
      </c>
      <c r="I275" s="221" t="str">
        <f t="shared" si="8"/>
        <v/>
      </c>
      <c r="J275" s="221"/>
      <c r="K275" s="221"/>
      <c r="L275" s="101" t="str">
        <f>IF(H275="","",IF(H275="","",(VLOOKUP(H275,Listes!$C$31:$D$35,2,FALSE))))</f>
        <v/>
      </c>
      <c r="M275" s="100" t="str">
        <f>IF($H275="","",IF($C275=Listes!$B$32,IF('Dépenses forfaitaires'!$E275&lt;=Listes!$B$53,('Dépenses forfaitaires'!$E275*(VLOOKUP('Dépenses forfaitaires'!$D275,Listes!$A$54:$E$60,2,FALSE))),IF('Dépenses forfaitaires'!$E275&gt;Listes!$E$53,('Dépenses forfaitaires'!$E275*(VLOOKUP('Dépenses forfaitaires'!$D275,Listes!$A$54:$E$60,5,FALSE))),('Dépenses forfaitaires'!$E275*(VLOOKUP('Dépenses forfaitaires'!$D275,Listes!$A$54:$E$60,3,FALSE)))+(VLOOKUP('Dépenses forfaitaires'!$D275,Listes!$A$54:$E$60,4,FALSE))))))</f>
        <v/>
      </c>
      <c r="N275" s="100" t="str">
        <f>IF($H275="","",IF($C275=Listes!$B$31,IF('Dépenses forfaitaires'!$E275&lt;=Listes!$B$42,('Dépenses forfaitaires'!$E275*(VLOOKUP('Dépenses forfaitaires'!$D275,Listes!$A$43:$E$49,2,FALSE))),IF('Dépenses forfaitaires'!$E275&gt;Listes!$D$42,('Dépenses forfaitaires'!$E275*(VLOOKUP('Dépenses forfaitaires'!$D275,Listes!$A$43:$E$49,5,FALSE))),('Dépenses forfaitaires'!$E275*(VLOOKUP('Dépenses forfaitaires'!$D275,Listes!$A$43:$E$49,3,FALSE)))+(VLOOKUP('Dépenses forfaitaires'!$D275,Listes!$A$43:$E$49,4,FALSE))))))</f>
        <v/>
      </c>
      <c r="O275" s="100" t="str">
        <f>IF($H275="","",IF($C275=Listes!$B$34,Listes!$I$31,IF($C275=Listes!$B$35,(VLOOKUP('Dépenses forfaitaires'!$F275,Listes!$E$31:$F$36,2,FALSE)),IF($C275=Listes!$B$33,IF('Dépenses forfaitaires'!$E275&lt;=Listes!$A$64,'Dépenses forfaitaires'!$E275*Listes!$A$65,IF('Dépenses forfaitaires'!$E275&gt;Listes!$D$64,'Dépenses forfaitaires'!$E275*Listes!$D$65,(('Dépenses forfaitaires'!$E275*Listes!$B$65)+Listes!$C$65)))))))</f>
        <v/>
      </c>
      <c r="P275" s="101" t="str">
        <f t="shared" si="9"/>
        <v/>
      </c>
      <c r="Q275" s="221"/>
    </row>
    <row r="276" spans="1:17" ht="20.149999999999999" customHeight="1" x14ac:dyDescent="0.35">
      <c r="A276" s="44">
        <v>270</v>
      </c>
      <c r="B276" s="20"/>
      <c r="C276" s="20"/>
      <c r="D276" s="20"/>
      <c r="E276" s="20"/>
      <c r="F276" s="20"/>
      <c r="G276" s="20"/>
      <c r="H276" s="107" t="str">
        <f>IF(C276="","",IF(C276="","",(VLOOKUP(C276,Listes!$B$31:$C$35,2,FALSE))))</f>
        <v/>
      </c>
      <c r="I276" s="221" t="str">
        <f t="shared" si="8"/>
        <v/>
      </c>
      <c r="J276" s="221"/>
      <c r="K276" s="221"/>
      <c r="L276" s="101" t="str">
        <f>IF(H276="","",IF(H276="","",(VLOOKUP(H276,Listes!$C$31:$D$35,2,FALSE))))</f>
        <v/>
      </c>
      <c r="M276" s="100" t="str">
        <f>IF($H276="","",IF($C276=Listes!$B$32,IF('Dépenses forfaitaires'!$E276&lt;=Listes!$B$53,('Dépenses forfaitaires'!$E276*(VLOOKUP('Dépenses forfaitaires'!$D276,Listes!$A$54:$E$60,2,FALSE))),IF('Dépenses forfaitaires'!$E276&gt;Listes!$E$53,('Dépenses forfaitaires'!$E276*(VLOOKUP('Dépenses forfaitaires'!$D276,Listes!$A$54:$E$60,5,FALSE))),('Dépenses forfaitaires'!$E276*(VLOOKUP('Dépenses forfaitaires'!$D276,Listes!$A$54:$E$60,3,FALSE)))+(VLOOKUP('Dépenses forfaitaires'!$D276,Listes!$A$54:$E$60,4,FALSE))))))</f>
        <v/>
      </c>
      <c r="N276" s="100" t="str">
        <f>IF($H276="","",IF($C276=Listes!$B$31,IF('Dépenses forfaitaires'!$E276&lt;=Listes!$B$42,('Dépenses forfaitaires'!$E276*(VLOOKUP('Dépenses forfaitaires'!$D276,Listes!$A$43:$E$49,2,FALSE))),IF('Dépenses forfaitaires'!$E276&gt;Listes!$D$42,('Dépenses forfaitaires'!$E276*(VLOOKUP('Dépenses forfaitaires'!$D276,Listes!$A$43:$E$49,5,FALSE))),('Dépenses forfaitaires'!$E276*(VLOOKUP('Dépenses forfaitaires'!$D276,Listes!$A$43:$E$49,3,FALSE)))+(VLOOKUP('Dépenses forfaitaires'!$D276,Listes!$A$43:$E$49,4,FALSE))))))</f>
        <v/>
      </c>
      <c r="O276" s="100" t="str">
        <f>IF($H276="","",IF($C276=Listes!$B$34,Listes!$I$31,IF($C276=Listes!$B$35,(VLOOKUP('Dépenses forfaitaires'!$F276,Listes!$E$31:$F$36,2,FALSE)),IF($C276=Listes!$B$33,IF('Dépenses forfaitaires'!$E276&lt;=Listes!$A$64,'Dépenses forfaitaires'!$E276*Listes!$A$65,IF('Dépenses forfaitaires'!$E276&gt;Listes!$D$64,'Dépenses forfaitaires'!$E276*Listes!$D$65,(('Dépenses forfaitaires'!$E276*Listes!$B$65)+Listes!$C$65)))))))</f>
        <v/>
      </c>
      <c r="P276" s="101" t="str">
        <f t="shared" si="9"/>
        <v/>
      </c>
      <c r="Q276" s="221"/>
    </row>
    <row r="277" spans="1:17" ht="20.149999999999999" customHeight="1" x14ac:dyDescent="0.35">
      <c r="A277" s="44">
        <v>271</v>
      </c>
      <c r="B277" s="20"/>
      <c r="C277" s="20"/>
      <c r="D277" s="20"/>
      <c r="E277" s="20"/>
      <c r="F277" s="20"/>
      <c r="G277" s="20"/>
      <c r="H277" s="107" t="str">
        <f>IF(C277="","",IF(C277="","",(VLOOKUP(C277,Listes!$B$31:$C$35,2,FALSE))))</f>
        <v/>
      </c>
      <c r="I277" s="221" t="str">
        <f t="shared" si="8"/>
        <v/>
      </c>
      <c r="J277" s="221"/>
      <c r="K277" s="221"/>
      <c r="L277" s="101" t="str">
        <f>IF(H277="","",IF(H277="","",(VLOOKUP(H277,Listes!$C$31:$D$35,2,FALSE))))</f>
        <v/>
      </c>
      <c r="M277" s="100" t="str">
        <f>IF($H277="","",IF($C277=Listes!$B$32,IF('Dépenses forfaitaires'!$E277&lt;=Listes!$B$53,('Dépenses forfaitaires'!$E277*(VLOOKUP('Dépenses forfaitaires'!$D277,Listes!$A$54:$E$60,2,FALSE))),IF('Dépenses forfaitaires'!$E277&gt;Listes!$E$53,('Dépenses forfaitaires'!$E277*(VLOOKUP('Dépenses forfaitaires'!$D277,Listes!$A$54:$E$60,5,FALSE))),('Dépenses forfaitaires'!$E277*(VLOOKUP('Dépenses forfaitaires'!$D277,Listes!$A$54:$E$60,3,FALSE)))+(VLOOKUP('Dépenses forfaitaires'!$D277,Listes!$A$54:$E$60,4,FALSE))))))</f>
        <v/>
      </c>
      <c r="N277" s="100" t="str">
        <f>IF($H277="","",IF($C277=Listes!$B$31,IF('Dépenses forfaitaires'!$E277&lt;=Listes!$B$42,('Dépenses forfaitaires'!$E277*(VLOOKUP('Dépenses forfaitaires'!$D277,Listes!$A$43:$E$49,2,FALSE))),IF('Dépenses forfaitaires'!$E277&gt;Listes!$D$42,('Dépenses forfaitaires'!$E277*(VLOOKUP('Dépenses forfaitaires'!$D277,Listes!$A$43:$E$49,5,FALSE))),('Dépenses forfaitaires'!$E277*(VLOOKUP('Dépenses forfaitaires'!$D277,Listes!$A$43:$E$49,3,FALSE)))+(VLOOKUP('Dépenses forfaitaires'!$D277,Listes!$A$43:$E$49,4,FALSE))))))</f>
        <v/>
      </c>
      <c r="O277" s="100" t="str">
        <f>IF($H277="","",IF($C277=Listes!$B$34,Listes!$I$31,IF($C277=Listes!$B$35,(VLOOKUP('Dépenses forfaitaires'!$F277,Listes!$E$31:$F$36,2,FALSE)),IF($C277=Listes!$B$33,IF('Dépenses forfaitaires'!$E277&lt;=Listes!$A$64,'Dépenses forfaitaires'!$E277*Listes!$A$65,IF('Dépenses forfaitaires'!$E277&gt;Listes!$D$64,'Dépenses forfaitaires'!$E277*Listes!$D$65,(('Dépenses forfaitaires'!$E277*Listes!$B$65)+Listes!$C$65)))))))</f>
        <v/>
      </c>
      <c r="P277" s="101" t="str">
        <f t="shared" si="9"/>
        <v/>
      </c>
      <c r="Q277" s="221"/>
    </row>
    <row r="278" spans="1:17" ht="20.149999999999999" customHeight="1" x14ac:dyDescent="0.35">
      <c r="A278" s="44">
        <v>272</v>
      </c>
      <c r="B278" s="20"/>
      <c r="C278" s="20"/>
      <c r="D278" s="20"/>
      <c r="E278" s="20"/>
      <c r="F278" s="20"/>
      <c r="G278" s="20"/>
      <c r="H278" s="107" t="str">
        <f>IF(C278="","",IF(C278="","",(VLOOKUP(C278,Listes!$B$31:$C$35,2,FALSE))))</f>
        <v/>
      </c>
      <c r="I278" s="221" t="str">
        <f t="shared" si="8"/>
        <v/>
      </c>
      <c r="J278" s="221"/>
      <c r="K278" s="221"/>
      <c r="L278" s="101" t="str">
        <f>IF(H278="","",IF(H278="","",(VLOOKUP(H278,Listes!$C$31:$D$35,2,FALSE))))</f>
        <v/>
      </c>
      <c r="M278" s="100" t="str">
        <f>IF($H278="","",IF($C278=Listes!$B$32,IF('Dépenses forfaitaires'!$E278&lt;=Listes!$B$53,('Dépenses forfaitaires'!$E278*(VLOOKUP('Dépenses forfaitaires'!$D278,Listes!$A$54:$E$60,2,FALSE))),IF('Dépenses forfaitaires'!$E278&gt;Listes!$E$53,('Dépenses forfaitaires'!$E278*(VLOOKUP('Dépenses forfaitaires'!$D278,Listes!$A$54:$E$60,5,FALSE))),('Dépenses forfaitaires'!$E278*(VLOOKUP('Dépenses forfaitaires'!$D278,Listes!$A$54:$E$60,3,FALSE)))+(VLOOKUP('Dépenses forfaitaires'!$D278,Listes!$A$54:$E$60,4,FALSE))))))</f>
        <v/>
      </c>
      <c r="N278" s="100" t="str">
        <f>IF($H278="","",IF($C278=Listes!$B$31,IF('Dépenses forfaitaires'!$E278&lt;=Listes!$B$42,('Dépenses forfaitaires'!$E278*(VLOOKUP('Dépenses forfaitaires'!$D278,Listes!$A$43:$E$49,2,FALSE))),IF('Dépenses forfaitaires'!$E278&gt;Listes!$D$42,('Dépenses forfaitaires'!$E278*(VLOOKUP('Dépenses forfaitaires'!$D278,Listes!$A$43:$E$49,5,FALSE))),('Dépenses forfaitaires'!$E278*(VLOOKUP('Dépenses forfaitaires'!$D278,Listes!$A$43:$E$49,3,FALSE)))+(VLOOKUP('Dépenses forfaitaires'!$D278,Listes!$A$43:$E$49,4,FALSE))))))</f>
        <v/>
      </c>
      <c r="O278" s="100" t="str">
        <f>IF($H278="","",IF($C278=Listes!$B$34,Listes!$I$31,IF($C278=Listes!$B$35,(VLOOKUP('Dépenses forfaitaires'!$F278,Listes!$E$31:$F$36,2,FALSE)),IF($C278=Listes!$B$33,IF('Dépenses forfaitaires'!$E278&lt;=Listes!$A$64,'Dépenses forfaitaires'!$E278*Listes!$A$65,IF('Dépenses forfaitaires'!$E278&gt;Listes!$D$64,'Dépenses forfaitaires'!$E278*Listes!$D$65,(('Dépenses forfaitaires'!$E278*Listes!$B$65)+Listes!$C$65)))))))</f>
        <v/>
      </c>
      <c r="P278" s="101" t="str">
        <f t="shared" si="9"/>
        <v/>
      </c>
      <c r="Q278" s="221"/>
    </row>
    <row r="279" spans="1:17" ht="20.149999999999999" customHeight="1" x14ac:dyDescent="0.35">
      <c r="A279" s="44">
        <v>273</v>
      </c>
      <c r="B279" s="20"/>
      <c r="C279" s="20"/>
      <c r="D279" s="20"/>
      <c r="E279" s="20"/>
      <c r="F279" s="20"/>
      <c r="G279" s="20"/>
      <c r="H279" s="107" t="str">
        <f>IF(C279="","",IF(C279="","",(VLOOKUP(C279,Listes!$B$31:$C$35,2,FALSE))))</f>
        <v/>
      </c>
      <c r="I279" s="221" t="str">
        <f t="shared" si="8"/>
        <v/>
      </c>
      <c r="J279" s="221"/>
      <c r="K279" s="221"/>
      <c r="L279" s="101" t="str">
        <f>IF(H279="","",IF(H279="","",(VLOOKUP(H279,Listes!$C$31:$D$35,2,FALSE))))</f>
        <v/>
      </c>
      <c r="M279" s="100" t="str">
        <f>IF($H279="","",IF($C279=Listes!$B$32,IF('Dépenses forfaitaires'!$E279&lt;=Listes!$B$53,('Dépenses forfaitaires'!$E279*(VLOOKUP('Dépenses forfaitaires'!$D279,Listes!$A$54:$E$60,2,FALSE))),IF('Dépenses forfaitaires'!$E279&gt;Listes!$E$53,('Dépenses forfaitaires'!$E279*(VLOOKUP('Dépenses forfaitaires'!$D279,Listes!$A$54:$E$60,5,FALSE))),('Dépenses forfaitaires'!$E279*(VLOOKUP('Dépenses forfaitaires'!$D279,Listes!$A$54:$E$60,3,FALSE)))+(VLOOKUP('Dépenses forfaitaires'!$D279,Listes!$A$54:$E$60,4,FALSE))))))</f>
        <v/>
      </c>
      <c r="N279" s="100" t="str">
        <f>IF($H279="","",IF($C279=Listes!$B$31,IF('Dépenses forfaitaires'!$E279&lt;=Listes!$B$42,('Dépenses forfaitaires'!$E279*(VLOOKUP('Dépenses forfaitaires'!$D279,Listes!$A$43:$E$49,2,FALSE))),IF('Dépenses forfaitaires'!$E279&gt;Listes!$D$42,('Dépenses forfaitaires'!$E279*(VLOOKUP('Dépenses forfaitaires'!$D279,Listes!$A$43:$E$49,5,FALSE))),('Dépenses forfaitaires'!$E279*(VLOOKUP('Dépenses forfaitaires'!$D279,Listes!$A$43:$E$49,3,FALSE)))+(VLOOKUP('Dépenses forfaitaires'!$D279,Listes!$A$43:$E$49,4,FALSE))))))</f>
        <v/>
      </c>
      <c r="O279" s="100" t="str">
        <f>IF($H279="","",IF($C279=Listes!$B$34,Listes!$I$31,IF($C279=Listes!$B$35,(VLOOKUP('Dépenses forfaitaires'!$F279,Listes!$E$31:$F$36,2,FALSE)),IF($C279=Listes!$B$33,IF('Dépenses forfaitaires'!$E279&lt;=Listes!$A$64,'Dépenses forfaitaires'!$E279*Listes!$A$65,IF('Dépenses forfaitaires'!$E279&gt;Listes!$D$64,'Dépenses forfaitaires'!$E279*Listes!$D$65,(('Dépenses forfaitaires'!$E279*Listes!$B$65)+Listes!$C$65)))))))</f>
        <v/>
      </c>
      <c r="P279" s="101" t="str">
        <f t="shared" si="9"/>
        <v/>
      </c>
      <c r="Q279" s="221"/>
    </row>
    <row r="280" spans="1:17" ht="20.149999999999999" customHeight="1" x14ac:dyDescent="0.35">
      <c r="A280" s="44">
        <v>274</v>
      </c>
      <c r="B280" s="20"/>
      <c r="C280" s="20"/>
      <c r="D280" s="20"/>
      <c r="E280" s="20"/>
      <c r="F280" s="20"/>
      <c r="G280" s="20"/>
      <c r="H280" s="107" t="str">
        <f>IF(C280="","",IF(C280="","",(VLOOKUP(C280,Listes!$B$31:$C$35,2,FALSE))))</f>
        <v/>
      </c>
      <c r="I280" s="221" t="str">
        <f t="shared" si="8"/>
        <v/>
      </c>
      <c r="J280" s="221"/>
      <c r="K280" s="221"/>
      <c r="L280" s="101" t="str">
        <f>IF(H280="","",IF(H280="","",(VLOOKUP(H280,Listes!$C$31:$D$35,2,FALSE))))</f>
        <v/>
      </c>
      <c r="M280" s="100" t="str">
        <f>IF($H280="","",IF($C280=Listes!$B$32,IF('Dépenses forfaitaires'!$E280&lt;=Listes!$B$53,('Dépenses forfaitaires'!$E280*(VLOOKUP('Dépenses forfaitaires'!$D280,Listes!$A$54:$E$60,2,FALSE))),IF('Dépenses forfaitaires'!$E280&gt;Listes!$E$53,('Dépenses forfaitaires'!$E280*(VLOOKUP('Dépenses forfaitaires'!$D280,Listes!$A$54:$E$60,5,FALSE))),('Dépenses forfaitaires'!$E280*(VLOOKUP('Dépenses forfaitaires'!$D280,Listes!$A$54:$E$60,3,FALSE)))+(VLOOKUP('Dépenses forfaitaires'!$D280,Listes!$A$54:$E$60,4,FALSE))))))</f>
        <v/>
      </c>
      <c r="N280" s="100" t="str">
        <f>IF($H280="","",IF($C280=Listes!$B$31,IF('Dépenses forfaitaires'!$E280&lt;=Listes!$B$42,('Dépenses forfaitaires'!$E280*(VLOOKUP('Dépenses forfaitaires'!$D280,Listes!$A$43:$E$49,2,FALSE))),IF('Dépenses forfaitaires'!$E280&gt;Listes!$D$42,('Dépenses forfaitaires'!$E280*(VLOOKUP('Dépenses forfaitaires'!$D280,Listes!$A$43:$E$49,5,FALSE))),('Dépenses forfaitaires'!$E280*(VLOOKUP('Dépenses forfaitaires'!$D280,Listes!$A$43:$E$49,3,FALSE)))+(VLOOKUP('Dépenses forfaitaires'!$D280,Listes!$A$43:$E$49,4,FALSE))))))</f>
        <v/>
      </c>
      <c r="O280" s="100" t="str">
        <f>IF($H280="","",IF($C280=Listes!$B$34,Listes!$I$31,IF($C280=Listes!$B$35,(VLOOKUP('Dépenses forfaitaires'!$F280,Listes!$E$31:$F$36,2,FALSE)),IF($C280=Listes!$B$33,IF('Dépenses forfaitaires'!$E280&lt;=Listes!$A$64,'Dépenses forfaitaires'!$E280*Listes!$A$65,IF('Dépenses forfaitaires'!$E280&gt;Listes!$D$64,'Dépenses forfaitaires'!$E280*Listes!$D$65,(('Dépenses forfaitaires'!$E280*Listes!$B$65)+Listes!$C$65)))))))</f>
        <v/>
      </c>
      <c r="P280" s="101" t="str">
        <f t="shared" si="9"/>
        <v/>
      </c>
      <c r="Q280" s="221"/>
    </row>
    <row r="281" spans="1:17" ht="20.149999999999999" customHeight="1" x14ac:dyDescent="0.35">
      <c r="A281" s="44">
        <v>275</v>
      </c>
      <c r="B281" s="20"/>
      <c r="C281" s="20"/>
      <c r="D281" s="20"/>
      <c r="E281" s="20"/>
      <c r="F281" s="20"/>
      <c r="G281" s="20"/>
      <c r="H281" s="107" t="str">
        <f>IF(C281="","",IF(C281="","",(VLOOKUP(C281,Listes!$B$31:$C$35,2,FALSE))))</f>
        <v/>
      </c>
      <c r="I281" s="221" t="str">
        <f t="shared" si="8"/>
        <v/>
      </c>
      <c r="J281" s="221"/>
      <c r="K281" s="221"/>
      <c r="L281" s="101" t="str">
        <f>IF(H281="","",IF(H281="","",(VLOOKUP(H281,Listes!$C$31:$D$35,2,FALSE))))</f>
        <v/>
      </c>
      <c r="M281" s="100" t="str">
        <f>IF($H281="","",IF($C281=Listes!$B$32,IF('Dépenses forfaitaires'!$E281&lt;=Listes!$B$53,('Dépenses forfaitaires'!$E281*(VLOOKUP('Dépenses forfaitaires'!$D281,Listes!$A$54:$E$60,2,FALSE))),IF('Dépenses forfaitaires'!$E281&gt;Listes!$E$53,('Dépenses forfaitaires'!$E281*(VLOOKUP('Dépenses forfaitaires'!$D281,Listes!$A$54:$E$60,5,FALSE))),('Dépenses forfaitaires'!$E281*(VLOOKUP('Dépenses forfaitaires'!$D281,Listes!$A$54:$E$60,3,FALSE)))+(VLOOKUP('Dépenses forfaitaires'!$D281,Listes!$A$54:$E$60,4,FALSE))))))</f>
        <v/>
      </c>
      <c r="N281" s="100" t="str">
        <f>IF($H281="","",IF($C281=Listes!$B$31,IF('Dépenses forfaitaires'!$E281&lt;=Listes!$B$42,('Dépenses forfaitaires'!$E281*(VLOOKUP('Dépenses forfaitaires'!$D281,Listes!$A$43:$E$49,2,FALSE))),IF('Dépenses forfaitaires'!$E281&gt;Listes!$D$42,('Dépenses forfaitaires'!$E281*(VLOOKUP('Dépenses forfaitaires'!$D281,Listes!$A$43:$E$49,5,FALSE))),('Dépenses forfaitaires'!$E281*(VLOOKUP('Dépenses forfaitaires'!$D281,Listes!$A$43:$E$49,3,FALSE)))+(VLOOKUP('Dépenses forfaitaires'!$D281,Listes!$A$43:$E$49,4,FALSE))))))</f>
        <v/>
      </c>
      <c r="O281" s="100" t="str">
        <f>IF($H281="","",IF($C281=Listes!$B$34,Listes!$I$31,IF($C281=Listes!$B$35,(VLOOKUP('Dépenses forfaitaires'!$F281,Listes!$E$31:$F$36,2,FALSE)),IF($C281=Listes!$B$33,IF('Dépenses forfaitaires'!$E281&lt;=Listes!$A$64,'Dépenses forfaitaires'!$E281*Listes!$A$65,IF('Dépenses forfaitaires'!$E281&gt;Listes!$D$64,'Dépenses forfaitaires'!$E281*Listes!$D$65,(('Dépenses forfaitaires'!$E281*Listes!$B$65)+Listes!$C$65)))))))</f>
        <v/>
      </c>
      <c r="P281" s="101" t="str">
        <f t="shared" si="9"/>
        <v/>
      </c>
      <c r="Q281" s="221"/>
    </row>
    <row r="282" spans="1:17" ht="20.149999999999999" customHeight="1" x14ac:dyDescent="0.35">
      <c r="A282" s="44">
        <v>276</v>
      </c>
      <c r="B282" s="20"/>
      <c r="C282" s="20"/>
      <c r="D282" s="20"/>
      <c r="E282" s="20"/>
      <c r="F282" s="20"/>
      <c r="G282" s="20"/>
      <c r="H282" s="107" t="str">
        <f>IF(C282="","",IF(C282="","",(VLOOKUP(C282,Listes!$B$31:$C$35,2,FALSE))))</f>
        <v/>
      </c>
      <c r="I282" s="221" t="str">
        <f t="shared" si="8"/>
        <v/>
      </c>
      <c r="J282" s="221"/>
      <c r="K282" s="221"/>
      <c r="L282" s="101" t="str">
        <f>IF(H282="","",IF(H282="","",(VLOOKUP(H282,Listes!$C$31:$D$35,2,FALSE))))</f>
        <v/>
      </c>
      <c r="M282" s="100" t="str">
        <f>IF($H282="","",IF($C282=Listes!$B$32,IF('Dépenses forfaitaires'!$E282&lt;=Listes!$B$53,('Dépenses forfaitaires'!$E282*(VLOOKUP('Dépenses forfaitaires'!$D282,Listes!$A$54:$E$60,2,FALSE))),IF('Dépenses forfaitaires'!$E282&gt;Listes!$E$53,('Dépenses forfaitaires'!$E282*(VLOOKUP('Dépenses forfaitaires'!$D282,Listes!$A$54:$E$60,5,FALSE))),('Dépenses forfaitaires'!$E282*(VLOOKUP('Dépenses forfaitaires'!$D282,Listes!$A$54:$E$60,3,FALSE)))+(VLOOKUP('Dépenses forfaitaires'!$D282,Listes!$A$54:$E$60,4,FALSE))))))</f>
        <v/>
      </c>
      <c r="N282" s="100" t="str">
        <f>IF($H282="","",IF($C282=Listes!$B$31,IF('Dépenses forfaitaires'!$E282&lt;=Listes!$B$42,('Dépenses forfaitaires'!$E282*(VLOOKUP('Dépenses forfaitaires'!$D282,Listes!$A$43:$E$49,2,FALSE))),IF('Dépenses forfaitaires'!$E282&gt;Listes!$D$42,('Dépenses forfaitaires'!$E282*(VLOOKUP('Dépenses forfaitaires'!$D282,Listes!$A$43:$E$49,5,FALSE))),('Dépenses forfaitaires'!$E282*(VLOOKUP('Dépenses forfaitaires'!$D282,Listes!$A$43:$E$49,3,FALSE)))+(VLOOKUP('Dépenses forfaitaires'!$D282,Listes!$A$43:$E$49,4,FALSE))))))</f>
        <v/>
      </c>
      <c r="O282" s="100" t="str">
        <f>IF($H282="","",IF($C282=Listes!$B$34,Listes!$I$31,IF($C282=Listes!$B$35,(VLOOKUP('Dépenses forfaitaires'!$F282,Listes!$E$31:$F$36,2,FALSE)),IF($C282=Listes!$B$33,IF('Dépenses forfaitaires'!$E282&lt;=Listes!$A$64,'Dépenses forfaitaires'!$E282*Listes!$A$65,IF('Dépenses forfaitaires'!$E282&gt;Listes!$D$64,'Dépenses forfaitaires'!$E282*Listes!$D$65,(('Dépenses forfaitaires'!$E282*Listes!$B$65)+Listes!$C$65)))))))</f>
        <v/>
      </c>
      <c r="P282" s="101" t="str">
        <f t="shared" si="9"/>
        <v/>
      </c>
      <c r="Q282" s="221"/>
    </row>
    <row r="283" spans="1:17" ht="20.149999999999999" customHeight="1" x14ac:dyDescent="0.35">
      <c r="A283" s="44">
        <v>277</v>
      </c>
      <c r="B283" s="20"/>
      <c r="C283" s="20"/>
      <c r="D283" s="20"/>
      <c r="E283" s="20"/>
      <c r="F283" s="20"/>
      <c r="G283" s="20"/>
      <c r="H283" s="107" t="str">
        <f>IF(C283="","",IF(C283="","",(VLOOKUP(C283,Listes!$B$31:$C$35,2,FALSE))))</f>
        <v/>
      </c>
      <c r="I283" s="221" t="str">
        <f t="shared" si="8"/>
        <v/>
      </c>
      <c r="J283" s="221"/>
      <c r="K283" s="221"/>
      <c r="L283" s="101" t="str">
        <f>IF(H283="","",IF(H283="","",(VLOOKUP(H283,Listes!$C$31:$D$35,2,FALSE))))</f>
        <v/>
      </c>
      <c r="M283" s="100" t="str">
        <f>IF($H283="","",IF($C283=Listes!$B$32,IF('Dépenses forfaitaires'!$E283&lt;=Listes!$B$53,('Dépenses forfaitaires'!$E283*(VLOOKUP('Dépenses forfaitaires'!$D283,Listes!$A$54:$E$60,2,FALSE))),IF('Dépenses forfaitaires'!$E283&gt;Listes!$E$53,('Dépenses forfaitaires'!$E283*(VLOOKUP('Dépenses forfaitaires'!$D283,Listes!$A$54:$E$60,5,FALSE))),('Dépenses forfaitaires'!$E283*(VLOOKUP('Dépenses forfaitaires'!$D283,Listes!$A$54:$E$60,3,FALSE)))+(VLOOKUP('Dépenses forfaitaires'!$D283,Listes!$A$54:$E$60,4,FALSE))))))</f>
        <v/>
      </c>
      <c r="N283" s="100" t="str">
        <f>IF($H283="","",IF($C283=Listes!$B$31,IF('Dépenses forfaitaires'!$E283&lt;=Listes!$B$42,('Dépenses forfaitaires'!$E283*(VLOOKUP('Dépenses forfaitaires'!$D283,Listes!$A$43:$E$49,2,FALSE))),IF('Dépenses forfaitaires'!$E283&gt;Listes!$D$42,('Dépenses forfaitaires'!$E283*(VLOOKUP('Dépenses forfaitaires'!$D283,Listes!$A$43:$E$49,5,FALSE))),('Dépenses forfaitaires'!$E283*(VLOOKUP('Dépenses forfaitaires'!$D283,Listes!$A$43:$E$49,3,FALSE)))+(VLOOKUP('Dépenses forfaitaires'!$D283,Listes!$A$43:$E$49,4,FALSE))))))</f>
        <v/>
      </c>
      <c r="O283" s="100" t="str">
        <f>IF($H283="","",IF($C283=Listes!$B$34,Listes!$I$31,IF($C283=Listes!$B$35,(VLOOKUP('Dépenses forfaitaires'!$F283,Listes!$E$31:$F$36,2,FALSE)),IF($C283=Listes!$B$33,IF('Dépenses forfaitaires'!$E283&lt;=Listes!$A$64,'Dépenses forfaitaires'!$E283*Listes!$A$65,IF('Dépenses forfaitaires'!$E283&gt;Listes!$D$64,'Dépenses forfaitaires'!$E283*Listes!$D$65,(('Dépenses forfaitaires'!$E283*Listes!$B$65)+Listes!$C$65)))))))</f>
        <v/>
      </c>
      <c r="P283" s="101" t="str">
        <f t="shared" si="9"/>
        <v/>
      </c>
      <c r="Q283" s="221"/>
    </row>
    <row r="284" spans="1:17" ht="20.149999999999999" customHeight="1" x14ac:dyDescent="0.35">
      <c r="A284" s="44">
        <v>278</v>
      </c>
      <c r="B284" s="20"/>
      <c r="C284" s="20"/>
      <c r="D284" s="20"/>
      <c r="E284" s="20"/>
      <c r="F284" s="20"/>
      <c r="G284" s="20"/>
      <c r="H284" s="107" t="str">
        <f>IF(C284="","",IF(C284="","",(VLOOKUP(C284,Listes!$B$31:$C$35,2,FALSE))))</f>
        <v/>
      </c>
      <c r="I284" s="221" t="str">
        <f t="shared" si="8"/>
        <v/>
      </c>
      <c r="J284" s="221"/>
      <c r="K284" s="221"/>
      <c r="L284" s="101" t="str">
        <f>IF(H284="","",IF(H284="","",(VLOOKUP(H284,Listes!$C$31:$D$35,2,FALSE))))</f>
        <v/>
      </c>
      <c r="M284" s="100" t="str">
        <f>IF($H284="","",IF($C284=Listes!$B$32,IF('Dépenses forfaitaires'!$E284&lt;=Listes!$B$53,('Dépenses forfaitaires'!$E284*(VLOOKUP('Dépenses forfaitaires'!$D284,Listes!$A$54:$E$60,2,FALSE))),IF('Dépenses forfaitaires'!$E284&gt;Listes!$E$53,('Dépenses forfaitaires'!$E284*(VLOOKUP('Dépenses forfaitaires'!$D284,Listes!$A$54:$E$60,5,FALSE))),('Dépenses forfaitaires'!$E284*(VLOOKUP('Dépenses forfaitaires'!$D284,Listes!$A$54:$E$60,3,FALSE)))+(VLOOKUP('Dépenses forfaitaires'!$D284,Listes!$A$54:$E$60,4,FALSE))))))</f>
        <v/>
      </c>
      <c r="N284" s="100" t="str">
        <f>IF($H284="","",IF($C284=Listes!$B$31,IF('Dépenses forfaitaires'!$E284&lt;=Listes!$B$42,('Dépenses forfaitaires'!$E284*(VLOOKUP('Dépenses forfaitaires'!$D284,Listes!$A$43:$E$49,2,FALSE))),IF('Dépenses forfaitaires'!$E284&gt;Listes!$D$42,('Dépenses forfaitaires'!$E284*(VLOOKUP('Dépenses forfaitaires'!$D284,Listes!$A$43:$E$49,5,FALSE))),('Dépenses forfaitaires'!$E284*(VLOOKUP('Dépenses forfaitaires'!$D284,Listes!$A$43:$E$49,3,FALSE)))+(VLOOKUP('Dépenses forfaitaires'!$D284,Listes!$A$43:$E$49,4,FALSE))))))</f>
        <v/>
      </c>
      <c r="O284" s="100" t="str">
        <f>IF($H284="","",IF($C284=Listes!$B$34,Listes!$I$31,IF($C284=Listes!$B$35,(VLOOKUP('Dépenses forfaitaires'!$F284,Listes!$E$31:$F$36,2,FALSE)),IF($C284=Listes!$B$33,IF('Dépenses forfaitaires'!$E284&lt;=Listes!$A$64,'Dépenses forfaitaires'!$E284*Listes!$A$65,IF('Dépenses forfaitaires'!$E284&gt;Listes!$D$64,'Dépenses forfaitaires'!$E284*Listes!$D$65,(('Dépenses forfaitaires'!$E284*Listes!$B$65)+Listes!$C$65)))))))</f>
        <v/>
      </c>
      <c r="P284" s="101" t="str">
        <f t="shared" si="9"/>
        <v/>
      </c>
      <c r="Q284" s="221"/>
    </row>
    <row r="285" spans="1:17" ht="20.149999999999999" customHeight="1" x14ac:dyDescent="0.35">
      <c r="A285" s="44">
        <v>279</v>
      </c>
      <c r="B285" s="20"/>
      <c r="C285" s="20"/>
      <c r="D285" s="20"/>
      <c r="E285" s="20"/>
      <c r="F285" s="20"/>
      <c r="G285" s="20"/>
      <c r="H285" s="107" t="str">
        <f>IF(C285="","",IF(C285="","",(VLOOKUP(C285,Listes!$B$31:$C$35,2,FALSE))))</f>
        <v/>
      </c>
      <c r="I285" s="221" t="str">
        <f t="shared" si="8"/>
        <v/>
      </c>
      <c r="J285" s="221"/>
      <c r="K285" s="221"/>
      <c r="L285" s="101" t="str">
        <f>IF(H285="","",IF(H285="","",(VLOOKUP(H285,Listes!$C$31:$D$35,2,FALSE))))</f>
        <v/>
      </c>
      <c r="M285" s="100" t="str">
        <f>IF($H285="","",IF($C285=Listes!$B$32,IF('Dépenses forfaitaires'!$E285&lt;=Listes!$B$53,('Dépenses forfaitaires'!$E285*(VLOOKUP('Dépenses forfaitaires'!$D285,Listes!$A$54:$E$60,2,FALSE))),IF('Dépenses forfaitaires'!$E285&gt;Listes!$E$53,('Dépenses forfaitaires'!$E285*(VLOOKUP('Dépenses forfaitaires'!$D285,Listes!$A$54:$E$60,5,FALSE))),('Dépenses forfaitaires'!$E285*(VLOOKUP('Dépenses forfaitaires'!$D285,Listes!$A$54:$E$60,3,FALSE)))+(VLOOKUP('Dépenses forfaitaires'!$D285,Listes!$A$54:$E$60,4,FALSE))))))</f>
        <v/>
      </c>
      <c r="N285" s="100" t="str">
        <f>IF($H285="","",IF($C285=Listes!$B$31,IF('Dépenses forfaitaires'!$E285&lt;=Listes!$B$42,('Dépenses forfaitaires'!$E285*(VLOOKUP('Dépenses forfaitaires'!$D285,Listes!$A$43:$E$49,2,FALSE))),IF('Dépenses forfaitaires'!$E285&gt;Listes!$D$42,('Dépenses forfaitaires'!$E285*(VLOOKUP('Dépenses forfaitaires'!$D285,Listes!$A$43:$E$49,5,FALSE))),('Dépenses forfaitaires'!$E285*(VLOOKUP('Dépenses forfaitaires'!$D285,Listes!$A$43:$E$49,3,FALSE)))+(VLOOKUP('Dépenses forfaitaires'!$D285,Listes!$A$43:$E$49,4,FALSE))))))</f>
        <v/>
      </c>
      <c r="O285" s="100" t="str">
        <f>IF($H285="","",IF($C285=Listes!$B$34,Listes!$I$31,IF($C285=Listes!$B$35,(VLOOKUP('Dépenses forfaitaires'!$F285,Listes!$E$31:$F$36,2,FALSE)),IF($C285=Listes!$B$33,IF('Dépenses forfaitaires'!$E285&lt;=Listes!$A$64,'Dépenses forfaitaires'!$E285*Listes!$A$65,IF('Dépenses forfaitaires'!$E285&gt;Listes!$D$64,'Dépenses forfaitaires'!$E285*Listes!$D$65,(('Dépenses forfaitaires'!$E285*Listes!$B$65)+Listes!$C$65)))))))</f>
        <v/>
      </c>
      <c r="P285" s="101" t="str">
        <f t="shared" si="9"/>
        <v/>
      </c>
      <c r="Q285" s="221"/>
    </row>
    <row r="286" spans="1:17" ht="20.149999999999999" customHeight="1" x14ac:dyDescent="0.35">
      <c r="A286" s="44">
        <v>280</v>
      </c>
      <c r="B286" s="20"/>
      <c r="C286" s="20"/>
      <c r="D286" s="20"/>
      <c r="E286" s="20"/>
      <c r="F286" s="20"/>
      <c r="G286" s="20"/>
      <c r="H286" s="107" t="str">
        <f>IF(C286="","",IF(C286="","",(VLOOKUP(C286,Listes!$B$31:$C$35,2,FALSE))))</f>
        <v/>
      </c>
      <c r="I286" s="221" t="str">
        <f t="shared" si="8"/>
        <v/>
      </c>
      <c r="J286" s="221"/>
      <c r="K286" s="221"/>
      <c r="L286" s="101" t="str">
        <f>IF(H286="","",IF(H286="","",(VLOOKUP(H286,Listes!$C$31:$D$35,2,FALSE))))</f>
        <v/>
      </c>
      <c r="M286" s="100" t="str">
        <f>IF($H286="","",IF($C286=Listes!$B$32,IF('Dépenses forfaitaires'!$E286&lt;=Listes!$B$53,('Dépenses forfaitaires'!$E286*(VLOOKUP('Dépenses forfaitaires'!$D286,Listes!$A$54:$E$60,2,FALSE))),IF('Dépenses forfaitaires'!$E286&gt;Listes!$E$53,('Dépenses forfaitaires'!$E286*(VLOOKUP('Dépenses forfaitaires'!$D286,Listes!$A$54:$E$60,5,FALSE))),('Dépenses forfaitaires'!$E286*(VLOOKUP('Dépenses forfaitaires'!$D286,Listes!$A$54:$E$60,3,FALSE)))+(VLOOKUP('Dépenses forfaitaires'!$D286,Listes!$A$54:$E$60,4,FALSE))))))</f>
        <v/>
      </c>
      <c r="N286" s="100" t="str">
        <f>IF($H286="","",IF($C286=Listes!$B$31,IF('Dépenses forfaitaires'!$E286&lt;=Listes!$B$42,('Dépenses forfaitaires'!$E286*(VLOOKUP('Dépenses forfaitaires'!$D286,Listes!$A$43:$E$49,2,FALSE))),IF('Dépenses forfaitaires'!$E286&gt;Listes!$D$42,('Dépenses forfaitaires'!$E286*(VLOOKUP('Dépenses forfaitaires'!$D286,Listes!$A$43:$E$49,5,FALSE))),('Dépenses forfaitaires'!$E286*(VLOOKUP('Dépenses forfaitaires'!$D286,Listes!$A$43:$E$49,3,FALSE)))+(VLOOKUP('Dépenses forfaitaires'!$D286,Listes!$A$43:$E$49,4,FALSE))))))</f>
        <v/>
      </c>
      <c r="O286" s="100" t="str">
        <f>IF($H286="","",IF($C286=Listes!$B$34,Listes!$I$31,IF($C286=Listes!$B$35,(VLOOKUP('Dépenses forfaitaires'!$F286,Listes!$E$31:$F$36,2,FALSE)),IF($C286=Listes!$B$33,IF('Dépenses forfaitaires'!$E286&lt;=Listes!$A$64,'Dépenses forfaitaires'!$E286*Listes!$A$65,IF('Dépenses forfaitaires'!$E286&gt;Listes!$D$64,'Dépenses forfaitaires'!$E286*Listes!$D$65,(('Dépenses forfaitaires'!$E286*Listes!$B$65)+Listes!$C$65)))))))</f>
        <v/>
      </c>
      <c r="P286" s="101" t="str">
        <f t="shared" si="9"/>
        <v/>
      </c>
      <c r="Q286" s="221"/>
    </row>
    <row r="287" spans="1:17" ht="20.149999999999999" customHeight="1" x14ac:dyDescent="0.35">
      <c r="A287" s="44">
        <v>281</v>
      </c>
      <c r="B287" s="20"/>
      <c r="C287" s="20"/>
      <c r="D287" s="20"/>
      <c r="E287" s="20"/>
      <c r="F287" s="20"/>
      <c r="G287" s="20"/>
      <c r="H287" s="107" t="str">
        <f>IF(C287="","",IF(C287="","",(VLOOKUP(C287,Listes!$B$31:$C$35,2,FALSE))))</f>
        <v/>
      </c>
      <c r="I287" s="221" t="str">
        <f t="shared" si="8"/>
        <v/>
      </c>
      <c r="J287" s="221"/>
      <c r="K287" s="221"/>
      <c r="L287" s="101" t="str">
        <f>IF(H287="","",IF(H287="","",(VLOOKUP(H287,Listes!$C$31:$D$35,2,FALSE))))</f>
        <v/>
      </c>
      <c r="M287" s="100" t="str">
        <f>IF($H287="","",IF($C287=Listes!$B$32,IF('Dépenses forfaitaires'!$E287&lt;=Listes!$B$53,('Dépenses forfaitaires'!$E287*(VLOOKUP('Dépenses forfaitaires'!$D287,Listes!$A$54:$E$60,2,FALSE))),IF('Dépenses forfaitaires'!$E287&gt;Listes!$E$53,('Dépenses forfaitaires'!$E287*(VLOOKUP('Dépenses forfaitaires'!$D287,Listes!$A$54:$E$60,5,FALSE))),('Dépenses forfaitaires'!$E287*(VLOOKUP('Dépenses forfaitaires'!$D287,Listes!$A$54:$E$60,3,FALSE)))+(VLOOKUP('Dépenses forfaitaires'!$D287,Listes!$A$54:$E$60,4,FALSE))))))</f>
        <v/>
      </c>
      <c r="N287" s="100" t="str">
        <f>IF($H287="","",IF($C287=Listes!$B$31,IF('Dépenses forfaitaires'!$E287&lt;=Listes!$B$42,('Dépenses forfaitaires'!$E287*(VLOOKUP('Dépenses forfaitaires'!$D287,Listes!$A$43:$E$49,2,FALSE))),IF('Dépenses forfaitaires'!$E287&gt;Listes!$D$42,('Dépenses forfaitaires'!$E287*(VLOOKUP('Dépenses forfaitaires'!$D287,Listes!$A$43:$E$49,5,FALSE))),('Dépenses forfaitaires'!$E287*(VLOOKUP('Dépenses forfaitaires'!$D287,Listes!$A$43:$E$49,3,FALSE)))+(VLOOKUP('Dépenses forfaitaires'!$D287,Listes!$A$43:$E$49,4,FALSE))))))</f>
        <v/>
      </c>
      <c r="O287" s="100" t="str">
        <f>IF($H287="","",IF($C287=Listes!$B$34,Listes!$I$31,IF($C287=Listes!$B$35,(VLOOKUP('Dépenses forfaitaires'!$F287,Listes!$E$31:$F$36,2,FALSE)),IF($C287=Listes!$B$33,IF('Dépenses forfaitaires'!$E287&lt;=Listes!$A$64,'Dépenses forfaitaires'!$E287*Listes!$A$65,IF('Dépenses forfaitaires'!$E287&gt;Listes!$D$64,'Dépenses forfaitaires'!$E287*Listes!$D$65,(('Dépenses forfaitaires'!$E287*Listes!$B$65)+Listes!$C$65)))))))</f>
        <v/>
      </c>
      <c r="P287" s="101" t="str">
        <f t="shared" si="9"/>
        <v/>
      </c>
      <c r="Q287" s="221"/>
    </row>
    <row r="288" spans="1:17" ht="20.149999999999999" customHeight="1" x14ac:dyDescent="0.35">
      <c r="A288" s="44">
        <v>282</v>
      </c>
      <c r="B288" s="20"/>
      <c r="C288" s="20"/>
      <c r="D288" s="20"/>
      <c r="E288" s="20"/>
      <c r="F288" s="20"/>
      <c r="G288" s="20"/>
      <c r="H288" s="107" t="str">
        <f>IF(C288="","",IF(C288="","",(VLOOKUP(C288,Listes!$B$31:$C$35,2,FALSE))))</f>
        <v/>
      </c>
      <c r="I288" s="221" t="str">
        <f t="shared" si="8"/>
        <v/>
      </c>
      <c r="J288" s="221"/>
      <c r="K288" s="221"/>
      <c r="L288" s="101" t="str">
        <f>IF(H288="","",IF(H288="","",(VLOOKUP(H288,Listes!$C$31:$D$35,2,FALSE))))</f>
        <v/>
      </c>
      <c r="M288" s="100" t="str">
        <f>IF($H288="","",IF($C288=Listes!$B$32,IF('Dépenses forfaitaires'!$E288&lt;=Listes!$B$53,('Dépenses forfaitaires'!$E288*(VLOOKUP('Dépenses forfaitaires'!$D288,Listes!$A$54:$E$60,2,FALSE))),IF('Dépenses forfaitaires'!$E288&gt;Listes!$E$53,('Dépenses forfaitaires'!$E288*(VLOOKUP('Dépenses forfaitaires'!$D288,Listes!$A$54:$E$60,5,FALSE))),('Dépenses forfaitaires'!$E288*(VLOOKUP('Dépenses forfaitaires'!$D288,Listes!$A$54:$E$60,3,FALSE)))+(VLOOKUP('Dépenses forfaitaires'!$D288,Listes!$A$54:$E$60,4,FALSE))))))</f>
        <v/>
      </c>
      <c r="N288" s="100" t="str">
        <f>IF($H288="","",IF($C288=Listes!$B$31,IF('Dépenses forfaitaires'!$E288&lt;=Listes!$B$42,('Dépenses forfaitaires'!$E288*(VLOOKUP('Dépenses forfaitaires'!$D288,Listes!$A$43:$E$49,2,FALSE))),IF('Dépenses forfaitaires'!$E288&gt;Listes!$D$42,('Dépenses forfaitaires'!$E288*(VLOOKUP('Dépenses forfaitaires'!$D288,Listes!$A$43:$E$49,5,FALSE))),('Dépenses forfaitaires'!$E288*(VLOOKUP('Dépenses forfaitaires'!$D288,Listes!$A$43:$E$49,3,FALSE)))+(VLOOKUP('Dépenses forfaitaires'!$D288,Listes!$A$43:$E$49,4,FALSE))))))</f>
        <v/>
      </c>
      <c r="O288" s="100" t="str">
        <f>IF($H288="","",IF($C288=Listes!$B$34,Listes!$I$31,IF($C288=Listes!$B$35,(VLOOKUP('Dépenses forfaitaires'!$F288,Listes!$E$31:$F$36,2,FALSE)),IF($C288=Listes!$B$33,IF('Dépenses forfaitaires'!$E288&lt;=Listes!$A$64,'Dépenses forfaitaires'!$E288*Listes!$A$65,IF('Dépenses forfaitaires'!$E288&gt;Listes!$D$64,'Dépenses forfaitaires'!$E288*Listes!$D$65,(('Dépenses forfaitaires'!$E288*Listes!$B$65)+Listes!$C$65)))))))</f>
        <v/>
      </c>
      <c r="P288" s="101" t="str">
        <f t="shared" si="9"/>
        <v/>
      </c>
      <c r="Q288" s="221"/>
    </row>
    <row r="289" spans="1:17" ht="20.149999999999999" customHeight="1" x14ac:dyDescent="0.35">
      <c r="A289" s="44">
        <v>283</v>
      </c>
      <c r="B289" s="20"/>
      <c r="C289" s="20"/>
      <c r="D289" s="20"/>
      <c r="E289" s="20"/>
      <c r="F289" s="20"/>
      <c r="G289" s="20"/>
      <c r="H289" s="107" t="str">
        <f>IF(C289="","",IF(C289="","",(VLOOKUP(C289,Listes!$B$31:$C$35,2,FALSE))))</f>
        <v/>
      </c>
      <c r="I289" s="221" t="str">
        <f t="shared" si="8"/>
        <v/>
      </c>
      <c r="J289" s="221"/>
      <c r="K289" s="221"/>
      <c r="L289" s="101" t="str">
        <f>IF(H289="","",IF(H289="","",(VLOOKUP(H289,Listes!$C$31:$D$35,2,FALSE))))</f>
        <v/>
      </c>
      <c r="M289" s="100" t="str">
        <f>IF($H289="","",IF($C289=Listes!$B$32,IF('Dépenses forfaitaires'!$E289&lt;=Listes!$B$53,('Dépenses forfaitaires'!$E289*(VLOOKUP('Dépenses forfaitaires'!$D289,Listes!$A$54:$E$60,2,FALSE))),IF('Dépenses forfaitaires'!$E289&gt;Listes!$E$53,('Dépenses forfaitaires'!$E289*(VLOOKUP('Dépenses forfaitaires'!$D289,Listes!$A$54:$E$60,5,FALSE))),('Dépenses forfaitaires'!$E289*(VLOOKUP('Dépenses forfaitaires'!$D289,Listes!$A$54:$E$60,3,FALSE)))+(VLOOKUP('Dépenses forfaitaires'!$D289,Listes!$A$54:$E$60,4,FALSE))))))</f>
        <v/>
      </c>
      <c r="N289" s="100" t="str">
        <f>IF($H289="","",IF($C289=Listes!$B$31,IF('Dépenses forfaitaires'!$E289&lt;=Listes!$B$42,('Dépenses forfaitaires'!$E289*(VLOOKUP('Dépenses forfaitaires'!$D289,Listes!$A$43:$E$49,2,FALSE))),IF('Dépenses forfaitaires'!$E289&gt;Listes!$D$42,('Dépenses forfaitaires'!$E289*(VLOOKUP('Dépenses forfaitaires'!$D289,Listes!$A$43:$E$49,5,FALSE))),('Dépenses forfaitaires'!$E289*(VLOOKUP('Dépenses forfaitaires'!$D289,Listes!$A$43:$E$49,3,FALSE)))+(VLOOKUP('Dépenses forfaitaires'!$D289,Listes!$A$43:$E$49,4,FALSE))))))</f>
        <v/>
      </c>
      <c r="O289" s="100" t="str">
        <f>IF($H289="","",IF($C289=Listes!$B$34,Listes!$I$31,IF($C289=Listes!$B$35,(VLOOKUP('Dépenses forfaitaires'!$F289,Listes!$E$31:$F$36,2,FALSE)),IF($C289=Listes!$B$33,IF('Dépenses forfaitaires'!$E289&lt;=Listes!$A$64,'Dépenses forfaitaires'!$E289*Listes!$A$65,IF('Dépenses forfaitaires'!$E289&gt;Listes!$D$64,'Dépenses forfaitaires'!$E289*Listes!$D$65,(('Dépenses forfaitaires'!$E289*Listes!$B$65)+Listes!$C$65)))))))</f>
        <v/>
      </c>
      <c r="P289" s="101" t="str">
        <f t="shared" si="9"/>
        <v/>
      </c>
      <c r="Q289" s="221"/>
    </row>
    <row r="290" spans="1:17" ht="20.149999999999999" customHeight="1" x14ac:dyDescent="0.35">
      <c r="A290" s="44">
        <v>284</v>
      </c>
      <c r="B290" s="20"/>
      <c r="C290" s="20"/>
      <c r="D290" s="20"/>
      <c r="E290" s="20"/>
      <c r="F290" s="20"/>
      <c r="G290" s="20"/>
      <c r="H290" s="107" t="str">
        <f>IF(C290="","",IF(C290="","",(VLOOKUP(C290,Listes!$B$31:$C$35,2,FALSE))))</f>
        <v/>
      </c>
      <c r="I290" s="221" t="str">
        <f t="shared" si="8"/>
        <v/>
      </c>
      <c r="J290" s="221"/>
      <c r="K290" s="221"/>
      <c r="L290" s="101" t="str">
        <f>IF(H290="","",IF(H290="","",(VLOOKUP(H290,Listes!$C$31:$D$35,2,FALSE))))</f>
        <v/>
      </c>
      <c r="M290" s="100" t="str">
        <f>IF($H290="","",IF($C290=Listes!$B$32,IF('Dépenses forfaitaires'!$E290&lt;=Listes!$B$53,('Dépenses forfaitaires'!$E290*(VLOOKUP('Dépenses forfaitaires'!$D290,Listes!$A$54:$E$60,2,FALSE))),IF('Dépenses forfaitaires'!$E290&gt;Listes!$E$53,('Dépenses forfaitaires'!$E290*(VLOOKUP('Dépenses forfaitaires'!$D290,Listes!$A$54:$E$60,5,FALSE))),('Dépenses forfaitaires'!$E290*(VLOOKUP('Dépenses forfaitaires'!$D290,Listes!$A$54:$E$60,3,FALSE)))+(VLOOKUP('Dépenses forfaitaires'!$D290,Listes!$A$54:$E$60,4,FALSE))))))</f>
        <v/>
      </c>
      <c r="N290" s="100" t="str">
        <f>IF($H290="","",IF($C290=Listes!$B$31,IF('Dépenses forfaitaires'!$E290&lt;=Listes!$B$42,('Dépenses forfaitaires'!$E290*(VLOOKUP('Dépenses forfaitaires'!$D290,Listes!$A$43:$E$49,2,FALSE))),IF('Dépenses forfaitaires'!$E290&gt;Listes!$D$42,('Dépenses forfaitaires'!$E290*(VLOOKUP('Dépenses forfaitaires'!$D290,Listes!$A$43:$E$49,5,FALSE))),('Dépenses forfaitaires'!$E290*(VLOOKUP('Dépenses forfaitaires'!$D290,Listes!$A$43:$E$49,3,FALSE)))+(VLOOKUP('Dépenses forfaitaires'!$D290,Listes!$A$43:$E$49,4,FALSE))))))</f>
        <v/>
      </c>
      <c r="O290" s="100" t="str">
        <f>IF($H290="","",IF($C290=Listes!$B$34,Listes!$I$31,IF($C290=Listes!$B$35,(VLOOKUP('Dépenses forfaitaires'!$F290,Listes!$E$31:$F$36,2,FALSE)),IF($C290=Listes!$B$33,IF('Dépenses forfaitaires'!$E290&lt;=Listes!$A$64,'Dépenses forfaitaires'!$E290*Listes!$A$65,IF('Dépenses forfaitaires'!$E290&gt;Listes!$D$64,'Dépenses forfaitaires'!$E290*Listes!$D$65,(('Dépenses forfaitaires'!$E290*Listes!$B$65)+Listes!$C$65)))))))</f>
        <v/>
      </c>
      <c r="P290" s="101" t="str">
        <f t="shared" si="9"/>
        <v/>
      </c>
      <c r="Q290" s="221"/>
    </row>
    <row r="291" spans="1:17" ht="20.149999999999999" customHeight="1" x14ac:dyDescent="0.35">
      <c r="A291" s="44">
        <v>285</v>
      </c>
      <c r="B291" s="20"/>
      <c r="C291" s="20"/>
      <c r="D291" s="20"/>
      <c r="E291" s="20"/>
      <c r="F291" s="20"/>
      <c r="G291" s="20"/>
      <c r="H291" s="107" t="str">
        <f>IF(C291="","",IF(C291="","",(VLOOKUP(C291,Listes!$B$31:$C$35,2,FALSE))))</f>
        <v/>
      </c>
      <c r="I291" s="221" t="str">
        <f t="shared" si="8"/>
        <v/>
      </c>
      <c r="J291" s="221"/>
      <c r="K291" s="221"/>
      <c r="L291" s="101" t="str">
        <f>IF(H291="","",IF(H291="","",(VLOOKUP(H291,Listes!$C$31:$D$35,2,FALSE))))</f>
        <v/>
      </c>
      <c r="M291" s="100" t="str">
        <f>IF($H291="","",IF($C291=Listes!$B$32,IF('Dépenses forfaitaires'!$E291&lt;=Listes!$B$53,('Dépenses forfaitaires'!$E291*(VLOOKUP('Dépenses forfaitaires'!$D291,Listes!$A$54:$E$60,2,FALSE))),IF('Dépenses forfaitaires'!$E291&gt;Listes!$E$53,('Dépenses forfaitaires'!$E291*(VLOOKUP('Dépenses forfaitaires'!$D291,Listes!$A$54:$E$60,5,FALSE))),('Dépenses forfaitaires'!$E291*(VLOOKUP('Dépenses forfaitaires'!$D291,Listes!$A$54:$E$60,3,FALSE)))+(VLOOKUP('Dépenses forfaitaires'!$D291,Listes!$A$54:$E$60,4,FALSE))))))</f>
        <v/>
      </c>
      <c r="N291" s="100" t="str">
        <f>IF($H291="","",IF($C291=Listes!$B$31,IF('Dépenses forfaitaires'!$E291&lt;=Listes!$B$42,('Dépenses forfaitaires'!$E291*(VLOOKUP('Dépenses forfaitaires'!$D291,Listes!$A$43:$E$49,2,FALSE))),IF('Dépenses forfaitaires'!$E291&gt;Listes!$D$42,('Dépenses forfaitaires'!$E291*(VLOOKUP('Dépenses forfaitaires'!$D291,Listes!$A$43:$E$49,5,FALSE))),('Dépenses forfaitaires'!$E291*(VLOOKUP('Dépenses forfaitaires'!$D291,Listes!$A$43:$E$49,3,FALSE)))+(VLOOKUP('Dépenses forfaitaires'!$D291,Listes!$A$43:$E$49,4,FALSE))))))</f>
        <v/>
      </c>
      <c r="O291" s="100" t="str">
        <f>IF($H291="","",IF($C291=Listes!$B$34,Listes!$I$31,IF($C291=Listes!$B$35,(VLOOKUP('Dépenses forfaitaires'!$F291,Listes!$E$31:$F$36,2,FALSE)),IF($C291=Listes!$B$33,IF('Dépenses forfaitaires'!$E291&lt;=Listes!$A$64,'Dépenses forfaitaires'!$E291*Listes!$A$65,IF('Dépenses forfaitaires'!$E291&gt;Listes!$D$64,'Dépenses forfaitaires'!$E291*Listes!$D$65,(('Dépenses forfaitaires'!$E291*Listes!$B$65)+Listes!$C$65)))))))</f>
        <v/>
      </c>
      <c r="P291" s="101" t="str">
        <f t="shared" si="9"/>
        <v/>
      </c>
      <c r="Q291" s="221"/>
    </row>
    <row r="292" spans="1:17" ht="20.149999999999999" customHeight="1" x14ac:dyDescent="0.35">
      <c r="A292" s="44">
        <v>286</v>
      </c>
      <c r="B292" s="20"/>
      <c r="C292" s="20"/>
      <c r="D292" s="20"/>
      <c r="E292" s="20"/>
      <c r="F292" s="20"/>
      <c r="G292" s="20"/>
      <c r="H292" s="107" t="str">
        <f>IF(C292="","",IF(C292="","",(VLOOKUP(C292,Listes!$B$31:$C$35,2,FALSE))))</f>
        <v/>
      </c>
      <c r="I292" s="221" t="str">
        <f t="shared" si="8"/>
        <v/>
      </c>
      <c r="J292" s="221"/>
      <c r="K292" s="221"/>
      <c r="L292" s="101" t="str">
        <f>IF(H292="","",IF(H292="","",(VLOOKUP(H292,Listes!$C$31:$D$35,2,FALSE))))</f>
        <v/>
      </c>
      <c r="M292" s="100" t="str">
        <f>IF($H292="","",IF($C292=Listes!$B$32,IF('Dépenses forfaitaires'!$E292&lt;=Listes!$B$53,('Dépenses forfaitaires'!$E292*(VLOOKUP('Dépenses forfaitaires'!$D292,Listes!$A$54:$E$60,2,FALSE))),IF('Dépenses forfaitaires'!$E292&gt;Listes!$E$53,('Dépenses forfaitaires'!$E292*(VLOOKUP('Dépenses forfaitaires'!$D292,Listes!$A$54:$E$60,5,FALSE))),('Dépenses forfaitaires'!$E292*(VLOOKUP('Dépenses forfaitaires'!$D292,Listes!$A$54:$E$60,3,FALSE)))+(VLOOKUP('Dépenses forfaitaires'!$D292,Listes!$A$54:$E$60,4,FALSE))))))</f>
        <v/>
      </c>
      <c r="N292" s="100" t="str">
        <f>IF($H292="","",IF($C292=Listes!$B$31,IF('Dépenses forfaitaires'!$E292&lt;=Listes!$B$42,('Dépenses forfaitaires'!$E292*(VLOOKUP('Dépenses forfaitaires'!$D292,Listes!$A$43:$E$49,2,FALSE))),IF('Dépenses forfaitaires'!$E292&gt;Listes!$D$42,('Dépenses forfaitaires'!$E292*(VLOOKUP('Dépenses forfaitaires'!$D292,Listes!$A$43:$E$49,5,FALSE))),('Dépenses forfaitaires'!$E292*(VLOOKUP('Dépenses forfaitaires'!$D292,Listes!$A$43:$E$49,3,FALSE)))+(VLOOKUP('Dépenses forfaitaires'!$D292,Listes!$A$43:$E$49,4,FALSE))))))</f>
        <v/>
      </c>
      <c r="O292" s="100" t="str">
        <f>IF($H292="","",IF($C292=Listes!$B$34,Listes!$I$31,IF($C292=Listes!$B$35,(VLOOKUP('Dépenses forfaitaires'!$F292,Listes!$E$31:$F$36,2,FALSE)),IF($C292=Listes!$B$33,IF('Dépenses forfaitaires'!$E292&lt;=Listes!$A$64,'Dépenses forfaitaires'!$E292*Listes!$A$65,IF('Dépenses forfaitaires'!$E292&gt;Listes!$D$64,'Dépenses forfaitaires'!$E292*Listes!$D$65,(('Dépenses forfaitaires'!$E292*Listes!$B$65)+Listes!$C$65)))))))</f>
        <v/>
      </c>
      <c r="P292" s="101" t="str">
        <f t="shared" si="9"/>
        <v/>
      </c>
      <c r="Q292" s="221"/>
    </row>
    <row r="293" spans="1:17" ht="20.149999999999999" customHeight="1" x14ac:dyDescent="0.35">
      <c r="A293" s="44">
        <v>287</v>
      </c>
      <c r="B293" s="20"/>
      <c r="C293" s="20"/>
      <c r="D293" s="20"/>
      <c r="E293" s="20"/>
      <c r="F293" s="20"/>
      <c r="G293" s="20"/>
      <c r="H293" s="107" t="str">
        <f>IF(C293="","",IF(C293="","",(VLOOKUP(C293,Listes!$B$31:$C$35,2,FALSE))))</f>
        <v/>
      </c>
      <c r="I293" s="221" t="str">
        <f t="shared" si="8"/>
        <v/>
      </c>
      <c r="J293" s="221"/>
      <c r="K293" s="221"/>
      <c r="L293" s="101" t="str">
        <f>IF(H293="","",IF(H293="","",(VLOOKUP(H293,Listes!$C$31:$D$35,2,FALSE))))</f>
        <v/>
      </c>
      <c r="M293" s="100" t="str">
        <f>IF($H293="","",IF($C293=Listes!$B$32,IF('Dépenses forfaitaires'!$E293&lt;=Listes!$B$53,('Dépenses forfaitaires'!$E293*(VLOOKUP('Dépenses forfaitaires'!$D293,Listes!$A$54:$E$60,2,FALSE))),IF('Dépenses forfaitaires'!$E293&gt;Listes!$E$53,('Dépenses forfaitaires'!$E293*(VLOOKUP('Dépenses forfaitaires'!$D293,Listes!$A$54:$E$60,5,FALSE))),('Dépenses forfaitaires'!$E293*(VLOOKUP('Dépenses forfaitaires'!$D293,Listes!$A$54:$E$60,3,FALSE)))+(VLOOKUP('Dépenses forfaitaires'!$D293,Listes!$A$54:$E$60,4,FALSE))))))</f>
        <v/>
      </c>
      <c r="N293" s="100" t="str">
        <f>IF($H293="","",IF($C293=Listes!$B$31,IF('Dépenses forfaitaires'!$E293&lt;=Listes!$B$42,('Dépenses forfaitaires'!$E293*(VLOOKUP('Dépenses forfaitaires'!$D293,Listes!$A$43:$E$49,2,FALSE))),IF('Dépenses forfaitaires'!$E293&gt;Listes!$D$42,('Dépenses forfaitaires'!$E293*(VLOOKUP('Dépenses forfaitaires'!$D293,Listes!$A$43:$E$49,5,FALSE))),('Dépenses forfaitaires'!$E293*(VLOOKUP('Dépenses forfaitaires'!$D293,Listes!$A$43:$E$49,3,FALSE)))+(VLOOKUP('Dépenses forfaitaires'!$D293,Listes!$A$43:$E$49,4,FALSE))))))</f>
        <v/>
      </c>
      <c r="O293" s="100" t="str">
        <f>IF($H293="","",IF($C293=Listes!$B$34,Listes!$I$31,IF($C293=Listes!$B$35,(VLOOKUP('Dépenses forfaitaires'!$F293,Listes!$E$31:$F$36,2,FALSE)),IF($C293=Listes!$B$33,IF('Dépenses forfaitaires'!$E293&lt;=Listes!$A$64,'Dépenses forfaitaires'!$E293*Listes!$A$65,IF('Dépenses forfaitaires'!$E293&gt;Listes!$D$64,'Dépenses forfaitaires'!$E293*Listes!$D$65,(('Dépenses forfaitaires'!$E293*Listes!$B$65)+Listes!$C$65)))))))</f>
        <v/>
      </c>
      <c r="P293" s="101" t="str">
        <f t="shared" si="9"/>
        <v/>
      </c>
      <c r="Q293" s="221"/>
    </row>
    <row r="294" spans="1:17" ht="20.149999999999999" customHeight="1" x14ac:dyDescent="0.35">
      <c r="A294" s="44">
        <v>288</v>
      </c>
      <c r="B294" s="20"/>
      <c r="C294" s="20"/>
      <c r="D294" s="20"/>
      <c r="E294" s="20"/>
      <c r="F294" s="20"/>
      <c r="G294" s="20"/>
      <c r="H294" s="107" t="str">
        <f>IF(C294="","",IF(C294="","",(VLOOKUP(C294,Listes!$B$31:$C$35,2,FALSE))))</f>
        <v/>
      </c>
      <c r="I294" s="221" t="str">
        <f t="shared" si="8"/>
        <v/>
      </c>
      <c r="J294" s="221"/>
      <c r="K294" s="221"/>
      <c r="L294" s="101" t="str">
        <f>IF(H294="","",IF(H294="","",(VLOOKUP(H294,Listes!$C$31:$D$35,2,FALSE))))</f>
        <v/>
      </c>
      <c r="M294" s="100" t="str">
        <f>IF($H294="","",IF($C294=Listes!$B$32,IF('Dépenses forfaitaires'!$E294&lt;=Listes!$B$53,('Dépenses forfaitaires'!$E294*(VLOOKUP('Dépenses forfaitaires'!$D294,Listes!$A$54:$E$60,2,FALSE))),IF('Dépenses forfaitaires'!$E294&gt;Listes!$E$53,('Dépenses forfaitaires'!$E294*(VLOOKUP('Dépenses forfaitaires'!$D294,Listes!$A$54:$E$60,5,FALSE))),('Dépenses forfaitaires'!$E294*(VLOOKUP('Dépenses forfaitaires'!$D294,Listes!$A$54:$E$60,3,FALSE)))+(VLOOKUP('Dépenses forfaitaires'!$D294,Listes!$A$54:$E$60,4,FALSE))))))</f>
        <v/>
      </c>
      <c r="N294" s="100" t="str">
        <f>IF($H294="","",IF($C294=Listes!$B$31,IF('Dépenses forfaitaires'!$E294&lt;=Listes!$B$42,('Dépenses forfaitaires'!$E294*(VLOOKUP('Dépenses forfaitaires'!$D294,Listes!$A$43:$E$49,2,FALSE))),IF('Dépenses forfaitaires'!$E294&gt;Listes!$D$42,('Dépenses forfaitaires'!$E294*(VLOOKUP('Dépenses forfaitaires'!$D294,Listes!$A$43:$E$49,5,FALSE))),('Dépenses forfaitaires'!$E294*(VLOOKUP('Dépenses forfaitaires'!$D294,Listes!$A$43:$E$49,3,FALSE)))+(VLOOKUP('Dépenses forfaitaires'!$D294,Listes!$A$43:$E$49,4,FALSE))))))</f>
        <v/>
      </c>
      <c r="O294" s="100" t="str">
        <f>IF($H294="","",IF($C294=Listes!$B$34,Listes!$I$31,IF($C294=Listes!$B$35,(VLOOKUP('Dépenses forfaitaires'!$F294,Listes!$E$31:$F$36,2,FALSE)),IF($C294=Listes!$B$33,IF('Dépenses forfaitaires'!$E294&lt;=Listes!$A$64,'Dépenses forfaitaires'!$E294*Listes!$A$65,IF('Dépenses forfaitaires'!$E294&gt;Listes!$D$64,'Dépenses forfaitaires'!$E294*Listes!$D$65,(('Dépenses forfaitaires'!$E294*Listes!$B$65)+Listes!$C$65)))))))</f>
        <v/>
      </c>
      <c r="P294" s="101" t="str">
        <f t="shared" si="9"/>
        <v/>
      </c>
      <c r="Q294" s="221"/>
    </row>
    <row r="295" spans="1:17" ht="20.149999999999999" customHeight="1" x14ac:dyDescent="0.35">
      <c r="A295" s="44">
        <v>289</v>
      </c>
      <c r="B295" s="20"/>
      <c r="C295" s="20"/>
      <c r="D295" s="20"/>
      <c r="E295" s="20"/>
      <c r="F295" s="20"/>
      <c r="G295" s="20"/>
      <c r="H295" s="107" t="str">
        <f>IF(C295="","",IF(C295="","",(VLOOKUP(C295,Listes!$B$31:$C$35,2,FALSE))))</f>
        <v/>
      </c>
      <c r="I295" s="221" t="str">
        <f t="shared" si="8"/>
        <v/>
      </c>
      <c r="J295" s="221"/>
      <c r="K295" s="221"/>
      <c r="L295" s="101" t="str">
        <f>IF(H295="","",IF(H295="","",(VLOOKUP(H295,Listes!$C$31:$D$35,2,FALSE))))</f>
        <v/>
      </c>
      <c r="M295" s="100" t="str">
        <f>IF($H295="","",IF($C295=Listes!$B$32,IF('Dépenses forfaitaires'!$E295&lt;=Listes!$B$53,('Dépenses forfaitaires'!$E295*(VLOOKUP('Dépenses forfaitaires'!$D295,Listes!$A$54:$E$60,2,FALSE))),IF('Dépenses forfaitaires'!$E295&gt;Listes!$E$53,('Dépenses forfaitaires'!$E295*(VLOOKUP('Dépenses forfaitaires'!$D295,Listes!$A$54:$E$60,5,FALSE))),('Dépenses forfaitaires'!$E295*(VLOOKUP('Dépenses forfaitaires'!$D295,Listes!$A$54:$E$60,3,FALSE)))+(VLOOKUP('Dépenses forfaitaires'!$D295,Listes!$A$54:$E$60,4,FALSE))))))</f>
        <v/>
      </c>
      <c r="N295" s="100" t="str">
        <f>IF($H295="","",IF($C295=Listes!$B$31,IF('Dépenses forfaitaires'!$E295&lt;=Listes!$B$42,('Dépenses forfaitaires'!$E295*(VLOOKUP('Dépenses forfaitaires'!$D295,Listes!$A$43:$E$49,2,FALSE))),IF('Dépenses forfaitaires'!$E295&gt;Listes!$D$42,('Dépenses forfaitaires'!$E295*(VLOOKUP('Dépenses forfaitaires'!$D295,Listes!$A$43:$E$49,5,FALSE))),('Dépenses forfaitaires'!$E295*(VLOOKUP('Dépenses forfaitaires'!$D295,Listes!$A$43:$E$49,3,FALSE)))+(VLOOKUP('Dépenses forfaitaires'!$D295,Listes!$A$43:$E$49,4,FALSE))))))</f>
        <v/>
      </c>
      <c r="O295" s="100" t="str">
        <f>IF($H295="","",IF($C295=Listes!$B$34,Listes!$I$31,IF($C295=Listes!$B$35,(VLOOKUP('Dépenses forfaitaires'!$F295,Listes!$E$31:$F$36,2,FALSE)),IF($C295=Listes!$B$33,IF('Dépenses forfaitaires'!$E295&lt;=Listes!$A$64,'Dépenses forfaitaires'!$E295*Listes!$A$65,IF('Dépenses forfaitaires'!$E295&gt;Listes!$D$64,'Dépenses forfaitaires'!$E295*Listes!$D$65,(('Dépenses forfaitaires'!$E295*Listes!$B$65)+Listes!$C$65)))))))</f>
        <v/>
      </c>
      <c r="P295" s="101" t="str">
        <f t="shared" si="9"/>
        <v/>
      </c>
      <c r="Q295" s="221"/>
    </row>
    <row r="296" spans="1:17" ht="20.149999999999999" customHeight="1" x14ac:dyDescent="0.35">
      <c r="A296" s="44">
        <v>290</v>
      </c>
      <c r="B296" s="20"/>
      <c r="C296" s="20"/>
      <c r="D296" s="20"/>
      <c r="E296" s="20"/>
      <c r="F296" s="20"/>
      <c r="G296" s="20"/>
      <c r="H296" s="107" t="str">
        <f>IF(C296="","",IF(C296="","",(VLOOKUP(C296,Listes!$B$31:$C$35,2,FALSE))))</f>
        <v/>
      </c>
      <c r="I296" s="221" t="str">
        <f t="shared" si="8"/>
        <v/>
      </c>
      <c r="J296" s="221"/>
      <c r="K296" s="221"/>
      <c r="L296" s="101" t="str">
        <f>IF(H296="","",IF(H296="","",(VLOOKUP(H296,Listes!$C$31:$D$35,2,FALSE))))</f>
        <v/>
      </c>
      <c r="M296" s="100" t="str">
        <f>IF($H296="","",IF($C296=Listes!$B$32,IF('Dépenses forfaitaires'!$E296&lt;=Listes!$B$53,('Dépenses forfaitaires'!$E296*(VLOOKUP('Dépenses forfaitaires'!$D296,Listes!$A$54:$E$60,2,FALSE))),IF('Dépenses forfaitaires'!$E296&gt;Listes!$E$53,('Dépenses forfaitaires'!$E296*(VLOOKUP('Dépenses forfaitaires'!$D296,Listes!$A$54:$E$60,5,FALSE))),('Dépenses forfaitaires'!$E296*(VLOOKUP('Dépenses forfaitaires'!$D296,Listes!$A$54:$E$60,3,FALSE)))+(VLOOKUP('Dépenses forfaitaires'!$D296,Listes!$A$54:$E$60,4,FALSE))))))</f>
        <v/>
      </c>
      <c r="N296" s="100" t="str">
        <f>IF($H296="","",IF($C296=Listes!$B$31,IF('Dépenses forfaitaires'!$E296&lt;=Listes!$B$42,('Dépenses forfaitaires'!$E296*(VLOOKUP('Dépenses forfaitaires'!$D296,Listes!$A$43:$E$49,2,FALSE))),IF('Dépenses forfaitaires'!$E296&gt;Listes!$D$42,('Dépenses forfaitaires'!$E296*(VLOOKUP('Dépenses forfaitaires'!$D296,Listes!$A$43:$E$49,5,FALSE))),('Dépenses forfaitaires'!$E296*(VLOOKUP('Dépenses forfaitaires'!$D296,Listes!$A$43:$E$49,3,FALSE)))+(VLOOKUP('Dépenses forfaitaires'!$D296,Listes!$A$43:$E$49,4,FALSE))))))</f>
        <v/>
      </c>
      <c r="O296" s="100" t="str">
        <f>IF($H296="","",IF($C296=Listes!$B$34,Listes!$I$31,IF($C296=Listes!$B$35,(VLOOKUP('Dépenses forfaitaires'!$F296,Listes!$E$31:$F$36,2,FALSE)),IF($C296=Listes!$B$33,IF('Dépenses forfaitaires'!$E296&lt;=Listes!$A$64,'Dépenses forfaitaires'!$E296*Listes!$A$65,IF('Dépenses forfaitaires'!$E296&gt;Listes!$D$64,'Dépenses forfaitaires'!$E296*Listes!$D$65,(('Dépenses forfaitaires'!$E296*Listes!$B$65)+Listes!$C$65)))))))</f>
        <v/>
      </c>
      <c r="P296" s="101" t="str">
        <f t="shared" si="9"/>
        <v/>
      </c>
      <c r="Q296" s="221"/>
    </row>
    <row r="297" spans="1:17" ht="20.149999999999999" customHeight="1" x14ac:dyDescent="0.35">
      <c r="A297" s="44">
        <v>291</v>
      </c>
      <c r="B297" s="20"/>
      <c r="C297" s="20"/>
      <c r="D297" s="20"/>
      <c r="E297" s="20"/>
      <c r="F297" s="20"/>
      <c r="G297" s="20"/>
      <c r="H297" s="107" t="str">
        <f>IF(C297="","",IF(C297="","",(VLOOKUP(C297,Listes!$B$31:$C$35,2,FALSE))))</f>
        <v/>
      </c>
      <c r="I297" s="221" t="str">
        <f t="shared" si="8"/>
        <v/>
      </c>
      <c r="J297" s="221"/>
      <c r="K297" s="221"/>
      <c r="L297" s="101" t="str">
        <f>IF(H297="","",IF(H297="","",(VLOOKUP(H297,Listes!$C$31:$D$35,2,FALSE))))</f>
        <v/>
      </c>
      <c r="M297" s="100" t="str">
        <f>IF($H297="","",IF($C297=Listes!$B$32,IF('Dépenses forfaitaires'!$E297&lt;=Listes!$B$53,('Dépenses forfaitaires'!$E297*(VLOOKUP('Dépenses forfaitaires'!$D297,Listes!$A$54:$E$60,2,FALSE))),IF('Dépenses forfaitaires'!$E297&gt;Listes!$E$53,('Dépenses forfaitaires'!$E297*(VLOOKUP('Dépenses forfaitaires'!$D297,Listes!$A$54:$E$60,5,FALSE))),('Dépenses forfaitaires'!$E297*(VLOOKUP('Dépenses forfaitaires'!$D297,Listes!$A$54:$E$60,3,FALSE)))+(VLOOKUP('Dépenses forfaitaires'!$D297,Listes!$A$54:$E$60,4,FALSE))))))</f>
        <v/>
      </c>
      <c r="N297" s="100" t="str">
        <f>IF($H297="","",IF($C297=Listes!$B$31,IF('Dépenses forfaitaires'!$E297&lt;=Listes!$B$42,('Dépenses forfaitaires'!$E297*(VLOOKUP('Dépenses forfaitaires'!$D297,Listes!$A$43:$E$49,2,FALSE))),IF('Dépenses forfaitaires'!$E297&gt;Listes!$D$42,('Dépenses forfaitaires'!$E297*(VLOOKUP('Dépenses forfaitaires'!$D297,Listes!$A$43:$E$49,5,FALSE))),('Dépenses forfaitaires'!$E297*(VLOOKUP('Dépenses forfaitaires'!$D297,Listes!$A$43:$E$49,3,FALSE)))+(VLOOKUP('Dépenses forfaitaires'!$D297,Listes!$A$43:$E$49,4,FALSE))))))</f>
        <v/>
      </c>
      <c r="O297" s="100" t="str">
        <f>IF($H297="","",IF($C297=Listes!$B$34,Listes!$I$31,IF($C297=Listes!$B$35,(VLOOKUP('Dépenses forfaitaires'!$F297,Listes!$E$31:$F$36,2,FALSE)),IF($C297=Listes!$B$33,IF('Dépenses forfaitaires'!$E297&lt;=Listes!$A$64,'Dépenses forfaitaires'!$E297*Listes!$A$65,IF('Dépenses forfaitaires'!$E297&gt;Listes!$D$64,'Dépenses forfaitaires'!$E297*Listes!$D$65,(('Dépenses forfaitaires'!$E297*Listes!$B$65)+Listes!$C$65)))))))</f>
        <v/>
      </c>
      <c r="P297" s="101" t="str">
        <f t="shared" si="9"/>
        <v/>
      </c>
      <c r="Q297" s="221"/>
    </row>
    <row r="298" spans="1:17" ht="20.149999999999999" customHeight="1" x14ac:dyDescent="0.35">
      <c r="A298" s="44">
        <v>292</v>
      </c>
      <c r="B298" s="20"/>
      <c r="C298" s="20"/>
      <c r="D298" s="20"/>
      <c r="E298" s="20"/>
      <c r="F298" s="20"/>
      <c r="G298" s="20"/>
      <c r="H298" s="107" t="str">
        <f>IF(C298="","",IF(C298="","",(VLOOKUP(C298,Listes!$B$31:$C$35,2,FALSE))))</f>
        <v/>
      </c>
      <c r="I298" s="221" t="str">
        <f t="shared" si="8"/>
        <v/>
      </c>
      <c r="J298" s="221"/>
      <c r="K298" s="221"/>
      <c r="L298" s="101" t="str">
        <f>IF(H298="","",IF(H298="","",(VLOOKUP(H298,Listes!$C$31:$D$35,2,FALSE))))</f>
        <v/>
      </c>
      <c r="M298" s="100" t="str">
        <f>IF($H298="","",IF($C298=Listes!$B$32,IF('Dépenses forfaitaires'!$E298&lt;=Listes!$B$53,('Dépenses forfaitaires'!$E298*(VLOOKUP('Dépenses forfaitaires'!$D298,Listes!$A$54:$E$60,2,FALSE))),IF('Dépenses forfaitaires'!$E298&gt;Listes!$E$53,('Dépenses forfaitaires'!$E298*(VLOOKUP('Dépenses forfaitaires'!$D298,Listes!$A$54:$E$60,5,FALSE))),('Dépenses forfaitaires'!$E298*(VLOOKUP('Dépenses forfaitaires'!$D298,Listes!$A$54:$E$60,3,FALSE)))+(VLOOKUP('Dépenses forfaitaires'!$D298,Listes!$A$54:$E$60,4,FALSE))))))</f>
        <v/>
      </c>
      <c r="N298" s="100" t="str">
        <f>IF($H298="","",IF($C298=Listes!$B$31,IF('Dépenses forfaitaires'!$E298&lt;=Listes!$B$42,('Dépenses forfaitaires'!$E298*(VLOOKUP('Dépenses forfaitaires'!$D298,Listes!$A$43:$E$49,2,FALSE))),IF('Dépenses forfaitaires'!$E298&gt;Listes!$D$42,('Dépenses forfaitaires'!$E298*(VLOOKUP('Dépenses forfaitaires'!$D298,Listes!$A$43:$E$49,5,FALSE))),('Dépenses forfaitaires'!$E298*(VLOOKUP('Dépenses forfaitaires'!$D298,Listes!$A$43:$E$49,3,FALSE)))+(VLOOKUP('Dépenses forfaitaires'!$D298,Listes!$A$43:$E$49,4,FALSE))))))</f>
        <v/>
      </c>
      <c r="O298" s="100" t="str">
        <f>IF($H298="","",IF($C298=Listes!$B$34,Listes!$I$31,IF($C298=Listes!$B$35,(VLOOKUP('Dépenses forfaitaires'!$F298,Listes!$E$31:$F$36,2,FALSE)),IF($C298=Listes!$B$33,IF('Dépenses forfaitaires'!$E298&lt;=Listes!$A$64,'Dépenses forfaitaires'!$E298*Listes!$A$65,IF('Dépenses forfaitaires'!$E298&gt;Listes!$D$64,'Dépenses forfaitaires'!$E298*Listes!$D$65,(('Dépenses forfaitaires'!$E298*Listes!$B$65)+Listes!$C$65)))))))</f>
        <v/>
      </c>
      <c r="P298" s="101" t="str">
        <f t="shared" si="9"/>
        <v/>
      </c>
      <c r="Q298" s="221"/>
    </row>
    <row r="299" spans="1:17" ht="20.149999999999999" customHeight="1" x14ac:dyDescent="0.35">
      <c r="A299" s="44">
        <v>293</v>
      </c>
      <c r="B299" s="20"/>
      <c r="C299" s="20"/>
      <c r="D299" s="20"/>
      <c r="E299" s="20"/>
      <c r="F299" s="20"/>
      <c r="G299" s="20"/>
      <c r="H299" s="107" t="str">
        <f>IF(C299="","",IF(C299="","",(VLOOKUP(C299,Listes!$B$31:$C$35,2,FALSE))))</f>
        <v/>
      </c>
      <c r="I299" s="221" t="str">
        <f t="shared" si="8"/>
        <v/>
      </c>
      <c r="J299" s="221"/>
      <c r="K299" s="221"/>
      <c r="L299" s="101" t="str">
        <f>IF(H299="","",IF(H299="","",(VLOOKUP(H299,Listes!$C$31:$D$35,2,FALSE))))</f>
        <v/>
      </c>
      <c r="M299" s="100" t="str">
        <f>IF($H299="","",IF($C299=Listes!$B$32,IF('Dépenses forfaitaires'!$E299&lt;=Listes!$B$53,('Dépenses forfaitaires'!$E299*(VLOOKUP('Dépenses forfaitaires'!$D299,Listes!$A$54:$E$60,2,FALSE))),IF('Dépenses forfaitaires'!$E299&gt;Listes!$E$53,('Dépenses forfaitaires'!$E299*(VLOOKUP('Dépenses forfaitaires'!$D299,Listes!$A$54:$E$60,5,FALSE))),('Dépenses forfaitaires'!$E299*(VLOOKUP('Dépenses forfaitaires'!$D299,Listes!$A$54:$E$60,3,FALSE)))+(VLOOKUP('Dépenses forfaitaires'!$D299,Listes!$A$54:$E$60,4,FALSE))))))</f>
        <v/>
      </c>
      <c r="N299" s="100" t="str">
        <f>IF($H299="","",IF($C299=Listes!$B$31,IF('Dépenses forfaitaires'!$E299&lt;=Listes!$B$42,('Dépenses forfaitaires'!$E299*(VLOOKUP('Dépenses forfaitaires'!$D299,Listes!$A$43:$E$49,2,FALSE))),IF('Dépenses forfaitaires'!$E299&gt;Listes!$D$42,('Dépenses forfaitaires'!$E299*(VLOOKUP('Dépenses forfaitaires'!$D299,Listes!$A$43:$E$49,5,FALSE))),('Dépenses forfaitaires'!$E299*(VLOOKUP('Dépenses forfaitaires'!$D299,Listes!$A$43:$E$49,3,FALSE)))+(VLOOKUP('Dépenses forfaitaires'!$D299,Listes!$A$43:$E$49,4,FALSE))))))</f>
        <v/>
      </c>
      <c r="O299" s="100" t="str">
        <f>IF($H299="","",IF($C299=Listes!$B$34,Listes!$I$31,IF($C299=Listes!$B$35,(VLOOKUP('Dépenses forfaitaires'!$F299,Listes!$E$31:$F$36,2,FALSE)),IF($C299=Listes!$B$33,IF('Dépenses forfaitaires'!$E299&lt;=Listes!$A$64,'Dépenses forfaitaires'!$E299*Listes!$A$65,IF('Dépenses forfaitaires'!$E299&gt;Listes!$D$64,'Dépenses forfaitaires'!$E299*Listes!$D$65,(('Dépenses forfaitaires'!$E299*Listes!$B$65)+Listes!$C$65)))))))</f>
        <v/>
      </c>
      <c r="P299" s="101" t="str">
        <f t="shared" si="9"/>
        <v/>
      </c>
      <c r="Q299" s="221"/>
    </row>
    <row r="300" spans="1:17" ht="20.149999999999999" customHeight="1" x14ac:dyDescent="0.35">
      <c r="A300" s="44">
        <v>294</v>
      </c>
      <c r="B300" s="20"/>
      <c r="C300" s="20"/>
      <c r="D300" s="20"/>
      <c r="E300" s="20"/>
      <c r="F300" s="20"/>
      <c r="G300" s="20"/>
      <c r="H300" s="107" t="str">
        <f>IF(C300="","",IF(C300="","",(VLOOKUP(C300,Listes!$B$31:$C$35,2,FALSE))))</f>
        <v/>
      </c>
      <c r="I300" s="221" t="str">
        <f t="shared" si="8"/>
        <v/>
      </c>
      <c r="J300" s="221"/>
      <c r="K300" s="221"/>
      <c r="L300" s="101" t="str">
        <f>IF(H300="","",IF(H300="","",(VLOOKUP(H300,Listes!$C$31:$D$35,2,FALSE))))</f>
        <v/>
      </c>
      <c r="M300" s="100" t="str">
        <f>IF($H300="","",IF($C300=Listes!$B$32,IF('Dépenses forfaitaires'!$E300&lt;=Listes!$B$53,('Dépenses forfaitaires'!$E300*(VLOOKUP('Dépenses forfaitaires'!$D300,Listes!$A$54:$E$60,2,FALSE))),IF('Dépenses forfaitaires'!$E300&gt;Listes!$E$53,('Dépenses forfaitaires'!$E300*(VLOOKUP('Dépenses forfaitaires'!$D300,Listes!$A$54:$E$60,5,FALSE))),('Dépenses forfaitaires'!$E300*(VLOOKUP('Dépenses forfaitaires'!$D300,Listes!$A$54:$E$60,3,FALSE)))+(VLOOKUP('Dépenses forfaitaires'!$D300,Listes!$A$54:$E$60,4,FALSE))))))</f>
        <v/>
      </c>
      <c r="N300" s="100" t="str">
        <f>IF($H300="","",IF($C300=Listes!$B$31,IF('Dépenses forfaitaires'!$E300&lt;=Listes!$B$42,('Dépenses forfaitaires'!$E300*(VLOOKUP('Dépenses forfaitaires'!$D300,Listes!$A$43:$E$49,2,FALSE))),IF('Dépenses forfaitaires'!$E300&gt;Listes!$D$42,('Dépenses forfaitaires'!$E300*(VLOOKUP('Dépenses forfaitaires'!$D300,Listes!$A$43:$E$49,5,FALSE))),('Dépenses forfaitaires'!$E300*(VLOOKUP('Dépenses forfaitaires'!$D300,Listes!$A$43:$E$49,3,FALSE)))+(VLOOKUP('Dépenses forfaitaires'!$D300,Listes!$A$43:$E$49,4,FALSE))))))</f>
        <v/>
      </c>
      <c r="O300" s="100" t="str">
        <f>IF($H300="","",IF($C300=Listes!$B$34,Listes!$I$31,IF($C300=Listes!$B$35,(VLOOKUP('Dépenses forfaitaires'!$F300,Listes!$E$31:$F$36,2,FALSE)),IF($C300=Listes!$B$33,IF('Dépenses forfaitaires'!$E300&lt;=Listes!$A$64,'Dépenses forfaitaires'!$E300*Listes!$A$65,IF('Dépenses forfaitaires'!$E300&gt;Listes!$D$64,'Dépenses forfaitaires'!$E300*Listes!$D$65,(('Dépenses forfaitaires'!$E300*Listes!$B$65)+Listes!$C$65)))))))</f>
        <v/>
      </c>
      <c r="P300" s="101" t="str">
        <f t="shared" si="9"/>
        <v/>
      </c>
      <c r="Q300" s="221"/>
    </row>
    <row r="301" spans="1:17" ht="20.149999999999999" customHeight="1" x14ac:dyDescent="0.35">
      <c r="A301" s="44">
        <v>295</v>
      </c>
      <c r="B301" s="20"/>
      <c r="C301" s="20"/>
      <c r="D301" s="20"/>
      <c r="E301" s="20"/>
      <c r="F301" s="20"/>
      <c r="G301" s="20"/>
      <c r="H301" s="107" t="str">
        <f>IF(C301="","",IF(C301="","",(VLOOKUP(C301,Listes!$B$31:$C$35,2,FALSE))))</f>
        <v/>
      </c>
      <c r="I301" s="221" t="str">
        <f t="shared" si="8"/>
        <v/>
      </c>
      <c r="J301" s="221"/>
      <c r="K301" s="221"/>
      <c r="L301" s="101" t="str">
        <f>IF(H301="","",IF(H301="","",(VLOOKUP(H301,Listes!$C$31:$D$35,2,FALSE))))</f>
        <v/>
      </c>
      <c r="M301" s="100" t="str">
        <f>IF($H301="","",IF($C301=Listes!$B$32,IF('Dépenses forfaitaires'!$E301&lt;=Listes!$B$53,('Dépenses forfaitaires'!$E301*(VLOOKUP('Dépenses forfaitaires'!$D301,Listes!$A$54:$E$60,2,FALSE))),IF('Dépenses forfaitaires'!$E301&gt;Listes!$E$53,('Dépenses forfaitaires'!$E301*(VLOOKUP('Dépenses forfaitaires'!$D301,Listes!$A$54:$E$60,5,FALSE))),('Dépenses forfaitaires'!$E301*(VLOOKUP('Dépenses forfaitaires'!$D301,Listes!$A$54:$E$60,3,FALSE)))+(VLOOKUP('Dépenses forfaitaires'!$D301,Listes!$A$54:$E$60,4,FALSE))))))</f>
        <v/>
      </c>
      <c r="N301" s="100" t="str">
        <f>IF($H301="","",IF($C301=Listes!$B$31,IF('Dépenses forfaitaires'!$E301&lt;=Listes!$B$42,('Dépenses forfaitaires'!$E301*(VLOOKUP('Dépenses forfaitaires'!$D301,Listes!$A$43:$E$49,2,FALSE))),IF('Dépenses forfaitaires'!$E301&gt;Listes!$D$42,('Dépenses forfaitaires'!$E301*(VLOOKUP('Dépenses forfaitaires'!$D301,Listes!$A$43:$E$49,5,FALSE))),('Dépenses forfaitaires'!$E301*(VLOOKUP('Dépenses forfaitaires'!$D301,Listes!$A$43:$E$49,3,FALSE)))+(VLOOKUP('Dépenses forfaitaires'!$D301,Listes!$A$43:$E$49,4,FALSE))))))</f>
        <v/>
      </c>
      <c r="O301" s="100" t="str">
        <f>IF($H301="","",IF($C301=Listes!$B$34,Listes!$I$31,IF($C301=Listes!$B$35,(VLOOKUP('Dépenses forfaitaires'!$F301,Listes!$E$31:$F$36,2,FALSE)),IF($C301=Listes!$B$33,IF('Dépenses forfaitaires'!$E301&lt;=Listes!$A$64,'Dépenses forfaitaires'!$E301*Listes!$A$65,IF('Dépenses forfaitaires'!$E301&gt;Listes!$D$64,'Dépenses forfaitaires'!$E301*Listes!$D$65,(('Dépenses forfaitaires'!$E301*Listes!$B$65)+Listes!$C$65)))))))</f>
        <v/>
      </c>
      <c r="P301" s="101" t="str">
        <f t="shared" si="9"/>
        <v/>
      </c>
      <c r="Q301" s="221"/>
    </row>
    <row r="302" spans="1:17" ht="20.149999999999999" customHeight="1" x14ac:dyDescent="0.35">
      <c r="A302" s="44">
        <v>296</v>
      </c>
      <c r="B302" s="20"/>
      <c r="C302" s="20"/>
      <c r="D302" s="20"/>
      <c r="E302" s="20"/>
      <c r="F302" s="20"/>
      <c r="G302" s="20"/>
      <c r="H302" s="107" t="str">
        <f>IF(C302="","",IF(C302="","",(VLOOKUP(C302,Listes!$B$31:$C$35,2,FALSE))))</f>
        <v/>
      </c>
      <c r="I302" s="221" t="str">
        <f t="shared" si="8"/>
        <v/>
      </c>
      <c r="J302" s="221"/>
      <c r="K302" s="221"/>
      <c r="L302" s="101" t="str">
        <f>IF(H302="","",IF(H302="","",(VLOOKUP(H302,Listes!$C$31:$D$35,2,FALSE))))</f>
        <v/>
      </c>
      <c r="M302" s="100" t="str">
        <f>IF($H302="","",IF($C302=Listes!$B$32,IF('Dépenses forfaitaires'!$E302&lt;=Listes!$B$53,('Dépenses forfaitaires'!$E302*(VLOOKUP('Dépenses forfaitaires'!$D302,Listes!$A$54:$E$60,2,FALSE))),IF('Dépenses forfaitaires'!$E302&gt;Listes!$E$53,('Dépenses forfaitaires'!$E302*(VLOOKUP('Dépenses forfaitaires'!$D302,Listes!$A$54:$E$60,5,FALSE))),('Dépenses forfaitaires'!$E302*(VLOOKUP('Dépenses forfaitaires'!$D302,Listes!$A$54:$E$60,3,FALSE)))+(VLOOKUP('Dépenses forfaitaires'!$D302,Listes!$A$54:$E$60,4,FALSE))))))</f>
        <v/>
      </c>
      <c r="N302" s="100" t="str">
        <f>IF($H302="","",IF($C302=Listes!$B$31,IF('Dépenses forfaitaires'!$E302&lt;=Listes!$B$42,('Dépenses forfaitaires'!$E302*(VLOOKUP('Dépenses forfaitaires'!$D302,Listes!$A$43:$E$49,2,FALSE))),IF('Dépenses forfaitaires'!$E302&gt;Listes!$D$42,('Dépenses forfaitaires'!$E302*(VLOOKUP('Dépenses forfaitaires'!$D302,Listes!$A$43:$E$49,5,FALSE))),('Dépenses forfaitaires'!$E302*(VLOOKUP('Dépenses forfaitaires'!$D302,Listes!$A$43:$E$49,3,FALSE)))+(VLOOKUP('Dépenses forfaitaires'!$D302,Listes!$A$43:$E$49,4,FALSE))))))</f>
        <v/>
      </c>
      <c r="O302" s="100" t="str">
        <f>IF($H302="","",IF($C302=Listes!$B$34,Listes!$I$31,IF($C302=Listes!$B$35,(VLOOKUP('Dépenses forfaitaires'!$F302,Listes!$E$31:$F$36,2,FALSE)),IF($C302=Listes!$B$33,IF('Dépenses forfaitaires'!$E302&lt;=Listes!$A$64,'Dépenses forfaitaires'!$E302*Listes!$A$65,IF('Dépenses forfaitaires'!$E302&gt;Listes!$D$64,'Dépenses forfaitaires'!$E302*Listes!$D$65,(('Dépenses forfaitaires'!$E302*Listes!$B$65)+Listes!$C$65)))))))</f>
        <v/>
      </c>
      <c r="P302" s="101" t="str">
        <f t="shared" si="9"/>
        <v/>
      </c>
      <c r="Q302" s="221"/>
    </row>
    <row r="303" spans="1:17" ht="20.149999999999999" customHeight="1" x14ac:dyDescent="0.35">
      <c r="A303" s="44">
        <v>297</v>
      </c>
      <c r="B303" s="20"/>
      <c r="C303" s="20"/>
      <c r="D303" s="20"/>
      <c r="E303" s="20"/>
      <c r="F303" s="20"/>
      <c r="G303" s="20"/>
      <c r="H303" s="107" t="str">
        <f>IF(C303="","",IF(C303="","",(VLOOKUP(C303,Listes!$B$31:$C$35,2,FALSE))))</f>
        <v/>
      </c>
      <c r="I303" s="221" t="str">
        <f t="shared" si="8"/>
        <v/>
      </c>
      <c r="J303" s="221"/>
      <c r="K303" s="221"/>
      <c r="L303" s="101" t="str">
        <f>IF(H303="","",IF(H303="","",(VLOOKUP(H303,Listes!$C$31:$D$35,2,FALSE))))</f>
        <v/>
      </c>
      <c r="M303" s="100" t="str">
        <f>IF($H303="","",IF($C303=Listes!$B$32,IF('Dépenses forfaitaires'!$E303&lt;=Listes!$B$53,('Dépenses forfaitaires'!$E303*(VLOOKUP('Dépenses forfaitaires'!$D303,Listes!$A$54:$E$60,2,FALSE))),IF('Dépenses forfaitaires'!$E303&gt;Listes!$E$53,('Dépenses forfaitaires'!$E303*(VLOOKUP('Dépenses forfaitaires'!$D303,Listes!$A$54:$E$60,5,FALSE))),('Dépenses forfaitaires'!$E303*(VLOOKUP('Dépenses forfaitaires'!$D303,Listes!$A$54:$E$60,3,FALSE)))+(VLOOKUP('Dépenses forfaitaires'!$D303,Listes!$A$54:$E$60,4,FALSE))))))</f>
        <v/>
      </c>
      <c r="N303" s="100" t="str">
        <f>IF($H303="","",IF($C303=Listes!$B$31,IF('Dépenses forfaitaires'!$E303&lt;=Listes!$B$42,('Dépenses forfaitaires'!$E303*(VLOOKUP('Dépenses forfaitaires'!$D303,Listes!$A$43:$E$49,2,FALSE))),IF('Dépenses forfaitaires'!$E303&gt;Listes!$D$42,('Dépenses forfaitaires'!$E303*(VLOOKUP('Dépenses forfaitaires'!$D303,Listes!$A$43:$E$49,5,FALSE))),('Dépenses forfaitaires'!$E303*(VLOOKUP('Dépenses forfaitaires'!$D303,Listes!$A$43:$E$49,3,FALSE)))+(VLOOKUP('Dépenses forfaitaires'!$D303,Listes!$A$43:$E$49,4,FALSE))))))</f>
        <v/>
      </c>
      <c r="O303" s="100" t="str">
        <f>IF($H303="","",IF($C303=Listes!$B$34,Listes!$I$31,IF($C303=Listes!$B$35,(VLOOKUP('Dépenses forfaitaires'!$F303,Listes!$E$31:$F$36,2,FALSE)),IF($C303=Listes!$B$33,IF('Dépenses forfaitaires'!$E303&lt;=Listes!$A$64,'Dépenses forfaitaires'!$E303*Listes!$A$65,IF('Dépenses forfaitaires'!$E303&gt;Listes!$D$64,'Dépenses forfaitaires'!$E303*Listes!$D$65,(('Dépenses forfaitaires'!$E303*Listes!$B$65)+Listes!$C$65)))))))</f>
        <v/>
      </c>
      <c r="P303" s="101" t="str">
        <f t="shared" si="9"/>
        <v/>
      </c>
      <c r="Q303" s="221"/>
    </row>
    <row r="304" spans="1:17" ht="20.149999999999999" customHeight="1" x14ac:dyDescent="0.35">
      <c r="A304" s="44">
        <v>298</v>
      </c>
      <c r="B304" s="20"/>
      <c r="C304" s="20"/>
      <c r="D304" s="20"/>
      <c r="E304" s="20"/>
      <c r="F304" s="20"/>
      <c r="G304" s="20"/>
      <c r="H304" s="107" t="str">
        <f>IF(C304="","",IF(C304="","",(VLOOKUP(C304,Listes!$B$31:$C$35,2,FALSE))))</f>
        <v/>
      </c>
      <c r="I304" s="221" t="str">
        <f t="shared" si="8"/>
        <v/>
      </c>
      <c r="J304" s="221"/>
      <c r="K304" s="221"/>
      <c r="L304" s="101" t="str">
        <f>IF(H304="","",IF(H304="","",(VLOOKUP(H304,Listes!$C$31:$D$35,2,FALSE))))</f>
        <v/>
      </c>
      <c r="M304" s="100" t="str">
        <f>IF($H304="","",IF($C304=Listes!$B$32,IF('Dépenses forfaitaires'!$E304&lt;=Listes!$B$53,('Dépenses forfaitaires'!$E304*(VLOOKUP('Dépenses forfaitaires'!$D304,Listes!$A$54:$E$60,2,FALSE))),IF('Dépenses forfaitaires'!$E304&gt;Listes!$E$53,('Dépenses forfaitaires'!$E304*(VLOOKUP('Dépenses forfaitaires'!$D304,Listes!$A$54:$E$60,5,FALSE))),('Dépenses forfaitaires'!$E304*(VLOOKUP('Dépenses forfaitaires'!$D304,Listes!$A$54:$E$60,3,FALSE)))+(VLOOKUP('Dépenses forfaitaires'!$D304,Listes!$A$54:$E$60,4,FALSE))))))</f>
        <v/>
      </c>
      <c r="N304" s="100" t="str">
        <f>IF($H304="","",IF($C304=Listes!$B$31,IF('Dépenses forfaitaires'!$E304&lt;=Listes!$B$42,('Dépenses forfaitaires'!$E304*(VLOOKUP('Dépenses forfaitaires'!$D304,Listes!$A$43:$E$49,2,FALSE))),IF('Dépenses forfaitaires'!$E304&gt;Listes!$D$42,('Dépenses forfaitaires'!$E304*(VLOOKUP('Dépenses forfaitaires'!$D304,Listes!$A$43:$E$49,5,FALSE))),('Dépenses forfaitaires'!$E304*(VLOOKUP('Dépenses forfaitaires'!$D304,Listes!$A$43:$E$49,3,FALSE)))+(VLOOKUP('Dépenses forfaitaires'!$D304,Listes!$A$43:$E$49,4,FALSE))))))</f>
        <v/>
      </c>
      <c r="O304" s="100" t="str">
        <f>IF($H304="","",IF($C304=Listes!$B$34,Listes!$I$31,IF($C304=Listes!$B$35,(VLOOKUP('Dépenses forfaitaires'!$F304,Listes!$E$31:$F$36,2,FALSE)),IF($C304=Listes!$B$33,IF('Dépenses forfaitaires'!$E304&lt;=Listes!$A$64,'Dépenses forfaitaires'!$E304*Listes!$A$65,IF('Dépenses forfaitaires'!$E304&gt;Listes!$D$64,'Dépenses forfaitaires'!$E304*Listes!$D$65,(('Dépenses forfaitaires'!$E304*Listes!$B$65)+Listes!$C$65)))))))</f>
        <v/>
      </c>
      <c r="P304" s="101" t="str">
        <f t="shared" si="9"/>
        <v/>
      </c>
      <c r="Q304" s="221"/>
    </row>
    <row r="305" spans="1:17" ht="20.149999999999999" customHeight="1" x14ac:dyDescent="0.35">
      <c r="A305" s="44">
        <v>299</v>
      </c>
      <c r="B305" s="20"/>
      <c r="C305" s="20"/>
      <c r="D305" s="20"/>
      <c r="E305" s="20"/>
      <c r="F305" s="20"/>
      <c r="G305" s="20"/>
      <c r="H305" s="107" t="str">
        <f>IF(C305="","",IF(C305="","",(VLOOKUP(C305,Listes!$B$31:$C$35,2,FALSE))))</f>
        <v/>
      </c>
      <c r="I305" s="221" t="str">
        <f t="shared" si="8"/>
        <v/>
      </c>
      <c r="J305" s="221"/>
      <c r="K305" s="221"/>
      <c r="L305" s="101" t="str">
        <f>IF(H305="","",IF(H305="","",(VLOOKUP(H305,Listes!$C$31:$D$35,2,FALSE))))</f>
        <v/>
      </c>
      <c r="M305" s="100" t="str">
        <f>IF($H305="","",IF($C305=Listes!$B$32,IF('Dépenses forfaitaires'!$E305&lt;=Listes!$B$53,('Dépenses forfaitaires'!$E305*(VLOOKUP('Dépenses forfaitaires'!$D305,Listes!$A$54:$E$60,2,FALSE))),IF('Dépenses forfaitaires'!$E305&gt;Listes!$E$53,('Dépenses forfaitaires'!$E305*(VLOOKUP('Dépenses forfaitaires'!$D305,Listes!$A$54:$E$60,5,FALSE))),('Dépenses forfaitaires'!$E305*(VLOOKUP('Dépenses forfaitaires'!$D305,Listes!$A$54:$E$60,3,FALSE)))+(VLOOKUP('Dépenses forfaitaires'!$D305,Listes!$A$54:$E$60,4,FALSE))))))</f>
        <v/>
      </c>
      <c r="N305" s="100" t="str">
        <f>IF($H305="","",IF($C305=Listes!$B$31,IF('Dépenses forfaitaires'!$E305&lt;=Listes!$B$42,('Dépenses forfaitaires'!$E305*(VLOOKUP('Dépenses forfaitaires'!$D305,Listes!$A$43:$E$49,2,FALSE))),IF('Dépenses forfaitaires'!$E305&gt;Listes!$D$42,('Dépenses forfaitaires'!$E305*(VLOOKUP('Dépenses forfaitaires'!$D305,Listes!$A$43:$E$49,5,FALSE))),('Dépenses forfaitaires'!$E305*(VLOOKUP('Dépenses forfaitaires'!$D305,Listes!$A$43:$E$49,3,FALSE)))+(VLOOKUP('Dépenses forfaitaires'!$D305,Listes!$A$43:$E$49,4,FALSE))))))</f>
        <v/>
      </c>
      <c r="O305" s="100" t="str">
        <f>IF($H305="","",IF($C305=Listes!$B$34,Listes!$I$31,IF($C305=Listes!$B$35,(VLOOKUP('Dépenses forfaitaires'!$F305,Listes!$E$31:$F$36,2,FALSE)),IF($C305=Listes!$B$33,IF('Dépenses forfaitaires'!$E305&lt;=Listes!$A$64,'Dépenses forfaitaires'!$E305*Listes!$A$65,IF('Dépenses forfaitaires'!$E305&gt;Listes!$D$64,'Dépenses forfaitaires'!$E305*Listes!$D$65,(('Dépenses forfaitaires'!$E305*Listes!$B$65)+Listes!$C$65)))))))</f>
        <v/>
      </c>
      <c r="P305" s="101" t="str">
        <f t="shared" si="9"/>
        <v/>
      </c>
      <c r="Q305" s="221"/>
    </row>
    <row r="306" spans="1:17" ht="20.149999999999999" customHeight="1" x14ac:dyDescent="0.35">
      <c r="A306" s="44">
        <v>300</v>
      </c>
      <c r="B306" s="20"/>
      <c r="C306" s="20"/>
      <c r="D306" s="20"/>
      <c r="E306" s="20"/>
      <c r="F306" s="20"/>
      <c r="G306" s="20"/>
      <c r="H306" s="107" t="str">
        <f>IF(C306="","",IF(C306="","",(VLOOKUP(C306,Listes!$B$31:$C$35,2,FALSE))))</f>
        <v/>
      </c>
      <c r="I306" s="221" t="str">
        <f t="shared" si="8"/>
        <v/>
      </c>
      <c r="J306" s="221"/>
      <c r="K306" s="221"/>
      <c r="L306" s="101" t="str">
        <f>IF(H306="","",IF(H306="","",(VLOOKUP(H306,Listes!$C$31:$D$35,2,FALSE))))</f>
        <v/>
      </c>
      <c r="M306" s="100" t="str">
        <f>IF($H306="","",IF($C306=Listes!$B$32,IF('Dépenses forfaitaires'!$E306&lt;=Listes!$B$53,('Dépenses forfaitaires'!$E306*(VLOOKUP('Dépenses forfaitaires'!$D306,Listes!$A$54:$E$60,2,FALSE))),IF('Dépenses forfaitaires'!$E306&gt;Listes!$E$53,('Dépenses forfaitaires'!$E306*(VLOOKUP('Dépenses forfaitaires'!$D306,Listes!$A$54:$E$60,5,FALSE))),('Dépenses forfaitaires'!$E306*(VLOOKUP('Dépenses forfaitaires'!$D306,Listes!$A$54:$E$60,3,FALSE)))+(VLOOKUP('Dépenses forfaitaires'!$D306,Listes!$A$54:$E$60,4,FALSE))))))</f>
        <v/>
      </c>
      <c r="N306" s="100" t="str">
        <f>IF($H306="","",IF($C306=Listes!$B$31,IF('Dépenses forfaitaires'!$E306&lt;=Listes!$B$42,('Dépenses forfaitaires'!$E306*(VLOOKUP('Dépenses forfaitaires'!$D306,Listes!$A$43:$E$49,2,FALSE))),IF('Dépenses forfaitaires'!$E306&gt;Listes!$D$42,('Dépenses forfaitaires'!$E306*(VLOOKUP('Dépenses forfaitaires'!$D306,Listes!$A$43:$E$49,5,FALSE))),('Dépenses forfaitaires'!$E306*(VLOOKUP('Dépenses forfaitaires'!$D306,Listes!$A$43:$E$49,3,FALSE)))+(VLOOKUP('Dépenses forfaitaires'!$D306,Listes!$A$43:$E$49,4,FALSE))))))</f>
        <v/>
      </c>
      <c r="O306" s="100" t="str">
        <f>IF($H306="","",IF($C306=Listes!$B$34,Listes!$I$31,IF($C306=Listes!$B$35,(VLOOKUP('Dépenses forfaitaires'!$F306,Listes!$E$31:$F$36,2,FALSE)),IF($C306=Listes!$B$33,IF('Dépenses forfaitaires'!$E306&lt;=Listes!$A$64,'Dépenses forfaitaires'!$E306*Listes!$A$65,IF('Dépenses forfaitaires'!$E306&gt;Listes!$D$64,'Dépenses forfaitaires'!$E306*Listes!$D$65,(('Dépenses forfaitaires'!$E306*Listes!$B$65)+Listes!$C$65)))))))</f>
        <v/>
      </c>
      <c r="P306" s="101" t="str">
        <f t="shared" si="9"/>
        <v/>
      </c>
      <c r="Q306" s="221"/>
    </row>
    <row r="307" spans="1:17" ht="20.149999999999999" customHeight="1" x14ac:dyDescent="0.35">
      <c r="A307" s="44">
        <v>301</v>
      </c>
      <c r="B307" s="20"/>
      <c r="C307" s="20"/>
      <c r="D307" s="20"/>
      <c r="E307" s="20"/>
      <c r="F307" s="20"/>
      <c r="G307" s="20"/>
      <c r="H307" s="107" t="str">
        <f>IF(C307="","",IF(C307="","",(VLOOKUP(C307,Listes!$B$31:$C$35,2,FALSE))))</f>
        <v/>
      </c>
      <c r="I307" s="221" t="str">
        <f t="shared" si="8"/>
        <v/>
      </c>
      <c r="J307" s="221"/>
      <c r="K307" s="221"/>
      <c r="L307" s="101" t="str">
        <f>IF(H307="","",IF(H307="","",(VLOOKUP(H307,Listes!$C$31:$D$35,2,FALSE))))</f>
        <v/>
      </c>
      <c r="M307" s="100" t="str">
        <f>IF($H307="","",IF($C307=Listes!$B$32,IF('Dépenses forfaitaires'!$E307&lt;=Listes!$B$53,('Dépenses forfaitaires'!$E307*(VLOOKUP('Dépenses forfaitaires'!$D307,Listes!$A$54:$E$60,2,FALSE))),IF('Dépenses forfaitaires'!$E307&gt;Listes!$E$53,('Dépenses forfaitaires'!$E307*(VLOOKUP('Dépenses forfaitaires'!$D307,Listes!$A$54:$E$60,5,FALSE))),('Dépenses forfaitaires'!$E307*(VLOOKUP('Dépenses forfaitaires'!$D307,Listes!$A$54:$E$60,3,FALSE)))+(VLOOKUP('Dépenses forfaitaires'!$D307,Listes!$A$54:$E$60,4,FALSE))))))</f>
        <v/>
      </c>
      <c r="N307" s="100" t="str">
        <f>IF($H307="","",IF($C307=Listes!$B$31,IF('Dépenses forfaitaires'!$E307&lt;=Listes!$B$42,('Dépenses forfaitaires'!$E307*(VLOOKUP('Dépenses forfaitaires'!$D307,Listes!$A$43:$E$49,2,FALSE))),IF('Dépenses forfaitaires'!$E307&gt;Listes!$D$42,('Dépenses forfaitaires'!$E307*(VLOOKUP('Dépenses forfaitaires'!$D307,Listes!$A$43:$E$49,5,FALSE))),('Dépenses forfaitaires'!$E307*(VLOOKUP('Dépenses forfaitaires'!$D307,Listes!$A$43:$E$49,3,FALSE)))+(VLOOKUP('Dépenses forfaitaires'!$D307,Listes!$A$43:$E$49,4,FALSE))))))</f>
        <v/>
      </c>
      <c r="O307" s="100" t="str">
        <f>IF($H307="","",IF($C307=Listes!$B$34,Listes!$I$31,IF($C307=Listes!$B$35,(VLOOKUP('Dépenses forfaitaires'!$F307,Listes!$E$31:$F$36,2,FALSE)),IF($C307=Listes!$B$33,IF('Dépenses forfaitaires'!$E307&lt;=Listes!$A$64,'Dépenses forfaitaires'!$E307*Listes!$A$65,IF('Dépenses forfaitaires'!$E307&gt;Listes!$D$64,'Dépenses forfaitaires'!$E307*Listes!$D$65,(('Dépenses forfaitaires'!$E307*Listes!$B$65)+Listes!$C$65)))))))</f>
        <v/>
      </c>
      <c r="P307" s="101" t="str">
        <f t="shared" si="9"/>
        <v/>
      </c>
      <c r="Q307" s="221"/>
    </row>
    <row r="308" spans="1:17" ht="20.149999999999999" customHeight="1" x14ac:dyDescent="0.35">
      <c r="A308" s="44">
        <v>302</v>
      </c>
      <c r="B308" s="20"/>
      <c r="C308" s="20"/>
      <c r="D308" s="20"/>
      <c r="E308" s="20"/>
      <c r="F308" s="20"/>
      <c r="G308" s="20"/>
      <c r="H308" s="107" t="str">
        <f>IF(C308="","",IF(C308="","",(VLOOKUP(C308,Listes!$B$31:$C$35,2,FALSE))))</f>
        <v/>
      </c>
      <c r="I308" s="221" t="str">
        <f t="shared" si="8"/>
        <v/>
      </c>
      <c r="J308" s="221"/>
      <c r="K308" s="221"/>
      <c r="L308" s="101" t="str">
        <f>IF(H308="","",IF(H308="","",(VLOOKUP(H308,Listes!$C$31:$D$35,2,FALSE))))</f>
        <v/>
      </c>
      <c r="M308" s="100" t="str">
        <f>IF($H308="","",IF($C308=Listes!$B$32,IF('Dépenses forfaitaires'!$E308&lt;=Listes!$B$53,('Dépenses forfaitaires'!$E308*(VLOOKUP('Dépenses forfaitaires'!$D308,Listes!$A$54:$E$60,2,FALSE))),IF('Dépenses forfaitaires'!$E308&gt;Listes!$E$53,('Dépenses forfaitaires'!$E308*(VLOOKUP('Dépenses forfaitaires'!$D308,Listes!$A$54:$E$60,5,FALSE))),('Dépenses forfaitaires'!$E308*(VLOOKUP('Dépenses forfaitaires'!$D308,Listes!$A$54:$E$60,3,FALSE)))+(VLOOKUP('Dépenses forfaitaires'!$D308,Listes!$A$54:$E$60,4,FALSE))))))</f>
        <v/>
      </c>
      <c r="N308" s="100" t="str">
        <f>IF($H308="","",IF($C308=Listes!$B$31,IF('Dépenses forfaitaires'!$E308&lt;=Listes!$B$42,('Dépenses forfaitaires'!$E308*(VLOOKUP('Dépenses forfaitaires'!$D308,Listes!$A$43:$E$49,2,FALSE))),IF('Dépenses forfaitaires'!$E308&gt;Listes!$D$42,('Dépenses forfaitaires'!$E308*(VLOOKUP('Dépenses forfaitaires'!$D308,Listes!$A$43:$E$49,5,FALSE))),('Dépenses forfaitaires'!$E308*(VLOOKUP('Dépenses forfaitaires'!$D308,Listes!$A$43:$E$49,3,FALSE)))+(VLOOKUP('Dépenses forfaitaires'!$D308,Listes!$A$43:$E$49,4,FALSE))))))</f>
        <v/>
      </c>
      <c r="O308" s="100" t="str">
        <f>IF($H308="","",IF($C308=Listes!$B$34,Listes!$I$31,IF($C308=Listes!$B$35,(VLOOKUP('Dépenses forfaitaires'!$F308,Listes!$E$31:$F$36,2,FALSE)),IF($C308=Listes!$B$33,IF('Dépenses forfaitaires'!$E308&lt;=Listes!$A$64,'Dépenses forfaitaires'!$E308*Listes!$A$65,IF('Dépenses forfaitaires'!$E308&gt;Listes!$D$64,'Dépenses forfaitaires'!$E308*Listes!$D$65,(('Dépenses forfaitaires'!$E308*Listes!$B$65)+Listes!$C$65)))))))</f>
        <v/>
      </c>
      <c r="P308" s="101" t="str">
        <f t="shared" si="9"/>
        <v/>
      </c>
      <c r="Q308" s="221"/>
    </row>
    <row r="309" spans="1:17" ht="20.149999999999999" customHeight="1" x14ac:dyDescent="0.35">
      <c r="A309" s="44">
        <v>303</v>
      </c>
      <c r="B309" s="20"/>
      <c r="C309" s="20"/>
      <c r="D309" s="20"/>
      <c r="E309" s="20"/>
      <c r="F309" s="20"/>
      <c r="G309" s="20"/>
      <c r="H309" s="107" t="str">
        <f>IF(C309="","",IF(C309="","",(VLOOKUP(C309,Listes!$B$31:$C$35,2,FALSE))))</f>
        <v/>
      </c>
      <c r="I309" s="221" t="str">
        <f t="shared" si="8"/>
        <v/>
      </c>
      <c r="J309" s="221"/>
      <c r="K309" s="221"/>
      <c r="L309" s="101" t="str">
        <f>IF(H309="","",IF(H309="","",(VLOOKUP(H309,Listes!$C$31:$D$35,2,FALSE))))</f>
        <v/>
      </c>
      <c r="M309" s="100" t="str">
        <f>IF($H309="","",IF($C309=Listes!$B$32,IF('Dépenses forfaitaires'!$E309&lt;=Listes!$B$53,('Dépenses forfaitaires'!$E309*(VLOOKUP('Dépenses forfaitaires'!$D309,Listes!$A$54:$E$60,2,FALSE))),IF('Dépenses forfaitaires'!$E309&gt;Listes!$E$53,('Dépenses forfaitaires'!$E309*(VLOOKUP('Dépenses forfaitaires'!$D309,Listes!$A$54:$E$60,5,FALSE))),('Dépenses forfaitaires'!$E309*(VLOOKUP('Dépenses forfaitaires'!$D309,Listes!$A$54:$E$60,3,FALSE)))+(VLOOKUP('Dépenses forfaitaires'!$D309,Listes!$A$54:$E$60,4,FALSE))))))</f>
        <v/>
      </c>
      <c r="N309" s="100" t="str">
        <f>IF($H309="","",IF($C309=Listes!$B$31,IF('Dépenses forfaitaires'!$E309&lt;=Listes!$B$42,('Dépenses forfaitaires'!$E309*(VLOOKUP('Dépenses forfaitaires'!$D309,Listes!$A$43:$E$49,2,FALSE))),IF('Dépenses forfaitaires'!$E309&gt;Listes!$D$42,('Dépenses forfaitaires'!$E309*(VLOOKUP('Dépenses forfaitaires'!$D309,Listes!$A$43:$E$49,5,FALSE))),('Dépenses forfaitaires'!$E309*(VLOOKUP('Dépenses forfaitaires'!$D309,Listes!$A$43:$E$49,3,FALSE)))+(VLOOKUP('Dépenses forfaitaires'!$D309,Listes!$A$43:$E$49,4,FALSE))))))</f>
        <v/>
      </c>
      <c r="O309" s="100" t="str">
        <f>IF($H309="","",IF($C309=Listes!$B$34,Listes!$I$31,IF($C309=Listes!$B$35,(VLOOKUP('Dépenses forfaitaires'!$F309,Listes!$E$31:$F$36,2,FALSE)),IF($C309=Listes!$B$33,IF('Dépenses forfaitaires'!$E309&lt;=Listes!$A$64,'Dépenses forfaitaires'!$E309*Listes!$A$65,IF('Dépenses forfaitaires'!$E309&gt;Listes!$D$64,'Dépenses forfaitaires'!$E309*Listes!$D$65,(('Dépenses forfaitaires'!$E309*Listes!$B$65)+Listes!$C$65)))))))</f>
        <v/>
      </c>
      <c r="P309" s="101" t="str">
        <f t="shared" si="9"/>
        <v/>
      </c>
      <c r="Q309" s="221"/>
    </row>
    <row r="310" spans="1:17" ht="20.149999999999999" customHeight="1" x14ac:dyDescent="0.35">
      <c r="A310" s="44">
        <v>304</v>
      </c>
      <c r="B310" s="20"/>
      <c r="C310" s="20"/>
      <c r="D310" s="20"/>
      <c r="E310" s="20"/>
      <c r="F310" s="20"/>
      <c r="G310" s="20"/>
      <c r="H310" s="107" t="str">
        <f>IF(C310="","",IF(C310="","",(VLOOKUP(C310,Listes!$B$31:$C$35,2,FALSE))))</f>
        <v/>
      </c>
      <c r="I310" s="221" t="str">
        <f t="shared" si="8"/>
        <v/>
      </c>
      <c r="J310" s="221"/>
      <c r="K310" s="221"/>
      <c r="L310" s="101" t="str">
        <f>IF(H310="","",IF(H310="","",(VLOOKUP(H310,Listes!$C$31:$D$35,2,FALSE))))</f>
        <v/>
      </c>
      <c r="M310" s="100" t="str">
        <f>IF($H310="","",IF($C310=Listes!$B$32,IF('Dépenses forfaitaires'!$E310&lt;=Listes!$B$53,('Dépenses forfaitaires'!$E310*(VLOOKUP('Dépenses forfaitaires'!$D310,Listes!$A$54:$E$60,2,FALSE))),IF('Dépenses forfaitaires'!$E310&gt;Listes!$E$53,('Dépenses forfaitaires'!$E310*(VLOOKUP('Dépenses forfaitaires'!$D310,Listes!$A$54:$E$60,5,FALSE))),('Dépenses forfaitaires'!$E310*(VLOOKUP('Dépenses forfaitaires'!$D310,Listes!$A$54:$E$60,3,FALSE)))+(VLOOKUP('Dépenses forfaitaires'!$D310,Listes!$A$54:$E$60,4,FALSE))))))</f>
        <v/>
      </c>
      <c r="N310" s="100" t="str">
        <f>IF($H310="","",IF($C310=Listes!$B$31,IF('Dépenses forfaitaires'!$E310&lt;=Listes!$B$42,('Dépenses forfaitaires'!$E310*(VLOOKUP('Dépenses forfaitaires'!$D310,Listes!$A$43:$E$49,2,FALSE))),IF('Dépenses forfaitaires'!$E310&gt;Listes!$D$42,('Dépenses forfaitaires'!$E310*(VLOOKUP('Dépenses forfaitaires'!$D310,Listes!$A$43:$E$49,5,FALSE))),('Dépenses forfaitaires'!$E310*(VLOOKUP('Dépenses forfaitaires'!$D310,Listes!$A$43:$E$49,3,FALSE)))+(VLOOKUP('Dépenses forfaitaires'!$D310,Listes!$A$43:$E$49,4,FALSE))))))</f>
        <v/>
      </c>
      <c r="O310" s="100" t="str">
        <f>IF($H310="","",IF($C310=Listes!$B$34,Listes!$I$31,IF($C310=Listes!$B$35,(VLOOKUP('Dépenses forfaitaires'!$F310,Listes!$E$31:$F$36,2,FALSE)),IF($C310=Listes!$B$33,IF('Dépenses forfaitaires'!$E310&lt;=Listes!$A$64,'Dépenses forfaitaires'!$E310*Listes!$A$65,IF('Dépenses forfaitaires'!$E310&gt;Listes!$D$64,'Dépenses forfaitaires'!$E310*Listes!$D$65,(('Dépenses forfaitaires'!$E310*Listes!$B$65)+Listes!$C$65)))))))</f>
        <v/>
      </c>
      <c r="P310" s="101" t="str">
        <f t="shared" si="9"/>
        <v/>
      </c>
      <c r="Q310" s="221"/>
    </row>
    <row r="311" spans="1:17" ht="20.149999999999999" customHeight="1" x14ac:dyDescent="0.35">
      <c r="A311" s="44">
        <v>305</v>
      </c>
      <c r="B311" s="20"/>
      <c r="C311" s="20"/>
      <c r="D311" s="20"/>
      <c r="E311" s="20"/>
      <c r="F311" s="20"/>
      <c r="G311" s="20"/>
      <c r="H311" s="107" t="str">
        <f>IF(C311="","",IF(C311="","",(VLOOKUP(C311,Listes!$B$31:$C$35,2,FALSE))))</f>
        <v/>
      </c>
      <c r="I311" s="221" t="str">
        <f t="shared" si="8"/>
        <v/>
      </c>
      <c r="J311" s="221"/>
      <c r="K311" s="221"/>
      <c r="L311" s="101" t="str">
        <f>IF(H311="","",IF(H311="","",(VLOOKUP(H311,Listes!$C$31:$D$35,2,FALSE))))</f>
        <v/>
      </c>
      <c r="M311" s="100" t="str">
        <f>IF($H311="","",IF($C311=Listes!$B$32,IF('Dépenses forfaitaires'!$E311&lt;=Listes!$B$53,('Dépenses forfaitaires'!$E311*(VLOOKUP('Dépenses forfaitaires'!$D311,Listes!$A$54:$E$60,2,FALSE))),IF('Dépenses forfaitaires'!$E311&gt;Listes!$E$53,('Dépenses forfaitaires'!$E311*(VLOOKUP('Dépenses forfaitaires'!$D311,Listes!$A$54:$E$60,5,FALSE))),('Dépenses forfaitaires'!$E311*(VLOOKUP('Dépenses forfaitaires'!$D311,Listes!$A$54:$E$60,3,FALSE)))+(VLOOKUP('Dépenses forfaitaires'!$D311,Listes!$A$54:$E$60,4,FALSE))))))</f>
        <v/>
      </c>
      <c r="N311" s="100" t="str">
        <f>IF($H311="","",IF($C311=Listes!$B$31,IF('Dépenses forfaitaires'!$E311&lt;=Listes!$B$42,('Dépenses forfaitaires'!$E311*(VLOOKUP('Dépenses forfaitaires'!$D311,Listes!$A$43:$E$49,2,FALSE))),IF('Dépenses forfaitaires'!$E311&gt;Listes!$D$42,('Dépenses forfaitaires'!$E311*(VLOOKUP('Dépenses forfaitaires'!$D311,Listes!$A$43:$E$49,5,FALSE))),('Dépenses forfaitaires'!$E311*(VLOOKUP('Dépenses forfaitaires'!$D311,Listes!$A$43:$E$49,3,FALSE)))+(VLOOKUP('Dépenses forfaitaires'!$D311,Listes!$A$43:$E$49,4,FALSE))))))</f>
        <v/>
      </c>
      <c r="O311" s="100" t="str">
        <f>IF($H311="","",IF($C311=Listes!$B$34,Listes!$I$31,IF($C311=Listes!$B$35,(VLOOKUP('Dépenses forfaitaires'!$F311,Listes!$E$31:$F$36,2,FALSE)),IF($C311=Listes!$B$33,IF('Dépenses forfaitaires'!$E311&lt;=Listes!$A$64,'Dépenses forfaitaires'!$E311*Listes!$A$65,IF('Dépenses forfaitaires'!$E311&gt;Listes!$D$64,'Dépenses forfaitaires'!$E311*Listes!$D$65,(('Dépenses forfaitaires'!$E311*Listes!$B$65)+Listes!$C$65)))))))</f>
        <v/>
      </c>
      <c r="P311" s="101" t="str">
        <f t="shared" si="9"/>
        <v/>
      </c>
      <c r="Q311" s="221"/>
    </row>
    <row r="312" spans="1:17" ht="20.149999999999999" customHeight="1" x14ac:dyDescent="0.35">
      <c r="A312" s="44">
        <v>306</v>
      </c>
      <c r="B312" s="20"/>
      <c r="C312" s="20"/>
      <c r="D312" s="20"/>
      <c r="E312" s="20"/>
      <c r="F312" s="20"/>
      <c r="G312" s="20"/>
      <c r="H312" s="107" t="str">
        <f>IF(C312="","",IF(C312="","",(VLOOKUP(C312,Listes!$B$31:$C$35,2,FALSE))))</f>
        <v/>
      </c>
      <c r="I312" s="221" t="str">
        <f t="shared" si="8"/>
        <v/>
      </c>
      <c r="J312" s="221"/>
      <c r="K312" s="221"/>
      <c r="L312" s="101" t="str">
        <f>IF(H312="","",IF(H312="","",(VLOOKUP(H312,Listes!$C$31:$D$35,2,FALSE))))</f>
        <v/>
      </c>
      <c r="M312" s="100" t="str">
        <f>IF($H312="","",IF($C312=Listes!$B$32,IF('Dépenses forfaitaires'!$E312&lt;=Listes!$B$53,('Dépenses forfaitaires'!$E312*(VLOOKUP('Dépenses forfaitaires'!$D312,Listes!$A$54:$E$60,2,FALSE))),IF('Dépenses forfaitaires'!$E312&gt;Listes!$E$53,('Dépenses forfaitaires'!$E312*(VLOOKUP('Dépenses forfaitaires'!$D312,Listes!$A$54:$E$60,5,FALSE))),('Dépenses forfaitaires'!$E312*(VLOOKUP('Dépenses forfaitaires'!$D312,Listes!$A$54:$E$60,3,FALSE)))+(VLOOKUP('Dépenses forfaitaires'!$D312,Listes!$A$54:$E$60,4,FALSE))))))</f>
        <v/>
      </c>
      <c r="N312" s="100" t="str">
        <f>IF($H312="","",IF($C312=Listes!$B$31,IF('Dépenses forfaitaires'!$E312&lt;=Listes!$B$42,('Dépenses forfaitaires'!$E312*(VLOOKUP('Dépenses forfaitaires'!$D312,Listes!$A$43:$E$49,2,FALSE))),IF('Dépenses forfaitaires'!$E312&gt;Listes!$D$42,('Dépenses forfaitaires'!$E312*(VLOOKUP('Dépenses forfaitaires'!$D312,Listes!$A$43:$E$49,5,FALSE))),('Dépenses forfaitaires'!$E312*(VLOOKUP('Dépenses forfaitaires'!$D312,Listes!$A$43:$E$49,3,FALSE)))+(VLOOKUP('Dépenses forfaitaires'!$D312,Listes!$A$43:$E$49,4,FALSE))))))</f>
        <v/>
      </c>
      <c r="O312" s="100" t="str">
        <f>IF($H312="","",IF($C312=Listes!$B$34,Listes!$I$31,IF($C312=Listes!$B$35,(VLOOKUP('Dépenses forfaitaires'!$F312,Listes!$E$31:$F$36,2,FALSE)),IF($C312=Listes!$B$33,IF('Dépenses forfaitaires'!$E312&lt;=Listes!$A$64,'Dépenses forfaitaires'!$E312*Listes!$A$65,IF('Dépenses forfaitaires'!$E312&gt;Listes!$D$64,'Dépenses forfaitaires'!$E312*Listes!$D$65,(('Dépenses forfaitaires'!$E312*Listes!$B$65)+Listes!$C$65)))))))</f>
        <v/>
      </c>
      <c r="P312" s="101" t="str">
        <f t="shared" si="9"/>
        <v/>
      </c>
      <c r="Q312" s="221"/>
    </row>
    <row r="313" spans="1:17" ht="20.149999999999999" customHeight="1" x14ac:dyDescent="0.35">
      <c r="A313" s="44">
        <v>307</v>
      </c>
      <c r="B313" s="20"/>
      <c r="C313" s="20"/>
      <c r="D313" s="20"/>
      <c r="E313" s="20"/>
      <c r="F313" s="20"/>
      <c r="G313" s="20"/>
      <c r="H313" s="107" t="str">
        <f>IF(C313="","",IF(C313="","",(VLOOKUP(C313,Listes!$B$31:$C$35,2,FALSE))))</f>
        <v/>
      </c>
      <c r="I313" s="221" t="str">
        <f t="shared" si="8"/>
        <v/>
      </c>
      <c r="J313" s="221"/>
      <c r="K313" s="221"/>
      <c r="L313" s="101" t="str">
        <f>IF(H313="","",IF(H313="","",(VLOOKUP(H313,Listes!$C$31:$D$35,2,FALSE))))</f>
        <v/>
      </c>
      <c r="M313" s="100" t="str">
        <f>IF($H313="","",IF($C313=Listes!$B$32,IF('Dépenses forfaitaires'!$E313&lt;=Listes!$B$53,('Dépenses forfaitaires'!$E313*(VLOOKUP('Dépenses forfaitaires'!$D313,Listes!$A$54:$E$60,2,FALSE))),IF('Dépenses forfaitaires'!$E313&gt;Listes!$E$53,('Dépenses forfaitaires'!$E313*(VLOOKUP('Dépenses forfaitaires'!$D313,Listes!$A$54:$E$60,5,FALSE))),('Dépenses forfaitaires'!$E313*(VLOOKUP('Dépenses forfaitaires'!$D313,Listes!$A$54:$E$60,3,FALSE)))+(VLOOKUP('Dépenses forfaitaires'!$D313,Listes!$A$54:$E$60,4,FALSE))))))</f>
        <v/>
      </c>
      <c r="N313" s="100" t="str">
        <f>IF($H313="","",IF($C313=Listes!$B$31,IF('Dépenses forfaitaires'!$E313&lt;=Listes!$B$42,('Dépenses forfaitaires'!$E313*(VLOOKUP('Dépenses forfaitaires'!$D313,Listes!$A$43:$E$49,2,FALSE))),IF('Dépenses forfaitaires'!$E313&gt;Listes!$D$42,('Dépenses forfaitaires'!$E313*(VLOOKUP('Dépenses forfaitaires'!$D313,Listes!$A$43:$E$49,5,FALSE))),('Dépenses forfaitaires'!$E313*(VLOOKUP('Dépenses forfaitaires'!$D313,Listes!$A$43:$E$49,3,FALSE)))+(VLOOKUP('Dépenses forfaitaires'!$D313,Listes!$A$43:$E$49,4,FALSE))))))</f>
        <v/>
      </c>
      <c r="O313" s="100" t="str">
        <f>IF($H313="","",IF($C313=Listes!$B$34,Listes!$I$31,IF($C313=Listes!$B$35,(VLOOKUP('Dépenses forfaitaires'!$F313,Listes!$E$31:$F$36,2,FALSE)),IF($C313=Listes!$B$33,IF('Dépenses forfaitaires'!$E313&lt;=Listes!$A$64,'Dépenses forfaitaires'!$E313*Listes!$A$65,IF('Dépenses forfaitaires'!$E313&gt;Listes!$D$64,'Dépenses forfaitaires'!$E313*Listes!$D$65,(('Dépenses forfaitaires'!$E313*Listes!$B$65)+Listes!$C$65)))))))</f>
        <v/>
      </c>
      <c r="P313" s="101" t="str">
        <f t="shared" si="9"/>
        <v/>
      </c>
      <c r="Q313" s="221"/>
    </row>
    <row r="314" spans="1:17" ht="20.149999999999999" customHeight="1" x14ac:dyDescent="0.35">
      <c r="A314" s="44">
        <v>308</v>
      </c>
      <c r="B314" s="20"/>
      <c r="C314" s="20"/>
      <c r="D314" s="20"/>
      <c r="E314" s="20"/>
      <c r="F314" s="20"/>
      <c r="G314" s="20"/>
      <c r="H314" s="107" t="str">
        <f>IF(C314="","",IF(C314="","",(VLOOKUP(C314,Listes!$B$31:$C$35,2,FALSE))))</f>
        <v/>
      </c>
      <c r="I314" s="221" t="str">
        <f t="shared" si="8"/>
        <v/>
      </c>
      <c r="J314" s="221"/>
      <c r="K314" s="221"/>
      <c r="L314" s="101" t="str">
        <f>IF(H314="","",IF(H314="","",(VLOOKUP(H314,Listes!$C$31:$D$35,2,FALSE))))</f>
        <v/>
      </c>
      <c r="M314" s="100" t="str">
        <f>IF($H314="","",IF($C314=Listes!$B$32,IF('Dépenses forfaitaires'!$E314&lt;=Listes!$B$53,('Dépenses forfaitaires'!$E314*(VLOOKUP('Dépenses forfaitaires'!$D314,Listes!$A$54:$E$60,2,FALSE))),IF('Dépenses forfaitaires'!$E314&gt;Listes!$E$53,('Dépenses forfaitaires'!$E314*(VLOOKUP('Dépenses forfaitaires'!$D314,Listes!$A$54:$E$60,5,FALSE))),('Dépenses forfaitaires'!$E314*(VLOOKUP('Dépenses forfaitaires'!$D314,Listes!$A$54:$E$60,3,FALSE)))+(VLOOKUP('Dépenses forfaitaires'!$D314,Listes!$A$54:$E$60,4,FALSE))))))</f>
        <v/>
      </c>
      <c r="N314" s="100" t="str">
        <f>IF($H314="","",IF($C314=Listes!$B$31,IF('Dépenses forfaitaires'!$E314&lt;=Listes!$B$42,('Dépenses forfaitaires'!$E314*(VLOOKUP('Dépenses forfaitaires'!$D314,Listes!$A$43:$E$49,2,FALSE))),IF('Dépenses forfaitaires'!$E314&gt;Listes!$D$42,('Dépenses forfaitaires'!$E314*(VLOOKUP('Dépenses forfaitaires'!$D314,Listes!$A$43:$E$49,5,FALSE))),('Dépenses forfaitaires'!$E314*(VLOOKUP('Dépenses forfaitaires'!$D314,Listes!$A$43:$E$49,3,FALSE)))+(VLOOKUP('Dépenses forfaitaires'!$D314,Listes!$A$43:$E$49,4,FALSE))))))</f>
        <v/>
      </c>
      <c r="O314" s="100" t="str">
        <f>IF($H314="","",IF($C314=Listes!$B$34,Listes!$I$31,IF($C314=Listes!$B$35,(VLOOKUP('Dépenses forfaitaires'!$F314,Listes!$E$31:$F$36,2,FALSE)),IF($C314=Listes!$B$33,IF('Dépenses forfaitaires'!$E314&lt;=Listes!$A$64,'Dépenses forfaitaires'!$E314*Listes!$A$65,IF('Dépenses forfaitaires'!$E314&gt;Listes!$D$64,'Dépenses forfaitaires'!$E314*Listes!$D$65,(('Dépenses forfaitaires'!$E314*Listes!$B$65)+Listes!$C$65)))))))</f>
        <v/>
      </c>
      <c r="P314" s="101" t="str">
        <f t="shared" si="9"/>
        <v/>
      </c>
      <c r="Q314" s="221"/>
    </row>
    <row r="315" spans="1:17" ht="20.149999999999999" customHeight="1" x14ac:dyDescent="0.35">
      <c r="A315" s="44">
        <v>309</v>
      </c>
      <c r="B315" s="20"/>
      <c r="C315" s="20"/>
      <c r="D315" s="20"/>
      <c r="E315" s="20"/>
      <c r="F315" s="20"/>
      <c r="G315" s="20"/>
      <c r="H315" s="107" t="str">
        <f>IF(C315="","",IF(C315="","",(VLOOKUP(C315,Listes!$B$31:$C$35,2,FALSE))))</f>
        <v/>
      </c>
      <c r="I315" s="221" t="str">
        <f t="shared" si="8"/>
        <v/>
      </c>
      <c r="J315" s="221"/>
      <c r="K315" s="221"/>
      <c r="L315" s="101" t="str">
        <f>IF(H315="","",IF(H315="","",(VLOOKUP(H315,Listes!$C$31:$D$35,2,FALSE))))</f>
        <v/>
      </c>
      <c r="M315" s="100" t="str">
        <f>IF($H315="","",IF($C315=Listes!$B$32,IF('Dépenses forfaitaires'!$E315&lt;=Listes!$B$53,('Dépenses forfaitaires'!$E315*(VLOOKUP('Dépenses forfaitaires'!$D315,Listes!$A$54:$E$60,2,FALSE))),IF('Dépenses forfaitaires'!$E315&gt;Listes!$E$53,('Dépenses forfaitaires'!$E315*(VLOOKUP('Dépenses forfaitaires'!$D315,Listes!$A$54:$E$60,5,FALSE))),('Dépenses forfaitaires'!$E315*(VLOOKUP('Dépenses forfaitaires'!$D315,Listes!$A$54:$E$60,3,FALSE)))+(VLOOKUP('Dépenses forfaitaires'!$D315,Listes!$A$54:$E$60,4,FALSE))))))</f>
        <v/>
      </c>
      <c r="N315" s="100" t="str">
        <f>IF($H315="","",IF($C315=Listes!$B$31,IF('Dépenses forfaitaires'!$E315&lt;=Listes!$B$42,('Dépenses forfaitaires'!$E315*(VLOOKUP('Dépenses forfaitaires'!$D315,Listes!$A$43:$E$49,2,FALSE))),IF('Dépenses forfaitaires'!$E315&gt;Listes!$D$42,('Dépenses forfaitaires'!$E315*(VLOOKUP('Dépenses forfaitaires'!$D315,Listes!$A$43:$E$49,5,FALSE))),('Dépenses forfaitaires'!$E315*(VLOOKUP('Dépenses forfaitaires'!$D315,Listes!$A$43:$E$49,3,FALSE)))+(VLOOKUP('Dépenses forfaitaires'!$D315,Listes!$A$43:$E$49,4,FALSE))))))</f>
        <v/>
      </c>
      <c r="O315" s="100" t="str">
        <f>IF($H315="","",IF($C315=Listes!$B$34,Listes!$I$31,IF($C315=Listes!$B$35,(VLOOKUP('Dépenses forfaitaires'!$F315,Listes!$E$31:$F$36,2,FALSE)),IF($C315=Listes!$B$33,IF('Dépenses forfaitaires'!$E315&lt;=Listes!$A$64,'Dépenses forfaitaires'!$E315*Listes!$A$65,IF('Dépenses forfaitaires'!$E315&gt;Listes!$D$64,'Dépenses forfaitaires'!$E315*Listes!$D$65,(('Dépenses forfaitaires'!$E315*Listes!$B$65)+Listes!$C$65)))))))</f>
        <v/>
      </c>
      <c r="P315" s="101" t="str">
        <f t="shared" si="9"/>
        <v/>
      </c>
      <c r="Q315" s="221"/>
    </row>
    <row r="316" spans="1:17" ht="20.149999999999999" customHeight="1" x14ac:dyDescent="0.35">
      <c r="A316" s="44">
        <v>310</v>
      </c>
      <c r="B316" s="20"/>
      <c r="C316" s="20"/>
      <c r="D316" s="20"/>
      <c r="E316" s="20"/>
      <c r="F316" s="20"/>
      <c r="G316" s="20"/>
      <c r="H316" s="107" t="str">
        <f>IF(C316="","",IF(C316="","",(VLOOKUP(C316,Listes!$B$31:$C$35,2,FALSE))))</f>
        <v/>
      </c>
      <c r="I316" s="221" t="str">
        <f t="shared" si="8"/>
        <v/>
      </c>
      <c r="J316" s="221"/>
      <c r="K316" s="221"/>
      <c r="L316" s="101" t="str">
        <f>IF(H316="","",IF(H316="","",(VLOOKUP(H316,Listes!$C$31:$D$35,2,FALSE))))</f>
        <v/>
      </c>
      <c r="M316" s="100" t="str">
        <f>IF($H316="","",IF($C316=Listes!$B$32,IF('Dépenses forfaitaires'!$E316&lt;=Listes!$B$53,('Dépenses forfaitaires'!$E316*(VLOOKUP('Dépenses forfaitaires'!$D316,Listes!$A$54:$E$60,2,FALSE))),IF('Dépenses forfaitaires'!$E316&gt;Listes!$E$53,('Dépenses forfaitaires'!$E316*(VLOOKUP('Dépenses forfaitaires'!$D316,Listes!$A$54:$E$60,5,FALSE))),('Dépenses forfaitaires'!$E316*(VLOOKUP('Dépenses forfaitaires'!$D316,Listes!$A$54:$E$60,3,FALSE)))+(VLOOKUP('Dépenses forfaitaires'!$D316,Listes!$A$54:$E$60,4,FALSE))))))</f>
        <v/>
      </c>
      <c r="N316" s="100" t="str">
        <f>IF($H316="","",IF($C316=Listes!$B$31,IF('Dépenses forfaitaires'!$E316&lt;=Listes!$B$42,('Dépenses forfaitaires'!$E316*(VLOOKUP('Dépenses forfaitaires'!$D316,Listes!$A$43:$E$49,2,FALSE))),IF('Dépenses forfaitaires'!$E316&gt;Listes!$D$42,('Dépenses forfaitaires'!$E316*(VLOOKUP('Dépenses forfaitaires'!$D316,Listes!$A$43:$E$49,5,FALSE))),('Dépenses forfaitaires'!$E316*(VLOOKUP('Dépenses forfaitaires'!$D316,Listes!$A$43:$E$49,3,FALSE)))+(VLOOKUP('Dépenses forfaitaires'!$D316,Listes!$A$43:$E$49,4,FALSE))))))</f>
        <v/>
      </c>
      <c r="O316" s="100" t="str">
        <f>IF($H316="","",IF($C316=Listes!$B$34,Listes!$I$31,IF($C316=Listes!$B$35,(VLOOKUP('Dépenses forfaitaires'!$F316,Listes!$E$31:$F$36,2,FALSE)),IF($C316=Listes!$B$33,IF('Dépenses forfaitaires'!$E316&lt;=Listes!$A$64,'Dépenses forfaitaires'!$E316*Listes!$A$65,IF('Dépenses forfaitaires'!$E316&gt;Listes!$D$64,'Dépenses forfaitaires'!$E316*Listes!$D$65,(('Dépenses forfaitaires'!$E316*Listes!$B$65)+Listes!$C$65)))))))</f>
        <v/>
      </c>
      <c r="P316" s="101" t="str">
        <f t="shared" si="9"/>
        <v/>
      </c>
      <c r="Q316" s="221"/>
    </row>
    <row r="317" spans="1:17" ht="20.149999999999999" customHeight="1" x14ac:dyDescent="0.35">
      <c r="A317" s="44">
        <v>311</v>
      </c>
      <c r="B317" s="20"/>
      <c r="C317" s="20"/>
      <c r="D317" s="20"/>
      <c r="E317" s="20"/>
      <c r="F317" s="20"/>
      <c r="G317" s="20"/>
      <c r="H317" s="107" t="str">
        <f>IF(C317="","",IF(C317="","",(VLOOKUP(C317,Listes!$B$31:$C$35,2,FALSE))))</f>
        <v/>
      </c>
      <c r="I317" s="221" t="str">
        <f t="shared" si="8"/>
        <v/>
      </c>
      <c r="J317" s="221"/>
      <c r="K317" s="221"/>
      <c r="L317" s="101" t="str">
        <f>IF(H317="","",IF(H317="","",(VLOOKUP(H317,Listes!$C$31:$D$35,2,FALSE))))</f>
        <v/>
      </c>
      <c r="M317" s="100" t="str">
        <f>IF($H317="","",IF($C317=Listes!$B$32,IF('Dépenses forfaitaires'!$E317&lt;=Listes!$B$53,('Dépenses forfaitaires'!$E317*(VLOOKUP('Dépenses forfaitaires'!$D317,Listes!$A$54:$E$60,2,FALSE))),IF('Dépenses forfaitaires'!$E317&gt;Listes!$E$53,('Dépenses forfaitaires'!$E317*(VLOOKUP('Dépenses forfaitaires'!$D317,Listes!$A$54:$E$60,5,FALSE))),('Dépenses forfaitaires'!$E317*(VLOOKUP('Dépenses forfaitaires'!$D317,Listes!$A$54:$E$60,3,FALSE)))+(VLOOKUP('Dépenses forfaitaires'!$D317,Listes!$A$54:$E$60,4,FALSE))))))</f>
        <v/>
      </c>
      <c r="N317" s="100" t="str">
        <f>IF($H317="","",IF($C317=Listes!$B$31,IF('Dépenses forfaitaires'!$E317&lt;=Listes!$B$42,('Dépenses forfaitaires'!$E317*(VLOOKUP('Dépenses forfaitaires'!$D317,Listes!$A$43:$E$49,2,FALSE))),IF('Dépenses forfaitaires'!$E317&gt;Listes!$D$42,('Dépenses forfaitaires'!$E317*(VLOOKUP('Dépenses forfaitaires'!$D317,Listes!$A$43:$E$49,5,FALSE))),('Dépenses forfaitaires'!$E317*(VLOOKUP('Dépenses forfaitaires'!$D317,Listes!$A$43:$E$49,3,FALSE)))+(VLOOKUP('Dépenses forfaitaires'!$D317,Listes!$A$43:$E$49,4,FALSE))))))</f>
        <v/>
      </c>
      <c r="O317" s="100" t="str">
        <f>IF($H317="","",IF($C317=Listes!$B$34,Listes!$I$31,IF($C317=Listes!$B$35,(VLOOKUP('Dépenses forfaitaires'!$F317,Listes!$E$31:$F$36,2,FALSE)),IF($C317=Listes!$B$33,IF('Dépenses forfaitaires'!$E317&lt;=Listes!$A$64,'Dépenses forfaitaires'!$E317*Listes!$A$65,IF('Dépenses forfaitaires'!$E317&gt;Listes!$D$64,'Dépenses forfaitaires'!$E317*Listes!$D$65,(('Dépenses forfaitaires'!$E317*Listes!$B$65)+Listes!$C$65)))))))</f>
        <v/>
      </c>
      <c r="P317" s="101" t="str">
        <f t="shared" si="9"/>
        <v/>
      </c>
      <c r="Q317" s="221"/>
    </row>
    <row r="318" spans="1:17" ht="20.149999999999999" customHeight="1" x14ac:dyDescent="0.35">
      <c r="A318" s="44">
        <v>312</v>
      </c>
      <c r="B318" s="20"/>
      <c r="C318" s="20"/>
      <c r="D318" s="20"/>
      <c r="E318" s="20"/>
      <c r="F318" s="20"/>
      <c r="G318" s="20"/>
      <c r="H318" s="107" t="str">
        <f>IF(C318="","",IF(C318="","",(VLOOKUP(C318,Listes!$B$31:$C$35,2,FALSE))))</f>
        <v/>
      </c>
      <c r="I318" s="221" t="str">
        <f t="shared" si="8"/>
        <v/>
      </c>
      <c r="J318" s="221"/>
      <c r="K318" s="221"/>
      <c r="L318" s="101" t="str">
        <f>IF(H318="","",IF(H318="","",(VLOOKUP(H318,Listes!$C$31:$D$35,2,FALSE))))</f>
        <v/>
      </c>
      <c r="M318" s="100" t="str">
        <f>IF($H318="","",IF($C318=Listes!$B$32,IF('Dépenses forfaitaires'!$E318&lt;=Listes!$B$53,('Dépenses forfaitaires'!$E318*(VLOOKUP('Dépenses forfaitaires'!$D318,Listes!$A$54:$E$60,2,FALSE))),IF('Dépenses forfaitaires'!$E318&gt;Listes!$E$53,('Dépenses forfaitaires'!$E318*(VLOOKUP('Dépenses forfaitaires'!$D318,Listes!$A$54:$E$60,5,FALSE))),('Dépenses forfaitaires'!$E318*(VLOOKUP('Dépenses forfaitaires'!$D318,Listes!$A$54:$E$60,3,FALSE)))+(VLOOKUP('Dépenses forfaitaires'!$D318,Listes!$A$54:$E$60,4,FALSE))))))</f>
        <v/>
      </c>
      <c r="N318" s="100" t="str">
        <f>IF($H318="","",IF($C318=Listes!$B$31,IF('Dépenses forfaitaires'!$E318&lt;=Listes!$B$42,('Dépenses forfaitaires'!$E318*(VLOOKUP('Dépenses forfaitaires'!$D318,Listes!$A$43:$E$49,2,FALSE))),IF('Dépenses forfaitaires'!$E318&gt;Listes!$D$42,('Dépenses forfaitaires'!$E318*(VLOOKUP('Dépenses forfaitaires'!$D318,Listes!$A$43:$E$49,5,FALSE))),('Dépenses forfaitaires'!$E318*(VLOOKUP('Dépenses forfaitaires'!$D318,Listes!$A$43:$E$49,3,FALSE)))+(VLOOKUP('Dépenses forfaitaires'!$D318,Listes!$A$43:$E$49,4,FALSE))))))</f>
        <v/>
      </c>
      <c r="O318" s="100" t="str">
        <f>IF($H318="","",IF($C318=Listes!$B$34,Listes!$I$31,IF($C318=Listes!$B$35,(VLOOKUP('Dépenses forfaitaires'!$F318,Listes!$E$31:$F$36,2,FALSE)),IF($C318=Listes!$B$33,IF('Dépenses forfaitaires'!$E318&lt;=Listes!$A$64,'Dépenses forfaitaires'!$E318*Listes!$A$65,IF('Dépenses forfaitaires'!$E318&gt;Listes!$D$64,'Dépenses forfaitaires'!$E318*Listes!$D$65,(('Dépenses forfaitaires'!$E318*Listes!$B$65)+Listes!$C$65)))))))</f>
        <v/>
      </c>
      <c r="P318" s="101" t="str">
        <f t="shared" si="9"/>
        <v/>
      </c>
      <c r="Q318" s="221"/>
    </row>
    <row r="319" spans="1:17" ht="20.149999999999999" customHeight="1" x14ac:dyDescent="0.35">
      <c r="A319" s="44">
        <v>313</v>
      </c>
      <c r="B319" s="20"/>
      <c r="C319" s="20"/>
      <c r="D319" s="20"/>
      <c r="E319" s="20"/>
      <c r="F319" s="20"/>
      <c r="G319" s="20"/>
      <c r="H319" s="107" t="str">
        <f>IF(C319="","",IF(C319="","",(VLOOKUP(C319,Listes!$B$31:$C$35,2,FALSE))))</f>
        <v/>
      </c>
      <c r="I319" s="221" t="str">
        <f t="shared" si="8"/>
        <v/>
      </c>
      <c r="J319" s="221"/>
      <c r="K319" s="221"/>
      <c r="L319" s="101" t="str">
        <f>IF(H319="","",IF(H319="","",(VLOOKUP(H319,Listes!$C$31:$D$35,2,FALSE))))</f>
        <v/>
      </c>
      <c r="M319" s="100" t="str">
        <f>IF($H319="","",IF($C319=Listes!$B$32,IF('Dépenses forfaitaires'!$E319&lt;=Listes!$B$53,('Dépenses forfaitaires'!$E319*(VLOOKUP('Dépenses forfaitaires'!$D319,Listes!$A$54:$E$60,2,FALSE))),IF('Dépenses forfaitaires'!$E319&gt;Listes!$E$53,('Dépenses forfaitaires'!$E319*(VLOOKUP('Dépenses forfaitaires'!$D319,Listes!$A$54:$E$60,5,FALSE))),('Dépenses forfaitaires'!$E319*(VLOOKUP('Dépenses forfaitaires'!$D319,Listes!$A$54:$E$60,3,FALSE)))+(VLOOKUP('Dépenses forfaitaires'!$D319,Listes!$A$54:$E$60,4,FALSE))))))</f>
        <v/>
      </c>
      <c r="N319" s="100" t="str">
        <f>IF($H319="","",IF($C319=Listes!$B$31,IF('Dépenses forfaitaires'!$E319&lt;=Listes!$B$42,('Dépenses forfaitaires'!$E319*(VLOOKUP('Dépenses forfaitaires'!$D319,Listes!$A$43:$E$49,2,FALSE))),IF('Dépenses forfaitaires'!$E319&gt;Listes!$D$42,('Dépenses forfaitaires'!$E319*(VLOOKUP('Dépenses forfaitaires'!$D319,Listes!$A$43:$E$49,5,FALSE))),('Dépenses forfaitaires'!$E319*(VLOOKUP('Dépenses forfaitaires'!$D319,Listes!$A$43:$E$49,3,FALSE)))+(VLOOKUP('Dépenses forfaitaires'!$D319,Listes!$A$43:$E$49,4,FALSE))))))</f>
        <v/>
      </c>
      <c r="O319" s="100" t="str">
        <f>IF($H319="","",IF($C319=Listes!$B$34,Listes!$I$31,IF($C319=Listes!$B$35,(VLOOKUP('Dépenses forfaitaires'!$F319,Listes!$E$31:$F$36,2,FALSE)),IF($C319=Listes!$B$33,IF('Dépenses forfaitaires'!$E319&lt;=Listes!$A$64,'Dépenses forfaitaires'!$E319*Listes!$A$65,IF('Dépenses forfaitaires'!$E319&gt;Listes!$D$64,'Dépenses forfaitaires'!$E319*Listes!$D$65,(('Dépenses forfaitaires'!$E319*Listes!$B$65)+Listes!$C$65)))))))</f>
        <v/>
      </c>
      <c r="P319" s="101" t="str">
        <f t="shared" si="9"/>
        <v/>
      </c>
      <c r="Q319" s="221"/>
    </row>
    <row r="320" spans="1:17" ht="20.149999999999999" customHeight="1" x14ac:dyDescent="0.35">
      <c r="A320" s="44">
        <v>314</v>
      </c>
      <c r="B320" s="20"/>
      <c r="C320" s="20"/>
      <c r="D320" s="20"/>
      <c r="E320" s="20"/>
      <c r="F320" s="20"/>
      <c r="G320" s="20"/>
      <c r="H320" s="107" t="str">
        <f>IF(C320="","",IF(C320="","",(VLOOKUP(C320,Listes!$B$31:$C$35,2,FALSE))))</f>
        <v/>
      </c>
      <c r="I320" s="221" t="str">
        <f t="shared" si="8"/>
        <v/>
      </c>
      <c r="J320" s="221"/>
      <c r="K320" s="221"/>
      <c r="L320" s="101" t="str">
        <f>IF(H320="","",IF(H320="","",(VLOOKUP(H320,Listes!$C$31:$D$35,2,FALSE))))</f>
        <v/>
      </c>
      <c r="M320" s="100" t="str">
        <f>IF($H320="","",IF($C320=Listes!$B$32,IF('Dépenses forfaitaires'!$E320&lt;=Listes!$B$53,('Dépenses forfaitaires'!$E320*(VLOOKUP('Dépenses forfaitaires'!$D320,Listes!$A$54:$E$60,2,FALSE))),IF('Dépenses forfaitaires'!$E320&gt;Listes!$E$53,('Dépenses forfaitaires'!$E320*(VLOOKUP('Dépenses forfaitaires'!$D320,Listes!$A$54:$E$60,5,FALSE))),('Dépenses forfaitaires'!$E320*(VLOOKUP('Dépenses forfaitaires'!$D320,Listes!$A$54:$E$60,3,FALSE)))+(VLOOKUP('Dépenses forfaitaires'!$D320,Listes!$A$54:$E$60,4,FALSE))))))</f>
        <v/>
      </c>
      <c r="N320" s="100" t="str">
        <f>IF($H320="","",IF($C320=Listes!$B$31,IF('Dépenses forfaitaires'!$E320&lt;=Listes!$B$42,('Dépenses forfaitaires'!$E320*(VLOOKUP('Dépenses forfaitaires'!$D320,Listes!$A$43:$E$49,2,FALSE))),IF('Dépenses forfaitaires'!$E320&gt;Listes!$D$42,('Dépenses forfaitaires'!$E320*(VLOOKUP('Dépenses forfaitaires'!$D320,Listes!$A$43:$E$49,5,FALSE))),('Dépenses forfaitaires'!$E320*(VLOOKUP('Dépenses forfaitaires'!$D320,Listes!$A$43:$E$49,3,FALSE)))+(VLOOKUP('Dépenses forfaitaires'!$D320,Listes!$A$43:$E$49,4,FALSE))))))</f>
        <v/>
      </c>
      <c r="O320" s="100" t="str">
        <f>IF($H320="","",IF($C320=Listes!$B$34,Listes!$I$31,IF($C320=Listes!$B$35,(VLOOKUP('Dépenses forfaitaires'!$F320,Listes!$E$31:$F$36,2,FALSE)),IF($C320=Listes!$B$33,IF('Dépenses forfaitaires'!$E320&lt;=Listes!$A$64,'Dépenses forfaitaires'!$E320*Listes!$A$65,IF('Dépenses forfaitaires'!$E320&gt;Listes!$D$64,'Dépenses forfaitaires'!$E320*Listes!$D$65,(('Dépenses forfaitaires'!$E320*Listes!$B$65)+Listes!$C$65)))))))</f>
        <v/>
      </c>
      <c r="P320" s="101" t="str">
        <f t="shared" si="9"/>
        <v/>
      </c>
      <c r="Q320" s="221"/>
    </row>
    <row r="321" spans="1:17" ht="20.149999999999999" customHeight="1" x14ac:dyDescent="0.35">
      <c r="A321" s="44">
        <v>315</v>
      </c>
      <c r="B321" s="20"/>
      <c r="C321" s="20"/>
      <c r="D321" s="20"/>
      <c r="E321" s="20"/>
      <c r="F321" s="20"/>
      <c r="G321" s="20"/>
      <c r="H321" s="107" t="str">
        <f>IF(C321="","",IF(C321="","",(VLOOKUP(C321,Listes!$B$31:$C$35,2,FALSE))))</f>
        <v/>
      </c>
      <c r="I321" s="221" t="str">
        <f t="shared" si="8"/>
        <v/>
      </c>
      <c r="J321" s="221"/>
      <c r="K321" s="221"/>
      <c r="L321" s="101" t="str">
        <f>IF(H321="","",IF(H321="","",(VLOOKUP(H321,Listes!$C$31:$D$35,2,FALSE))))</f>
        <v/>
      </c>
      <c r="M321" s="100" t="str">
        <f>IF($H321="","",IF($C321=Listes!$B$32,IF('Dépenses forfaitaires'!$E321&lt;=Listes!$B$53,('Dépenses forfaitaires'!$E321*(VLOOKUP('Dépenses forfaitaires'!$D321,Listes!$A$54:$E$60,2,FALSE))),IF('Dépenses forfaitaires'!$E321&gt;Listes!$E$53,('Dépenses forfaitaires'!$E321*(VLOOKUP('Dépenses forfaitaires'!$D321,Listes!$A$54:$E$60,5,FALSE))),('Dépenses forfaitaires'!$E321*(VLOOKUP('Dépenses forfaitaires'!$D321,Listes!$A$54:$E$60,3,FALSE)))+(VLOOKUP('Dépenses forfaitaires'!$D321,Listes!$A$54:$E$60,4,FALSE))))))</f>
        <v/>
      </c>
      <c r="N321" s="100" t="str">
        <f>IF($H321="","",IF($C321=Listes!$B$31,IF('Dépenses forfaitaires'!$E321&lt;=Listes!$B$42,('Dépenses forfaitaires'!$E321*(VLOOKUP('Dépenses forfaitaires'!$D321,Listes!$A$43:$E$49,2,FALSE))),IF('Dépenses forfaitaires'!$E321&gt;Listes!$D$42,('Dépenses forfaitaires'!$E321*(VLOOKUP('Dépenses forfaitaires'!$D321,Listes!$A$43:$E$49,5,FALSE))),('Dépenses forfaitaires'!$E321*(VLOOKUP('Dépenses forfaitaires'!$D321,Listes!$A$43:$E$49,3,FALSE)))+(VLOOKUP('Dépenses forfaitaires'!$D321,Listes!$A$43:$E$49,4,FALSE))))))</f>
        <v/>
      </c>
      <c r="O321" s="100" t="str">
        <f>IF($H321="","",IF($C321=Listes!$B$34,Listes!$I$31,IF($C321=Listes!$B$35,(VLOOKUP('Dépenses forfaitaires'!$F321,Listes!$E$31:$F$36,2,FALSE)),IF($C321=Listes!$B$33,IF('Dépenses forfaitaires'!$E321&lt;=Listes!$A$64,'Dépenses forfaitaires'!$E321*Listes!$A$65,IF('Dépenses forfaitaires'!$E321&gt;Listes!$D$64,'Dépenses forfaitaires'!$E321*Listes!$D$65,(('Dépenses forfaitaires'!$E321*Listes!$B$65)+Listes!$C$65)))))))</f>
        <v/>
      </c>
      <c r="P321" s="101" t="str">
        <f t="shared" si="9"/>
        <v/>
      </c>
      <c r="Q321" s="221"/>
    </row>
    <row r="322" spans="1:17" ht="20.149999999999999" customHeight="1" x14ac:dyDescent="0.35">
      <c r="A322" s="44">
        <v>316</v>
      </c>
      <c r="B322" s="20"/>
      <c r="C322" s="20"/>
      <c r="D322" s="20"/>
      <c r="E322" s="20"/>
      <c r="F322" s="20"/>
      <c r="G322" s="20"/>
      <c r="H322" s="107" t="str">
        <f>IF(C322="","",IF(C322="","",(VLOOKUP(C322,Listes!$B$31:$C$35,2,FALSE))))</f>
        <v/>
      </c>
      <c r="I322" s="221" t="str">
        <f t="shared" si="8"/>
        <v/>
      </c>
      <c r="J322" s="221"/>
      <c r="K322" s="221"/>
      <c r="L322" s="101" t="str">
        <f>IF(H322="","",IF(H322="","",(VLOOKUP(H322,Listes!$C$31:$D$35,2,FALSE))))</f>
        <v/>
      </c>
      <c r="M322" s="100" t="str">
        <f>IF($H322="","",IF($C322=Listes!$B$32,IF('Dépenses forfaitaires'!$E322&lt;=Listes!$B$53,('Dépenses forfaitaires'!$E322*(VLOOKUP('Dépenses forfaitaires'!$D322,Listes!$A$54:$E$60,2,FALSE))),IF('Dépenses forfaitaires'!$E322&gt;Listes!$E$53,('Dépenses forfaitaires'!$E322*(VLOOKUP('Dépenses forfaitaires'!$D322,Listes!$A$54:$E$60,5,FALSE))),('Dépenses forfaitaires'!$E322*(VLOOKUP('Dépenses forfaitaires'!$D322,Listes!$A$54:$E$60,3,FALSE)))+(VLOOKUP('Dépenses forfaitaires'!$D322,Listes!$A$54:$E$60,4,FALSE))))))</f>
        <v/>
      </c>
      <c r="N322" s="100" t="str">
        <f>IF($H322="","",IF($C322=Listes!$B$31,IF('Dépenses forfaitaires'!$E322&lt;=Listes!$B$42,('Dépenses forfaitaires'!$E322*(VLOOKUP('Dépenses forfaitaires'!$D322,Listes!$A$43:$E$49,2,FALSE))),IF('Dépenses forfaitaires'!$E322&gt;Listes!$D$42,('Dépenses forfaitaires'!$E322*(VLOOKUP('Dépenses forfaitaires'!$D322,Listes!$A$43:$E$49,5,FALSE))),('Dépenses forfaitaires'!$E322*(VLOOKUP('Dépenses forfaitaires'!$D322,Listes!$A$43:$E$49,3,FALSE)))+(VLOOKUP('Dépenses forfaitaires'!$D322,Listes!$A$43:$E$49,4,FALSE))))))</f>
        <v/>
      </c>
      <c r="O322" s="100" t="str">
        <f>IF($H322="","",IF($C322=Listes!$B$34,Listes!$I$31,IF($C322=Listes!$B$35,(VLOOKUP('Dépenses forfaitaires'!$F322,Listes!$E$31:$F$36,2,FALSE)),IF($C322=Listes!$B$33,IF('Dépenses forfaitaires'!$E322&lt;=Listes!$A$64,'Dépenses forfaitaires'!$E322*Listes!$A$65,IF('Dépenses forfaitaires'!$E322&gt;Listes!$D$64,'Dépenses forfaitaires'!$E322*Listes!$D$65,(('Dépenses forfaitaires'!$E322*Listes!$B$65)+Listes!$C$65)))))))</f>
        <v/>
      </c>
      <c r="P322" s="101" t="str">
        <f t="shared" si="9"/>
        <v/>
      </c>
      <c r="Q322" s="221"/>
    </row>
    <row r="323" spans="1:17" ht="20.149999999999999" customHeight="1" x14ac:dyDescent="0.35">
      <c r="A323" s="44">
        <v>317</v>
      </c>
      <c r="B323" s="20"/>
      <c r="C323" s="20"/>
      <c r="D323" s="20"/>
      <c r="E323" s="20"/>
      <c r="F323" s="20"/>
      <c r="G323" s="20"/>
      <c r="H323" s="107" t="str">
        <f>IF(C323="","",IF(C323="","",(VLOOKUP(C323,Listes!$B$31:$C$35,2,FALSE))))</f>
        <v/>
      </c>
      <c r="I323" s="221" t="str">
        <f t="shared" si="8"/>
        <v/>
      </c>
      <c r="J323" s="221"/>
      <c r="K323" s="221"/>
      <c r="L323" s="101" t="str">
        <f>IF(H323="","",IF(H323="","",(VLOOKUP(H323,Listes!$C$31:$D$35,2,FALSE))))</f>
        <v/>
      </c>
      <c r="M323" s="100" t="str">
        <f>IF($H323="","",IF($C323=Listes!$B$32,IF('Dépenses forfaitaires'!$E323&lt;=Listes!$B$53,('Dépenses forfaitaires'!$E323*(VLOOKUP('Dépenses forfaitaires'!$D323,Listes!$A$54:$E$60,2,FALSE))),IF('Dépenses forfaitaires'!$E323&gt;Listes!$E$53,('Dépenses forfaitaires'!$E323*(VLOOKUP('Dépenses forfaitaires'!$D323,Listes!$A$54:$E$60,5,FALSE))),('Dépenses forfaitaires'!$E323*(VLOOKUP('Dépenses forfaitaires'!$D323,Listes!$A$54:$E$60,3,FALSE)))+(VLOOKUP('Dépenses forfaitaires'!$D323,Listes!$A$54:$E$60,4,FALSE))))))</f>
        <v/>
      </c>
      <c r="N323" s="100" t="str">
        <f>IF($H323="","",IF($C323=Listes!$B$31,IF('Dépenses forfaitaires'!$E323&lt;=Listes!$B$42,('Dépenses forfaitaires'!$E323*(VLOOKUP('Dépenses forfaitaires'!$D323,Listes!$A$43:$E$49,2,FALSE))),IF('Dépenses forfaitaires'!$E323&gt;Listes!$D$42,('Dépenses forfaitaires'!$E323*(VLOOKUP('Dépenses forfaitaires'!$D323,Listes!$A$43:$E$49,5,FALSE))),('Dépenses forfaitaires'!$E323*(VLOOKUP('Dépenses forfaitaires'!$D323,Listes!$A$43:$E$49,3,FALSE)))+(VLOOKUP('Dépenses forfaitaires'!$D323,Listes!$A$43:$E$49,4,FALSE))))))</f>
        <v/>
      </c>
      <c r="O323" s="100" t="str">
        <f>IF($H323="","",IF($C323=Listes!$B$34,Listes!$I$31,IF($C323=Listes!$B$35,(VLOOKUP('Dépenses forfaitaires'!$F323,Listes!$E$31:$F$36,2,FALSE)),IF($C323=Listes!$B$33,IF('Dépenses forfaitaires'!$E323&lt;=Listes!$A$64,'Dépenses forfaitaires'!$E323*Listes!$A$65,IF('Dépenses forfaitaires'!$E323&gt;Listes!$D$64,'Dépenses forfaitaires'!$E323*Listes!$D$65,(('Dépenses forfaitaires'!$E323*Listes!$B$65)+Listes!$C$65)))))))</f>
        <v/>
      </c>
      <c r="P323" s="101" t="str">
        <f t="shared" si="9"/>
        <v/>
      </c>
      <c r="Q323" s="221"/>
    </row>
    <row r="324" spans="1:17" ht="20.149999999999999" customHeight="1" x14ac:dyDescent="0.35">
      <c r="A324" s="44">
        <v>318</v>
      </c>
      <c r="B324" s="20"/>
      <c r="C324" s="20"/>
      <c r="D324" s="20"/>
      <c r="E324" s="20"/>
      <c r="F324" s="20"/>
      <c r="G324" s="20"/>
      <c r="H324" s="107" t="str">
        <f>IF(C324="","",IF(C324="","",(VLOOKUP(C324,Listes!$B$31:$C$35,2,FALSE))))</f>
        <v/>
      </c>
      <c r="I324" s="221" t="str">
        <f t="shared" si="8"/>
        <v/>
      </c>
      <c r="J324" s="221"/>
      <c r="K324" s="221"/>
      <c r="L324" s="101" t="str">
        <f>IF(H324="","",IF(H324="","",(VLOOKUP(H324,Listes!$C$31:$D$35,2,FALSE))))</f>
        <v/>
      </c>
      <c r="M324" s="100" t="str">
        <f>IF($H324="","",IF($C324=Listes!$B$32,IF('Dépenses forfaitaires'!$E324&lt;=Listes!$B$53,('Dépenses forfaitaires'!$E324*(VLOOKUP('Dépenses forfaitaires'!$D324,Listes!$A$54:$E$60,2,FALSE))),IF('Dépenses forfaitaires'!$E324&gt;Listes!$E$53,('Dépenses forfaitaires'!$E324*(VLOOKUP('Dépenses forfaitaires'!$D324,Listes!$A$54:$E$60,5,FALSE))),('Dépenses forfaitaires'!$E324*(VLOOKUP('Dépenses forfaitaires'!$D324,Listes!$A$54:$E$60,3,FALSE)))+(VLOOKUP('Dépenses forfaitaires'!$D324,Listes!$A$54:$E$60,4,FALSE))))))</f>
        <v/>
      </c>
      <c r="N324" s="100" t="str">
        <f>IF($H324="","",IF($C324=Listes!$B$31,IF('Dépenses forfaitaires'!$E324&lt;=Listes!$B$42,('Dépenses forfaitaires'!$E324*(VLOOKUP('Dépenses forfaitaires'!$D324,Listes!$A$43:$E$49,2,FALSE))),IF('Dépenses forfaitaires'!$E324&gt;Listes!$D$42,('Dépenses forfaitaires'!$E324*(VLOOKUP('Dépenses forfaitaires'!$D324,Listes!$A$43:$E$49,5,FALSE))),('Dépenses forfaitaires'!$E324*(VLOOKUP('Dépenses forfaitaires'!$D324,Listes!$A$43:$E$49,3,FALSE)))+(VLOOKUP('Dépenses forfaitaires'!$D324,Listes!$A$43:$E$49,4,FALSE))))))</f>
        <v/>
      </c>
      <c r="O324" s="100" t="str">
        <f>IF($H324="","",IF($C324=Listes!$B$34,Listes!$I$31,IF($C324=Listes!$B$35,(VLOOKUP('Dépenses forfaitaires'!$F324,Listes!$E$31:$F$36,2,FALSE)),IF($C324=Listes!$B$33,IF('Dépenses forfaitaires'!$E324&lt;=Listes!$A$64,'Dépenses forfaitaires'!$E324*Listes!$A$65,IF('Dépenses forfaitaires'!$E324&gt;Listes!$D$64,'Dépenses forfaitaires'!$E324*Listes!$D$65,(('Dépenses forfaitaires'!$E324*Listes!$B$65)+Listes!$C$65)))))))</f>
        <v/>
      </c>
      <c r="P324" s="101" t="str">
        <f t="shared" si="9"/>
        <v/>
      </c>
      <c r="Q324" s="221"/>
    </row>
    <row r="325" spans="1:17" ht="20.149999999999999" customHeight="1" x14ac:dyDescent="0.35">
      <c r="A325" s="44">
        <v>319</v>
      </c>
      <c r="B325" s="20"/>
      <c r="C325" s="20"/>
      <c r="D325" s="20"/>
      <c r="E325" s="20"/>
      <c r="F325" s="20"/>
      <c r="G325" s="20"/>
      <c r="H325" s="107" t="str">
        <f>IF(C325="","",IF(C325="","",(VLOOKUP(C325,Listes!$B$31:$C$35,2,FALSE))))</f>
        <v/>
      </c>
      <c r="I325" s="221" t="str">
        <f t="shared" si="8"/>
        <v/>
      </c>
      <c r="J325" s="221"/>
      <c r="K325" s="221"/>
      <c r="L325" s="101" t="str">
        <f>IF(H325="","",IF(H325="","",(VLOOKUP(H325,Listes!$C$31:$D$35,2,FALSE))))</f>
        <v/>
      </c>
      <c r="M325" s="100" t="str">
        <f>IF($H325="","",IF($C325=Listes!$B$32,IF('Dépenses forfaitaires'!$E325&lt;=Listes!$B$53,('Dépenses forfaitaires'!$E325*(VLOOKUP('Dépenses forfaitaires'!$D325,Listes!$A$54:$E$60,2,FALSE))),IF('Dépenses forfaitaires'!$E325&gt;Listes!$E$53,('Dépenses forfaitaires'!$E325*(VLOOKUP('Dépenses forfaitaires'!$D325,Listes!$A$54:$E$60,5,FALSE))),('Dépenses forfaitaires'!$E325*(VLOOKUP('Dépenses forfaitaires'!$D325,Listes!$A$54:$E$60,3,FALSE)))+(VLOOKUP('Dépenses forfaitaires'!$D325,Listes!$A$54:$E$60,4,FALSE))))))</f>
        <v/>
      </c>
      <c r="N325" s="100" t="str">
        <f>IF($H325="","",IF($C325=Listes!$B$31,IF('Dépenses forfaitaires'!$E325&lt;=Listes!$B$42,('Dépenses forfaitaires'!$E325*(VLOOKUP('Dépenses forfaitaires'!$D325,Listes!$A$43:$E$49,2,FALSE))),IF('Dépenses forfaitaires'!$E325&gt;Listes!$D$42,('Dépenses forfaitaires'!$E325*(VLOOKUP('Dépenses forfaitaires'!$D325,Listes!$A$43:$E$49,5,FALSE))),('Dépenses forfaitaires'!$E325*(VLOOKUP('Dépenses forfaitaires'!$D325,Listes!$A$43:$E$49,3,FALSE)))+(VLOOKUP('Dépenses forfaitaires'!$D325,Listes!$A$43:$E$49,4,FALSE))))))</f>
        <v/>
      </c>
      <c r="O325" s="100" t="str">
        <f>IF($H325="","",IF($C325=Listes!$B$34,Listes!$I$31,IF($C325=Listes!$B$35,(VLOOKUP('Dépenses forfaitaires'!$F325,Listes!$E$31:$F$36,2,FALSE)),IF($C325=Listes!$B$33,IF('Dépenses forfaitaires'!$E325&lt;=Listes!$A$64,'Dépenses forfaitaires'!$E325*Listes!$A$65,IF('Dépenses forfaitaires'!$E325&gt;Listes!$D$64,'Dépenses forfaitaires'!$E325*Listes!$D$65,(('Dépenses forfaitaires'!$E325*Listes!$B$65)+Listes!$C$65)))))))</f>
        <v/>
      </c>
      <c r="P325" s="101" t="str">
        <f t="shared" si="9"/>
        <v/>
      </c>
      <c r="Q325" s="221"/>
    </row>
    <row r="326" spans="1:17" ht="20.149999999999999" customHeight="1" x14ac:dyDescent="0.35">
      <c r="A326" s="44">
        <v>320</v>
      </c>
      <c r="B326" s="20"/>
      <c r="C326" s="20"/>
      <c r="D326" s="20"/>
      <c r="E326" s="20"/>
      <c r="F326" s="20"/>
      <c r="G326" s="20"/>
      <c r="H326" s="107" t="str">
        <f>IF(C326="","",IF(C326="","",(VLOOKUP(C326,Listes!$B$31:$C$35,2,FALSE))))</f>
        <v/>
      </c>
      <c r="I326" s="221" t="str">
        <f t="shared" si="8"/>
        <v/>
      </c>
      <c r="J326" s="221"/>
      <c r="K326" s="221"/>
      <c r="L326" s="101" t="str">
        <f>IF(H326="","",IF(H326="","",(VLOOKUP(H326,Listes!$C$31:$D$35,2,FALSE))))</f>
        <v/>
      </c>
      <c r="M326" s="100" t="str">
        <f>IF($H326="","",IF($C326=Listes!$B$32,IF('Dépenses forfaitaires'!$E326&lt;=Listes!$B$53,('Dépenses forfaitaires'!$E326*(VLOOKUP('Dépenses forfaitaires'!$D326,Listes!$A$54:$E$60,2,FALSE))),IF('Dépenses forfaitaires'!$E326&gt;Listes!$E$53,('Dépenses forfaitaires'!$E326*(VLOOKUP('Dépenses forfaitaires'!$D326,Listes!$A$54:$E$60,5,FALSE))),('Dépenses forfaitaires'!$E326*(VLOOKUP('Dépenses forfaitaires'!$D326,Listes!$A$54:$E$60,3,FALSE)))+(VLOOKUP('Dépenses forfaitaires'!$D326,Listes!$A$54:$E$60,4,FALSE))))))</f>
        <v/>
      </c>
      <c r="N326" s="100" t="str">
        <f>IF($H326="","",IF($C326=Listes!$B$31,IF('Dépenses forfaitaires'!$E326&lt;=Listes!$B$42,('Dépenses forfaitaires'!$E326*(VLOOKUP('Dépenses forfaitaires'!$D326,Listes!$A$43:$E$49,2,FALSE))),IF('Dépenses forfaitaires'!$E326&gt;Listes!$D$42,('Dépenses forfaitaires'!$E326*(VLOOKUP('Dépenses forfaitaires'!$D326,Listes!$A$43:$E$49,5,FALSE))),('Dépenses forfaitaires'!$E326*(VLOOKUP('Dépenses forfaitaires'!$D326,Listes!$A$43:$E$49,3,FALSE)))+(VLOOKUP('Dépenses forfaitaires'!$D326,Listes!$A$43:$E$49,4,FALSE))))))</f>
        <v/>
      </c>
      <c r="O326" s="100" t="str">
        <f>IF($H326="","",IF($C326=Listes!$B$34,Listes!$I$31,IF($C326=Listes!$B$35,(VLOOKUP('Dépenses forfaitaires'!$F326,Listes!$E$31:$F$36,2,FALSE)),IF($C326=Listes!$B$33,IF('Dépenses forfaitaires'!$E326&lt;=Listes!$A$64,'Dépenses forfaitaires'!$E326*Listes!$A$65,IF('Dépenses forfaitaires'!$E326&gt;Listes!$D$64,'Dépenses forfaitaires'!$E326*Listes!$D$65,(('Dépenses forfaitaires'!$E326*Listes!$B$65)+Listes!$C$65)))))))</f>
        <v/>
      </c>
      <c r="P326" s="101" t="str">
        <f t="shared" si="9"/>
        <v/>
      </c>
      <c r="Q326" s="221"/>
    </row>
    <row r="327" spans="1:17" ht="20.149999999999999" customHeight="1" x14ac:dyDescent="0.35">
      <c r="A327" s="44">
        <v>321</v>
      </c>
      <c r="B327" s="20"/>
      <c r="C327" s="20"/>
      <c r="D327" s="20"/>
      <c r="E327" s="20"/>
      <c r="F327" s="20"/>
      <c r="G327" s="20"/>
      <c r="H327" s="107" t="str">
        <f>IF(C327="","",IF(C327="","",(VLOOKUP(C327,Listes!$B$31:$C$35,2,FALSE))))</f>
        <v/>
      </c>
      <c r="I327" s="221" t="str">
        <f t="shared" si="8"/>
        <v/>
      </c>
      <c r="J327" s="221"/>
      <c r="K327" s="221"/>
      <c r="L327" s="101" t="str">
        <f>IF(H327="","",IF(H327="","",(VLOOKUP(H327,Listes!$C$31:$D$35,2,FALSE))))</f>
        <v/>
      </c>
      <c r="M327" s="100" t="str">
        <f>IF($H327="","",IF($C327=Listes!$B$32,IF('Dépenses forfaitaires'!$E327&lt;=Listes!$B$53,('Dépenses forfaitaires'!$E327*(VLOOKUP('Dépenses forfaitaires'!$D327,Listes!$A$54:$E$60,2,FALSE))),IF('Dépenses forfaitaires'!$E327&gt;Listes!$E$53,('Dépenses forfaitaires'!$E327*(VLOOKUP('Dépenses forfaitaires'!$D327,Listes!$A$54:$E$60,5,FALSE))),('Dépenses forfaitaires'!$E327*(VLOOKUP('Dépenses forfaitaires'!$D327,Listes!$A$54:$E$60,3,FALSE)))+(VLOOKUP('Dépenses forfaitaires'!$D327,Listes!$A$54:$E$60,4,FALSE))))))</f>
        <v/>
      </c>
      <c r="N327" s="100" t="str">
        <f>IF($H327="","",IF($C327=Listes!$B$31,IF('Dépenses forfaitaires'!$E327&lt;=Listes!$B$42,('Dépenses forfaitaires'!$E327*(VLOOKUP('Dépenses forfaitaires'!$D327,Listes!$A$43:$E$49,2,FALSE))),IF('Dépenses forfaitaires'!$E327&gt;Listes!$D$42,('Dépenses forfaitaires'!$E327*(VLOOKUP('Dépenses forfaitaires'!$D327,Listes!$A$43:$E$49,5,FALSE))),('Dépenses forfaitaires'!$E327*(VLOOKUP('Dépenses forfaitaires'!$D327,Listes!$A$43:$E$49,3,FALSE)))+(VLOOKUP('Dépenses forfaitaires'!$D327,Listes!$A$43:$E$49,4,FALSE))))))</f>
        <v/>
      </c>
      <c r="O327" s="100" t="str">
        <f>IF($H327="","",IF($C327=Listes!$B$34,Listes!$I$31,IF($C327=Listes!$B$35,(VLOOKUP('Dépenses forfaitaires'!$F327,Listes!$E$31:$F$36,2,FALSE)),IF($C327=Listes!$B$33,IF('Dépenses forfaitaires'!$E327&lt;=Listes!$A$64,'Dépenses forfaitaires'!$E327*Listes!$A$65,IF('Dépenses forfaitaires'!$E327&gt;Listes!$D$64,'Dépenses forfaitaires'!$E327*Listes!$D$65,(('Dépenses forfaitaires'!$E327*Listes!$B$65)+Listes!$C$65)))))))</f>
        <v/>
      </c>
      <c r="P327" s="101" t="str">
        <f t="shared" si="9"/>
        <v/>
      </c>
      <c r="Q327" s="221"/>
    </row>
    <row r="328" spans="1:17" ht="20.149999999999999" customHeight="1" x14ac:dyDescent="0.35">
      <c r="A328" s="44">
        <v>322</v>
      </c>
      <c r="B328" s="20"/>
      <c r="C328" s="20"/>
      <c r="D328" s="20"/>
      <c r="E328" s="20"/>
      <c r="F328" s="20"/>
      <c r="G328" s="20"/>
      <c r="H328" s="107" t="str">
        <f>IF(C328="","",IF(C328="","",(VLOOKUP(C328,Listes!$B$31:$C$35,2,FALSE))))</f>
        <v/>
      </c>
      <c r="I328" s="221" t="str">
        <f t="shared" ref="I328:I391" si="10">IF(H328="Frais de déplacement (barèmes kilométriques) ",1,"")</f>
        <v/>
      </c>
      <c r="J328" s="221"/>
      <c r="K328" s="221"/>
      <c r="L328" s="101" t="str">
        <f>IF(H328="","",IF(H328="","",(VLOOKUP(H328,Listes!$C$31:$D$35,2,FALSE))))</f>
        <v/>
      </c>
      <c r="M328" s="100" t="str">
        <f>IF($H328="","",IF($C328=Listes!$B$32,IF('Dépenses forfaitaires'!$E328&lt;=Listes!$B$53,('Dépenses forfaitaires'!$E328*(VLOOKUP('Dépenses forfaitaires'!$D328,Listes!$A$54:$E$60,2,FALSE))),IF('Dépenses forfaitaires'!$E328&gt;Listes!$E$53,('Dépenses forfaitaires'!$E328*(VLOOKUP('Dépenses forfaitaires'!$D328,Listes!$A$54:$E$60,5,FALSE))),('Dépenses forfaitaires'!$E328*(VLOOKUP('Dépenses forfaitaires'!$D328,Listes!$A$54:$E$60,3,FALSE)))+(VLOOKUP('Dépenses forfaitaires'!$D328,Listes!$A$54:$E$60,4,FALSE))))))</f>
        <v/>
      </c>
      <c r="N328" s="100" t="str">
        <f>IF($H328="","",IF($C328=Listes!$B$31,IF('Dépenses forfaitaires'!$E328&lt;=Listes!$B$42,('Dépenses forfaitaires'!$E328*(VLOOKUP('Dépenses forfaitaires'!$D328,Listes!$A$43:$E$49,2,FALSE))),IF('Dépenses forfaitaires'!$E328&gt;Listes!$D$42,('Dépenses forfaitaires'!$E328*(VLOOKUP('Dépenses forfaitaires'!$D328,Listes!$A$43:$E$49,5,FALSE))),('Dépenses forfaitaires'!$E328*(VLOOKUP('Dépenses forfaitaires'!$D328,Listes!$A$43:$E$49,3,FALSE)))+(VLOOKUP('Dépenses forfaitaires'!$D328,Listes!$A$43:$E$49,4,FALSE))))))</f>
        <v/>
      </c>
      <c r="O328" s="100" t="str">
        <f>IF($H328="","",IF($C328=Listes!$B$34,Listes!$I$31,IF($C328=Listes!$B$35,(VLOOKUP('Dépenses forfaitaires'!$F328,Listes!$E$31:$F$36,2,FALSE)),IF($C328=Listes!$B$33,IF('Dépenses forfaitaires'!$E328&lt;=Listes!$A$64,'Dépenses forfaitaires'!$E328*Listes!$A$65,IF('Dépenses forfaitaires'!$E328&gt;Listes!$D$64,'Dépenses forfaitaires'!$E328*Listes!$D$65,(('Dépenses forfaitaires'!$E328*Listes!$B$65)+Listes!$C$65)))))))</f>
        <v/>
      </c>
      <c r="P328" s="101" t="str">
        <f t="shared" ref="P328:P391" si="11">IF($I328="","",($O328+$N328+$M328)*$I328)</f>
        <v/>
      </c>
      <c r="Q328" s="221"/>
    </row>
    <row r="329" spans="1:17" ht="20.149999999999999" customHeight="1" x14ac:dyDescent="0.35">
      <c r="A329" s="44">
        <v>323</v>
      </c>
      <c r="B329" s="20"/>
      <c r="C329" s="20"/>
      <c r="D329" s="20"/>
      <c r="E329" s="20"/>
      <c r="F329" s="20"/>
      <c r="G329" s="20"/>
      <c r="H329" s="107" t="str">
        <f>IF(C329="","",IF(C329="","",(VLOOKUP(C329,Listes!$B$31:$C$35,2,FALSE))))</f>
        <v/>
      </c>
      <c r="I329" s="221" t="str">
        <f t="shared" si="10"/>
        <v/>
      </c>
      <c r="J329" s="221"/>
      <c r="K329" s="221"/>
      <c r="L329" s="101" t="str">
        <f>IF(H329="","",IF(H329="","",(VLOOKUP(H329,Listes!$C$31:$D$35,2,FALSE))))</f>
        <v/>
      </c>
      <c r="M329" s="100" t="str">
        <f>IF($H329="","",IF($C329=Listes!$B$32,IF('Dépenses forfaitaires'!$E329&lt;=Listes!$B$53,('Dépenses forfaitaires'!$E329*(VLOOKUP('Dépenses forfaitaires'!$D329,Listes!$A$54:$E$60,2,FALSE))),IF('Dépenses forfaitaires'!$E329&gt;Listes!$E$53,('Dépenses forfaitaires'!$E329*(VLOOKUP('Dépenses forfaitaires'!$D329,Listes!$A$54:$E$60,5,FALSE))),('Dépenses forfaitaires'!$E329*(VLOOKUP('Dépenses forfaitaires'!$D329,Listes!$A$54:$E$60,3,FALSE)))+(VLOOKUP('Dépenses forfaitaires'!$D329,Listes!$A$54:$E$60,4,FALSE))))))</f>
        <v/>
      </c>
      <c r="N329" s="100" t="str">
        <f>IF($H329="","",IF($C329=Listes!$B$31,IF('Dépenses forfaitaires'!$E329&lt;=Listes!$B$42,('Dépenses forfaitaires'!$E329*(VLOOKUP('Dépenses forfaitaires'!$D329,Listes!$A$43:$E$49,2,FALSE))),IF('Dépenses forfaitaires'!$E329&gt;Listes!$D$42,('Dépenses forfaitaires'!$E329*(VLOOKUP('Dépenses forfaitaires'!$D329,Listes!$A$43:$E$49,5,FALSE))),('Dépenses forfaitaires'!$E329*(VLOOKUP('Dépenses forfaitaires'!$D329,Listes!$A$43:$E$49,3,FALSE)))+(VLOOKUP('Dépenses forfaitaires'!$D329,Listes!$A$43:$E$49,4,FALSE))))))</f>
        <v/>
      </c>
      <c r="O329" s="100" t="str">
        <f>IF($H329="","",IF($C329=Listes!$B$34,Listes!$I$31,IF($C329=Listes!$B$35,(VLOOKUP('Dépenses forfaitaires'!$F329,Listes!$E$31:$F$36,2,FALSE)),IF($C329=Listes!$B$33,IF('Dépenses forfaitaires'!$E329&lt;=Listes!$A$64,'Dépenses forfaitaires'!$E329*Listes!$A$65,IF('Dépenses forfaitaires'!$E329&gt;Listes!$D$64,'Dépenses forfaitaires'!$E329*Listes!$D$65,(('Dépenses forfaitaires'!$E329*Listes!$B$65)+Listes!$C$65)))))))</f>
        <v/>
      </c>
      <c r="P329" s="101" t="str">
        <f t="shared" si="11"/>
        <v/>
      </c>
      <c r="Q329" s="221"/>
    </row>
    <row r="330" spans="1:17" ht="20.149999999999999" customHeight="1" x14ac:dyDescent="0.35">
      <c r="A330" s="44">
        <v>324</v>
      </c>
      <c r="B330" s="20"/>
      <c r="C330" s="20"/>
      <c r="D330" s="20"/>
      <c r="E330" s="20"/>
      <c r="F330" s="20"/>
      <c r="G330" s="20"/>
      <c r="H330" s="107" t="str">
        <f>IF(C330="","",IF(C330="","",(VLOOKUP(C330,Listes!$B$31:$C$35,2,FALSE))))</f>
        <v/>
      </c>
      <c r="I330" s="221" t="str">
        <f t="shared" si="10"/>
        <v/>
      </c>
      <c r="J330" s="221"/>
      <c r="K330" s="221"/>
      <c r="L330" s="101" t="str">
        <f>IF(H330="","",IF(H330="","",(VLOOKUP(H330,Listes!$C$31:$D$35,2,FALSE))))</f>
        <v/>
      </c>
      <c r="M330" s="100" t="str">
        <f>IF($H330="","",IF($C330=Listes!$B$32,IF('Dépenses forfaitaires'!$E330&lt;=Listes!$B$53,('Dépenses forfaitaires'!$E330*(VLOOKUP('Dépenses forfaitaires'!$D330,Listes!$A$54:$E$60,2,FALSE))),IF('Dépenses forfaitaires'!$E330&gt;Listes!$E$53,('Dépenses forfaitaires'!$E330*(VLOOKUP('Dépenses forfaitaires'!$D330,Listes!$A$54:$E$60,5,FALSE))),('Dépenses forfaitaires'!$E330*(VLOOKUP('Dépenses forfaitaires'!$D330,Listes!$A$54:$E$60,3,FALSE)))+(VLOOKUP('Dépenses forfaitaires'!$D330,Listes!$A$54:$E$60,4,FALSE))))))</f>
        <v/>
      </c>
      <c r="N330" s="100" t="str">
        <f>IF($H330="","",IF($C330=Listes!$B$31,IF('Dépenses forfaitaires'!$E330&lt;=Listes!$B$42,('Dépenses forfaitaires'!$E330*(VLOOKUP('Dépenses forfaitaires'!$D330,Listes!$A$43:$E$49,2,FALSE))),IF('Dépenses forfaitaires'!$E330&gt;Listes!$D$42,('Dépenses forfaitaires'!$E330*(VLOOKUP('Dépenses forfaitaires'!$D330,Listes!$A$43:$E$49,5,FALSE))),('Dépenses forfaitaires'!$E330*(VLOOKUP('Dépenses forfaitaires'!$D330,Listes!$A$43:$E$49,3,FALSE)))+(VLOOKUP('Dépenses forfaitaires'!$D330,Listes!$A$43:$E$49,4,FALSE))))))</f>
        <v/>
      </c>
      <c r="O330" s="100" t="str">
        <f>IF($H330="","",IF($C330=Listes!$B$34,Listes!$I$31,IF($C330=Listes!$B$35,(VLOOKUP('Dépenses forfaitaires'!$F330,Listes!$E$31:$F$36,2,FALSE)),IF($C330=Listes!$B$33,IF('Dépenses forfaitaires'!$E330&lt;=Listes!$A$64,'Dépenses forfaitaires'!$E330*Listes!$A$65,IF('Dépenses forfaitaires'!$E330&gt;Listes!$D$64,'Dépenses forfaitaires'!$E330*Listes!$D$65,(('Dépenses forfaitaires'!$E330*Listes!$B$65)+Listes!$C$65)))))))</f>
        <v/>
      </c>
      <c r="P330" s="101" t="str">
        <f t="shared" si="11"/>
        <v/>
      </c>
      <c r="Q330" s="221"/>
    </row>
    <row r="331" spans="1:17" ht="20.149999999999999" customHeight="1" x14ac:dyDescent="0.35">
      <c r="A331" s="44">
        <v>325</v>
      </c>
      <c r="B331" s="20"/>
      <c r="C331" s="20"/>
      <c r="D331" s="20"/>
      <c r="E331" s="20"/>
      <c r="F331" s="20"/>
      <c r="G331" s="20"/>
      <c r="H331" s="107" t="str">
        <f>IF(C331="","",IF(C331="","",(VLOOKUP(C331,Listes!$B$31:$C$35,2,FALSE))))</f>
        <v/>
      </c>
      <c r="I331" s="221" t="str">
        <f t="shared" si="10"/>
        <v/>
      </c>
      <c r="J331" s="221"/>
      <c r="K331" s="221"/>
      <c r="L331" s="101" t="str">
        <f>IF(H331="","",IF(H331="","",(VLOOKUP(H331,Listes!$C$31:$D$35,2,FALSE))))</f>
        <v/>
      </c>
      <c r="M331" s="100" t="str">
        <f>IF($H331="","",IF($C331=Listes!$B$32,IF('Dépenses forfaitaires'!$E331&lt;=Listes!$B$53,('Dépenses forfaitaires'!$E331*(VLOOKUP('Dépenses forfaitaires'!$D331,Listes!$A$54:$E$60,2,FALSE))),IF('Dépenses forfaitaires'!$E331&gt;Listes!$E$53,('Dépenses forfaitaires'!$E331*(VLOOKUP('Dépenses forfaitaires'!$D331,Listes!$A$54:$E$60,5,FALSE))),('Dépenses forfaitaires'!$E331*(VLOOKUP('Dépenses forfaitaires'!$D331,Listes!$A$54:$E$60,3,FALSE)))+(VLOOKUP('Dépenses forfaitaires'!$D331,Listes!$A$54:$E$60,4,FALSE))))))</f>
        <v/>
      </c>
      <c r="N331" s="100" t="str">
        <f>IF($H331="","",IF($C331=Listes!$B$31,IF('Dépenses forfaitaires'!$E331&lt;=Listes!$B$42,('Dépenses forfaitaires'!$E331*(VLOOKUP('Dépenses forfaitaires'!$D331,Listes!$A$43:$E$49,2,FALSE))),IF('Dépenses forfaitaires'!$E331&gt;Listes!$D$42,('Dépenses forfaitaires'!$E331*(VLOOKUP('Dépenses forfaitaires'!$D331,Listes!$A$43:$E$49,5,FALSE))),('Dépenses forfaitaires'!$E331*(VLOOKUP('Dépenses forfaitaires'!$D331,Listes!$A$43:$E$49,3,FALSE)))+(VLOOKUP('Dépenses forfaitaires'!$D331,Listes!$A$43:$E$49,4,FALSE))))))</f>
        <v/>
      </c>
      <c r="O331" s="100" t="str">
        <f>IF($H331="","",IF($C331=Listes!$B$34,Listes!$I$31,IF($C331=Listes!$B$35,(VLOOKUP('Dépenses forfaitaires'!$F331,Listes!$E$31:$F$36,2,FALSE)),IF($C331=Listes!$B$33,IF('Dépenses forfaitaires'!$E331&lt;=Listes!$A$64,'Dépenses forfaitaires'!$E331*Listes!$A$65,IF('Dépenses forfaitaires'!$E331&gt;Listes!$D$64,'Dépenses forfaitaires'!$E331*Listes!$D$65,(('Dépenses forfaitaires'!$E331*Listes!$B$65)+Listes!$C$65)))))))</f>
        <v/>
      </c>
      <c r="P331" s="101" t="str">
        <f t="shared" si="11"/>
        <v/>
      </c>
      <c r="Q331" s="221"/>
    </row>
    <row r="332" spans="1:17" ht="20.149999999999999" customHeight="1" x14ac:dyDescent="0.35">
      <c r="A332" s="44">
        <v>326</v>
      </c>
      <c r="B332" s="20"/>
      <c r="C332" s="20"/>
      <c r="D332" s="20"/>
      <c r="E332" s="20"/>
      <c r="F332" s="20"/>
      <c r="G332" s="20"/>
      <c r="H332" s="107" t="str">
        <f>IF(C332="","",IF(C332="","",(VLOOKUP(C332,Listes!$B$31:$C$35,2,FALSE))))</f>
        <v/>
      </c>
      <c r="I332" s="221" t="str">
        <f t="shared" si="10"/>
        <v/>
      </c>
      <c r="J332" s="221"/>
      <c r="K332" s="221"/>
      <c r="L332" s="101" t="str">
        <f>IF(H332="","",IF(H332="","",(VLOOKUP(H332,Listes!$C$31:$D$35,2,FALSE))))</f>
        <v/>
      </c>
      <c r="M332" s="100" t="str">
        <f>IF($H332="","",IF($C332=Listes!$B$32,IF('Dépenses forfaitaires'!$E332&lt;=Listes!$B$53,('Dépenses forfaitaires'!$E332*(VLOOKUP('Dépenses forfaitaires'!$D332,Listes!$A$54:$E$60,2,FALSE))),IF('Dépenses forfaitaires'!$E332&gt;Listes!$E$53,('Dépenses forfaitaires'!$E332*(VLOOKUP('Dépenses forfaitaires'!$D332,Listes!$A$54:$E$60,5,FALSE))),('Dépenses forfaitaires'!$E332*(VLOOKUP('Dépenses forfaitaires'!$D332,Listes!$A$54:$E$60,3,FALSE)))+(VLOOKUP('Dépenses forfaitaires'!$D332,Listes!$A$54:$E$60,4,FALSE))))))</f>
        <v/>
      </c>
      <c r="N332" s="100" t="str">
        <f>IF($H332="","",IF($C332=Listes!$B$31,IF('Dépenses forfaitaires'!$E332&lt;=Listes!$B$42,('Dépenses forfaitaires'!$E332*(VLOOKUP('Dépenses forfaitaires'!$D332,Listes!$A$43:$E$49,2,FALSE))),IF('Dépenses forfaitaires'!$E332&gt;Listes!$D$42,('Dépenses forfaitaires'!$E332*(VLOOKUP('Dépenses forfaitaires'!$D332,Listes!$A$43:$E$49,5,FALSE))),('Dépenses forfaitaires'!$E332*(VLOOKUP('Dépenses forfaitaires'!$D332,Listes!$A$43:$E$49,3,FALSE)))+(VLOOKUP('Dépenses forfaitaires'!$D332,Listes!$A$43:$E$49,4,FALSE))))))</f>
        <v/>
      </c>
      <c r="O332" s="100" t="str">
        <f>IF($H332="","",IF($C332=Listes!$B$34,Listes!$I$31,IF($C332=Listes!$B$35,(VLOOKUP('Dépenses forfaitaires'!$F332,Listes!$E$31:$F$36,2,FALSE)),IF($C332=Listes!$B$33,IF('Dépenses forfaitaires'!$E332&lt;=Listes!$A$64,'Dépenses forfaitaires'!$E332*Listes!$A$65,IF('Dépenses forfaitaires'!$E332&gt;Listes!$D$64,'Dépenses forfaitaires'!$E332*Listes!$D$65,(('Dépenses forfaitaires'!$E332*Listes!$B$65)+Listes!$C$65)))))))</f>
        <v/>
      </c>
      <c r="P332" s="101" t="str">
        <f t="shared" si="11"/>
        <v/>
      </c>
      <c r="Q332" s="221"/>
    </row>
    <row r="333" spans="1:17" ht="20.149999999999999" customHeight="1" x14ac:dyDescent="0.35">
      <c r="A333" s="44">
        <v>327</v>
      </c>
      <c r="B333" s="20"/>
      <c r="C333" s="20"/>
      <c r="D333" s="20"/>
      <c r="E333" s="20"/>
      <c r="F333" s="20"/>
      <c r="G333" s="20"/>
      <c r="H333" s="107" t="str">
        <f>IF(C333="","",IF(C333="","",(VLOOKUP(C333,Listes!$B$31:$C$35,2,FALSE))))</f>
        <v/>
      </c>
      <c r="I333" s="221" t="str">
        <f t="shared" si="10"/>
        <v/>
      </c>
      <c r="J333" s="221"/>
      <c r="K333" s="221"/>
      <c r="L333" s="101" t="str">
        <f>IF(H333="","",IF(H333="","",(VLOOKUP(H333,Listes!$C$31:$D$35,2,FALSE))))</f>
        <v/>
      </c>
      <c r="M333" s="100" t="str">
        <f>IF($H333="","",IF($C333=Listes!$B$32,IF('Dépenses forfaitaires'!$E333&lt;=Listes!$B$53,('Dépenses forfaitaires'!$E333*(VLOOKUP('Dépenses forfaitaires'!$D333,Listes!$A$54:$E$60,2,FALSE))),IF('Dépenses forfaitaires'!$E333&gt;Listes!$E$53,('Dépenses forfaitaires'!$E333*(VLOOKUP('Dépenses forfaitaires'!$D333,Listes!$A$54:$E$60,5,FALSE))),('Dépenses forfaitaires'!$E333*(VLOOKUP('Dépenses forfaitaires'!$D333,Listes!$A$54:$E$60,3,FALSE)))+(VLOOKUP('Dépenses forfaitaires'!$D333,Listes!$A$54:$E$60,4,FALSE))))))</f>
        <v/>
      </c>
      <c r="N333" s="100" t="str">
        <f>IF($H333="","",IF($C333=Listes!$B$31,IF('Dépenses forfaitaires'!$E333&lt;=Listes!$B$42,('Dépenses forfaitaires'!$E333*(VLOOKUP('Dépenses forfaitaires'!$D333,Listes!$A$43:$E$49,2,FALSE))),IF('Dépenses forfaitaires'!$E333&gt;Listes!$D$42,('Dépenses forfaitaires'!$E333*(VLOOKUP('Dépenses forfaitaires'!$D333,Listes!$A$43:$E$49,5,FALSE))),('Dépenses forfaitaires'!$E333*(VLOOKUP('Dépenses forfaitaires'!$D333,Listes!$A$43:$E$49,3,FALSE)))+(VLOOKUP('Dépenses forfaitaires'!$D333,Listes!$A$43:$E$49,4,FALSE))))))</f>
        <v/>
      </c>
      <c r="O333" s="100" t="str">
        <f>IF($H333="","",IF($C333=Listes!$B$34,Listes!$I$31,IF($C333=Listes!$B$35,(VLOOKUP('Dépenses forfaitaires'!$F333,Listes!$E$31:$F$36,2,FALSE)),IF($C333=Listes!$B$33,IF('Dépenses forfaitaires'!$E333&lt;=Listes!$A$64,'Dépenses forfaitaires'!$E333*Listes!$A$65,IF('Dépenses forfaitaires'!$E333&gt;Listes!$D$64,'Dépenses forfaitaires'!$E333*Listes!$D$65,(('Dépenses forfaitaires'!$E333*Listes!$B$65)+Listes!$C$65)))))))</f>
        <v/>
      </c>
      <c r="P333" s="101" t="str">
        <f t="shared" si="11"/>
        <v/>
      </c>
      <c r="Q333" s="221"/>
    </row>
    <row r="334" spans="1:17" ht="20.149999999999999" customHeight="1" x14ac:dyDescent="0.35">
      <c r="A334" s="44">
        <v>328</v>
      </c>
      <c r="B334" s="20"/>
      <c r="C334" s="20"/>
      <c r="D334" s="20"/>
      <c r="E334" s="20"/>
      <c r="F334" s="20"/>
      <c r="G334" s="20"/>
      <c r="H334" s="107" t="str">
        <f>IF(C334="","",IF(C334="","",(VLOOKUP(C334,Listes!$B$31:$C$35,2,FALSE))))</f>
        <v/>
      </c>
      <c r="I334" s="221" t="str">
        <f t="shared" si="10"/>
        <v/>
      </c>
      <c r="J334" s="221"/>
      <c r="K334" s="221"/>
      <c r="L334" s="101" t="str">
        <f>IF(H334="","",IF(H334="","",(VLOOKUP(H334,Listes!$C$31:$D$35,2,FALSE))))</f>
        <v/>
      </c>
      <c r="M334" s="100" t="str">
        <f>IF($H334="","",IF($C334=Listes!$B$32,IF('Dépenses forfaitaires'!$E334&lt;=Listes!$B$53,('Dépenses forfaitaires'!$E334*(VLOOKUP('Dépenses forfaitaires'!$D334,Listes!$A$54:$E$60,2,FALSE))),IF('Dépenses forfaitaires'!$E334&gt;Listes!$E$53,('Dépenses forfaitaires'!$E334*(VLOOKUP('Dépenses forfaitaires'!$D334,Listes!$A$54:$E$60,5,FALSE))),('Dépenses forfaitaires'!$E334*(VLOOKUP('Dépenses forfaitaires'!$D334,Listes!$A$54:$E$60,3,FALSE)))+(VLOOKUP('Dépenses forfaitaires'!$D334,Listes!$A$54:$E$60,4,FALSE))))))</f>
        <v/>
      </c>
      <c r="N334" s="100" t="str">
        <f>IF($H334="","",IF($C334=Listes!$B$31,IF('Dépenses forfaitaires'!$E334&lt;=Listes!$B$42,('Dépenses forfaitaires'!$E334*(VLOOKUP('Dépenses forfaitaires'!$D334,Listes!$A$43:$E$49,2,FALSE))),IF('Dépenses forfaitaires'!$E334&gt;Listes!$D$42,('Dépenses forfaitaires'!$E334*(VLOOKUP('Dépenses forfaitaires'!$D334,Listes!$A$43:$E$49,5,FALSE))),('Dépenses forfaitaires'!$E334*(VLOOKUP('Dépenses forfaitaires'!$D334,Listes!$A$43:$E$49,3,FALSE)))+(VLOOKUP('Dépenses forfaitaires'!$D334,Listes!$A$43:$E$49,4,FALSE))))))</f>
        <v/>
      </c>
      <c r="O334" s="100" t="str">
        <f>IF($H334="","",IF($C334=Listes!$B$34,Listes!$I$31,IF($C334=Listes!$B$35,(VLOOKUP('Dépenses forfaitaires'!$F334,Listes!$E$31:$F$36,2,FALSE)),IF($C334=Listes!$B$33,IF('Dépenses forfaitaires'!$E334&lt;=Listes!$A$64,'Dépenses forfaitaires'!$E334*Listes!$A$65,IF('Dépenses forfaitaires'!$E334&gt;Listes!$D$64,'Dépenses forfaitaires'!$E334*Listes!$D$65,(('Dépenses forfaitaires'!$E334*Listes!$B$65)+Listes!$C$65)))))))</f>
        <v/>
      </c>
      <c r="P334" s="101" t="str">
        <f t="shared" si="11"/>
        <v/>
      </c>
      <c r="Q334" s="221"/>
    </row>
    <row r="335" spans="1:17" ht="20.149999999999999" customHeight="1" x14ac:dyDescent="0.35">
      <c r="A335" s="44">
        <v>329</v>
      </c>
      <c r="B335" s="20"/>
      <c r="C335" s="20"/>
      <c r="D335" s="20"/>
      <c r="E335" s="20"/>
      <c r="F335" s="20"/>
      <c r="G335" s="20"/>
      <c r="H335" s="107" t="str">
        <f>IF(C335="","",IF(C335="","",(VLOOKUP(C335,Listes!$B$31:$C$35,2,FALSE))))</f>
        <v/>
      </c>
      <c r="I335" s="221" t="str">
        <f t="shared" si="10"/>
        <v/>
      </c>
      <c r="J335" s="221"/>
      <c r="K335" s="221"/>
      <c r="L335" s="101" t="str">
        <f>IF(H335="","",IF(H335="","",(VLOOKUP(H335,Listes!$C$31:$D$35,2,FALSE))))</f>
        <v/>
      </c>
      <c r="M335" s="100" t="str">
        <f>IF($H335="","",IF($C335=Listes!$B$32,IF('Dépenses forfaitaires'!$E335&lt;=Listes!$B$53,('Dépenses forfaitaires'!$E335*(VLOOKUP('Dépenses forfaitaires'!$D335,Listes!$A$54:$E$60,2,FALSE))),IF('Dépenses forfaitaires'!$E335&gt;Listes!$E$53,('Dépenses forfaitaires'!$E335*(VLOOKUP('Dépenses forfaitaires'!$D335,Listes!$A$54:$E$60,5,FALSE))),('Dépenses forfaitaires'!$E335*(VLOOKUP('Dépenses forfaitaires'!$D335,Listes!$A$54:$E$60,3,FALSE)))+(VLOOKUP('Dépenses forfaitaires'!$D335,Listes!$A$54:$E$60,4,FALSE))))))</f>
        <v/>
      </c>
      <c r="N335" s="100" t="str">
        <f>IF($H335="","",IF($C335=Listes!$B$31,IF('Dépenses forfaitaires'!$E335&lt;=Listes!$B$42,('Dépenses forfaitaires'!$E335*(VLOOKUP('Dépenses forfaitaires'!$D335,Listes!$A$43:$E$49,2,FALSE))),IF('Dépenses forfaitaires'!$E335&gt;Listes!$D$42,('Dépenses forfaitaires'!$E335*(VLOOKUP('Dépenses forfaitaires'!$D335,Listes!$A$43:$E$49,5,FALSE))),('Dépenses forfaitaires'!$E335*(VLOOKUP('Dépenses forfaitaires'!$D335,Listes!$A$43:$E$49,3,FALSE)))+(VLOOKUP('Dépenses forfaitaires'!$D335,Listes!$A$43:$E$49,4,FALSE))))))</f>
        <v/>
      </c>
      <c r="O335" s="100" t="str">
        <f>IF($H335="","",IF($C335=Listes!$B$34,Listes!$I$31,IF($C335=Listes!$B$35,(VLOOKUP('Dépenses forfaitaires'!$F335,Listes!$E$31:$F$36,2,FALSE)),IF($C335=Listes!$B$33,IF('Dépenses forfaitaires'!$E335&lt;=Listes!$A$64,'Dépenses forfaitaires'!$E335*Listes!$A$65,IF('Dépenses forfaitaires'!$E335&gt;Listes!$D$64,'Dépenses forfaitaires'!$E335*Listes!$D$65,(('Dépenses forfaitaires'!$E335*Listes!$B$65)+Listes!$C$65)))))))</f>
        <v/>
      </c>
      <c r="P335" s="101" t="str">
        <f t="shared" si="11"/>
        <v/>
      </c>
      <c r="Q335" s="221"/>
    </row>
    <row r="336" spans="1:17" ht="20.149999999999999" customHeight="1" x14ac:dyDescent="0.35">
      <c r="A336" s="44">
        <v>330</v>
      </c>
      <c r="B336" s="20"/>
      <c r="C336" s="20"/>
      <c r="D336" s="20"/>
      <c r="E336" s="20"/>
      <c r="F336" s="20"/>
      <c r="G336" s="20"/>
      <c r="H336" s="107" t="str">
        <f>IF(C336="","",IF(C336="","",(VLOOKUP(C336,Listes!$B$31:$C$35,2,FALSE))))</f>
        <v/>
      </c>
      <c r="I336" s="221" t="str">
        <f t="shared" si="10"/>
        <v/>
      </c>
      <c r="J336" s="221"/>
      <c r="K336" s="221"/>
      <c r="L336" s="101" t="str">
        <f>IF(H336="","",IF(H336="","",(VLOOKUP(H336,Listes!$C$31:$D$35,2,FALSE))))</f>
        <v/>
      </c>
      <c r="M336" s="100" t="str">
        <f>IF($H336="","",IF($C336=Listes!$B$32,IF('Dépenses forfaitaires'!$E336&lt;=Listes!$B$53,('Dépenses forfaitaires'!$E336*(VLOOKUP('Dépenses forfaitaires'!$D336,Listes!$A$54:$E$60,2,FALSE))),IF('Dépenses forfaitaires'!$E336&gt;Listes!$E$53,('Dépenses forfaitaires'!$E336*(VLOOKUP('Dépenses forfaitaires'!$D336,Listes!$A$54:$E$60,5,FALSE))),('Dépenses forfaitaires'!$E336*(VLOOKUP('Dépenses forfaitaires'!$D336,Listes!$A$54:$E$60,3,FALSE)))+(VLOOKUP('Dépenses forfaitaires'!$D336,Listes!$A$54:$E$60,4,FALSE))))))</f>
        <v/>
      </c>
      <c r="N336" s="100" t="str">
        <f>IF($H336="","",IF($C336=Listes!$B$31,IF('Dépenses forfaitaires'!$E336&lt;=Listes!$B$42,('Dépenses forfaitaires'!$E336*(VLOOKUP('Dépenses forfaitaires'!$D336,Listes!$A$43:$E$49,2,FALSE))),IF('Dépenses forfaitaires'!$E336&gt;Listes!$D$42,('Dépenses forfaitaires'!$E336*(VLOOKUP('Dépenses forfaitaires'!$D336,Listes!$A$43:$E$49,5,FALSE))),('Dépenses forfaitaires'!$E336*(VLOOKUP('Dépenses forfaitaires'!$D336,Listes!$A$43:$E$49,3,FALSE)))+(VLOOKUP('Dépenses forfaitaires'!$D336,Listes!$A$43:$E$49,4,FALSE))))))</f>
        <v/>
      </c>
      <c r="O336" s="100" t="str">
        <f>IF($H336="","",IF($C336=Listes!$B$34,Listes!$I$31,IF($C336=Listes!$B$35,(VLOOKUP('Dépenses forfaitaires'!$F336,Listes!$E$31:$F$36,2,FALSE)),IF($C336=Listes!$B$33,IF('Dépenses forfaitaires'!$E336&lt;=Listes!$A$64,'Dépenses forfaitaires'!$E336*Listes!$A$65,IF('Dépenses forfaitaires'!$E336&gt;Listes!$D$64,'Dépenses forfaitaires'!$E336*Listes!$D$65,(('Dépenses forfaitaires'!$E336*Listes!$B$65)+Listes!$C$65)))))))</f>
        <v/>
      </c>
      <c r="P336" s="101" t="str">
        <f t="shared" si="11"/>
        <v/>
      </c>
      <c r="Q336" s="221"/>
    </row>
    <row r="337" spans="1:17" ht="20.149999999999999" customHeight="1" x14ac:dyDescent="0.35">
      <c r="A337" s="44">
        <v>331</v>
      </c>
      <c r="B337" s="20"/>
      <c r="C337" s="20"/>
      <c r="D337" s="20"/>
      <c r="E337" s="20"/>
      <c r="F337" s="20"/>
      <c r="G337" s="20"/>
      <c r="H337" s="107" t="str">
        <f>IF(C337="","",IF(C337="","",(VLOOKUP(C337,Listes!$B$31:$C$35,2,FALSE))))</f>
        <v/>
      </c>
      <c r="I337" s="221" t="str">
        <f t="shared" si="10"/>
        <v/>
      </c>
      <c r="J337" s="221"/>
      <c r="K337" s="221"/>
      <c r="L337" s="101" t="str">
        <f>IF(H337="","",IF(H337="","",(VLOOKUP(H337,Listes!$C$31:$D$35,2,FALSE))))</f>
        <v/>
      </c>
      <c r="M337" s="100" t="str">
        <f>IF($H337="","",IF($C337=Listes!$B$32,IF('Dépenses forfaitaires'!$E337&lt;=Listes!$B$53,('Dépenses forfaitaires'!$E337*(VLOOKUP('Dépenses forfaitaires'!$D337,Listes!$A$54:$E$60,2,FALSE))),IF('Dépenses forfaitaires'!$E337&gt;Listes!$E$53,('Dépenses forfaitaires'!$E337*(VLOOKUP('Dépenses forfaitaires'!$D337,Listes!$A$54:$E$60,5,FALSE))),('Dépenses forfaitaires'!$E337*(VLOOKUP('Dépenses forfaitaires'!$D337,Listes!$A$54:$E$60,3,FALSE)))+(VLOOKUP('Dépenses forfaitaires'!$D337,Listes!$A$54:$E$60,4,FALSE))))))</f>
        <v/>
      </c>
      <c r="N337" s="100" t="str">
        <f>IF($H337="","",IF($C337=Listes!$B$31,IF('Dépenses forfaitaires'!$E337&lt;=Listes!$B$42,('Dépenses forfaitaires'!$E337*(VLOOKUP('Dépenses forfaitaires'!$D337,Listes!$A$43:$E$49,2,FALSE))),IF('Dépenses forfaitaires'!$E337&gt;Listes!$D$42,('Dépenses forfaitaires'!$E337*(VLOOKUP('Dépenses forfaitaires'!$D337,Listes!$A$43:$E$49,5,FALSE))),('Dépenses forfaitaires'!$E337*(VLOOKUP('Dépenses forfaitaires'!$D337,Listes!$A$43:$E$49,3,FALSE)))+(VLOOKUP('Dépenses forfaitaires'!$D337,Listes!$A$43:$E$49,4,FALSE))))))</f>
        <v/>
      </c>
      <c r="O337" s="100" t="str">
        <f>IF($H337="","",IF($C337=Listes!$B$34,Listes!$I$31,IF($C337=Listes!$B$35,(VLOOKUP('Dépenses forfaitaires'!$F337,Listes!$E$31:$F$36,2,FALSE)),IF($C337=Listes!$B$33,IF('Dépenses forfaitaires'!$E337&lt;=Listes!$A$64,'Dépenses forfaitaires'!$E337*Listes!$A$65,IF('Dépenses forfaitaires'!$E337&gt;Listes!$D$64,'Dépenses forfaitaires'!$E337*Listes!$D$65,(('Dépenses forfaitaires'!$E337*Listes!$B$65)+Listes!$C$65)))))))</f>
        <v/>
      </c>
      <c r="P337" s="101" t="str">
        <f t="shared" si="11"/>
        <v/>
      </c>
      <c r="Q337" s="221"/>
    </row>
    <row r="338" spans="1:17" ht="20.149999999999999" customHeight="1" x14ac:dyDescent="0.35">
      <c r="A338" s="44">
        <v>332</v>
      </c>
      <c r="B338" s="20"/>
      <c r="C338" s="20"/>
      <c r="D338" s="20"/>
      <c r="E338" s="20"/>
      <c r="F338" s="20"/>
      <c r="G338" s="20"/>
      <c r="H338" s="107" t="str">
        <f>IF(C338="","",IF(C338="","",(VLOOKUP(C338,Listes!$B$31:$C$35,2,FALSE))))</f>
        <v/>
      </c>
      <c r="I338" s="221" t="str">
        <f t="shared" si="10"/>
        <v/>
      </c>
      <c r="J338" s="221"/>
      <c r="K338" s="221"/>
      <c r="L338" s="101" t="str">
        <f>IF(H338="","",IF(H338="","",(VLOOKUP(H338,Listes!$C$31:$D$35,2,FALSE))))</f>
        <v/>
      </c>
      <c r="M338" s="100" t="str">
        <f>IF($H338="","",IF($C338=Listes!$B$32,IF('Dépenses forfaitaires'!$E338&lt;=Listes!$B$53,('Dépenses forfaitaires'!$E338*(VLOOKUP('Dépenses forfaitaires'!$D338,Listes!$A$54:$E$60,2,FALSE))),IF('Dépenses forfaitaires'!$E338&gt;Listes!$E$53,('Dépenses forfaitaires'!$E338*(VLOOKUP('Dépenses forfaitaires'!$D338,Listes!$A$54:$E$60,5,FALSE))),('Dépenses forfaitaires'!$E338*(VLOOKUP('Dépenses forfaitaires'!$D338,Listes!$A$54:$E$60,3,FALSE)))+(VLOOKUP('Dépenses forfaitaires'!$D338,Listes!$A$54:$E$60,4,FALSE))))))</f>
        <v/>
      </c>
      <c r="N338" s="100" t="str">
        <f>IF($H338="","",IF($C338=Listes!$B$31,IF('Dépenses forfaitaires'!$E338&lt;=Listes!$B$42,('Dépenses forfaitaires'!$E338*(VLOOKUP('Dépenses forfaitaires'!$D338,Listes!$A$43:$E$49,2,FALSE))),IF('Dépenses forfaitaires'!$E338&gt;Listes!$D$42,('Dépenses forfaitaires'!$E338*(VLOOKUP('Dépenses forfaitaires'!$D338,Listes!$A$43:$E$49,5,FALSE))),('Dépenses forfaitaires'!$E338*(VLOOKUP('Dépenses forfaitaires'!$D338,Listes!$A$43:$E$49,3,FALSE)))+(VLOOKUP('Dépenses forfaitaires'!$D338,Listes!$A$43:$E$49,4,FALSE))))))</f>
        <v/>
      </c>
      <c r="O338" s="100" t="str">
        <f>IF($H338="","",IF($C338=Listes!$B$34,Listes!$I$31,IF($C338=Listes!$B$35,(VLOOKUP('Dépenses forfaitaires'!$F338,Listes!$E$31:$F$36,2,FALSE)),IF($C338=Listes!$B$33,IF('Dépenses forfaitaires'!$E338&lt;=Listes!$A$64,'Dépenses forfaitaires'!$E338*Listes!$A$65,IF('Dépenses forfaitaires'!$E338&gt;Listes!$D$64,'Dépenses forfaitaires'!$E338*Listes!$D$65,(('Dépenses forfaitaires'!$E338*Listes!$B$65)+Listes!$C$65)))))))</f>
        <v/>
      </c>
      <c r="P338" s="101" t="str">
        <f t="shared" si="11"/>
        <v/>
      </c>
      <c r="Q338" s="221"/>
    </row>
    <row r="339" spans="1:17" ht="20.149999999999999" customHeight="1" x14ac:dyDescent="0.35">
      <c r="A339" s="44">
        <v>333</v>
      </c>
      <c r="B339" s="20"/>
      <c r="C339" s="20"/>
      <c r="D339" s="20"/>
      <c r="E339" s="20"/>
      <c r="F339" s="20"/>
      <c r="G339" s="20"/>
      <c r="H339" s="107" t="str">
        <f>IF(C339="","",IF(C339="","",(VLOOKUP(C339,Listes!$B$31:$C$35,2,FALSE))))</f>
        <v/>
      </c>
      <c r="I339" s="221" t="str">
        <f t="shared" si="10"/>
        <v/>
      </c>
      <c r="J339" s="221"/>
      <c r="K339" s="221"/>
      <c r="L339" s="101" t="str">
        <f>IF(H339="","",IF(H339="","",(VLOOKUP(H339,Listes!$C$31:$D$35,2,FALSE))))</f>
        <v/>
      </c>
      <c r="M339" s="100" t="str">
        <f>IF($H339="","",IF($C339=Listes!$B$32,IF('Dépenses forfaitaires'!$E339&lt;=Listes!$B$53,('Dépenses forfaitaires'!$E339*(VLOOKUP('Dépenses forfaitaires'!$D339,Listes!$A$54:$E$60,2,FALSE))),IF('Dépenses forfaitaires'!$E339&gt;Listes!$E$53,('Dépenses forfaitaires'!$E339*(VLOOKUP('Dépenses forfaitaires'!$D339,Listes!$A$54:$E$60,5,FALSE))),('Dépenses forfaitaires'!$E339*(VLOOKUP('Dépenses forfaitaires'!$D339,Listes!$A$54:$E$60,3,FALSE)))+(VLOOKUP('Dépenses forfaitaires'!$D339,Listes!$A$54:$E$60,4,FALSE))))))</f>
        <v/>
      </c>
      <c r="N339" s="100" t="str">
        <f>IF($H339="","",IF($C339=Listes!$B$31,IF('Dépenses forfaitaires'!$E339&lt;=Listes!$B$42,('Dépenses forfaitaires'!$E339*(VLOOKUP('Dépenses forfaitaires'!$D339,Listes!$A$43:$E$49,2,FALSE))),IF('Dépenses forfaitaires'!$E339&gt;Listes!$D$42,('Dépenses forfaitaires'!$E339*(VLOOKUP('Dépenses forfaitaires'!$D339,Listes!$A$43:$E$49,5,FALSE))),('Dépenses forfaitaires'!$E339*(VLOOKUP('Dépenses forfaitaires'!$D339,Listes!$A$43:$E$49,3,FALSE)))+(VLOOKUP('Dépenses forfaitaires'!$D339,Listes!$A$43:$E$49,4,FALSE))))))</f>
        <v/>
      </c>
      <c r="O339" s="100" t="str">
        <f>IF($H339="","",IF($C339=Listes!$B$34,Listes!$I$31,IF($C339=Listes!$B$35,(VLOOKUP('Dépenses forfaitaires'!$F339,Listes!$E$31:$F$36,2,FALSE)),IF($C339=Listes!$B$33,IF('Dépenses forfaitaires'!$E339&lt;=Listes!$A$64,'Dépenses forfaitaires'!$E339*Listes!$A$65,IF('Dépenses forfaitaires'!$E339&gt;Listes!$D$64,'Dépenses forfaitaires'!$E339*Listes!$D$65,(('Dépenses forfaitaires'!$E339*Listes!$B$65)+Listes!$C$65)))))))</f>
        <v/>
      </c>
      <c r="P339" s="101" t="str">
        <f t="shared" si="11"/>
        <v/>
      </c>
      <c r="Q339" s="221"/>
    </row>
    <row r="340" spans="1:17" ht="20.149999999999999" customHeight="1" x14ac:dyDescent="0.35">
      <c r="A340" s="44">
        <v>334</v>
      </c>
      <c r="B340" s="20"/>
      <c r="C340" s="20"/>
      <c r="D340" s="20"/>
      <c r="E340" s="20"/>
      <c r="F340" s="20"/>
      <c r="G340" s="20"/>
      <c r="H340" s="107" t="str">
        <f>IF(C340="","",IF(C340="","",(VLOOKUP(C340,Listes!$B$31:$C$35,2,FALSE))))</f>
        <v/>
      </c>
      <c r="I340" s="221" t="str">
        <f t="shared" si="10"/>
        <v/>
      </c>
      <c r="J340" s="221"/>
      <c r="K340" s="221"/>
      <c r="L340" s="101" t="str">
        <f>IF(H340="","",IF(H340="","",(VLOOKUP(H340,Listes!$C$31:$D$35,2,FALSE))))</f>
        <v/>
      </c>
      <c r="M340" s="100" t="str">
        <f>IF($H340="","",IF($C340=Listes!$B$32,IF('Dépenses forfaitaires'!$E340&lt;=Listes!$B$53,('Dépenses forfaitaires'!$E340*(VLOOKUP('Dépenses forfaitaires'!$D340,Listes!$A$54:$E$60,2,FALSE))),IF('Dépenses forfaitaires'!$E340&gt;Listes!$E$53,('Dépenses forfaitaires'!$E340*(VLOOKUP('Dépenses forfaitaires'!$D340,Listes!$A$54:$E$60,5,FALSE))),('Dépenses forfaitaires'!$E340*(VLOOKUP('Dépenses forfaitaires'!$D340,Listes!$A$54:$E$60,3,FALSE)))+(VLOOKUP('Dépenses forfaitaires'!$D340,Listes!$A$54:$E$60,4,FALSE))))))</f>
        <v/>
      </c>
      <c r="N340" s="100" t="str">
        <f>IF($H340="","",IF($C340=Listes!$B$31,IF('Dépenses forfaitaires'!$E340&lt;=Listes!$B$42,('Dépenses forfaitaires'!$E340*(VLOOKUP('Dépenses forfaitaires'!$D340,Listes!$A$43:$E$49,2,FALSE))),IF('Dépenses forfaitaires'!$E340&gt;Listes!$D$42,('Dépenses forfaitaires'!$E340*(VLOOKUP('Dépenses forfaitaires'!$D340,Listes!$A$43:$E$49,5,FALSE))),('Dépenses forfaitaires'!$E340*(VLOOKUP('Dépenses forfaitaires'!$D340,Listes!$A$43:$E$49,3,FALSE)))+(VLOOKUP('Dépenses forfaitaires'!$D340,Listes!$A$43:$E$49,4,FALSE))))))</f>
        <v/>
      </c>
      <c r="O340" s="100" t="str">
        <f>IF($H340="","",IF($C340=Listes!$B$34,Listes!$I$31,IF($C340=Listes!$B$35,(VLOOKUP('Dépenses forfaitaires'!$F340,Listes!$E$31:$F$36,2,FALSE)),IF($C340=Listes!$B$33,IF('Dépenses forfaitaires'!$E340&lt;=Listes!$A$64,'Dépenses forfaitaires'!$E340*Listes!$A$65,IF('Dépenses forfaitaires'!$E340&gt;Listes!$D$64,'Dépenses forfaitaires'!$E340*Listes!$D$65,(('Dépenses forfaitaires'!$E340*Listes!$B$65)+Listes!$C$65)))))))</f>
        <v/>
      </c>
      <c r="P340" s="101" t="str">
        <f t="shared" si="11"/>
        <v/>
      </c>
      <c r="Q340" s="221"/>
    </row>
    <row r="341" spans="1:17" ht="20.149999999999999" customHeight="1" x14ac:dyDescent="0.35">
      <c r="A341" s="44">
        <v>335</v>
      </c>
      <c r="B341" s="20"/>
      <c r="C341" s="20"/>
      <c r="D341" s="20"/>
      <c r="E341" s="20"/>
      <c r="F341" s="20"/>
      <c r="G341" s="20"/>
      <c r="H341" s="107" t="str">
        <f>IF(C341="","",IF(C341="","",(VLOOKUP(C341,Listes!$B$31:$C$35,2,FALSE))))</f>
        <v/>
      </c>
      <c r="I341" s="221" t="str">
        <f t="shared" si="10"/>
        <v/>
      </c>
      <c r="J341" s="221"/>
      <c r="K341" s="221"/>
      <c r="L341" s="101" t="str">
        <f>IF(H341="","",IF(H341="","",(VLOOKUP(H341,Listes!$C$31:$D$35,2,FALSE))))</f>
        <v/>
      </c>
      <c r="M341" s="100" t="str">
        <f>IF($H341="","",IF($C341=Listes!$B$32,IF('Dépenses forfaitaires'!$E341&lt;=Listes!$B$53,('Dépenses forfaitaires'!$E341*(VLOOKUP('Dépenses forfaitaires'!$D341,Listes!$A$54:$E$60,2,FALSE))),IF('Dépenses forfaitaires'!$E341&gt;Listes!$E$53,('Dépenses forfaitaires'!$E341*(VLOOKUP('Dépenses forfaitaires'!$D341,Listes!$A$54:$E$60,5,FALSE))),('Dépenses forfaitaires'!$E341*(VLOOKUP('Dépenses forfaitaires'!$D341,Listes!$A$54:$E$60,3,FALSE)))+(VLOOKUP('Dépenses forfaitaires'!$D341,Listes!$A$54:$E$60,4,FALSE))))))</f>
        <v/>
      </c>
      <c r="N341" s="100" t="str">
        <f>IF($H341="","",IF($C341=Listes!$B$31,IF('Dépenses forfaitaires'!$E341&lt;=Listes!$B$42,('Dépenses forfaitaires'!$E341*(VLOOKUP('Dépenses forfaitaires'!$D341,Listes!$A$43:$E$49,2,FALSE))),IF('Dépenses forfaitaires'!$E341&gt;Listes!$D$42,('Dépenses forfaitaires'!$E341*(VLOOKUP('Dépenses forfaitaires'!$D341,Listes!$A$43:$E$49,5,FALSE))),('Dépenses forfaitaires'!$E341*(VLOOKUP('Dépenses forfaitaires'!$D341,Listes!$A$43:$E$49,3,FALSE)))+(VLOOKUP('Dépenses forfaitaires'!$D341,Listes!$A$43:$E$49,4,FALSE))))))</f>
        <v/>
      </c>
      <c r="O341" s="100" t="str">
        <f>IF($H341="","",IF($C341=Listes!$B$34,Listes!$I$31,IF($C341=Listes!$B$35,(VLOOKUP('Dépenses forfaitaires'!$F341,Listes!$E$31:$F$36,2,FALSE)),IF($C341=Listes!$B$33,IF('Dépenses forfaitaires'!$E341&lt;=Listes!$A$64,'Dépenses forfaitaires'!$E341*Listes!$A$65,IF('Dépenses forfaitaires'!$E341&gt;Listes!$D$64,'Dépenses forfaitaires'!$E341*Listes!$D$65,(('Dépenses forfaitaires'!$E341*Listes!$B$65)+Listes!$C$65)))))))</f>
        <v/>
      </c>
      <c r="P341" s="101" t="str">
        <f t="shared" si="11"/>
        <v/>
      </c>
      <c r="Q341" s="221"/>
    </row>
    <row r="342" spans="1:17" ht="20.149999999999999" customHeight="1" x14ac:dyDescent="0.35">
      <c r="A342" s="44">
        <v>336</v>
      </c>
      <c r="B342" s="20"/>
      <c r="C342" s="20"/>
      <c r="D342" s="20"/>
      <c r="E342" s="20"/>
      <c r="F342" s="20"/>
      <c r="G342" s="20"/>
      <c r="H342" s="107" t="str">
        <f>IF(C342="","",IF(C342="","",(VLOOKUP(C342,Listes!$B$31:$C$35,2,FALSE))))</f>
        <v/>
      </c>
      <c r="I342" s="221" t="str">
        <f t="shared" si="10"/>
        <v/>
      </c>
      <c r="J342" s="221"/>
      <c r="K342" s="221"/>
      <c r="L342" s="101" t="str">
        <f>IF(H342="","",IF(H342="","",(VLOOKUP(H342,Listes!$C$31:$D$35,2,FALSE))))</f>
        <v/>
      </c>
      <c r="M342" s="100" t="str">
        <f>IF($H342="","",IF($C342=Listes!$B$32,IF('Dépenses forfaitaires'!$E342&lt;=Listes!$B$53,('Dépenses forfaitaires'!$E342*(VLOOKUP('Dépenses forfaitaires'!$D342,Listes!$A$54:$E$60,2,FALSE))),IF('Dépenses forfaitaires'!$E342&gt;Listes!$E$53,('Dépenses forfaitaires'!$E342*(VLOOKUP('Dépenses forfaitaires'!$D342,Listes!$A$54:$E$60,5,FALSE))),('Dépenses forfaitaires'!$E342*(VLOOKUP('Dépenses forfaitaires'!$D342,Listes!$A$54:$E$60,3,FALSE)))+(VLOOKUP('Dépenses forfaitaires'!$D342,Listes!$A$54:$E$60,4,FALSE))))))</f>
        <v/>
      </c>
      <c r="N342" s="100" t="str">
        <f>IF($H342="","",IF($C342=Listes!$B$31,IF('Dépenses forfaitaires'!$E342&lt;=Listes!$B$42,('Dépenses forfaitaires'!$E342*(VLOOKUP('Dépenses forfaitaires'!$D342,Listes!$A$43:$E$49,2,FALSE))),IF('Dépenses forfaitaires'!$E342&gt;Listes!$D$42,('Dépenses forfaitaires'!$E342*(VLOOKUP('Dépenses forfaitaires'!$D342,Listes!$A$43:$E$49,5,FALSE))),('Dépenses forfaitaires'!$E342*(VLOOKUP('Dépenses forfaitaires'!$D342,Listes!$A$43:$E$49,3,FALSE)))+(VLOOKUP('Dépenses forfaitaires'!$D342,Listes!$A$43:$E$49,4,FALSE))))))</f>
        <v/>
      </c>
      <c r="O342" s="100" t="str">
        <f>IF($H342="","",IF($C342=Listes!$B$34,Listes!$I$31,IF($C342=Listes!$B$35,(VLOOKUP('Dépenses forfaitaires'!$F342,Listes!$E$31:$F$36,2,FALSE)),IF($C342=Listes!$B$33,IF('Dépenses forfaitaires'!$E342&lt;=Listes!$A$64,'Dépenses forfaitaires'!$E342*Listes!$A$65,IF('Dépenses forfaitaires'!$E342&gt;Listes!$D$64,'Dépenses forfaitaires'!$E342*Listes!$D$65,(('Dépenses forfaitaires'!$E342*Listes!$B$65)+Listes!$C$65)))))))</f>
        <v/>
      </c>
      <c r="P342" s="101" t="str">
        <f t="shared" si="11"/>
        <v/>
      </c>
      <c r="Q342" s="221"/>
    </row>
    <row r="343" spans="1:17" ht="20.149999999999999" customHeight="1" x14ac:dyDescent="0.35">
      <c r="A343" s="44">
        <v>337</v>
      </c>
      <c r="B343" s="20"/>
      <c r="C343" s="20"/>
      <c r="D343" s="20"/>
      <c r="E343" s="20"/>
      <c r="F343" s="20"/>
      <c r="G343" s="20"/>
      <c r="H343" s="107" t="str">
        <f>IF(C343="","",IF(C343="","",(VLOOKUP(C343,Listes!$B$31:$C$35,2,FALSE))))</f>
        <v/>
      </c>
      <c r="I343" s="221" t="str">
        <f t="shared" si="10"/>
        <v/>
      </c>
      <c r="J343" s="221"/>
      <c r="K343" s="221"/>
      <c r="L343" s="101" t="str">
        <f>IF(H343="","",IF(H343="","",(VLOOKUP(H343,Listes!$C$31:$D$35,2,FALSE))))</f>
        <v/>
      </c>
      <c r="M343" s="100" t="str">
        <f>IF($H343="","",IF($C343=Listes!$B$32,IF('Dépenses forfaitaires'!$E343&lt;=Listes!$B$53,('Dépenses forfaitaires'!$E343*(VLOOKUP('Dépenses forfaitaires'!$D343,Listes!$A$54:$E$60,2,FALSE))),IF('Dépenses forfaitaires'!$E343&gt;Listes!$E$53,('Dépenses forfaitaires'!$E343*(VLOOKUP('Dépenses forfaitaires'!$D343,Listes!$A$54:$E$60,5,FALSE))),('Dépenses forfaitaires'!$E343*(VLOOKUP('Dépenses forfaitaires'!$D343,Listes!$A$54:$E$60,3,FALSE)))+(VLOOKUP('Dépenses forfaitaires'!$D343,Listes!$A$54:$E$60,4,FALSE))))))</f>
        <v/>
      </c>
      <c r="N343" s="100" t="str">
        <f>IF($H343="","",IF($C343=Listes!$B$31,IF('Dépenses forfaitaires'!$E343&lt;=Listes!$B$42,('Dépenses forfaitaires'!$E343*(VLOOKUP('Dépenses forfaitaires'!$D343,Listes!$A$43:$E$49,2,FALSE))),IF('Dépenses forfaitaires'!$E343&gt;Listes!$D$42,('Dépenses forfaitaires'!$E343*(VLOOKUP('Dépenses forfaitaires'!$D343,Listes!$A$43:$E$49,5,FALSE))),('Dépenses forfaitaires'!$E343*(VLOOKUP('Dépenses forfaitaires'!$D343,Listes!$A$43:$E$49,3,FALSE)))+(VLOOKUP('Dépenses forfaitaires'!$D343,Listes!$A$43:$E$49,4,FALSE))))))</f>
        <v/>
      </c>
      <c r="O343" s="100" t="str">
        <f>IF($H343="","",IF($C343=Listes!$B$34,Listes!$I$31,IF($C343=Listes!$B$35,(VLOOKUP('Dépenses forfaitaires'!$F343,Listes!$E$31:$F$36,2,FALSE)),IF($C343=Listes!$B$33,IF('Dépenses forfaitaires'!$E343&lt;=Listes!$A$64,'Dépenses forfaitaires'!$E343*Listes!$A$65,IF('Dépenses forfaitaires'!$E343&gt;Listes!$D$64,'Dépenses forfaitaires'!$E343*Listes!$D$65,(('Dépenses forfaitaires'!$E343*Listes!$B$65)+Listes!$C$65)))))))</f>
        <v/>
      </c>
      <c r="P343" s="101" t="str">
        <f t="shared" si="11"/>
        <v/>
      </c>
      <c r="Q343" s="221"/>
    </row>
    <row r="344" spans="1:17" ht="20.149999999999999" customHeight="1" x14ac:dyDescent="0.35">
      <c r="A344" s="44">
        <v>338</v>
      </c>
      <c r="B344" s="20"/>
      <c r="C344" s="20"/>
      <c r="D344" s="20"/>
      <c r="E344" s="20"/>
      <c r="F344" s="20"/>
      <c r="G344" s="20"/>
      <c r="H344" s="107" t="str">
        <f>IF(C344="","",IF(C344="","",(VLOOKUP(C344,Listes!$B$31:$C$35,2,FALSE))))</f>
        <v/>
      </c>
      <c r="I344" s="221" t="str">
        <f t="shared" si="10"/>
        <v/>
      </c>
      <c r="J344" s="221"/>
      <c r="K344" s="221"/>
      <c r="L344" s="101" t="str">
        <f>IF(H344="","",IF(H344="","",(VLOOKUP(H344,Listes!$C$31:$D$35,2,FALSE))))</f>
        <v/>
      </c>
      <c r="M344" s="100" t="str">
        <f>IF($H344="","",IF($C344=Listes!$B$32,IF('Dépenses forfaitaires'!$E344&lt;=Listes!$B$53,('Dépenses forfaitaires'!$E344*(VLOOKUP('Dépenses forfaitaires'!$D344,Listes!$A$54:$E$60,2,FALSE))),IF('Dépenses forfaitaires'!$E344&gt;Listes!$E$53,('Dépenses forfaitaires'!$E344*(VLOOKUP('Dépenses forfaitaires'!$D344,Listes!$A$54:$E$60,5,FALSE))),('Dépenses forfaitaires'!$E344*(VLOOKUP('Dépenses forfaitaires'!$D344,Listes!$A$54:$E$60,3,FALSE)))+(VLOOKUP('Dépenses forfaitaires'!$D344,Listes!$A$54:$E$60,4,FALSE))))))</f>
        <v/>
      </c>
      <c r="N344" s="100" t="str">
        <f>IF($H344="","",IF($C344=Listes!$B$31,IF('Dépenses forfaitaires'!$E344&lt;=Listes!$B$42,('Dépenses forfaitaires'!$E344*(VLOOKUP('Dépenses forfaitaires'!$D344,Listes!$A$43:$E$49,2,FALSE))),IF('Dépenses forfaitaires'!$E344&gt;Listes!$D$42,('Dépenses forfaitaires'!$E344*(VLOOKUP('Dépenses forfaitaires'!$D344,Listes!$A$43:$E$49,5,FALSE))),('Dépenses forfaitaires'!$E344*(VLOOKUP('Dépenses forfaitaires'!$D344,Listes!$A$43:$E$49,3,FALSE)))+(VLOOKUP('Dépenses forfaitaires'!$D344,Listes!$A$43:$E$49,4,FALSE))))))</f>
        <v/>
      </c>
      <c r="O344" s="100" t="str">
        <f>IF($H344="","",IF($C344=Listes!$B$34,Listes!$I$31,IF($C344=Listes!$B$35,(VLOOKUP('Dépenses forfaitaires'!$F344,Listes!$E$31:$F$36,2,FALSE)),IF($C344=Listes!$B$33,IF('Dépenses forfaitaires'!$E344&lt;=Listes!$A$64,'Dépenses forfaitaires'!$E344*Listes!$A$65,IF('Dépenses forfaitaires'!$E344&gt;Listes!$D$64,'Dépenses forfaitaires'!$E344*Listes!$D$65,(('Dépenses forfaitaires'!$E344*Listes!$B$65)+Listes!$C$65)))))))</f>
        <v/>
      </c>
      <c r="P344" s="101" t="str">
        <f t="shared" si="11"/>
        <v/>
      </c>
      <c r="Q344" s="221"/>
    </row>
    <row r="345" spans="1:17" ht="20.149999999999999" customHeight="1" x14ac:dyDescent="0.35">
      <c r="A345" s="44">
        <v>339</v>
      </c>
      <c r="B345" s="20"/>
      <c r="C345" s="20"/>
      <c r="D345" s="20"/>
      <c r="E345" s="20"/>
      <c r="F345" s="20"/>
      <c r="G345" s="20"/>
      <c r="H345" s="107" t="str">
        <f>IF(C345="","",IF(C345="","",(VLOOKUP(C345,Listes!$B$31:$C$35,2,FALSE))))</f>
        <v/>
      </c>
      <c r="I345" s="221" t="str">
        <f t="shared" si="10"/>
        <v/>
      </c>
      <c r="J345" s="221"/>
      <c r="K345" s="221"/>
      <c r="L345" s="101" t="str">
        <f>IF(H345="","",IF(H345="","",(VLOOKUP(H345,Listes!$C$31:$D$35,2,FALSE))))</f>
        <v/>
      </c>
      <c r="M345" s="100" t="str">
        <f>IF($H345="","",IF($C345=Listes!$B$32,IF('Dépenses forfaitaires'!$E345&lt;=Listes!$B$53,('Dépenses forfaitaires'!$E345*(VLOOKUP('Dépenses forfaitaires'!$D345,Listes!$A$54:$E$60,2,FALSE))),IF('Dépenses forfaitaires'!$E345&gt;Listes!$E$53,('Dépenses forfaitaires'!$E345*(VLOOKUP('Dépenses forfaitaires'!$D345,Listes!$A$54:$E$60,5,FALSE))),('Dépenses forfaitaires'!$E345*(VLOOKUP('Dépenses forfaitaires'!$D345,Listes!$A$54:$E$60,3,FALSE)))+(VLOOKUP('Dépenses forfaitaires'!$D345,Listes!$A$54:$E$60,4,FALSE))))))</f>
        <v/>
      </c>
      <c r="N345" s="100" t="str">
        <f>IF($H345="","",IF($C345=Listes!$B$31,IF('Dépenses forfaitaires'!$E345&lt;=Listes!$B$42,('Dépenses forfaitaires'!$E345*(VLOOKUP('Dépenses forfaitaires'!$D345,Listes!$A$43:$E$49,2,FALSE))),IF('Dépenses forfaitaires'!$E345&gt;Listes!$D$42,('Dépenses forfaitaires'!$E345*(VLOOKUP('Dépenses forfaitaires'!$D345,Listes!$A$43:$E$49,5,FALSE))),('Dépenses forfaitaires'!$E345*(VLOOKUP('Dépenses forfaitaires'!$D345,Listes!$A$43:$E$49,3,FALSE)))+(VLOOKUP('Dépenses forfaitaires'!$D345,Listes!$A$43:$E$49,4,FALSE))))))</f>
        <v/>
      </c>
      <c r="O345" s="100" t="str">
        <f>IF($H345="","",IF($C345=Listes!$B$34,Listes!$I$31,IF($C345=Listes!$B$35,(VLOOKUP('Dépenses forfaitaires'!$F345,Listes!$E$31:$F$36,2,FALSE)),IF($C345=Listes!$B$33,IF('Dépenses forfaitaires'!$E345&lt;=Listes!$A$64,'Dépenses forfaitaires'!$E345*Listes!$A$65,IF('Dépenses forfaitaires'!$E345&gt;Listes!$D$64,'Dépenses forfaitaires'!$E345*Listes!$D$65,(('Dépenses forfaitaires'!$E345*Listes!$B$65)+Listes!$C$65)))))))</f>
        <v/>
      </c>
      <c r="P345" s="101" t="str">
        <f t="shared" si="11"/>
        <v/>
      </c>
      <c r="Q345" s="221"/>
    </row>
    <row r="346" spans="1:17" ht="20.149999999999999" customHeight="1" x14ac:dyDescent="0.35">
      <c r="A346" s="44">
        <v>340</v>
      </c>
      <c r="B346" s="20"/>
      <c r="C346" s="20"/>
      <c r="D346" s="20"/>
      <c r="E346" s="20"/>
      <c r="F346" s="20"/>
      <c r="G346" s="20"/>
      <c r="H346" s="107" t="str">
        <f>IF(C346="","",IF(C346="","",(VLOOKUP(C346,Listes!$B$31:$C$35,2,FALSE))))</f>
        <v/>
      </c>
      <c r="I346" s="221" t="str">
        <f t="shared" si="10"/>
        <v/>
      </c>
      <c r="J346" s="221"/>
      <c r="K346" s="221"/>
      <c r="L346" s="101" t="str">
        <f>IF(H346="","",IF(H346="","",(VLOOKUP(H346,Listes!$C$31:$D$35,2,FALSE))))</f>
        <v/>
      </c>
      <c r="M346" s="100" t="str">
        <f>IF($H346="","",IF($C346=Listes!$B$32,IF('Dépenses forfaitaires'!$E346&lt;=Listes!$B$53,('Dépenses forfaitaires'!$E346*(VLOOKUP('Dépenses forfaitaires'!$D346,Listes!$A$54:$E$60,2,FALSE))),IF('Dépenses forfaitaires'!$E346&gt;Listes!$E$53,('Dépenses forfaitaires'!$E346*(VLOOKUP('Dépenses forfaitaires'!$D346,Listes!$A$54:$E$60,5,FALSE))),('Dépenses forfaitaires'!$E346*(VLOOKUP('Dépenses forfaitaires'!$D346,Listes!$A$54:$E$60,3,FALSE)))+(VLOOKUP('Dépenses forfaitaires'!$D346,Listes!$A$54:$E$60,4,FALSE))))))</f>
        <v/>
      </c>
      <c r="N346" s="100" t="str">
        <f>IF($H346="","",IF($C346=Listes!$B$31,IF('Dépenses forfaitaires'!$E346&lt;=Listes!$B$42,('Dépenses forfaitaires'!$E346*(VLOOKUP('Dépenses forfaitaires'!$D346,Listes!$A$43:$E$49,2,FALSE))),IF('Dépenses forfaitaires'!$E346&gt;Listes!$D$42,('Dépenses forfaitaires'!$E346*(VLOOKUP('Dépenses forfaitaires'!$D346,Listes!$A$43:$E$49,5,FALSE))),('Dépenses forfaitaires'!$E346*(VLOOKUP('Dépenses forfaitaires'!$D346,Listes!$A$43:$E$49,3,FALSE)))+(VLOOKUP('Dépenses forfaitaires'!$D346,Listes!$A$43:$E$49,4,FALSE))))))</f>
        <v/>
      </c>
      <c r="O346" s="100" t="str">
        <f>IF($H346="","",IF($C346=Listes!$B$34,Listes!$I$31,IF($C346=Listes!$B$35,(VLOOKUP('Dépenses forfaitaires'!$F346,Listes!$E$31:$F$36,2,FALSE)),IF($C346=Listes!$B$33,IF('Dépenses forfaitaires'!$E346&lt;=Listes!$A$64,'Dépenses forfaitaires'!$E346*Listes!$A$65,IF('Dépenses forfaitaires'!$E346&gt;Listes!$D$64,'Dépenses forfaitaires'!$E346*Listes!$D$65,(('Dépenses forfaitaires'!$E346*Listes!$B$65)+Listes!$C$65)))))))</f>
        <v/>
      </c>
      <c r="P346" s="101" t="str">
        <f t="shared" si="11"/>
        <v/>
      </c>
      <c r="Q346" s="221"/>
    </row>
    <row r="347" spans="1:17" ht="20.149999999999999" customHeight="1" x14ac:dyDescent="0.35">
      <c r="A347" s="44">
        <v>341</v>
      </c>
      <c r="B347" s="20"/>
      <c r="C347" s="20"/>
      <c r="D347" s="20"/>
      <c r="E347" s="20"/>
      <c r="F347" s="20"/>
      <c r="G347" s="20"/>
      <c r="H347" s="107" t="str">
        <f>IF(C347="","",IF(C347="","",(VLOOKUP(C347,Listes!$B$31:$C$35,2,FALSE))))</f>
        <v/>
      </c>
      <c r="I347" s="221" t="str">
        <f t="shared" si="10"/>
        <v/>
      </c>
      <c r="J347" s="221"/>
      <c r="K347" s="221"/>
      <c r="L347" s="101" t="str">
        <f>IF(H347="","",IF(H347="","",(VLOOKUP(H347,Listes!$C$31:$D$35,2,FALSE))))</f>
        <v/>
      </c>
      <c r="M347" s="100" t="str">
        <f>IF($H347="","",IF($C347=Listes!$B$32,IF('Dépenses forfaitaires'!$E347&lt;=Listes!$B$53,('Dépenses forfaitaires'!$E347*(VLOOKUP('Dépenses forfaitaires'!$D347,Listes!$A$54:$E$60,2,FALSE))),IF('Dépenses forfaitaires'!$E347&gt;Listes!$E$53,('Dépenses forfaitaires'!$E347*(VLOOKUP('Dépenses forfaitaires'!$D347,Listes!$A$54:$E$60,5,FALSE))),('Dépenses forfaitaires'!$E347*(VLOOKUP('Dépenses forfaitaires'!$D347,Listes!$A$54:$E$60,3,FALSE)))+(VLOOKUP('Dépenses forfaitaires'!$D347,Listes!$A$54:$E$60,4,FALSE))))))</f>
        <v/>
      </c>
      <c r="N347" s="100" t="str">
        <f>IF($H347="","",IF($C347=Listes!$B$31,IF('Dépenses forfaitaires'!$E347&lt;=Listes!$B$42,('Dépenses forfaitaires'!$E347*(VLOOKUP('Dépenses forfaitaires'!$D347,Listes!$A$43:$E$49,2,FALSE))),IF('Dépenses forfaitaires'!$E347&gt;Listes!$D$42,('Dépenses forfaitaires'!$E347*(VLOOKUP('Dépenses forfaitaires'!$D347,Listes!$A$43:$E$49,5,FALSE))),('Dépenses forfaitaires'!$E347*(VLOOKUP('Dépenses forfaitaires'!$D347,Listes!$A$43:$E$49,3,FALSE)))+(VLOOKUP('Dépenses forfaitaires'!$D347,Listes!$A$43:$E$49,4,FALSE))))))</f>
        <v/>
      </c>
      <c r="O347" s="100" t="str">
        <f>IF($H347="","",IF($C347=Listes!$B$34,Listes!$I$31,IF($C347=Listes!$B$35,(VLOOKUP('Dépenses forfaitaires'!$F347,Listes!$E$31:$F$36,2,FALSE)),IF($C347=Listes!$B$33,IF('Dépenses forfaitaires'!$E347&lt;=Listes!$A$64,'Dépenses forfaitaires'!$E347*Listes!$A$65,IF('Dépenses forfaitaires'!$E347&gt;Listes!$D$64,'Dépenses forfaitaires'!$E347*Listes!$D$65,(('Dépenses forfaitaires'!$E347*Listes!$B$65)+Listes!$C$65)))))))</f>
        <v/>
      </c>
      <c r="P347" s="101" t="str">
        <f t="shared" si="11"/>
        <v/>
      </c>
      <c r="Q347" s="221"/>
    </row>
    <row r="348" spans="1:17" ht="20.149999999999999" customHeight="1" x14ac:dyDescent="0.35">
      <c r="A348" s="44">
        <v>342</v>
      </c>
      <c r="B348" s="20"/>
      <c r="C348" s="20"/>
      <c r="D348" s="20"/>
      <c r="E348" s="20"/>
      <c r="F348" s="20"/>
      <c r="G348" s="20"/>
      <c r="H348" s="107" t="str">
        <f>IF(C348="","",IF(C348="","",(VLOOKUP(C348,Listes!$B$31:$C$35,2,FALSE))))</f>
        <v/>
      </c>
      <c r="I348" s="221" t="str">
        <f t="shared" si="10"/>
        <v/>
      </c>
      <c r="J348" s="221"/>
      <c r="K348" s="221"/>
      <c r="L348" s="101" t="str">
        <f>IF(H348="","",IF(H348="","",(VLOOKUP(H348,Listes!$C$31:$D$35,2,FALSE))))</f>
        <v/>
      </c>
      <c r="M348" s="100" t="str">
        <f>IF($H348="","",IF($C348=Listes!$B$32,IF('Dépenses forfaitaires'!$E348&lt;=Listes!$B$53,('Dépenses forfaitaires'!$E348*(VLOOKUP('Dépenses forfaitaires'!$D348,Listes!$A$54:$E$60,2,FALSE))),IF('Dépenses forfaitaires'!$E348&gt;Listes!$E$53,('Dépenses forfaitaires'!$E348*(VLOOKUP('Dépenses forfaitaires'!$D348,Listes!$A$54:$E$60,5,FALSE))),('Dépenses forfaitaires'!$E348*(VLOOKUP('Dépenses forfaitaires'!$D348,Listes!$A$54:$E$60,3,FALSE)))+(VLOOKUP('Dépenses forfaitaires'!$D348,Listes!$A$54:$E$60,4,FALSE))))))</f>
        <v/>
      </c>
      <c r="N348" s="100" t="str">
        <f>IF($H348="","",IF($C348=Listes!$B$31,IF('Dépenses forfaitaires'!$E348&lt;=Listes!$B$42,('Dépenses forfaitaires'!$E348*(VLOOKUP('Dépenses forfaitaires'!$D348,Listes!$A$43:$E$49,2,FALSE))),IF('Dépenses forfaitaires'!$E348&gt;Listes!$D$42,('Dépenses forfaitaires'!$E348*(VLOOKUP('Dépenses forfaitaires'!$D348,Listes!$A$43:$E$49,5,FALSE))),('Dépenses forfaitaires'!$E348*(VLOOKUP('Dépenses forfaitaires'!$D348,Listes!$A$43:$E$49,3,FALSE)))+(VLOOKUP('Dépenses forfaitaires'!$D348,Listes!$A$43:$E$49,4,FALSE))))))</f>
        <v/>
      </c>
      <c r="O348" s="100" t="str">
        <f>IF($H348="","",IF($C348=Listes!$B$34,Listes!$I$31,IF($C348=Listes!$B$35,(VLOOKUP('Dépenses forfaitaires'!$F348,Listes!$E$31:$F$36,2,FALSE)),IF($C348=Listes!$B$33,IF('Dépenses forfaitaires'!$E348&lt;=Listes!$A$64,'Dépenses forfaitaires'!$E348*Listes!$A$65,IF('Dépenses forfaitaires'!$E348&gt;Listes!$D$64,'Dépenses forfaitaires'!$E348*Listes!$D$65,(('Dépenses forfaitaires'!$E348*Listes!$B$65)+Listes!$C$65)))))))</f>
        <v/>
      </c>
      <c r="P348" s="101" t="str">
        <f t="shared" si="11"/>
        <v/>
      </c>
      <c r="Q348" s="221"/>
    </row>
    <row r="349" spans="1:17" ht="20.149999999999999" customHeight="1" x14ac:dyDescent="0.35">
      <c r="A349" s="44">
        <v>343</v>
      </c>
      <c r="B349" s="20"/>
      <c r="C349" s="20"/>
      <c r="D349" s="20"/>
      <c r="E349" s="20"/>
      <c r="F349" s="20"/>
      <c r="G349" s="20"/>
      <c r="H349" s="107" t="str">
        <f>IF(C349="","",IF(C349="","",(VLOOKUP(C349,Listes!$B$31:$C$35,2,FALSE))))</f>
        <v/>
      </c>
      <c r="I349" s="221" t="str">
        <f t="shared" si="10"/>
        <v/>
      </c>
      <c r="J349" s="221"/>
      <c r="K349" s="221"/>
      <c r="L349" s="101" t="str">
        <f>IF(H349="","",IF(H349="","",(VLOOKUP(H349,Listes!$C$31:$D$35,2,FALSE))))</f>
        <v/>
      </c>
      <c r="M349" s="100" t="str">
        <f>IF($H349="","",IF($C349=Listes!$B$32,IF('Dépenses forfaitaires'!$E349&lt;=Listes!$B$53,('Dépenses forfaitaires'!$E349*(VLOOKUP('Dépenses forfaitaires'!$D349,Listes!$A$54:$E$60,2,FALSE))),IF('Dépenses forfaitaires'!$E349&gt;Listes!$E$53,('Dépenses forfaitaires'!$E349*(VLOOKUP('Dépenses forfaitaires'!$D349,Listes!$A$54:$E$60,5,FALSE))),('Dépenses forfaitaires'!$E349*(VLOOKUP('Dépenses forfaitaires'!$D349,Listes!$A$54:$E$60,3,FALSE)))+(VLOOKUP('Dépenses forfaitaires'!$D349,Listes!$A$54:$E$60,4,FALSE))))))</f>
        <v/>
      </c>
      <c r="N349" s="100" t="str">
        <f>IF($H349="","",IF($C349=Listes!$B$31,IF('Dépenses forfaitaires'!$E349&lt;=Listes!$B$42,('Dépenses forfaitaires'!$E349*(VLOOKUP('Dépenses forfaitaires'!$D349,Listes!$A$43:$E$49,2,FALSE))),IF('Dépenses forfaitaires'!$E349&gt;Listes!$D$42,('Dépenses forfaitaires'!$E349*(VLOOKUP('Dépenses forfaitaires'!$D349,Listes!$A$43:$E$49,5,FALSE))),('Dépenses forfaitaires'!$E349*(VLOOKUP('Dépenses forfaitaires'!$D349,Listes!$A$43:$E$49,3,FALSE)))+(VLOOKUP('Dépenses forfaitaires'!$D349,Listes!$A$43:$E$49,4,FALSE))))))</f>
        <v/>
      </c>
      <c r="O349" s="100" t="str">
        <f>IF($H349="","",IF($C349=Listes!$B$34,Listes!$I$31,IF($C349=Listes!$B$35,(VLOOKUP('Dépenses forfaitaires'!$F349,Listes!$E$31:$F$36,2,FALSE)),IF($C349=Listes!$B$33,IF('Dépenses forfaitaires'!$E349&lt;=Listes!$A$64,'Dépenses forfaitaires'!$E349*Listes!$A$65,IF('Dépenses forfaitaires'!$E349&gt;Listes!$D$64,'Dépenses forfaitaires'!$E349*Listes!$D$65,(('Dépenses forfaitaires'!$E349*Listes!$B$65)+Listes!$C$65)))))))</f>
        <v/>
      </c>
      <c r="P349" s="101" t="str">
        <f t="shared" si="11"/>
        <v/>
      </c>
      <c r="Q349" s="221"/>
    </row>
    <row r="350" spans="1:17" ht="20.149999999999999" customHeight="1" x14ac:dyDescent="0.35">
      <c r="A350" s="44">
        <v>344</v>
      </c>
      <c r="B350" s="20"/>
      <c r="C350" s="20"/>
      <c r="D350" s="20"/>
      <c r="E350" s="20"/>
      <c r="F350" s="20"/>
      <c r="G350" s="20"/>
      <c r="H350" s="107" t="str">
        <f>IF(C350="","",IF(C350="","",(VLOOKUP(C350,Listes!$B$31:$C$35,2,FALSE))))</f>
        <v/>
      </c>
      <c r="I350" s="221" t="str">
        <f t="shared" si="10"/>
        <v/>
      </c>
      <c r="J350" s="221"/>
      <c r="K350" s="221"/>
      <c r="L350" s="101" t="str">
        <f>IF(H350="","",IF(H350="","",(VLOOKUP(H350,Listes!$C$31:$D$35,2,FALSE))))</f>
        <v/>
      </c>
      <c r="M350" s="100" t="str">
        <f>IF($H350="","",IF($C350=Listes!$B$32,IF('Dépenses forfaitaires'!$E350&lt;=Listes!$B$53,('Dépenses forfaitaires'!$E350*(VLOOKUP('Dépenses forfaitaires'!$D350,Listes!$A$54:$E$60,2,FALSE))),IF('Dépenses forfaitaires'!$E350&gt;Listes!$E$53,('Dépenses forfaitaires'!$E350*(VLOOKUP('Dépenses forfaitaires'!$D350,Listes!$A$54:$E$60,5,FALSE))),('Dépenses forfaitaires'!$E350*(VLOOKUP('Dépenses forfaitaires'!$D350,Listes!$A$54:$E$60,3,FALSE)))+(VLOOKUP('Dépenses forfaitaires'!$D350,Listes!$A$54:$E$60,4,FALSE))))))</f>
        <v/>
      </c>
      <c r="N350" s="100" t="str">
        <f>IF($H350="","",IF($C350=Listes!$B$31,IF('Dépenses forfaitaires'!$E350&lt;=Listes!$B$42,('Dépenses forfaitaires'!$E350*(VLOOKUP('Dépenses forfaitaires'!$D350,Listes!$A$43:$E$49,2,FALSE))),IF('Dépenses forfaitaires'!$E350&gt;Listes!$D$42,('Dépenses forfaitaires'!$E350*(VLOOKUP('Dépenses forfaitaires'!$D350,Listes!$A$43:$E$49,5,FALSE))),('Dépenses forfaitaires'!$E350*(VLOOKUP('Dépenses forfaitaires'!$D350,Listes!$A$43:$E$49,3,FALSE)))+(VLOOKUP('Dépenses forfaitaires'!$D350,Listes!$A$43:$E$49,4,FALSE))))))</f>
        <v/>
      </c>
      <c r="O350" s="100" t="str">
        <f>IF($H350="","",IF($C350=Listes!$B$34,Listes!$I$31,IF($C350=Listes!$B$35,(VLOOKUP('Dépenses forfaitaires'!$F350,Listes!$E$31:$F$36,2,FALSE)),IF($C350=Listes!$B$33,IF('Dépenses forfaitaires'!$E350&lt;=Listes!$A$64,'Dépenses forfaitaires'!$E350*Listes!$A$65,IF('Dépenses forfaitaires'!$E350&gt;Listes!$D$64,'Dépenses forfaitaires'!$E350*Listes!$D$65,(('Dépenses forfaitaires'!$E350*Listes!$B$65)+Listes!$C$65)))))))</f>
        <v/>
      </c>
      <c r="P350" s="101" t="str">
        <f t="shared" si="11"/>
        <v/>
      </c>
      <c r="Q350" s="221"/>
    </row>
    <row r="351" spans="1:17" ht="20.149999999999999" customHeight="1" x14ac:dyDescent="0.35">
      <c r="A351" s="44">
        <v>345</v>
      </c>
      <c r="B351" s="20"/>
      <c r="C351" s="20"/>
      <c r="D351" s="20"/>
      <c r="E351" s="20"/>
      <c r="F351" s="20"/>
      <c r="G351" s="20"/>
      <c r="H351" s="107" t="str">
        <f>IF(C351="","",IF(C351="","",(VLOOKUP(C351,Listes!$B$31:$C$35,2,FALSE))))</f>
        <v/>
      </c>
      <c r="I351" s="221" t="str">
        <f t="shared" si="10"/>
        <v/>
      </c>
      <c r="J351" s="221"/>
      <c r="K351" s="221"/>
      <c r="L351" s="101" t="str">
        <f>IF(H351="","",IF(H351="","",(VLOOKUP(H351,Listes!$C$31:$D$35,2,FALSE))))</f>
        <v/>
      </c>
      <c r="M351" s="100" t="str">
        <f>IF($H351="","",IF($C351=Listes!$B$32,IF('Dépenses forfaitaires'!$E351&lt;=Listes!$B$53,('Dépenses forfaitaires'!$E351*(VLOOKUP('Dépenses forfaitaires'!$D351,Listes!$A$54:$E$60,2,FALSE))),IF('Dépenses forfaitaires'!$E351&gt;Listes!$E$53,('Dépenses forfaitaires'!$E351*(VLOOKUP('Dépenses forfaitaires'!$D351,Listes!$A$54:$E$60,5,FALSE))),('Dépenses forfaitaires'!$E351*(VLOOKUP('Dépenses forfaitaires'!$D351,Listes!$A$54:$E$60,3,FALSE)))+(VLOOKUP('Dépenses forfaitaires'!$D351,Listes!$A$54:$E$60,4,FALSE))))))</f>
        <v/>
      </c>
      <c r="N351" s="100" t="str">
        <f>IF($H351="","",IF($C351=Listes!$B$31,IF('Dépenses forfaitaires'!$E351&lt;=Listes!$B$42,('Dépenses forfaitaires'!$E351*(VLOOKUP('Dépenses forfaitaires'!$D351,Listes!$A$43:$E$49,2,FALSE))),IF('Dépenses forfaitaires'!$E351&gt;Listes!$D$42,('Dépenses forfaitaires'!$E351*(VLOOKUP('Dépenses forfaitaires'!$D351,Listes!$A$43:$E$49,5,FALSE))),('Dépenses forfaitaires'!$E351*(VLOOKUP('Dépenses forfaitaires'!$D351,Listes!$A$43:$E$49,3,FALSE)))+(VLOOKUP('Dépenses forfaitaires'!$D351,Listes!$A$43:$E$49,4,FALSE))))))</f>
        <v/>
      </c>
      <c r="O351" s="100" t="str">
        <f>IF($H351="","",IF($C351=Listes!$B$34,Listes!$I$31,IF($C351=Listes!$B$35,(VLOOKUP('Dépenses forfaitaires'!$F351,Listes!$E$31:$F$36,2,FALSE)),IF($C351=Listes!$B$33,IF('Dépenses forfaitaires'!$E351&lt;=Listes!$A$64,'Dépenses forfaitaires'!$E351*Listes!$A$65,IF('Dépenses forfaitaires'!$E351&gt;Listes!$D$64,'Dépenses forfaitaires'!$E351*Listes!$D$65,(('Dépenses forfaitaires'!$E351*Listes!$B$65)+Listes!$C$65)))))))</f>
        <v/>
      </c>
      <c r="P351" s="101" t="str">
        <f t="shared" si="11"/>
        <v/>
      </c>
      <c r="Q351" s="221"/>
    </row>
    <row r="352" spans="1:17" ht="20.149999999999999" customHeight="1" x14ac:dyDescent="0.35">
      <c r="A352" s="44">
        <v>346</v>
      </c>
      <c r="B352" s="20"/>
      <c r="C352" s="20"/>
      <c r="D352" s="20"/>
      <c r="E352" s="20"/>
      <c r="F352" s="20"/>
      <c r="G352" s="20"/>
      <c r="H352" s="107" t="str">
        <f>IF(C352="","",IF(C352="","",(VLOOKUP(C352,Listes!$B$31:$C$35,2,FALSE))))</f>
        <v/>
      </c>
      <c r="I352" s="221" t="str">
        <f t="shared" si="10"/>
        <v/>
      </c>
      <c r="J352" s="221"/>
      <c r="K352" s="221"/>
      <c r="L352" s="101" t="str">
        <f>IF(H352="","",IF(H352="","",(VLOOKUP(H352,Listes!$C$31:$D$35,2,FALSE))))</f>
        <v/>
      </c>
      <c r="M352" s="100" t="str">
        <f>IF($H352="","",IF($C352=Listes!$B$32,IF('Dépenses forfaitaires'!$E352&lt;=Listes!$B$53,('Dépenses forfaitaires'!$E352*(VLOOKUP('Dépenses forfaitaires'!$D352,Listes!$A$54:$E$60,2,FALSE))),IF('Dépenses forfaitaires'!$E352&gt;Listes!$E$53,('Dépenses forfaitaires'!$E352*(VLOOKUP('Dépenses forfaitaires'!$D352,Listes!$A$54:$E$60,5,FALSE))),('Dépenses forfaitaires'!$E352*(VLOOKUP('Dépenses forfaitaires'!$D352,Listes!$A$54:$E$60,3,FALSE)))+(VLOOKUP('Dépenses forfaitaires'!$D352,Listes!$A$54:$E$60,4,FALSE))))))</f>
        <v/>
      </c>
      <c r="N352" s="100" t="str">
        <f>IF($H352="","",IF($C352=Listes!$B$31,IF('Dépenses forfaitaires'!$E352&lt;=Listes!$B$42,('Dépenses forfaitaires'!$E352*(VLOOKUP('Dépenses forfaitaires'!$D352,Listes!$A$43:$E$49,2,FALSE))),IF('Dépenses forfaitaires'!$E352&gt;Listes!$D$42,('Dépenses forfaitaires'!$E352*(VLOOKUP('Dépenses forfaitaires'!$D352,Listes!$A$43:$E$49,5,FALSE))),('Dépenses forfaitaires'!$E352*(VLOOKUP('Dépenses forfaitaires'!$D352,Listes!$A$43:$E$49,3,FALSE)))+(VLOOKUP('Dépenses forfaitaires'!$D352,Listes!$A$43:$E$49,4,FALSE))))))</f>
        <v/>
      </c>
      <c r="O352" s="100" t="str">
        <f>IF($H352="","",IF($C352=Listes!$B$34,Listes!$I$31,IF($C352=Listes!$B$35,(VLOOKUP('Dépenses forfaitaires'!$F352,Listes!$E$31:$F$36,2,FALSE)),IF($C352=Listes!$B$33,IF('Dépenses forfaitaires'!$E352&lt;=Listes!$A$64,'Dépenses forfaitaires'!$E352*Listes!$A$65,IF('Dépenses forfaitaires'!$E352&gt;Listes!$D$64,'Dépenses forfaitaires'!$E352*Listes!$D$65,(('Dépenses forfaitaires'!$E352*Listes!$B$65)+Listes!$C$65)))))))</f>
        <v/>
      </c>
      <c r="P352" s="101" t="str">
        <f t="shared" si="11"/>
        <v/>
      </c>
      <c r="Q352" s="221"/>
    </row>
    <row r="353" spans="1:17" ht="20.149999999999999" customHeight="1" x14ac:dyDescent="0.35">
      <c r="A353" s="44">
        <v>347</v>
      </c>
      <c r="B353" s="20"/>
      <c r="C353" s="20"/>
      <c r="D353" s="20"/>
      <c r="E353" s="20"/>
      <c r="F353" s="20"/>
      <c r="G353" s="20"/>
      <c r="H353" s="107" t="str">
        <f>IF(C353="","",IF(C353="","",(VLOOKUP(C353,Listes!$B$31:$C$35,2,FALSE))))</f>
        <v/>
      </c>
      <c r="I353" s="221" t="str">
        <f t="shared" si="10"/>
        <v/>
      </c>
      <c r="J353" s="221"/>
      <c r="K353" s="221"/>
      <c r="L353" s="101" t="str">
        <f>IF(H353="","",IF(H353="","",(VLOOKUP(H353,Listes!$C$31:$D$35,2,FALSE))))</f>
        <v/>
      </c>
      <c r="M353" s="100" t="str">
        <f>IF($H353="","",IF($C353=Listes!$B$32,IF('Dépenses forfaitaires'!$E353&lt;=Listes!$B$53,('Dépenses forfaitaires'!$E353*(VLOOKUP('Dépenses forfaitaires'!$D353,Listes!$A$54:$E$60,2,FALSE))),IF('Dépenses forfaitaires'!$E353&gt;Listes!$E$53,('Dépenses forfaitaires'!$E353*(VLOOKUP('Dépenses forfaitaires'!$D353,Listes!$A$54:$E$60,5,FALSE))),('Dépenses forfaitaires'!$E353*(VLOOKUP('Dépenses forfaitaires'!$D353,Listes!$A$54:$E$60,3,FALSE)))+(VLOOKUP('Dépenses forfaitaires'!$D353,Listes!$A$54:$E$60,4,FALSE))))))</f>
        <v/>
      </c>
      <c r="N353" s="100" t="str">
        <f>IF($H353="","",IF($C353=Listes!$B$31,IF('Dépenses forfaitaires'!$E353&lt;=Listes!$B$42,('Dépenses forfaitaires'!$E353*(VLOOKUP('Dépenses forfaitaires'!$D353,Listes!$A$43:$E$49,2,FALSE))),IF('Dépenses forfaitaires'!$E353&gt;Listes!$D$42,('Dépenses forfaitaires'!$E353*(VLOOKUP('Dépenses forfaitaires'!$D353,Listes!$A$43:$E$49,5,FALSE))),('Dépenses forfaitaires'!$E353*(VLOOKUP('Dépenses forfaitaires'!$D353,Listes!$A$43:$E$49,3,FALSE)))+(VLOOKUP('Dépenses forfaitaires'!$D353,Listes!$A$43:$E$49,4,FALSE))))))</f>
        <v/>
      </c>
      <c r="O353" s="100" t="str">
        <f>IF($H353="","",IF($C353=Listes!$B$34,Listes!$I$31,IF($C353=Listes!$B$35,(VLOOKUP('Dépenses forfaitaires'!$F353,Listes!$E$31:$F$36,2,FALSE)),IF($C353=Listes!$B$33,IF('Dépenses forfaitaires'!$E353&lt;=Listes!$A$64,'Dépenses forfaitaires'!$E353*Listes!$A$65,IF('Dépenses forfaitaires'!$E353&gt;Listes!$D$64,'Dépenses forfaitaires'!$E353*Listes!$D$65,(('Dépenses forfaitaires'!$E353*Listes!$B$65)+Listes!$C$65)))))))</f>
        <v/>
      </c>
      <c r="P353" s="101" t="str">
        <f t="shared" si="11"/>
        <v/>
      </c>
      <c r="Q353" s="221"/>
    </row>
    <row r="354" spans="1:17" ht="20.149999999999999" customHeight="1" x14ac:dyDescent="0.35">
      <c r="A354" s="44">
        <v>348</v>
      </c>
      <c r="B354" s="20"/>
      <c r="C354" s="20"/>
      <c r="D354" s="20"/>
      <c r="E354" s="20"/>
      <c r="F354" s="20"/>
      <c r="G354" s="20"/>
      <c r="H354" s="107" t="str">
        <f>IF(C354="","",IF(C354="","",(VLOOKUP(C354,Listes!$B$31:$C$35,2,FALSE))))</f>
        <v/>
      </c>
      <c r="I354" s="221" t="str">
        <f t="shared" si="10"/>
        <v/>
      </c>
      <c r="J354" s="221"/>
      <c r="K354" s="221"/>
      <c r="L354" s="101" t="str">
        <f>IF(H354="","",IF(H354="","",(VLOOKUP(H354,Listes!$C$31:$D$35,2,FALSE))))</f>
        <v/>
      </c>
      <c r="M354" s="100" t="str">
        <f>IF($H354="","",IF($C354=Listes!$B$32,IF('Dépenses forfaitaires'!$E354&lt;=Listes!$B$53,('Dépenses forfaitaires'!$E354*(VLOOKUP('Dépenses forfaitaires'!$D354,Listes!$A$54:$E$60,2,FALSE))),IF('Dépenses forfaitaires'!$E354&gt;Listes!$E$53,('Dépenses forfaitaires'!$E354*(VLOOKUP('Dépenses forfaitaires'!$D354,Listes!$A$54:$E$60,5,FALSE))),('Dépenses forfaitaires'!$E354*(VLOOKUP('Dépenses forfaitaires'!$D354,Listes!$A$54:$E$60,3,FALSE)))+(VLOOKUP('Dépenses forfaitaires'!$D354,Listes!$A$54:$E$60,4,FALSE))))))</f>
        <v/>
      </c>
      <c r="N354" s="100" t="str">
        <f>IF($H354="","",IF($C354=Listes!$B$31,IF('Dépenses forfaitaires'!$E354&lt;=Listes!$B$42,('Dépenses forfaitaires'!$E354*(VLOOKUP('Dépenses forfaitaires'!$D354,Listes!$A$43:$E$49,2,FALSE))),IF('Dépenses forfaitaires'!$E354&gt;Listes!$D$42,('Dépenses forfaitaires'!$E354*(VLOOKUP('Dépenses forfaitaires'!$D354,Listes!$A$43:$E$49,5,FALSE))),('Dépenses forfaitaires'!$E354*(VLOOKUP('Dépenses forfaitaires'!$D354,Listes!$A$43:$E$49,3,FALSE)))+(VLOOKUP('Dépenses forfaitaires'!$D354,Listes!$A$43:$E$49,4,FALSE))))))</f>
        <v/>
      </c>
      <c r="O354" s="100" t="str">
        <f>IF($H354="","",IF($C354=Listes!$B$34,Listes!$I$31,IF($C354=Listes!$B$35,(VLOOKUP('Dépenses forfaitaires'!$F354,Listes!$E$31:$F$36,2,FALSE)),IF($C354=Listes!$B$33,IF('Dépenses forfaitaires'!$E354&lt;=Listes!$A$64,'Dépenses forfaitaires'!$E354*Listes!$A$65,IF('Dépenses forfaitaires'!$E354&gt;Listes!$D$64,'Dépenses forfaitaires'!$E354*Listes!$D$65,(('Dépenses forfaitaires'!$E354*Listes!$B$65)+Listes!$C$65)))))))</f>
        <v/>
      </c>
      <c r="P354" s="101" t="str">
        <f t="shared" si="11"/>
        <v/>
      </c>
      <c r="Q354" s="221"/>
    </row>
    <row r="355" spans="1:17" ht="20.149999999999999" customHeight="1" x14ac:dyDescent="0.35">
      <c r="A355" s="44">
        <v>349</v>
      </c>
      <c r="B355" s="20"/>
      <c r="C355" s="20"/>
      <c r="D355" s="20"/>
      <c r="E355" s="20"/>
      <c r="F355" s="20"/>
      <c r="G355" s="20"/>
      <c r="H355" s="107" t="str">
        <f>IF(C355="","",IF(C355="","",(VLOOKUP(C355,Listes!$B$31:$C$35,2,FALSE))))</f>
        <v/>
      </c>
      <c r="I355" s="221" t="str">
        <f t="shared" si="10"/>
        <v/>
      </c>
      <c r="J355" s="221"/>
      <c r="K355" s="221"/>
      <c r="L355" s="101" t="str">
        <f>IF(H355="","",IF(H355="","",(VLOOKUP(H355,Listes!$C$31:$D$35,2,FALSE))))</f>
        <v/>
      </c>
      <c r="M355" s="100" t="str">
        <f>IF($H355="","",IF($C355=Listes!$B$32,IF('Dépenses forfaitaires'!$E355&lt;=Listes!$B$53,('Dépenses forfaitaires'!$E355*(VLOOKUP('Dépenses forfaitaires'!$D355,Listes!$A$54:$E$60,2,FALSE))),IF('Dépenses forfaitaires'!$E355&gt;Listes!$E$53,('Dépenses forfaitaires'!$E355*(VLOOKUP('Dépenses forfaitaires'!$D355,Listes!$A$54:$E$60,5,FALSE))),('Dépenses forfaitaires'!$E355*(VLOOKUP('Dépenses forfaitaires'!$D355,Listes!$A$54:$E$60,3,FALSE)))+(VLOOKUP('Dépenses forfaitaires'!$D355,Listes!$A$54:$E$60,4,FALSE))))))</f>
        <v/>
      </c>
      <c r="N355" s="100" t="str">
        <f>IF($H355="","",IF($C355=Listes!$B$31,IF('Dépenses forfaitaires'!$E355&lt;=Listes!$B$42,('Dépenses forfaitaires'!$E355*(VLOOKUP('Dépenses forfaitaires'!$D355,Listes!$A$43:$E$49,2,FALSE))),IF('Dépenses forfaitaires'!$E355&gt;Listes!$D$42,('Dépenses forfaitaires'!$E355*(VLOOKUP('Dépenses forfaitaires'!$D355,Listes!$A$43:$E$49,5,FALSE))),('Dépenses forfaitaires'!$E355*(VLOOKUP('Dépenses forfaitaires'!$D355,Listes!$A$43:$E$49,3,FALSE)))+(VLOOKUP('Dépenses forfaitaires'!$D355,Listes!$A$43:$E$49,4,FALSE))))))</f>
        <v/>
      </c>
      <c r="O355" s="100" t="str">
        <f>IF($H355="","",IF($C355=Listes!$B$34,Listes!$I$31,IF($C355=Listes!$B$35,(VLOOKUP('Dépenses forfaitaires'!$F355,Listes!$E$31:$F$36,2,FALSE)),IF($C355=Listes!$B$33,IF('Dépenses forfaitaires'!$E355&lt;=Listes!$A$64,'Dépenses forfaitaires'!$E355*Listes!$A$65,IF('Dépenses forfaitaires'!$E355&gt;Listes!$D$64,'Dépenses forfaitaires'!$E355*Listes!$D$65,(('Dépenses forfaitaires'!$E355*Listes!$B$65)+Listes!$C$65)))))))</f>
        <v/>
      </c>
      <c r="P355" s="101" t="str">
        <f t="shared" si="11"/>
        <v/>
      </c>
      <c r="Q355" s="221"/>
    </row>
    <row r="356" spans="1:17" ht="20.149999999999999" customHeight="1" x14ac:dyDescent="0.35">
      <c r="A356" s="44">
        <v>350</v>
      </c>
      <c r="B356" s="20"/>
      <c r="C356" s="20"/>
      <c r="D356" s="20"/>
      <c r="E356" s="20"/>
      <c r="F356" s="20"/>
      <c r="G356" s="20"/>
      <c r="H356" s="107" t="str">
        <f>IF(C356="","",IF(C356="","",(VLOOKUP(C356,Listes!$B$31:$C$35,2,FALSE))))</f>
        <v/>
      </c>
      <c r="I356" s="221" t="str">
        <f t="shared" si="10"/>
        <v/>
      </c>
      <c r="J356" s="221"/>
      <c r="K356" s="221"/>
      <c r="L356" s="101" t="str">
        <f>IF(H356="","",IF(H356="","",(VLOOKUP(H356,Listes!$C$31:$D$35,2,FALSE))))</f>
        <v/>
      </c>
      <c r="M356" s="100" t="str">
        <f>IF($H356="","",IF($C356=Listes!$B$32,IF('Dépenses forfaitaires'!$E356&lt;=Listes!$B$53,('Dépenses forfaitaires'!$E356*(VLOOKUP('Dépenses forfaitaires'!$D356,Listes!$A$54:$E$60,2,FALSE))),IF('Dépenses forfaitaires'!$E356&gt;Listes!$E$53,('Dépenses forfaitaires'!$E356*(VLOOKUP('Dépenses forfaitaires'!$D356,Listes!$A$54:$E$60,5,FALSE))),('Dépenses forfaitaires'!$E356*(VLOOKUP('Dépenses forfaitaires'!$D356,Listes!$A$54:$E$60,3,FALSE)))+(VLOOKUP('Dépenses forfaitaires'!$D356,Listes!$A$54:$E$60,4,FALSE))))))</f>
        <v/>
      </c>
      <c r="N356" s="100" t="str">
        <f>IF($H356="","",IF($C356=Listes!$B$31,IF('Dépenses forfaitaires'!$E356&lt;=Listes!$B$42,('Dépenses forfaitaires'!$E356*(VLOOKUP('Dépenses forfaitaires'!$D356,Listes!$A$43:$E$49,2,FALSE))),IF('Dépenses forfaitaires'!$E356&gt;Listes!$D$42,('Dépenses forfaitaires'!$E356*(VLOOKUP('Dépenses forfaitaires'!$D356,Listes!$A$43:$E$49,5,FALSE))),('Dépenses forfaitaires'!$E356*(VLOOKUP('Dépenses forfaitaires'!$D356,Listes!$A$43:$E$49,3,FALSE)))+(VLOOKUP('Dépenses forfaitaires'!$D356,Listes!$A$43:$E$49,4,FALSE))))))</f>
        <v/>
      </c>
      <c r="O356" s="100" t="str">
        <f>IF($H356="","",IF($C356=Listes!$B$34,Listes!$I$31,IF($C356=Listes!$B$35,(VLOOKUP('Dépenses forfaitaires'!$F356,Listes!$E$31:$F$36,2,FALSE)),IF($C356=Listes!$B$33,IF('Dépenses forfaitaires'!$E356&lt;=Listes!$A$64,'Dépenses forfaitaires'!$E356*Listes!$A$65,IF('Dépenses forfaitaires'!$E356&gt;Listes!$D$64,'Dépenses forfaitaires'!$E356*Listes!$D$65,(('Dépenses forfaitaires'!$E356*Listes!$B$65)+Listes!$C$65)))))))</f>
        <v/>
      </c>
      <c r="P356" s="101" t="str">
        <f t="shared" si="11"/>
        <v/>
      </c>
      <c r="Q356" s="221"/>
    </row>
    <row r="357" spans="1:17" ht="20.149999999999999" customHeight="1" x14ac:dyDescent="0.35">
      <c r="A357" s="44">
        <v>351</v>
      </c>
      <c r="B357" s="20"/>
      <c r="C357" s="20"/>
      <c r="D357" s="20"/>
      <c r="E357" s="20"/>
      <c r="F357" s="20"/>
      <c r="G357" s="20"/>
      <c r="H357" s="107" t="str">
        <f>IF(C357="","",IF(C357="","",(VLOOKUP(C357,Listes!$B$31:$C$35,2,FALSE))))</f>
        <v/>
      </c>
      <c r="I357" s="221" t="str">
        <f t="shared" si="10"/>
        <v/>
      </c>
      <c r="J357" s="221"/>
      <c r="K357" s="221"/>
      <c r="L357" s="101" t="str">
        <f>IF(H357="","",IF(H357="","",(VLOOKUP(H357,Listes!$C$31:$D$35,2,FALSE))))</f>
        <v/>
      </c>
      <c r="M357" s="100" t="str">
        <f>IF($H357="","",IF($C357=Listes!$B$32,IF('Dépenses forfaitaires'!$E357&lt;=Listes!$B$53,('Dépenses forfaitaires'!$E357*(VLOOKUP('Dépenses forfaitaires'!$D357,Listes!$A$54:$E$60,2,FALSE))),IF('Dépenses forfaitaires'!$E357&gt;Listes!$E$53,('Dépenses forfaitaires'!$E357*(VLOOKUP('Dépenses forfaitaires'!$D357,Listes!$A$54:$E$60,5,FALSE))),('Dépenses forfaitaires'!$E357*(VLOOKUP('Dépenses forfaitaires'!$D357,Listes!$A$54:$E$60,3,FALSE)))+(VLOOKUP('Dépenses forfaitaires'!$D357,Listes!$A$54:$E$60,4,FALSE))))))</f>
        <v/>
      </c>
      <c r="N357" s="100" t="str">
        <f>IF($H357="","",IF($C357=Listes!$B$31,IF('Dépenses forfaitaires'!$E357&lt;=Listes!$B$42,('Dépenses forfaitaires'!$E357*(VLOOKUP('Dépenses forfaitaires'!$D357,Listes!$A$43:$E$49,2,FALSE))),IF('Dépenses forfaitaires'!$E357&gt;Listes!$D$42,('Dépenses forfaitaires'!$E357*(VLOOKUP('Dépenses forfaitaires'!$D357,Listes!$A$43:$E$49,5,FALSE))),('Dépenses forfaitaires'!$E357*(VLOOKUP('Dépenses forfaitaires'!$D357,Listes!$A$43:$E$49,3,FALSE)))+(VLOOKUP('Dépenses forfaitaires'!$D357,Listes!$A$43:$E$49,4,FALSE))))))</f>
        <v/>
      </c>
      <c r="O357" s="100" t="str">
        <f>IF($H357="","",IF($C357=Listes!$B$34,Listes!$I$31,IF($C357=Listes!$B$35,(VLOOKUP('Dépenses forfaitaires'!$F357,Listes!$E$31:$F$36,2,FALSE)),IF($C357=Listes!$B$33,IF('Dépenses forfaitaires'!$E357&lt;=Listes!$A$64,'Dépenses forfaitaires'!$E357*Listes!$A$65,IF('Dépenses forfaitaires'!$E357&gt;Listes!$D$64,'Dépenses forfaitaires'!$E357*Listes!$D$65,(('Dépenses forfaitaires'!$E357*Listes!$B$65)+Listes!$C$65)))))))</f>
        <v/>
      </c>
      <c r="P357" s="101" t="str">
        <f t="shared" si="11"/>
        <v/>
      </c>
      <c r="Q357" s="221"/>
    </row>
    <row r="358" spans="1:17" ht="20.149999999999999" customHeight="1" x14ac:dyDescent="0.35">
      <c r="A358" s="44">
        <v>352</v>
      </c>
      <c r="B358" s="20"/>
      <c r="C358" s="20"/>
      <c r="D358" s="20"/>
      <c r="E358" s="20"/>
      <c r="F358" s="20"/>
      <c r="G358" s="20"/>
      <c r="H358" s="107" t="str">
        <f>IF(C358="","",IF(C358="","",(VLOOKUP(C358,Listes!$B$31:$C$35,2,FALSE))))</f>
        <v/>
      </c>
      <c r="I358" s="221" t="str">
        <f t="shared" si="10"/>
        <v/>
      </c>
      <c r="J358" s="221"/>
      <c r="K358" s="221"/>
      <c r="L358" s="101" t="str">
        <f>IF(H358="","",IF(H358="","",(VLOOKUP(H358,Listes!$C$31:$D$35,2,FALSE))))</f>
        <v/>
      </c>
      <c r="M358" s="100" t="str">
        <f>IF($H358="","",IF($C358=Listes!$B$32,IF('Dépenses forfaitaires'!$E358&lt;=Listes!$B$53,('Dépenses forfaitaires'!$E358*(VLOOKUP('Dépenses forfaitaires'!$D358,Listes!$A$54:$E$60,2,FALSE))),IF('Dépenses forfaitaires'!$E358&gt;Listes!$E$53,('Dépenses forfaitaires'!$E358*(VLOOKUP('Dépenses forfaitaires'!$D358,Listes!$A$54:$E$60,5,FALSE))),('Dépenses forfaitaires'!$E358*(VLOOKUP('Dépenses forfaitaires'!$D358,Listes!$A$54:$E$60,3,FALSE)))+(VLOOKUP('Dépenses forfaitaires'!$D358,Listes!$A$54:$E$60,4,FALSE))))))</f>
        <v/>
      </c>
      <c r="N358" s="100" t="str">
        <f>IF($H358="","",IF($C358=Listes!$B$31,IF('Dépenses forfaitaires'!$E358&lt;=Listes!$B$42,('Dépenses forfaitaires'!$E358*(VLOOKUP('Dépenses forfaitaires'!$D358,Listes!$A$43:$E$49,2,FALSE))),IF('Dépenses forfaitaires'!$E358&gt;Listes!$D$42,('Dépenses forfaitaires'!$E358*(VLOOKUP('Dépenses forfaitaires'!$D358,Listes!$A$43:$E$49,5,FALSE))),('Dépenses forfaitaires'!$E358*(VLOOKUP('Dépenses forfaitaires'!$D358,Listes!$A$43:$E$49,3,FALSE)))+(VLOOKUP('Dépenses forfaitaires'!$D358,Listes!$A$43:$E$49,4,FALSE))))))</f>
        <v/>
      </c>
      <c r="O358" s="100" t="str">
        <f>IF($H358="","",IF($C358=Listes!$B$34,Listes!$I$31,IF($C358=Listes!$B$35,(VLOOKUP('Dépenses forfaitaires'!$F358,Listes!$E$31:$F$36,2,FALSE)),IF($C358=Listes!$B$33,IF('Dépenses forfaitaires'!$E358&lt;=Listes!$A$64,'Dépenses forfaitaires'!$E358*Listes!$A$65,IF('Dépenses forfaitaires'!$E358&gt;Listes!$D$64,'Dépenses forfaitaires'!$E358*Listes!$D$65,(('Dépenses forfaitaires'!$E358*Listes!$B$65)+Listes!$C$65)))))))</f>
        <v/>
      </c>
      <c r="P358" s="101" t="str">
        <f t="shared" si="11"/>
        <v/>
      </c>
      <c r="Q358" s="221"/>
    </row>
    <row r="359" spans="1:17" ht="20.149999999999999" customHeight="1" x14ac:dyDescent="0.35">
      <c r="A359" s="44">
        <v>353</v>
      </c>
      <c r="B359" s="20"/>
      <c r="C359" s="20"/>
      <c r="D359" s="20"/>
      <c r="E359" s="20"/>
      <c r="F359" s="20"/>
      <c r="G359" s="20"/>
      <c r="H359" s="107" t="str">
        <f>IF(C359="","",IF(C359="","",(VLOOKUP(C359,Listes!$B$31:$C$35,2,FALSE))))</f>
        <v/>
      </c>
      <c r="I359" s="221" t="str">
        <f t="shared" si="10"/>
        <v/>
      </c>
      <c r="J359" s="221"/>
      <c r="K359" s="221"/>
      <c r="L359" s="101" t="str">
        <f>IF(H359="","",IF(H359="","",(VLOOKUP(H359,Listes!$C$31:$D$35,2,FALSE))))</f>
        <v/>
      </c>
      <c r="M359" s="100" t="str">
        <f>IF($H359="","",IF($C359=Listes!$B$32,IF('Dépenses forfaitaires'!$E359&lt;=Listes!$B$53,('Dépenses forfaitaires'!$E359*(VLOOKUP('Dépenses forfaitaires'!$D359,Listes!$A$54:$E$60,2,FALSE))),IF('Dépenses forfaitaires'!$E359&gt;Listes!$E$53,('Dépenses forfaitaires'!$E359*(VLOOKUP('Dépenses forfaitaires'!$D359,Listes!$A$54:$E$60,5,FALSE))),('Dépenses forfaitaires'!$E359*(VLOOKUP('Dépenses forfaitaires'!$D359,Listes!$A$54:$E$60,3,FALSE)))+(VLOOKUP('Dépenses forfaitaires'!$D359,Listes!$A$54:$E$60,4,FALSE))))))</f>
        <v/>
      </c>
      <c r="N359" s="100" t="str">
        <f>IF($H359="","",IF($C359=Listes!$B$31,IF('Dépenses forfaitaires'!$E359&lt;=Listes!$B$42,('Dépenses forfaitaires'!$E359*(VLOOKUP('Dépenses forfaitaires'!$D359,Listes!$A$43:$E$49,2,FALSE))),IF('Dépenses forfaitaires'!$E359&gt;Listes!$D$42,('Dépenses forfaitaires'!$E359*(VLOOKUP('Dépenses forfaitaires'!$D359,Listes!$A$43:$E$49,5,FALSE))),('Dépenses forfaitaires'!$E359*(VLOOKUP('Dépenses forfaitaires'!$D359,Listes!$A$43:$E$49,3,FALSE)))+(VLOOKUP('Dépenses forfaitaires'!$D359,Listes!$A$43:$E$49,4,FALSE))))))</f>
        <v/>
      </c>
      <c r="O359" s="100" t="str">
        <f>IF($H359="","",IF($C359=Listes!$B$34,Listes!$I$31,IF($C359=Listes!$B$35,(VLOOKUP('Dépenses forfaitaires'!$F359,Listes!$E$31:$F$36,2,FALSE)),IF($C359=Listes!$B$33,IF('Dépenses forfaitaires'!$E359&lt;=Listes!$A$64,'Dépenses forfaitaires'!$E359*Listes!$A$65,IF('Dépenses forfaitaires'!$E359&gt;Listes!$D$64,'Dépenses forfaitaires'!$E359*Listes!$D$65,(('Dépenses forfaitaires'!$E359*Listes!$B$65)+Listes!$C$65)))))))</f>
        <v/>
      </c>
      <c r="P359" s="101" t="str">
        <f t="shared" si="11"/>
        <v/>
      </c>
      <c r="Q359" s="221"/>
    </row>
    <row r="360" spans="1:17" ht="20.149999999999999" customHeight="1" x14ac:dyDescent="0.35">
      <c r="A360" s="44">
        <v>354</v>
      </c>
      <c r="B360" s="20"/>
      <c r="C360" s="20"/>
      <c r="D360" s="20"/>
      <c r="E360" s="20"/>
      <c r="F360" s="20"/>
      <c r="G360" s="20"/>
      <c r="H360" s="107" t="str">
        <f>IF(C360="","",IF(C360="","",(VLOOKUP(C360,Listes!$B$31:$C$35,2,FALSE))))</f>
        <v/>
      </c>
      <c r="I360" s="221" t="str">
        <f t="shared" si="10"/>
        <v/>
      </c>
      <c r="J360" s="221"/>
      <c r="K360" s="221"/>
      <c r="L360" s="101" t="str">
        <f>IF(H360="","",IF(H360="","",(VLOOKUP(H360,Listes!$C$31:$D$35,2,FALSE))))</f>
        <v/>
      </c>
      <c r="M360" s="100" t="str">
        <f>IF($H360="","",IF($C360=Listes!$B$32,IF('Dépenses forfaitaires'!$E360&lt;=Listes!$B$53,('Dépenses forfaitaires'!$E360*(VLOOKUP('Dépenses forfaitaires'!$D360,Listes!$A$54:$E$60,2,FALSE))),IF('Dépenses forfaitaires'!$E360&gt;Listes!$E$53,('Dépenses forfaitaires'!$E360*(VLOOKUP('Dépenses forfaitaires'!$D360,Listes!$A$54:$E$60,5,FALSE))),('Dépenses forfaitaires'!$E360*(VLOOKUP('Dépenses forfaitaires'!$D360,Listes!$A$54:$E$60,3,FALSE)))+(VLOOKUP('Dépenses forfaitaires'!$D360,Listes!$A$54:$E$60,4,FALSE))))))</f>
        <v/>
      </c>
      <c r="N360" s="100" t="str">
        <f>IF($H360="","",IF($C360=Listes!$B$31,IF('Dépenses forfaitaires'!$E360&lt;=Listes!$B$42,('Dépenses forfaitaires'!$E360*(VLOOKUP('Dépenses forfaitaires'!$D360,Listes!$A$43:$E$49,2,FALSE))),IF('Dépenses forfaitaires'!$E360&gt;Listes!$D$42,('Dépenses forfaitaires'!$E360*(VLOOKUP('Dépenses forfaitaires'!$D360,Listes!$A$43:$E$49,5,FALSE))),('Dépenses forfaitaires'!$E360*(VLOOKUP('Dépenses forfaitaires'!$D360,Listes!$A$43:$E$49,3,FALSE)))+(VLOOKUP('Dépenses forfaitaires'!$D360,Listes!$A$43:$E$49,4,FALSE))))))</f>
        <v/>
      </c>
      <c r="O360" s="100" t="str">
        <f>IF($H360="","",IF($C360=Listes!$B$34,Listes!$I$31,IF($C360=Listes!$B$35,(VLOOKUP('Dépenses forfaitaires'!$F360,Listes!$E$31:$F$36,2,FALSE)),IF($C360=Listes!$B$33,IF('Dépenses forfaitaires'!$E360&lt;=Listes!$A$64,'Dépenses forfaitaires'!$E360*Listes!$A$65,IF('Dépenses forfaitaires'!$E360&gt;Listes!$D$64,'Dépenses forfaitaires'!$E360*Listes!$D$65,(('Dépenses forfaitaires'!$E360*Listes!$B$65)+Listes!$C$65)))))))</f>
        <v/>
      </c>
      <c r="P360" s="101" t="str">
        <f t="shared" si="11"/>
        <v/>
      </c>
      <c r="Q360" s="221"/>
    </row>
    <row r="361" spans="1:17" ht="20.149999999999999" customHeight="1" x14ac:dyDescent="0.35">
      <c r="A361" s="44">
        <v>355</v>
      </c>
      <c r="B361" s="20"/>
      <c r="C361" s="20"/>
      <c r="D361" s="20"/>
      <c r="E361" s="20"/>
      <c r="F361" s="20"/>
      <c r="G361" s="20"/>
      <c r="H361" s="107" t="str">
        <f>IF(C361="","",IF(C361="","",(VLOOKUP(C361,Listes!$B$31:$C$35,2,FALSE))))</f>
        <v/>
      </c>
      <c r="I361" s="221" t="str">
        <f t="shared" si="10"/>
        <v/>
      </c>
      <c r="J361" s="221"/>
      <c r="K361" s="221"/>
      <c r="L361" s="101" t="str">
        <f>IF(H361="","",IF(H361="","",(VLOOKUP(H361,Listes!$C$31:$D$35,2,FALSE))))</f>
        <v/>
      </c>
      <c r="M361" s="100" t="str">
        <f>IF($H361="","",IF($C361=Listes!$B$32,IF('Dépenses forfaitaires'!$E361&lt;=Listes!$B$53,('Dépenses forfaitaires'!$E361*(VLOOKUP('Dépenses forfaitaires'!$D361,Listes!$A$54:$E$60,2,FALSE))),IF('Dépenses forfaitaires'!$E361&gt;Listes!$E$53,('Dépenses forfaitaires'!$E361*(VLOOKUP('Dépenses forfaitaires'!$D361,Listes!$A$54:$E$60,5,FALSE))),('Dépenses forfaitaires'!$E361*(VLOOKUP('Dépenses forfaitaires'!$D361,Listes!$A$54:$E$60,3,FALSE)))+(VLOOKUP('Dépenses forfaitaires'!$D361,Listes!$A$54:$E$60,4,FALSE))))))</f>
        <v/>
      </c>
      <c r="N361" s="100" t="str">
        <f>IF($H361="","",IF($C361=Listes!$B$31,IF('Dépenses forfaitaires'!$E361&lt;=Listes!$B$42,('Dépenses forfaitaires'!$E361*(VLOOKUP('Dépenses forfaitaires'!$D361,Listes!$A$43:$E$49,2,FALSE))),IF('Dépenses forfaitaires'!$E361&gt;Listes!$D$42,('Dépenses forfaitaires'!$E361*(VLOOKUP('Dépenses forfaitaires'!$D361,Listes!$A$43:$E$49,5,FALSE))),('Dépenses forfaitaires'!$E361*(VLOOKUP('Dépenses forfaitaires'!$D361,Listes!$A$43:$E$49,3,FALSE)))+(VLOOKUP('Dépenses forfaitaires'!$D361,Listes!$A$43:$E$49,4,FALSE))))))</f>
        <v/>
      </c>
      <c r="O361" s="100" t="str">
        <f>IF($H361="","",IF($C361=Listes!$B$34,Listes!$I$31,IF($C361=Listes!$B$35,(VLOOKUP('Dépenses forfaitaires'!$F361,Listes!$E$31:$F$36,2,FALSE)),IF($C361=Listes!$B$33,IF('Dépenses forfaitaires'!$E361&lt;=Listes!$A$64,'Dépenses forfaitaires'!$E361*Listes!$A$65,IF('Dépenses forfaitaires'!$E361&gt;Listes!$D$64,'Dépenses forfaitaires'!$E361*Listes!$D$65,(('Dépenses forfaitaires'!$E361*Listes!$B$65)+Listes!$C$65)))))))</f>
        <v/>
      </c>
      <c r="P361" s="101" t="str">
        <f t="shared" si="11"/>
        <v/>
      </c>
      <c r="Q361" s="221"/>
    </row>
    <row r="362" spans="1:17" ht="20.149999999999999" customHeight="1" x14ac:dyDescent="0.35">
      <c r="A362" s="44">
        <v>356</v>
      </c>
      <c r="B362" s="20"/>
      <c r="C362" s="20"/>
      <c r="D362" s="20"/>
      <c r="E362" s="20"/>
      <c r="F362" s="20"/>
      <c r="G362" s="20"/>
      <c r="H362" s="107" t="str">
        <f>IF(C362="","",IF(C362="","",(VLOOKUP(C362,Listes!$B$31:$C$35,2,FALSE))))</f>
        <v/>
      </c>
      <c r="I362" s="221" t="str">
        <f t="shared" si="10"/>
        <v/>
      </c>
      <c r="J362" s="221"/>
      <c r="K362" s="221"/>
      <c r="L362" s="101" t="str">
        <f>IF(H362="","",IF(H362="","",(VLOOKUP(H362,Listes!$C$31:$D$35,2,FALSE))))</f>
        <v/>
      </c>
      <c r="M362" s="100" t="str">
        <f>IF($H362="","",IF($C362=Listes!$B$32,IF('Dépenses forfaitaires'!$E362&lt;=Listes!$B$53,('Dépenses forfaitaires'!$E362*(VLOOKUP('Dépenses forfaitaires'!$D362,Listes!$A$54:$E$60,2,FALSE))),IF('Dépenses forfaitaires'!$E362&gt;Listes!$E$53,('Dépenses forfaitaires'!$E362*(VLOOKUP('Dépenses forfaitaires'!$D362,Listes!$A$54:$E$60,5,FALSE))),('Dépenses forfaitaires'!$E362*(VLOOKUP('Dépenses forfaitaires'!$D362,Listes!$A$54:$E$60,3,FALSE)))+(VLOOKUP('Dépenses forfaitaires'!$D362,Listes!$A$54:$E$60,4,FALSE))))))</f>
        <v/>
      </c>
      <c r="N362" s="100" t="str">
        <f>IF($H362="","",IF($C362=Listes!$B$31,IF('Dépenses forfaitaires'!$E362&lt;=Listes!$B$42,('Dépenses forfaitaires'!$E362*(VLOOKUP('Dépenses forfaitaires'!$D362,Listes!$A$43:$E$49,2,FALSE))),IF('Dépenses forfaitaires'!$E362&gt;Listes!$D$42,('Dépenses forfaitaires'!$E362*(VLOOKUP('Dépenses forfaitaires'!$D362,Listes!$A$43:$E$49,5,FALSE))),('Dépenses forfaitaires'!$E362*(VLOOKUP('Dépenses forfaitaires'!$D362,Listes!$A$43:$E$49,3,FALSE)))+(VLOOKUP('Dépenses forfaitaires'!$D362,Listes!$A$43:$E$49,4,FALSE))))))</f>
        <v/>
      </c>
      <c r="O362" s="100" t="str">
        <f>IF($H362="","",IF($C362=Listes!$B$34,Listes!$I$31,IF($C362=Listes!$B$35,(VLOOKUP('Dépenses forfaitaires'!$F362,Listes!$E$31:$F$36,2,FALSE)),IF($C362=Listes!$B$33,IF('Dépenses forfaitaires'!$E362&lt;=Listes!$A$64,'Dépenses forfaitaires'!$E362*Listes!$A$65,IF('Dépenses forfaitaires'!$E362&gt;Listes!$D$64,'Dépenses forfaitaires'!$E362*Listes!$D$65,(('Dépenses forfaitaires'!$E362*Listes!$B$65)+Listes!$C$65)))))))</f>
        <v/>
      </c>
      <c r="P362" s="101" t="str">
        <f t="shared" si="11"/>
        <v/>
      </c>
      <c r="Q362" s="221"/>
    </row>
    <row r="363" spans="1:17" ht="20.149999999999999" customHeight="1" x14ac:dyDescent="0.35">
      <c r="A363" s="44">
        <v>357</v>
      </c>
      <c r="B363" s="20"/>
      <c r="C363" s="20"/>
      <c r="D363" s="20"/>
      <c r="E363" s="20"/>
      <c r="F363" s="20"/>
      <c r="G363" s="20"/>
      <c r="H363" s="107" t="str">
        <f>IF(C363="","",IF(C363="","",(VLOOKUP(C363,Listes!$B$31:$C$35,2,FALSE))))</f>
        <v/>
      </c>
      <c r="I363" s="221" t="str">
        <f t="shared" si="10"/>
        <v/>
      </c>
      <c r="J363" s="221"/>
      <c r="K363" s="221"/>
      <c r="L363" s="101" t="str">
        <f>IF(H363="","",IF(H363="","",(VLOOKUP(H363,Listes!$C$31:$D$35,2,FALSE))))</f>
        <v/>
      </c>
      <c r="M363" s="100" t="str">
        <f>IF($H363="","",IF($C363=Listes!$B$32,IF('Dépenses forfaitaires'!$E363&lt;=Listes!$B$53,('Dépenses forfaitaires'!$E363*(VLOOKUP('Dépenses forfaitaires'!$D363,Listes!$A$54:$E$60,2,FALSE))),IF('Dépenses forfaitaires'!$E363&gt;Listes!$E$53,('Dépenses forfaitaires'!$E363*(VLOOKUP('Dépenses forfaitaires'!$D363,Listes!$A$54:$E$60,5,FALSE))),('Dépenses forfaitaires'!$E363*(VLOOKUP('Dépenses forfaitaires'!$D363,Listes!$A$54:$E$60,3,FALSE)))+(VLOOKUP('Dépenses forfaitaires'!$D363,Listes!$A$54:$E$60,4,FALSE))))))</f>
        <v/>
      </c>
      <c r="N363" s="100" t="str">
        <f>IF($H363="","",IF($C363=Listes!$B$31,IF('Dépenses forfaitaires'!$E363&lt;=Listes!$B$42,('Dépenses forfaitaires'!$E363*(VLOOKUP('Dépenses forfaitaires'!$D363,Listes!$A$43:$E$49,2,FALSE))),IF('Dépenses forfaitaires'!$E363&gt;Listes!$D$42,('Dépenses forfaitaires'!$E363*(VLOOKUP('Dépenses forfaitaires'!$D363,Listes!$A$43:$E$49,5,FALSE))),('Dépenses forfaitaires'!$E363*(VLOOKUP('Dépenses forfaitaires'!$D363,Listes!$A$43:$E$49,3,FALSE)))+(VLOOKUP('Dépenses forfaitaires'!$D363,Listes!$A$43:$E$49,4,FALSE))))))</f>
        <v/>
      </c>
      <c r="O363" s="100" t="str">
        <f>IF($H363="","",IF($C363=Listes!$B$34,Listes!$I$31,IF($C363=Listes!$B$35,(VLOOKUP('Dépenses forfaitaires'!$F363,Listes!$E$31:$F$36,2,FALSE)),IF($C363=Listes!$B$33,IF('Dépenses forfaitaires'!$E363&lt;=Listes!$A$64,'Dépenses forfaitaires'!$E363*Listes!$A$65,IF('Dépenses forfaitaires'!$E363&gt;Listes!$D$64,'Dépenses forfaitaires'!$E363*Listes!$D$65,(('Dépenses forfaitaires'!$E363*Listes!$B$65)+Listes!$C$65)))))))</f>
        <v/>
      </c>
      <c r="P363" s="101" t="str">
        <f t="shared" si="11"/>
        <v/>
      </c>
      <c r="Q363" s="221"/>
    </row>
    <row r="364" spans="1:17" ht="20.149999999999999" customHeight="1" x14ac:dyDescent="0.35">
      <c r="A364" s="44">
        <v>358</v>
      </c>
      <c r="B364" s="20"/>
      <c r="C364" s="20"/>
      <c r="D364" s="20"/>
      <c r="E364" s="20"/>
      <c r="F364" s="20"/>
      <c r="G364" s="20"/>
      <c r="H364" s="107" t="str">
        <f>IF(C364="","",IF(C364="","",(VLOOKUP(C364,Listes!$B$31:$C$35,2,FALSE))))</f>
        <v/>
      </c>
      <c r="I364" s="221" t="str">
        <f t="shared" si="10"/>
        <v/>
      </c>
      <c r="J364" s="221"/>
      <c r="K364" s="221"/>
      <c r="L364" s="101" t="str">
        <f>IF(H364="","",IF(H364="","",(VLOOKUP(H364,Listes!$C$31:$D$35,2,FALSE))))</f>
        <v/>
      </c>
      <c r="M364" s="100" t="str">
        <f>IF($H364="","",IF($C364=Listes!$B$32,IF('Dépenses forfaitaires'!$E364&lt;=Listes!$B$53,('Dépenses forfaitaires'!$E364*(VLOOKUP('Dépenses forfaitaires'!$D364,Listes!$A$54:$E$60,2,FALSE))),IF('Dépenses forfaitaires'!$E364&gt;Listes!$E$53,('Dépenses forfaitaires'!$E364*(VLOOKUP('Dépenses forfaitaires'!$D364,Listes!$A$54:$E$60,5,FALSE))),('Dépenses forfaitaires'!$E364*(VLOOKUP('Dépenses forfaitaires'!$D364,Listes!$A$54:$E$60,3,FALSE)))+(VLOOKUP('Dépenses forfaitaires'!$D364,Listes!$A$54:$E$60,4,FALSE))))))</f>
        <v/>
      </c>
      <c r="N364" s="100" t="str">
        <f>IF($H364="","",IF($C364=Listes!$B$31,IF('Dépenses forfaitaires'!$E364&lt;=Listes!$B$42,('Dépenses forfaitaires'!$E364*(VLOOKUP('Dépenses forfaitaires'!$D364,Listes!$A$43:$E$49,2,FALSE))),IF('Dépenses forfaitaires'!$E364&gt;Listes!$D$42,('Dépenses forfaitaires'!$E364*(VLOOKUP('Dépenses forfaitaires'!$D364,Listes!$A$43:$E$49,5,FALSE))),('Dépenses forfaitaires'!$E364*(VLOOKUP('Dépenses forfaitaires'!$D364,Listes!$A$43:$E$49,3,FALSE)))+(VLOOKUP('Dépenses forfaitaires'!$D364,Listes!$A$43:$E$49,4,FALSE))))))</f>
        <v/>
      </c>
      <c r="O364" s="100" t="str">
        <f>IF($H364="","",IF($C364=Listes!$B$34,Listes!$I$31,IF($C364=Listes!$B$35,(VLOOKUP('Dépenses forfaitaires'!$F364,Listes!$E$31:$F$36,2,FALSE)),IF($C364=Listes!$B$33,IF('Dépenses forfaitaires'!$E364&lt;=Listes!$A$64,'Dépenses forfaitaires'!$E364*Listes!$A$65,IF('Dépenses forfaitaires'!$E364&gt;Listes!$D$64,'Dépenses forfaitaires'!$E364*Listes!$D$65,(('Dépenses forfaitaires'!$E364*Listes!$B$65)+Listes!$C$65)))))))</f>
        <v/>
      </c>
      <c r="P364" s="101" t="str">
        <f t="shared" si="11"/>
        <v/>
      </c>
      <c r="Q364" s="221"/>
    </row>
    <row r="365" spans="1:17" ht="20.149999999999999" customHeight="1" x14ac:dyDescent="0.35">
      <c r="A365" s="44">
        <v>359</v>
      </c>
      <c r="B365" s="20"/>
      <c r="C365" s="20"/>
      <c r="D365" s="20"/>
      <c r="E365" s="20"/>
      <c r="F365" s="20"/>
      <c r="G365" s="20"/>
      <c r="H365" s="107" t="str">
        <f>IF(C365="","",IF(C365="","",(VLOOKUP(C365,Listes!$B$31:$C$35,2,FALSE))))</f>
        <v/>
      </c>
      <c r="I365" s="221" t="str">
        <f t="shared" si="10"/>
        <v/>
      </c>
      <c r="J365" s="221"/>
      <c r="K365" s="221"/>
      <c r="L365" s="101" t="str">
        <f>IF(H365="","",IF(H365="","",(VLOOKUP(H365,Listes!$C$31:$D$35,2,FALSE))))</f>
        <v/>
      </c>
      <c r="M365" s="100" t="str">
        <f>IF($H365="","",IF($C365=Listes!$B$32,IF('Dépenses forfaitaires'!$E365&lt;=Listes!$B$53,('Dépenses forfaitaires'!$E365*(VLOOKUP('Dépenses forfaitaires'!$D365,Listes!$A$54:$E$60,2,FALSE))),IF('Dépenses forfaitaires'!$E365&gt;Listes!$E$53,('Dépenses forfaitaires'!$E365*(VLOOKUP('Dépenses forfaitaires'!$D365,Listes!$A$54:$E$60,5,FALSE))),('Dépenses forfaitaires'!$E365*(VLOOKUP('Dépenses forfaitaires'!$D365,Listes!$A$54:$E$60,3,FALSE)))+(VLOOKUP('Dépenses forfaitaires'!$D365,Listes!$A$54:$E$60,4,FALSE))))))</f>
        <v/>
      </c>
      <c r="N365" s="100" t="str">
        <f>IF($H365="","",IF($C365=Listes!$B$31,IF('Dépenses forfaitaires'!$E365&lt;=Listes!$B$42,('Dépenses forfaitaires'!$E365*(VLOOKUP('Dépenses forfaitaires'!$D365,Listes!$A$43:$E$49,2,FALSE))),IF('Dépenses forfaitaires'!$E365&gt;Listes!$D$42,('Dépenses forfaitaires'!$E365*(VLOOKUP('Dépenses forfaitaires'!$D365,Listes!$A$43:$E$49,5,FALSE))),('Dépenses forfaitaires'!$E365*(VLOOKUP('Dépenses forfaitaires'!$D365,Listes!$A$43:$E$49,3,FALSE)))+(VLOOKUP('Dépenses forfaitaires'!$D365,Listes!$A$43:$E$49,4,FALSE))))))</f>
        <v/>
      </c>
      <c r="O365" s="100" t="str">
        <f>IF($H365="","",IF($C365=Listes!$B$34,Listes!$I$31,IF($C365=Listes!$B$35,(VLOOKUP('Dépenses forfaitaires'!$F365,Listes!$E$31:$F$36,2,FALSE)),IF($C365=Listes!$B$33,IF('Dépenses forfaitaires'!$E365&lt;=Listes!$A$64,'Dépenses forfaitaires'!$E365*Listes!$A$65,IF('Dépenses forfaitaires'!$E365&gt;Listes!$D$64,'Dépenses forfaitaires'!$E365*Listes!$D$65,(('Dépenses forfaitaires'!$E365*Listes!$B$65)+Listes!$C$65)))))))</f>
        <v/>
      </c>
      <c r="P365" s="101" t="str">
        <f t="shared" si="11"/>
        <v/>
      </c>
      <c r="Q365" s="221"/>
    </row>
    <row r="366" spans="1:17" ht="20.149999999999999" customHeight="1" x14ac:dyDescent="0.35">
      <c r="A366" s="44">
        <v>360</v>
      </c>
      <c r="B366" s="20"/>
      <c r="C366" s="20"/>
      <c r="D366" s="20"/>
      <c r="E366" s="20"/>
      <c r="F366" s="20"/>
      <c r="G366" s="20"/>
      <c r="H366" s="107" t="str">
        <f>IF(C366="","",IF(C366="","",(VLOOKUP(C366,Listes!$B$31:$C$35,2,FALSE))))</f>
        <v/>
      </c>
      <c r="I366" s="221" t="str">
        <f t="shared" si="10"/>
        <v/>
      </c>
      <c r="J366" s="221"/>
      <c r="K366" s="221"/>
      <c r="L366" s="101" t="str">
        <f>IF(H366="","",IF(H366="","",(VLOOKUP(H366,Listes!$C$31:$D$35,2,FALSE))))</f>
        <v/>
      </c>
      <c r="M366" s="100" t="str">
        <f>IF($H366="","",IF($C366=Listes!$B$32,IF('Dépenses forfaitaires'!$E366&lt;=Listes!$B$53,('Dépenses forfaitaires'!$E366*(VLOOKUP('Dépenses forfaitaires'!$D366,Listes!$A$54:$E$60,2,FALSE))),IF('Dépenses forfaitaires'!$E366&gt;Listes!$E$53,('Dépenses forfaitaires'!$E366*(VLOOKUP('Dépenses forfaitaires'!$D366,Listes!$A$54:$E$60,5,FALSE))),('Dépenses forfaitaires'!$E366*(VLOOKUP('Dépenses forfaitaires'!$D366,Listes!$A$54:$E$60,3,FALSE)))+(VLOOKUP('Dépenses forfaitaires'!$D366,Listes!$A$54:$E$60,4,FALSE))))))</f>
        <v/>
      </c>
      <c r="N366" s="100" t="str">
        <f>IF($H366="","",IF($C366=Listes!$B$31,IF('Dépenses forfaitaires'!$E366&lt;=Listes!$B$42,('Dépenses forfaitaires'!$E366*(VLOOKUP('Dépenses forfaitaires'!$D366,Listes!$A$43:$E$49,2,FALSE))),IF('Dépenses forfaitaires'!$E366&gt;Listes!$D$42,('Dépenses forfaitaires'!$E366*(VLOOKUP('Dépenses forfaitaires'!$D366,Listes!$A$43:$E$49,5,FALSE))),('Dépenses forfaitaires'!$E366*(VLOOKUP('Dépenses forfaitaires'!$D366,Listes!$A$43:$E$49,3,FALSE)))+(VLOOKUP('Dépenses forfaitaires'!$D366,Listes!$A$43:$E$49,4,FALSE))))))</f>
        <v/>
      </c>
      <c r="O366" s="100" t="str">
        <f>IF($H366="","",IF($C366=Listes!$B$34,Listes!$I$31,IF($C366=Listes!$B$35,(VLOOKUP('Dépenses forfaitaires'!$F366,Listes!$E$31:$F$36,2,FALSE)),IF($C366=Listes!$B$33,IF('Dépenses forfaitaires'!$E366&lt;=Listes!$A$64,'Dépenses forfaitaires'!$E366*Listes!$A$65,IF('Dépenses forfaitaires'!$E366&gt;Listes!$D$64,'Dépenses forfaitaires'!$E366*Listes!$D$65,(('Dépenses forfaitaires'!$E366*Listes!$B$65)+Listes!$C$65)))))))</f>
        <v/>
      </c>
      <c r="P366" s="101" t="str">
        <f t="shared" si="11"/>
        <v/>
      </c>
      <c r="Q366" s="221"/>
    </row>
    <row r="367" spans="1:17" ht="20.149999999999999" customHeight="1" x14ac:dyDescent="0.35">
      <c r="A367" s="44">
        <v>361</v>
      </c>
      <c r="B367" s="20"/>
      <c r="C367" s="20"/>
      <c r="D367" s="20"/>
      <c r="E367" s="20"/>
      <c r="F367" s="20"/>
      <c r="G367" s="20"/>
      <c r="H367" s="107" t="str">
        <f>IF(C367="","",IF(C367="","",(VLOOKUP(C367,Listes!$B$31:$C$35,2,FALSE))))</f>
        <v/>
      </c>
      <c r="I367" s="221" t="str">
        <f t="shared" si="10"/>
        <v/>
      </c>
      <c r="J367" s="221"/>
      <c r="K367" s="221"/>
      <c r="L367" s="101" t="str">
        <f>IF(H367="","",IF(H367="","",(VLOOKUP(H367,Listes!$C$31:$D$35,2,FALSE))))</f>
        <v/>
      </c>
      <c r="M367" s="100" t="str">
        <f>IF($H367="","",IF($C367=Listes!$B$32,IF('Dépenses forfaitaires'!$E367&lt;=Listes!$B$53,('Dépenses forfaitaires'!$E367*(VLOOKUP('Dépenses forfaitaires'!$D367,Listes!$A$54:$E$60,2,FALSE))),IF('Dépenses forfaitaires'!$E367&gt;Listes!$E$53,('Dépenses forfaitaires'!$E367*(VLOOKUP('Dépenses forfaitaires'!$D367,Listes!$A$54:$E$60,5,FALSE))),('Dépenses forfaitaires'!$E367*(VLOOKUP('Dépenses forfaitaires'!$D367,Listes!$A$54:$E$60,3,FALSE)))+(VLOOKUP('Dépenses forfaitaires'!$D367,Listes!$A$54:$E$60,4,FALSE))))))</f>
        <v/>
      </c>
      <c r="N367" s="100" t="str">
        <f>IF($H367="","",IF($C367=Listes!$B$31,IF('Dépenses forfaitaires'!$E367&lt;=Listes!$B$42,('Dépenses forfaitaires'!$E367*(VLOOKUP('Dépenses forfaitaires'!$D367,Listes!$A$43:$E$49,2,FALSE))),IF('Dépenses forfaitaires'!$E367&gt;Listes!$D$42,('Dépenses forfaitaires'!$E367*(VLOOKUP('Dépenses forfaitaires'!$D367,Listes!$A$43:$E$49,5,FALSE))),('Dépenses forfaitaires'!$E367*(VLOOKUP('Dépenses forfaitaires'!$D367,Listes!$A$43:$E$49,3,FALSE)))+(VLOOKUP('Dépenses forfaitaires'!$D367,Listes!$A$43:$E$49,4,FALSE))))))</f>
        <v/>
      </c>
      <c r="O367" s="100" t="str">
        <f>IF($H367="","",IF($C367=Listes!$B$34,Listes!$I$31,IF($C367=Listes!$B$35,(VLOOKUP('Dépenses forfaitaires'!$F367,Listes!$E$31:$F$36,2,FALSE)),IF($C367=Listes!$B$33,IF('Dépenses forfaitaires'!$E367&lt;=Listes!$A$64,'Dépenses forfaitaires'!$E367*Listes!$A$65,IF('Dépenses forfaitaires'!$E367&gt;Listes!$D$64,'Dépenses forfaitaires'!$E367*Listes!$D$65,(('Dépenses forfaitaires'!$E367*Listes!$B$65)+Listes!$C$65)))))))</f>
        <v/>
      </c>
      <c r="P367" s="101" t="str">
        <f t="shared" si="11"/>
        <v/>
      </c>
      <c r="Q367" s="221"/>
    </row>
    <row r="368" spans="1:17" ht="20.149999999999999" customHeight="1" x14ac:dyDescent="0.35">
      <c r="A368" s="44">
        <v>362</v>
      </c>
      <c r="B368" s="20"/>
      <c r="C368" s="20"/>
      <c r="D368" s="20"/>
      <c r="E368" s="20"/>
      <c r="F368" s="20"/>
      <c r="G368" s="20"/>
      <c r="H368" s="107" t="str">
        <f>IF(C368="","",IF(C368="","",(VLOOKUP(C368,Listes!$B$31:$C$35,2,FALSE))))</f>
        <v/>
      </c>
      <c r="I368" s="221" t="str">
        <f t="shared" si="10"/>
        <v/>
      </c>
      <c r="J368" s="221"/>
      <c r="K368" s="221"/>
      <c r="L368" s="101" t="str">
        <f>IF(H368="","",IF(H368="","",(VLOOKUP(H368,Listes!$C$31:$D$35,2,FALSE))))</f>
        <v/>
      </c>
      <c r="M368" s="100" t="str">
        <f>IF($H368="","",IF($C368=Listes!$B$32,IF('Dépenses forfaitaires'!$E368&lt;=Listes!$B$53,('Dépenses forfaitaires'!$E368*(VLOOKUP('Dépenses forfaitaires'!$D368,Listes!$A$54:$E$60,2,FALSE))),IF('Dépenses forfaitaires'!$E368&gt;Listes!$E$53,('Dépenses forfaitaires'!$E368*(VLOOKUP('Dépenses forfaitaires'!$D368,Listes!$A$54:$E$60,5,FALSE))),('Dépenses forfaitaires'!$E368*(VLOOKUP('Dépenses forfaitaires'!$D368,Listes!$A$54:$E$60,3,FALSE)))+(VLOOKUP('Dépenses forfaitaires'!$D368,Listes!$A$54:$E$60,4,FALSE))))))</f>
        <v/>
      </c>
      <c r="N368" s="100" t="str">
        <f>IF($H368="","",IF($C368=Listes!$B$31,IF('Dépenses forfaitaires'!$E368&lt;=Listes!$B$42,('Dépenses forfaitaires'!$E368*(VLOOKUP('Dépenses forfaitaires'!$D368,Listes!$A$43:$E$49,2,FALSE))),IF('Dépenses forfaitaires'!$E368&gt;Listes!$D$42,('Dépenses forfaitaires'!$E368*(VLOOKUP('Dépenses forfaitaires'!$D368,Listes!$A$43:$E$49,5,FALSE))),('Dépenses forfaitaires'!$E368*(VLOOKUP('Dépenses forfaitaires'!$D368,Listes!$A$43:$E$49,3,FALSE)))+(VLOOKUP('Dépenses forfaitaires'!$D368,Listes!$A$43:$E$49,4,FALSE))))))</f>
        <v/>
      </c>
      <c r="O368" s="100" t="str">
        <f>IF($H368="","",IF($C368=Listes!$B$34,Listes!$I$31,IF($C368=Listes!$B$35,(VLOOKUP('Dépenses forfaitaires'!$F368,Listes!$E$31:$F$36,2,FALSE)),IF($C368=Listes!$B$33,IF('Dépenses forfaitaires'!$E368&lt;=Listes!$A$64,'Dépenses forfaitaires'!$E368*Listes!$A$65,IF('Dépenses forfaitaires'!$E368&gt;Listes!$D$64,'Dépenses forfaitaires'!$E368*Listes!$D$65,(('Dépenses forfaitaires'!$E368*Listes!$B$65)+Listes!$C$65)))))))</f>
        <v/>
      </c>
      <c r="P368" s="101" t="str">
        <f t="shared" si="11"/>
        <v/>
      </c>
      <c r="Q368" s="221"/>
    </row>
    <row r="369" spans="1:17" ht="20.149999999999999" customHeight="1" x14ac:dyDescent="0.35">
      <c r="A369" s="44">
        <v>363</v>
      </c>
      <c r="B369" s="20"/>
      <c r="C369" s="20"/>
      <c r="D369" s="20"/>
      <c r="E369" s="20"/>
      <c r="F369" s="20"/>
      <c r="G369" s="20"/>
      <c r="H369" s="107" t="str">
        <f>IF(C369="","",IF(C369="","",(VLOOKUP(C369,Listes!$B$31:$C$35,2,FALSE))))</f>
        <v/>
      </c>
      <c r="I369" s="221" t="str">
        <f t="shared" si="10"/>
        <v/>
      </c>
      <c r="J369" s="221"/>
      <c r="K369" s="221"/>
      <c r="L369" s="101" t="str">
        <f>IF(H369="","",IF(H369="","",(VLOOKUP(H369,Listes!$C$31:$D$35,2,FALSE))))</f>
        <v/>
      </c>
      <c r="M369" s="100" t="str">
        <f>IF($H369="","",IF($C369=Listes!$B$32,IF('Dépenses forfaitaires'!$E369&lt;=Listes!$B$53,('Dépenses forfaitaires'!$E369*(VLOOKUP('Dépenses forfaitaires'!$D369,Listes!$A$54:$E$60,2,FALSE))),IF('Dépenses forfaitaires'!$E369&gt;Listes!$E$53,('Dépenses forfaitaires'!$E369*(VLOOKUP('Dépenses forfaitaires'!$D369,Listes!$A$54:$E$60,5,FALSE))),('Dépenses forfaitaires'!$E369*(VLOOKUP('Dépenses forfaitaires'!$D369,Listes!$A$54:$E$60,3,FALSE)))+(VLOOKUP('Dépenses forfaitaires'!$D369,Listes!$A$54:$E$60,4,FALSE))))))</f>
        <v/>
      </c>
      <c r="N369" s="100" t="str">
        <f>IF($H369="","",IF($C369=Listes!$B$31,IF('Dépenses forfaitaires'!$E369&lt;=Listes!$B$42,('Dépenses forfaitaires'!$E369*(VLOOKUP('Dépenses forfaitaires'!$D369,Listes!$A$43:$E$49,2,FALSE))),IF('Dépenses forfaitaires'!$E369&gt;Listes!$D$42,('Dépenses forfaitaires'!$E369*(VLOOKUP('Dépenses forfaitaires'!$D369,Listes!$A$43:$E$49,5,FALSE))),('Dépenses forfaitaires'!$E369*(VLOOKUP('Dépenses forfaitaires'!$D369,Listes!$A$43:$E$49,3,FALSE)))+(VLOOKUP('Dépenses forfaitaires'!$D369,Listes!$A$43:$E$49,4,FALSE))))))</f>
        <v/>
      </c>
      <c r="O369" s="100" t="str">
        <f>IF($H369="","",IF($C369=Listes!$B$34,Listes!$I$31,IF($C369=Listes!$B$35,(VLOOKUP('Dépenses forfaitaires'!$F369,Listes!$E$31:$F$36,2,FALSE)),IF($C369=Listes!$B$33,IF('Dépenses forfaitaires'!$E369&lt;=Listes!$A$64,'Dépenses forfaitaires'!$E369*Listes!$A$65,IF('Dépenses forfaitaires'!$E369&gt;Listes!$D$64,'Dépenses forfaitaires'!$E369*Listes!$D$65,(('Dépenses forfaitaires'!$E369*Listes!$B$65)+Listes!$C$65)))))))</f>
        <v/>
      </c>
      <c r="P369" s="101" t="str">
        <f t="shared" si="11"/>
        <v/>
      </c>
      <c r="Q369" s="221"/>
    </row>
    <row r="370" spans="1:17" ht="20.149999999999999" customHeight="1" x14ac:dyDescent="0.35">
      <c r="A370" s="44">
        <v>364</v>
      </c>
      <c r="B370" s="20"/>
      <c r="C370" s="20"/>
      <c r="D370" s="20"/>
      <c r="E370" s="20"/>
      <c r="F370" s="20"/>
      <c r="G370" s="20"/>
      <c r="H370" s="107" t="str">
        <f>IF(C370="","",IF(C370="","",(VLOOKUP(C370,Listes!$B$31:$C$35,2,FALSE))))</f>
        <v/>
      </c>
      <c r="I370" s="221" t="str">
        <f t="shared" si="10"/>
        <v/>
      </c>
      <c r="J370" s="221"/>
      <c r="K370" s="221"/>
      <c r="L370" s="101" t="str">
        <f>IF(H370="","",IF(H370="","",(VLOOKUP(H370,Listes!$C$31:$D$35,2,FALSE))))</f>
        <v/>
      </c>
      <c r="M370" s="100" t="str">
        <f>IF($H370="","",IF($C370=Listes!$B$32,IF('Dépenses forfaitaires'!$E370&lt;=Listes!$B$53,('Dépenses forfaitaires'!$E370*(VLOOKUP('Dépenses forfaitaires'!$D370,Listes!$A$54:$E$60,2,FALSE))),IF('Dépenses forfaitaires'!$E370&gt;Listes!$E$53,('Dépenses forfaitaires'!$E370*(VLOOKUP('Dépenses forfaitaires'!$D370,Listes!$A$54:$E$60,5,FALSE))),('Dépenses forfaitaires'!$E370*(VLOOKUP('Dépenses forfaitaires'!$D370,Listes!$A$54:$E$60,3,FALSE)))+(VLOOKUP('Dépenses forfaitaires'!$D370,Listes!$A$54:$E$60,4,FALSE))))))</f>
        <v/>
      </c>
      <c r="N370" s="100" t="str">
        <f>IF($H370="","",IF($C370=Listes!$B$31,IF('Dépenses forfaitaires'!$E370&lt;=Listes!$B$42,('Dépenses forfaitaires'!$E370*(VLOOKUP('Dépenses forfaitaires'!$D370,Listes!$A$43:$E$49,2,FALSE))),IF('Dépenses forfaitaires'!$E370&gt;Listes!$D$42,('Dépenses forfaitaires'!$E370*(VLOOKUP('Dépenses forfaitaires'!$D370,Listes!$A$43:$E$49,5,FALSE))),('Dépenses forfaitaires'!$E370*(VLOOKUP('Dépenses forfaitaires'!$D370,Listes!$A$43:$E$49,3,FALSE)))+(VLOOKUP('Dépenses forfaitaires'!$D370,Listes!$A$43:$E$49,4,FALSE))))))</f>
        <v/>
      </c>
      <c r="O370" s="100" t="str">
        <f>IF($H370="","",IF($C370=Listes!$B$34,Listes!$I$31,IF($C370=Listes!$B$35,(VLOOKUP('Dépenses forfaitaires'!$F370,Listes!$E$31:$F$36,2,FALSE)),IF($C370=Listes!$B$33,IF('Dépenses forfaitaires'!$E370&lt;=Listes!$A$64,'Dépenses forfaitaires'!$E370*Listes!$A$65,IF('Dépenses forfaitaires'!$E370&gt;Listes!$D$64,'Dépenses forfaitaires'!$E370*Listes!$D$65,(('Dépenses forfaitaires'!$E370*Listes!$B$65)+Listes!$C$65)))))))</f>
        <v/>
      </c>
      <c r="P370" s="101" t="str">
        <f t="shared" si="11"/>
        <v/>
      </c>
      <c r="Q370" s="221"/>
    </row>
    <row r="371" spans="1:17" ht="20.149999999999999" customHeight="1" x14ac:dyDescent="0.35">
      <c r="A371" s="44">
        <v>365</v>
      </c>
      <c r="B371" s="20"/>
      <c r="C371" s="20"/>
      <c r="D371" s="20"/>
      <c r="E371" s="20"/>
      <c r="F371" s="20"/>
      <c r="G371" s="20"/>
      <c r="H371" s="107" t="str">
        <f>IF(C371="","",IF(C371="","",(VLOOKUP(C371,Listes!$B$31:$C$35,2,FALSE))))</f>
        <v/>
      </c>
      <c r="I371" s="221" t="str">
        <f t="shared" si="10"/>
        <v/>
      </c>
      <c r="J371" s="221"/>
      <c r="K371" s="221"/>
      <c r="L371" s="101" t="str">
        <f>IF(H371="","",IF(H371="","",(VLOOKUP(H371,Listes!$C$31:$D$35,2,FALSE))))</f>
        <v/>
      </c>
      <c r="M371" s="100" t="str">
        <f>IF($H371="","",IF($C371=Listes!$B$32,IF('Dépenses forfaitaires'!$E371&lt;=Listes!$B$53,('Dépenses forfaitaires'!$E371*(VLOOKUP('Dépenses forfaitaires'!$D371,Listes!$A$54:$E$60,2,FALSE))),IF('Dépenses forfaitaires'!$E371&gt;Listes!$E$53,('Dépenses forfaitaires'!$E371*(VLOOKUP('Dépenses forfaitaires'!$D371,Listes!$A$54:$E$60,5,FALSE))),('Dépenses forfaitaires'!$E371*(VLOOKUP('Dépenses forfaitaires'!$D371,Listes!$A$54:$E$60,3,FALSE)))+(VLOOKUP('Dépenses forfaitaires'!$D371,Listes!$A$54:$E$60,4,FALSE))))))</f>
        <v/>
      </c>
      <c r="N371" s="100" t="str">
        <f>IF($H371="","",IF($C371=Listes!$B$31,IF('Dépenses forfaitaires'!$E371&lt;=Listes!$B$42,('Dépenses forfaitaires'!$E371*(VLOOKUP('Dépenses forfaitaires'!$D371,Listes!$A$43:$E$49,2,FALSE))),IF('Dépenses forfaitaires'!$E371&gt;Listes!$D$42,('Dépenses forfaitaires'!$E371*(VLOOKUP('Dépenses forfaitaires'!$D371,Listes!$A$43:$E$49,5,FALSE))),('Dépenses forfaitaires'!$E371*(VLOOKUP('Dépenses forfaitaires'!$D371,Listes!$A$43:$E$49,3,FALSE)))+(VLOOKUP('Dépenses forfaitaires'!$D371,Listes!$A$43:$E$49,4,FALSE))))))</f>
        <v/>
      </c>
      <c r="O371" s="100" t="str">
        <f>IF($H371="","",IF($C371=Listes!$B$34,Listes!$I$31,IF($C371=Listes!$B$35,(VLOOKUP('Dépenses forfaitaires'!$F371,Listes!$E$31:$F$36,2,FALSE)),IF($C371=Listes!$B$33,IF('Dépenses forfaitaires'!$E371&lt;=Listes!$A$64,'Dépenses forfaitaires'!$E371*Listes!$A$65,IF('Dépenses forfaitaires'!$E371&gt;Listes!$D$64,'Dépenses forfaitaires'!$E371*Listes!$D$65,(('Dépenses forfaitaires'!$E371*Listes!$B$65)+Listes!$C$65)))))))</f>
        <v/>
      </c>
      <c r="P371" s="101" t="str">
        <f t="shared" si="11"/>
        <v/>
      </c>
      <c r="Q371" s="221"/>
    </row>
    <row r="372" spans="1:17" ht="20.149999999999999" customHeight="1" x14ac:dyDescent="0.35">
      <c r="A372" s="44">
        <v>366</v>
      </c>
      <c r="B372" s="20"/>
      <c r="C372" s="20"/>
      <c r="D372" s="20"/>
      <c r="E372" s="20"/>
      <c r="F372" s="20"/>
      <c r="G372" s="20"/>
      <c r="H372" s="107" t="str">
        <f>IF(C372="","",IF(C372="","",(VLOOKUP(C372,Listes!$B$31:$C$35,2,FALSE))))</f>
        <v/>
      </c>
      <c r="I372" s="221" t="str">
        <f t="shared" si="10"/>
        <v/>
      </c>
      <c r="J372" s="221"/>
      <c r="K372" s="221"/>
      <c r="L372" s="101" t="str">
        <f>IF(H372="","",IF(H372="","",(VLOOKUP(H372,Listes!$C$31:$D$35,2,FALSE))))</f>
        <v/>
      </c>
      <c r="M372" s="100" t="str">
        <f>IF($H372="","",IF($C372=Listes!$B$32,IF('Dépenses forfaitaires'!$E372&lt;=Listes!$B$53,('Dépenses forfaitaires'!$E372*(VLOOKUP('Dépenses forfaitaires'!$D372,Listes!$A$54:$E$60,2,FALSE))),IF('Dépenses forfaitaires'!$E372&gt;Listes!$E$53,('Dépenses forfaitaires'!$E372*(VLOOKUP('Dépenses forfaitaires'!$D372,Listes!$A$54:$E$60,5,FALSE))),('Dépenses forfaitaires'!$E372*(VLOOKUP('Dépenses forfaitaires'!$D372,Listes!$A$54:$E$60,3,FALSE)))+(VLOOKUP('Dépenses forfaitaires'!$D372,Listes!$A$54:$E$60,4,FALSE))))))</f>
        <v/>
      </c>
      <c r="N372" s="100" t="str">
        <f>IF($H372="","",IF($C372=Listes!$B$31,IF('Dépenses forfaitaires'!$E372&lt;=Listes!$B$42,('Dépenses forfaitaires'!$E372*(VLOOKUP('Dépenses forfaitaires'!$D372,Listes!$A$43:$E$49,2,FALSE))),IF('Dépenses forfaitaires'!$E372&gt;Listes!$D$42,('Dépenses forfaitaires'!$E372*(VLOOKUP('Dépenses forfaitaires'!$D372,Listes!$A$43:$E$49,5,FALSE))),('Dépenses forfaitaires'!$E372*(VLOOKUP('Dépenses forfaitaires'!$D372,Listes!$A$43:$E$49,3,FALSE)))+(VLOOKUP('Dépenses forfaitaires'!$D372,Listes!$A$43:$E$49,4,FALSE))))))</f>
        <v/>
      </c>
      <c r="O372" s="100" t="str">
        <f>IF($H372="","",IF($C372=Listes!$B$34,Listes!$I$31,IF($C372=Listes!$B$35,(VLOOKUP('Dépenses forfaitaires'!$F372,Listes!$E$31:$F$36,2,FALSE)),IF($C372=Listes!$B$33,IF('Dépenses forfaitaires'!$E372&lt;=Listes!$A$64,'Dépenses forfaitaires'!$E372*Listes!$A$65,IF('Dépenses forfaitaires'!$E372&gt;Listes!$D$64,'Dépenses forfaitaires'!$E372*Listes!$D$65,(('Dépenses forfaitaires'!$E372*Listes!$B$65)+Listes!$C$65)))))))</f>
        <v/>
      </c>
      <c r="P372" s="101" t="str">
        <f t="shared" si="11"/>
        <v/>
      </c>
      <c r="Q372" s="221"/>
    </row>
    <row r="373" spans="1:17" ht="20.149999999999999" customHeight="1" x14ac:dyDescent="0.35">
      <c r="A373" s="44">
        <v>367</v>
      </c>
      <c r="B373" s="20"/>
      <c r="C373" s="20"/>
      <c r="D373" s="20"/>
      <c r="E373" s="20"/>
      <c r="F373" s="20"/>
      <c r="G373" s="20"/>
      <c r="H373" s="107" t="str">
        <f>IF(C373="","",IF(C373="","",(VLOOKUP(C373,Listes!$B$31:$C$35,2,FALSE))))</f>
        <v/>
      </c>
      <c r="I373" s="221" t="str">
        <f t="shared" si="10"/>
        <v/>
      </c>
      <c r="J373" s="221"/>
      <c r="K373" s="221"/>
      <c r="L373" s="101" t="str">
        <f>IF(H373="","",IF(H373="","",(VLOOKUP(H373,Listes!$C$31:$D$35,2,FALSE))))</f>
        <v/>
      </c>
      <c r="M373" s="100" t="str">
        <f>IF($H373="","",IF($C373=Listes!$B$32,IF('Dépenses forfaitaires'!$E373&lt;=Listes!$B$53,('Dépenses forfaitaires'!$E373*(VLOOKUP('Dépenses forfaitaires'!$D373,Listes!$A$54:$E$60,2,FALSE))),IF('Dépenses forfaitaires'!$E373&gt;Listes!$E$53,('Dépenses forfaitaires'!$E373*(VLOOKUP('Dépenses forfaitaires'!$D373,Listes!$A$54:$E$60,5,FALSE))),('Dépenses forfaitaires'!$E373*(VLOOKUP('Dépenses forfaitaires'!$D373,Listes!$A$54:$E$60,3,FALSE)))+(VLOOKUP('Dépenses forfaitaires'!$D373,Listes!$A$54:$E$60,4,FALSE))))))</f>
        <v/>
      </c>
      <c r="N373" s="100" t="str">
        <f>IF($H373="","",IF($C373=Listes!$B$31,IF('Dépenses forfaitaires'!$E373&lt;=Listes!$B$42,('Dépenses forfaitaires'!$E373*(VLOOKUP('Dépenses forfaitaires'!$D373,Listes!$A$43:$E$49,2,FALSE))),IF('Dépenses forfaitaires'!$E373&gt;Listes!$D$42,('Dépenses forfaitaires'!$E373*(VLOOKUP('Dépenses forfaitaires'!$D373,Listes!$A$43:$E$49,5,FALSE))),('Dépenses forfaitaires'!$E373*(VLOOKUP('Dépenses forfaitaires'!$D373,Listes!$A$43:$E$49,3,FALSE)))+(VLOOKUP('Dépenses forfaitaires'!$D373,Listes!$A$43:$E$49,4,FALSE))))))</f>
        <v/>
      </c>
      <c r="O373" s="100" t="str">
        <f>IF($H373="","",IF($C373=Listes!$B$34,Listes!$I$31,IF($C373=Listes!$B$35,(VLOOKUP('Dépenses forfaitaires'!$F373,Listes!$E$31:$F$36,2,FALSE)),IF($C373=Listes!$B$33,IF('Dépenses forfaitaires'!$E373&lt;=Listes!$A$64,'Dépenses forfaitaires'!$E373*Listes!$A$65,IF('Dépenses forfaitaires'!$E373&gt;Listes!$D$64,'Dépenses forfaitaires'!$E373*Listes!$D$65,(('Dépenses forfaitaires'!$E373*Listes!$B$65)+Listes!$C$65)))))))</f>
        <v/>
      </c>
      <c r="P373" s="101" t="str">
        <f t="shared" si="11"/>
        <v/>
      </c>
      <c r="Q373" s="221"/>
    </row>
    <row r="374" spans="1:17" ht="20.149999999999999" customHeight="1" x14ac:dyDescent="0.35">
      <c r="A374" s="44">
        <v>368</v>
      </c>
      <c r="B374" s="20"/>
      <c r="C374" s="20"/>
      <c r="D374" s="20"/>
      <c r="E374" s="20"/>
      <c r="F374" s="20"/>
      <c r="G374" s="20"/>
      <c r="H374" s="107" t="str">
        <f>IF(C374="","",IF(C374="","",(VLOOKUP(C374,Listes!$B$31:$C$35,2,FALSE))))</f>
        <v/>
      </c>
      <c r="I374" s="221" t="str">
        <f t="shared" si="10"/>
        <v/>
      </c>
      <c r="J374" s="221"/>
      <c r="K374" s="221"/>
      <c r="L374" s="101" t="str">
        <f>IF(H374="","",IF(H374="","",(VLOOKUP(H374,Listes!$C$31:$D$35,2,FALSE))))</f>
        <v/>
      </c>
      <c r="M374" s="100" t="str">
        <f>IF($H374="","",IF($C374=Listes!$B$32,IF('Dépenses forfaitaires'!$E374&lt;=Listes!$B$53,('Dépenses forfaitaires'!$E374*(VLOOKUP('Dépenses forfaitaires'!$D374,Listes!$A$54:$E$60,2,FALSE))),IF('Dépenses forfaitaires'!$E374&gt;Listes!$E$53,('Dépenses forfaitaires'!$E374*(VLOOKUP('Dépenses forfaitaires'!$D374,Listes!$A$54:$E$60,5,FALSE))),('Dépenses forfaitaires'!$E374*(VLOOKUP('Dépenses forfaitaires'!$D374,Listes!$A$54:$E$60,3,FALSE)))+(VLOOKUP('Dépenses forfaitaires'!$D374,Listes!$A$54:$E$60,4,FALSE))))))</f>
        <v/>
      </c>
      <c r="N374" s="100" t="str">
        <f>IF($H374="","",IF($C374=Listes!$B$31,IF('Dépenses forfaitaires'!$E374&lt;=Listes!$B$42,('Dépenses forfaitaires'!$E374*(VLOOKUP('Dépenses forfaitaires'!$D374,Listes!$A$43:$E$49,2,FALSE))),IF('Dépenses forfaitaires'!$E374&gt;Listes!$D$42,('Dépenses forfaitaires'!$E374*(VLOOKUP('Dépenses forfaitaires'!$D374,Listes!$A$43:$E$49,5,FALSE))),('Dépenses forfaitaires'!$E374*(VLOOKUP('Dépenses forfaitaires'!$D374,Listes!$A$43:$E$49,3,FALSE)))+(VLOOKUP('Dépenses forfaitaires'!$D374,Listes!$A$43:$E$49,4,FALSE))))))</f>
        <v/>
      </c>
      <c r="O374" s="100" t="str">
        <f>IF($H374="","",IF($C374=Listes!$B$34,Listes!$I$31,IF($C374=Listes!$B$35,(VLOOKUP('Dépenses forfaitaires'!$F374,Listes!$E$31:$F$36,2,FALSE)),IF($C374=Listes!$B$33,IF('Dépenses forfaitaires'!$E374&lt;=Listes!$A$64,'Dépenses forfaitaires'!$E374*Listes!$A$65,IF('Dépenses forfaitaires'!$E374&gt;Listes!$D$64,'Dépenses forfaitaires'!$E374*Listes!$D$65,(('Dépenses forfaitaires'!$E374*Listes!$B$65)+Listes!$C$65)))))))</f>
        <v/>
      </c>
      <c r="P374" s="101" t="str">
        <f t="shared" si="11"/>
        <v/>
      </c>
      <c r="Q374" s="221"/>
    </row>
    <row r="375" spans="1:17" ht="20.149999999999999" customHeight="1" x14ac:dyDescent="0.35">
      <c r="A375" s="44">
        <v>369</v>
      </c>
      <c r="B375" s="20"/>
      <c r="C375" s="20"/>
      <c r="D375" s="20"/>
      <c r="E375" s="20"/>
      <c r="F375" s="20"/>
      <c r="G375" s="20"/>
      <c r="H375" s="107" t="str">
        <f>IF(C375="","",IF(C375="","",(VLOOKUP(C375,Listes!$B$31:$C$35,2,FALSE))))</f>
        <v/>
      </c>
      <c r="I375" s="221" t="str">
        <f t="shared" si="10"/>
        <v/>
      </c>
      <c r="J375" s="221"/>
      <c r="K375" s="221"/>
      <c r="L375" s="101" t="str">
        <f>IF(H375="","",IF(H375="","",(VLOOKUP(H375,Listes!$C$31:$D$35,2,FALSE))))</f>
        <v/>
      </c>
      <c r="M375" s="100" t="str">
        <f>IF($H375="","",IF($C375=Listes!$B$32,IF('Dépenses forfaitaires'!$E375&lt;=Listes!$B$53,('Dépenses forfaitaires'!$E375*(VLOOKUP('Dépenses forfaitaires'!$D375,Listes!$A$54:$E$60,2,FALSE))),IF('Dépenses forfaitaires'!$E375&gt;Listes!$E$53,('Dépenses forfaitaires'!$E375*(VLOOKUP('Dépenses forfaitaires'!$D375,Listes!$A$54:$E$60,5,FALSE))),('Dépenses forfaitaires'!$E375*(VLOOKUP('Dépenses forfaitaires'!$D375,Listes!$A$54:$E$60,3,FALSE)))+(VLOOKUP('Dépenses forfaitaires'!$D375,Listes!$A$54:$E$60,4,FALSE))))))</f>
        <v/>
      </c>
      <c r="N375" s="100" t="str">
        <f>IF($H375="","",IF($C375=Listes!$B$31,IF('Dépenses forfaitaires'!$E375&lt;=Listes!$B$42,('Dépenses forfaitaires'!$E375*(VLOOKUP('Dépenses forfaitaires'!$D375,Listes!$A$43:$E$49,2,FALSE))),IF('Dépenses forfaitaires'!$E375&gt;Listes!$D$42,('Dépenses forfaitaires'!$E375*(VLOOKUP('Dépenses forfaitaires'!$D375,Listes!$A$43:$E$49,5,FALSE))),('Dépenses forfaitaires'!$E375*(VLOOKUP('Dépenses forfaitaires'!$D375,Listes!$A$43:$E$49,3,FALSE)))+(VLOOKUP('Dépenses forfaitaires'!$D375,Listes!$A$43:$E$49,4,FALSE))))))</f>
        <v/>
      </c>
      <c r="O375" s="100" t="str">
        <f>IF($H375="","",IF($C375=Listes!$B$34,Listes!$I$31,IF($C375=Listes!$B$35,(VLOOKUP('Dépenses forfaitaires'!$F375,Listes!$E$31:$F$36,2,FALSE)),IF($C375=Listes!$B$33,IF('Dépenses forfaitaires'!$E375&lt;=Listes!$A$64,'Dépenses forfaitaires'!$E375*Listes!$A$65,IF('Dépenses forfaitaires'!$E375&gt;Listes!$D$64,'Dépenses forfaitaires'!$E375*Listes!$D$65,(('Dépenses forfaitaires'!$E375*Listes!$B$65)+Listes!$C$65)))))))</f>
        <v/>
      </c>
      <c r="P375" s="101" t="str">
        <f t="shared" si="11"/>
        <v/>
      </c>
      <c r="Q375" s="221"/>
    </row>
    <row r="376" spans="1:17" ht="20.149999999999999" customHeight="1" x14ac:dyDescent="0.35">
      <c r="A376" s="44">
        <v>370</v>
      </c>
      <c r="B376" s="20"/>
      <c r="C376" s="20"/>
      <c r="D376" s="20"/>
      <c r="E376" s="20"/>
      <c r="F376" s="20"/>
      <c r="G376" s="20"/>
      <c r="H376" s="107" t="str">
        <f>IF(C376="","",IF(C376="","",(VLOOKUP(C376,Listes!$B$31:$C$35,2,FALSE))))</f>
        <v/>
      </c>
      <c r="I376" s="221" t="str">
        <f t="shared" si="10"/>
        <v/>
      </c>
      <c r="J376" s="221"/>
      <c r="K376" s="221"/>
      <c r="L376" s="101" t="str">
        <f>IF(H376="","",IF(H376="","",(VLOOKUP(H376,Listes!$C$31:$D$35,2,FALSE))))</f>
        <v/>
      </c>
      <c r="M376" s="100" t="str">
        <f>IF($H376="","",IF($C376=Listes!$B$32,IF('Dépenses forfaitaires'!$E376&lt;=Listes!$B$53,('Dépenses forfaitaires'!$E376*(VLOOKUP('Dépenses forfaitaires'!$D376,Listes!$A$54:$E$60,2,FALSE))),IF('Dépenses forfaitaires'!$E376&gt;Listes!$E$53,('Dépenses forfaitaires'!$E376*(VLOOKUP('Dépenses forfaitaires'!$D376,Listes!$A$54:$E$60,5,FALSE))),('Dépenses forfaitaires'!$E376*(VLOOKUP('Dépenses forfaitaires'!$D376,Listes!$A$54:$E$60,3,FALSE)))+(VLOOKUP('Dépenses forfaitaires'!$D376,Listes!$A$54:$E$60,4,FALSE))))))</f>
        <v/>
      </c>
      <c r="N376" s="100" t="str">
        <f>IF($H376="","",IF($C376=Listes!$B$31,IF('Dépenses forfaitaires'!$E376&lt;=Listes!$B$42,('Dépenses forfaitaires'!$E376*(VLOOKUP('Dépenses forfaitaires'!$D376,Listes!$A$43:$E$49,2,FALSE))),IF('Dépenses forfaitaires'!$E376&gt;Listes!$D$42,('Dépenses forfaitaires'!$E376*(VLOOKUP('Dépenses forfaitaires'!$D376,Listes!$A$43:$E$49,5,FALSE))),('Dépenses forfaitaires'!$E376*(VLOOKUP('Dépenses forfaitaires'!$D376,Listes!$A$43:$E$49,3,FALSE)))+(VLOOKUP('Dépenses forfaitaires'!$D376,Listes!$A$43:$E$49,4,FALSE))))))</f>
        <v/>
      </c>
      <c r="O376" s="100" t="str">
        <f>IF($H376="","",IF($C376=Listes!$B$34,Listes!$I$31,IF($C376=Listes!$B$35,(VLOOKUP('Dépenses forfaitaires'!$F376,Listes!$E$31:$F$36,2,FALSE)),IF($C376=Listes!$B$33,IF('Dépenses forfaitaires'!$E376&lt;=Listes!$A$64,'Dépenses forfaitaires'!$E376*Listes!$A$65,IF('Dépenses forfaitaires'!$E376&gt;Listes!$D$64,'Dépenses forfaitaires'!$E376*Listes!$D$65,(('Dépenses forfaitaires'!$E376*Listes!$B$65)+Listes!$C$65)))))))</f>
        <v/>
      </c>
      <c r="P376" s="101" t="str">
        <f t="shared" si="11"/>
        <v/>
      </c>
      <c r="Q376" s="221"/>
    </row>
    <row r="377" spans="1:17" ht="20.149999999999999" customHeight="1" x14ac:dyDescent="0.35">
      <c r="A377" s="44">
        <v>371</v>
      </c>
      <c r="B377" s="20"/>
      <c r="C377" s="20"/>
      <c r="D377" s="20"/>
      <c r="E377" s="20"/>
      <c r="F377" s="20"/>
      <c r="G377" s="20"/>
      <c r="H377" s="107" t="str">
        <f>IF(C377="","",IF(C377="","",(VLOOKUP(C377,Listes!$B$31:$C$35,2,FALSE))))</f>
        <v/>
      </c>
      <c r="I377" s="221" t="str">
        <f t="shared" si="10"/>
        <v/>
      </c>
      <c r="J377" s="221"/>
      <c r="K377" s="221"/>
      <c r="L377" s="101" t="str">
        <f>IF(H377="","",IF(H377="","",(VLOOKUP(H377,Listes!$C$31:$D$35,2,FALSE))))</f>
        <v/>
      </c>
      <c r="M377" s="100" t="str">
        <f>IF($H377="","",IF($C377=Listes!$B$32,IF('Dépenses forfaitaires'!$E377&lt;=Listes!$B$53,('Dépenses forfaitaires'!$E377*(VLOOKUP('Dépenses forfaitaires'!$D377,Listes!$A$54:$E$60,2,FALSE))),IF('Dépenses forfaitaires'!$E377&gt;Listes!$E$53,('Dépenses forfaitaires'!$E377*(VLOOKUP('Dépenses forfaitaires'!$D377,Listes!$A$54:$E$60,5,FALSE))),('Dépenses forfaitaires'!$E377*(VLOOKUP('Dépenses forfaitaires'!$D377,Listes!$A$54:$E$60,3,FALSE)))+(VLOOKUP('Dépenses forfaitaires'!$D377,Listes!$A$54:$E$60,4,FALSE))))))</f>
        <v/>
      </c>
      <c r="N377" s="100" t="str">
        <f>IF($H377="","",IF($C377=Listes!$B$31,IF('Dépenses forfaitaires'!$E377&lt;=Listes!$B$42,('Dépenses forfaitaires'!$E377*(VLOOKUP('Dépenses forfaitaires'!$D377,Listes!$A$43:$E$49,2,FALSE))),IF('Dépenses forfaitaires'!$E377&gt;Listes!$D$42,('Dépenses forfaitaires'!$E377*(VLOOKUP('Dépenses forfaitaires'!$D377,Listes!$A$43:$E$49,5,FALSE))),('Dépenses forfaitaires'!$E377*(VLOOKUP('Dépenses forfaitaires'!$D377,Listes!$A$43:$E$49,3,FALSE)))+(VLOOKUP('Dépenses forfaitaires'!$D377,Listes!$A$43:$E$49,4,FALSE))))))</f>
        <v/>
      </c>
      <c r="O377" s="100" t="str">
        <f>IF($H377="","",IF($C377=Listes!$B$34,Listes!$I$31,IF($C377=Listes!$B$35,(VLOOKUP('Dépenses forfaitaires'!$F377,Listes!$E$31:$F$36,2,FALSE)),IF($C377=Listes!$B$33,IF('Dépenses forfaitaires'!$E377&lt;=Listes!$A$64,'Dépenses forfaitaires'!$E377*Listes!$A$65,IF('Dépenses forfaitaires'!$E377&gt;Listes!$D$64,'Dépenses forfaitaires'!$E377*Listes!$D$65,(('Dépenses forfaitaires'!$E377*Listes!$B$65)+Listes!$C$65)))))))</f>
        <v/>
      </c>
      <c r="P377" s="101" t="str">
        <f t="shared" si="11"/>
        <v/>
      </c>
      <c r="Q377" s="221"/>
    </row>
    <row r="378" spans="1:17" ht="20.149999999999999" customHeight="1" x14ac:dyDescent="0.35">
      <c r="A378" s="44">
        <v>372</v>
      </c>
      <c r="B378" s="20"/>
      <c r="C378" s="20"/>
      <c r="D378" s="20"/>
      <c r="E378" s="20"/>
      <c r="F378" s="20"/>
      <c r="G378" s="20"/>
      <c r="H378" s="107" t="str">
        <f>IF(C378="","",IF(C378="","",(VLOOKUP(C378,Listes!$B$31:$C$35,2,FALSE))))</f>
        <v/>
      </c>
      <c r="I378" s="221" t="str">
        <f t="shared" si="10"/>
        <v/>
      </c>
      <c r="J378" s="221"/>
      <c r="K378" s="221"/>
      <c r="L378" s="101" t="str">
        <f>IF(H378="","",IF(H378="","",(VLOOKUP(H378,Listes!$C$31:$D$35,2,FALSE))))</f>
        <v/>
      </c>
      <c r="M378" s="100" t="str">
        <f>IF($H378="","",IF($C378=Listes!$B$32,IF('Dépenses forfaitaires'!$E378&lt;=Listes!$B$53,('Dépenses forfaitaires'!$E378*(VLOOKUP('Dépenses forfaitaires'!$D378,Listes!$A$54:$E$60,2,FALSE))),IF('Dépenses forfaitaires'!$E378&gt;Listes!$E$53,('Dépenses forfaitaires'!$E378*(VLOOKUP('Dépenses forfaitaires'!$D378,Listes!$A$54:$E$60,5,FALSE))),('Dépenses forfaitaires'!$E378*(VLOOKUP('Dépenses forfaitaires'!$D378,Listes!$A$54:$E$60,3,FALSE)))+(VLOOKUP('Dépenses forfaitaires'!$D378,Listes!$A$54:$E$60,4,FALSE))))))</f>
        <v/>
      </c>
      <c r="N378" s="100" t="str">
        <f>IF($H378="","",IF($C378=Listes!$B$31,IF('Dépenses forfaitaires'!$E378&lt;=Listes!$B$42,('Dépenses forfaitaires'!$E378*(VLOOKUP('Dépenses forfaitaires'!$D378,Listes!$A$43:$E$49,2,FALSE))),IF('Dépenses forfaitaires'!$E378&gt;Listes!$D$42,('Dépenses forfaitaires'!$E378*(VLOOKUP('Dépenses forfaitaires'!$D378,Listes!$A$43:$E$49,5,FALSE))),('Dépenses forfaitaires'!$E378*(VLOOKUP('Dépenses forfaitaires'!$D378,Listes!$A$43:$E$49,3,FALSE)))+(VLOOKUP('Dépenses forfaitaires'!$D378,Listes!$A$43:$E$49,4,FALSE))))))</f>
        <v/>
      </c>
      <c r="O378" s="100" t="str">
        <f>IF($H378="","",IF($C378=Listes!$B$34,Listes!$I$31,IF($C378=Listes!$B$35,(VLOOKUP('Dépenses forfaitaires'!$F378,Listes!$E$31:$F$36,2,FALSE)),IF($C378=Listes!$B$33,IF('Dépenses forfaitaires'!$E378&lt;=Listes!$A$64,'Dépenses forfaitaires'!$E378*Listes!$A$65,IF('Dépenses forfaitaires'!$E378&gt;Listes!$D$64,'Dépenses forfaitaires'!$E378*Listes!$D$65,(('Dépenses forfaitaires'!$E378*Listes!$B$65)+Listes!$C$65)))))))</f>
        <v/>
      </c>
      <c r="P378" s="101" t="str">
        <f t="shared" si="11"/>
        <v/>
      </c>
      <c r="Q378" s="221"/>
    </row>
    <row r="379" spans="1:17" ht="20.149999999999999" customHeight="1" x14ac:dyDescent="0.35">
      <c r="A379" s="44">
        <v>373</v>
      </c>
      <c r="B379" s="20"/>
      <c r="C379" s="20"/>
      <c r="D379" s="20"/>
      <c r="E379" s="20"/>
      <c r="F379" s="20"/>
      <c r="G379" s="20"/>
      <c r="H379" s="107" t="str">
        <f>IF(C379="","",IF(C379="","",(VLOOKUP(C379,Listes!$B$31:$C$35,2,FALSE))))</f>
        <v/>
      </c>
      <c r="I379" s="221" t="str">
        <f t="shared" si="10"/>
        <v/>
      </c>
      <c r="J379" s="221"/>
      <c r="K379" s="221"/>
      <c r="L379" s="101" t="str">
        <f>IF(H379="","",IF(H379="","",(VLOOKUP(H379,Listes!$C$31:$D$35,2,FALSE))))</f>
        <v/>
      </c>
      <c r="M379" s="100" t="str">
        <f>IF($H379="","",IF($C379=Listes!$B$32,IF('Dépenses forfaitaires'!$E379&lt;=Listes!$B$53,('Dépenses forfaitaires'!$E379*(VLOOKUP('Dépenses forfaitaires'!$D379,Listes!$A$54:$E$60,2,FALSE))),IF('Dépenses forfaitaires'!$E379&gt;Listes!$E$53,('Dépenses forfaitaires'!$E379*(VLOOKUP('Dépenses forfaitaires'!$D379,Listes!$A$54:$E$60,5,FALSE))),('Dépenses forfaitaires'!$E379*(VLOOKUP('Dépenses forfaitaires'!$D379,Listes!$A$54:$E$60,3,FALSE)))+(VLOOKUP('Dépenses forfaitaires'!$D379,Listes!$A$54:$E$60,4,FALSE))))))</f>
        <v/>
      </c>
      <c r="N379" s="100" t="str">
        <f>IF($H379="","",IF($C379=Listes!$B$31,IF('Dépenses forfaitaires'!$E379&lt;=Listes!$B$42,('Dépenses forfaitaires'!$E379*(VLOOKUP('Dépenses forfaitaires'!$D379,Listes!$A$43:$E$49,2,FALSE))),IF('Dépenses forfaitaires'!$E379&gt;Listes!$D$42,('Dépenses forfaitaires'!$E379*(VLOOKUP('Dépenses forfaitaires'!$D379,Listes!$A$43:$E$49,5,FALSE))),('Dépenses forfaitaires'!$E379*(VLOOKUP('Dépenses forfaitaires'!$D379,Listes!$A$43:$E$49,3,FALSE)))+(VLOOKUP('Dépenses forfaitaires'!$D379,Listes!$A$43:$E$49,4,FALSE))))))</f>
        <v/>
      </c>
      <c r="O379" s="100" t="str">
        <f>IF($H379="","",IF($C379=Listes!$B$34,Listes!$I$31,IF($C379=Listes!$B$35,(VLOOKUP('Dépenses forfaitaires'!$F379,Listes!$E$31:$F$36,2,FALSE)),IF($C379=Listes!$B$33,IF('Dépenses forfaitaires'!$E379&lt;=Listes!$A$64,'Dépenses forfaitaires'!$E379*Listes!$A$65,IF('Dépenses forfaitaires'!$E379&gt;Listes!$D$64,'Dépenses forfaitaires'!$E379*Listes!$D$65,(('Dépenses forfaitaires'!$E379*Listes!$B$65)+Listes!$C$65)))))))</f>
        <v/>
      </c>
      <c r="P379" s="101" t="str">
        <f t="shared" si="11"/>
        <v/>
      </c>
      <c r="Q379" s="221"/>
    </row>
    <row r="380" spans="1:17" ht="20.149999999999999" customHeight="1" x14ac:dyDescent="0.35">
      <c r="A380" s="44">
        <v>374</v>
      </c>
      <c r="B380" s="20"/>
      <c r="C380" s="20"/>
      <c r="D380" s="20"/>
      <c r="E380" s="20"/>
      <c r="F380" s="20"/>
      <c r="G380" s="20"/>
      <c r="H380" s="107" t="str">
        <f>IF(C380="","",IF(C380="","",(VLOOKUP(C380,Listes!$B$31:$C$35,2,FALSE))))</f>
        <v/>
      </c>
      <c r="I380" s="221" t="str">
        <f t="shared" si="10"/>
        <v/>
      </c>
      <c r="J380" s="221"/>
      <c r="K380" s="221"/>
      <c r="L380" s="101" t="str">
        <f>IF(H380="","",IF(H380="","",(VLOOKUP(H380,Listes!$C$31:$D$35,2,FALSE))))</f>
        <v/>
      </c>
      <c r="M380" s="100" t="str">
        <f>IF($H380="","",IF($C380=Listes!$B$32,IF('Dépenses forfaitaires'!$E380&lt;=Listes!$B$53,('Dépenses forfaitaires'!$E380*(VLOOKUP('Dépenses forfaitaires'!$D380,Listes!$A$54:$E$60,2,FALSE))),IF('Dépenses forfaitaires'!$E380&gt;Listes!$E$53,('Dépenses forfaitaires'!$E380*(VLOOKUP('Dépenses forfaitaires'!$D380,Listes!$A$54:$E$60,5,FALSE))),('Dépenses forfaitaires'!$E380*(VLOOKUP('Dépenses forfaitaires'!$D380,Listes!$A$54:$E$60,3,FALSE)))+(VLOOKUP('Dépenses forfaitaires'!$D380,Listes!$A$54:$E$60,4,FALSE))))))</f>
        <v/>
      </c>
      <c r="N380" s="100" t="str">
        <f>IF($H380="","",IF($C380=Listes!$B$31,IF('Dépenses forfaitaires'!$E380&lt;=Listes!$B$42,('Dépenses forfaitaires'!$E380*(VLOOKUP('Dépenses forfaitaires'!$D380,Listes!$A$43:$E$49,2,FALSE))),IF('Dépenses forfaitaires'!$E380&gt;Listes!$D$42,('Dépenses forfaitaires'!$E380*(VLOOKUP('Dépenses forfaitaires'!$D380,Listes!$A$43:$E$49,5,FALSE))),('Dépenses forfaitaires'!$E380*(VLOOKUP('Dépenses forfaitaires'!$D380,Listes!$A$43:$E$49,3,FALSE)))+(VLOOKUP('Dépenses forfaitaires'!$D380,Listes!$A$43:$E$49,4,FALSE))))))</f>
        <v/>
      </c>
      <c r="O380" s="100" t="str">
        <f>IF($H380="","",IF($C380=Listes!$B$34,Listes!$I$31,IF($C380=Listes!$B$35,(VLOOKUP('Dépenses forfaitaires'!$F380,Listes!$E$31:$F$36,2,FALSE)),IF($C380=Listes!$B$33,IF('Dépenses forfaitaires'!$E380&lt;=Listes!$A$64,'Dépenses forfaitaires'!$E380*Listes!$A$65,IF('Dépenses forfaitaires'!$E380&gt;Listes!$D$64,'Dépenses forfaitaires'!$E380*Listes!$D$65,(('Dépenses forfaitaires'!$E380*Listes!$B$65)+Listes!$C$65)))))))</f>
        <v/>
      </c>
      <c r="P380" s="101" t="str">
        <f t="shared" si="11"/>
        <v/>
      </c>
      <c r="Q380" s="221"/>
    </row>
    <row r="381" spans="1:17" ht="20.149999999999999" customHeight="1" x14ac:dyDescent="0.35">
      <c r="A381" s="44">
        <v>375</v>
      </c>
      <c r="B381" s="20"/>
      <c r="C381" s="20"/>
      <c r="D381" s="20"/>
      <c r="E381" s="20"/>
      <c r="F381" s="20"/>
      <c r="G381" s="20"/>
      <c r="H381" s="107" t="str">
        <f>IF(C381="","",IF(C381="","",(VLOOKUP(C381,Listes!$B$31:$C$35,2,FALSE))))</f>
        <v/>
      </c>
      <c r="I381" s="221" t="str">
        <f t="shared" si="10"/>
        <v/>
      </c>
      <c r="J381" s="221"/>
      <c r="K381" s="221"/>
      <c r="L381" s="101" t="str">
        <f>IF(H381="","",IF(H381="","",(VLOOKUP(H381,Listes!$C$31:$D$35,2,FALSE))))</f>
        <v/>
      </c>
      <c r="M381" s="100" t="str">
        <f>IF($H381="","",IF($C381=Listes!$B$32,IF('Dépenses forfaitaires'!$E381&lt;=Listes!$B$53,('Dépenses forfaitaires'!$E381*(VLOOKUP('Dépenses forfaitaires'!$D381,Listes!$A$54:$E$60,2,FALSE))),IF('Dépenses forfaitaires'!$E381&gt;Listes!$E$53,('Dépenses forfaitaires'!$E381*(VLOOKUP('Dépenses forfaitaires'!$D381,Listes!$A$54:$E$60,5,FALSE))),('Dépenses forfaitaires'!$E381*(VLOOKUP('Dépenses forfaitaires'!$D381,Listes!$A$54:$E$60,3,FALSE)))+(VLOOKUP('Dépenses forfaitaires'!$D381,Listes!$A$54:$E$60,4,FALSE))))))</f>
        <v/>
      </c>
      <c r="N381" s="100" t="str">
        <f>IF($H381="","",IF($C381=Listes!$B$31,IF('Dépenses forfaitaires'!$E381&lt;=Listes!$B$42,('Dépenses forfaitaires'!$E381*(VLOOKUP('Dépenses forfaitaires'!$D381,Listes!$A$43:$E$49,2,FALSE))),IF('Dépenses forfaitaires'!$E381&gt;Listes!$D$42,('Dépenses forfaitaires'!$E381*(VLOOKUP('Dépenses forfaitaires'!$D381,Listes!$A$43:$E$49,5,FALSE))),('Dépenses forfaitaires'!$E381*(VLOOKUP('Dépenses forfaitaires'!$D381,Listes!$A$43:$E$49,3,FALSE)))+(VLOOKUP('Dépenses forfaitaires'!$D381,Listes!$A$43:$E$49,4,FALSE))))))</f>
        <v/>
      </c>
      <c r="O381" s="100" t="str">
        <f>IF($H381="","",IF($C381=Listes!$B$34,Listes!$I$31,IF($C381=Listes!$B$35,(VLOOKUP('Dépenses forfaitaires'!$F381,Listes!$E$31:$F$36,2,FALSE)),IF($C381=Listes!$B$33,IF('Dépenses forfaitaires'!$E381&lt;=Listes!$A$64,'Dépenses forfaitaires'!$E381*Listes!$A$65,IF('Dépenses forfaitaires'!$E381&gt;Listes!$D$64,'Dépenses forfaitaires'!$E381*Listes!$D$65,(('Dépenses forfaitaires'!$E381*Listes!$B$65)+Listes!$C$65)))))))</f>
        <v/>
      </c>
      <c r="P381" s="101" t="str">
        <f t="shared" si="11"/>
        <v/>
      </c>
      <c r="Q381" s="221"/>
    </row>
    <row r="382" spans="1:17" ht="20.149999999999999" customHeight="1" x14ac:dyDescent="0.35">
      <c r="A382" s="44">
        <v>376</v>
      </c>
      <c r="B382" s="20"/>
      <c r="C382" s="20"/>
      <c r="D382" s="20"/>
      <c r="E382" s="20"/>
      <c r="F382" s="20"/>
      <c r="G382" s="20"/>
      <c r="H382" s="107" t="str">
        <f>IF(C382="","",IF(C382="","",(VLOOKUP(C382,Listes!$B$31:$C$35,2,FALSE))))</f>
        <v/>
      </c>
      <c r="I382" s="221" t="str">
        <f t="shared" si="10"/>
        <v/>
      </c>
      <c r="J382" s="221"/>
      <c r="K382" s="221"/>
      <c r="L382" s="101" t="str">
        <f>IF(H382="","",IF(H382="","",(VLOOKUP(H382,Listes!$C$31:$D$35,2,FALSE))))</f>
        <v/>
      </c>
      <c r="M382" s="100" t="str">
        <f>IF($H382="","",IF($C382=Listes!$B$32,IF('Dépenses forfaitaires'!$E382&lt;=Listes!$B$53,('Dépenses forfaitaires'!$E382*(VLOOKUP('Dépenses forfaitaires'!$D382,Listes!$A$54:$E$60,2,FALSE))),IF('Dépenses forfaitaires'!$E382&gt;Listes!$E$53,('Dépenses forfaitaires'!$E382*(VLOOKUP('Dépenses forfaitaires'!$D382,Listes!$A$54:$E$60,5,FALSE))),('Dépenses forfaitaires'!$E382*(VLOOKUP('Dépenses forfaitaires'!$D382,Listes!$A$54:$E$60,3,FALSE)))+(VLOOKUP('Dépenses forfaitaires'!$D382,Listes!$A$54:$E$60,4,FALSE))))))</f>
        <v/>
      </c>
      <c r="N382" s="100" t="str">
        <f>IF($H382="","",IF($C382=Listes!$B$31,IF('Dépenses forfaitaires'!$E382&lt;=Listes!$B$42,('Dépenses forfaitaires'!$E382*(VLOOKUP('Dépenses forfaitaires'!$D382,Listes!$A$43:$E$49,2,FALSE))),IF('Dépenses forfaitaires'!$E382&gt;Listes!$D$42,('Dépenses forfaitaires'!$E382*(VLOOKUP('Dépenses forfaitaires'!$D382,Listes!$A$43:$E$49,5,FALSE))),('Dépenses forfaitaires'!$E382*(VLOOKUP('Dépenses forfaitaires'!$D382,Listes!$A$43:$E$49,3,FALSE)))+(VLOOKUP('Dépenses forfaitaires'!$D382,Listes!$A$43:$E$49,4,FALSE))))))</f>
        <v/>
      </c>
      <c r="O382" s="100" t="str">
        <f>IF($H382="","",IF($C382=Listes!$B$34,Listes!$I$31,IF($C382=Listes!$B$35,(VLOOKUP('Dépenses forfaitaires'!$F382,Listes!$E$31:$F$36,2,FALSE)),IF($C382=Listes!$B$33,IF('Dépenses forfaitaires'!$E382&lt;=Listes!$A$64,'Dépenses forfaitaires'!$E382*Listes!$A$65,IF('Dépenses forfaitaires'!$E382&gt;Listes!$D$64,'Dépenses forfaitaires'!$E382*Listes!$D$65,(('Dépenses forfaitaires'!$E382*Listes!$B$65)+Listes!$C$65)))))))</f>
        <v/>
      </c>
      <c r="P382" s="101" t="str">
        <f t="shared" si="11"/>
        <v/>
      </c>
      <c r="Q382" s="221"/>
    </row>
    <row r="383" spans="1:17" ht="20.149999999999999" customHeight="1" x14ac:dyDescent="0.35">
      <c r="A383" s="44">
        <v>377</v>
      </c>
      <c r="B383" s="20"/>
      <c r="C383" s="20"/>
      <c r="D383" s="20"/>
      <c r="E383" s="20"/>
      <c r="F383" s="20"/>
      <c r="G383" s="20"/>
      <c r="H383" s="107" t="str">
        <f>IF(C383="","",IF(C383="","",(VLOOKUP(C383,Listes!$B$31:$C$35,2,FALSE))))</f>
        <v/>
      </c>
      <c r="I383" s="221" t="str">
        <f t="shared" si="10"/>
        <v/>
      </c>
      <c r="J383" s="221"/>
      <c r="K383" s="221"/>
      <c r="L383" s="101" t="str">
        <f>IF(H383="","",IF(H383="","",(VLOOKUP(H383,Listes!$C$31:$D$35,2,FALSE))))</f>
        <v/>
      </c>
      <c r="M383" s="100" t="str">
        <f>IF($H383="","",IF($C383=Listes!$B$32,IF('Dépenses forfaitaires'!$E383&lt;=Listes!$B$53,('Dépenses forfaitaires'!$E383*(VLOOKUP('Dépenses forfaitaires'!$D383,Listes!$A$54:$E$60,2,FALSE))),IF('Dépenses forfaitaires'!$E383&gt;Listes!$E$53,('Dépenses forfaitaires'!$E383*(VLOOKUP('Dépenses forfaitaires'!$D383,Listes!$A$54:$E$60,5,FALSE))),('Dépenses forfaitaires'!$E383*(VLOOKUP('Dépenses forfaitaires'!$D383,Listes!$A$54:$E$60,3,FALSE)))+(VLOOKUP('Dépenses forfaitaires'!$D383,Listes!$A$54:$E$60,4,FALSE))))))</f>
        <v/>
      </c>
      <c r="N383" s="100" t="str">
        <f>IF($H383="","",IF($C383=Listes!$B$31,IF('Dépenses forfaitaires'!$E383&lt;=Listes!$B$42,('Dépenses forfaitaires'!$E383*(VLOOKUP('Dépenses forfaitaires'!$D383,Listes!$A$43:$E$49,2,FALSE))),IF('Dépenses forfaitaires'!$E383&gt;Listes!$D$42,('Dépenses forfaitaires'!$E383*(VLOOKUP('Dépenses forfaitaires'!$D383,Listes!$A$43:$E$49,5,FALSE))),('Dépenses forfaitaires'!$E383*(VLOOKUP('Dépenses forfaitaires'!$D383,Listes!$A$43:$E$49,3,FALSE)))+(VLOOKUP('Dépenses forfaitaires'!$D383,Listes!$A$43:$E$49,4,FALSE))))))</f>
        <v/>
      </c>
      <c r="O383" s="100" t="str">
        <f>IF($H383="","",IF($C383=Listes!$B$34,Listes!$I$31,IF($C383=Listes!$B$35,(VLOOKUP('Dépenses forfaitaires'!$F383,Listes!$E$31:$F$36,2,FALSE)),IF($C383=Listes!$B$33,IF('Dépenses forfaitaires'!$E383&lt;=Listes!$A$64,'Dépenses forfaitaires'!$E383*Listes!$A$65,IF('Dépenses forfaitaires'!$E383&gt;Listes!$D$64,'Dépenses forfaitaires'!$E383*Listes!$D$65,(('Dépenses forfaitaires'!$E383*Listes!$B$65)+Listes!$C$65)))))))</f>
        <v/>
      </c>
      <c r="P383" s="101" t="str">
        <f t="shared" si="11"/>
        <v/>
      </c>
      <c r="Q383" s="221"/>
    </row>
    <row r="384" spans="1:17" ht="20.149999999999999" customHeight="1" x14ac:dyDescent="0.35">
      <c r="A384" s="44">
        <v>378</v>
      </c>
      <c r="B384" s="20"/>
      <c r="C384" s="20"/>
      <c r="D384" s="20"/>
      <c r="E384" s="20"/>
      <c r="F384" s="20"/>
      <c r="G384" s="20"/>
      <c r="H384" s="107" t="str">
        <f>IF(C384="","",IF(C384="","",(VLOOKUP(C384,Listes!$B$31:$C$35,2,FALSE))))</f>
        <v/>
      </c>
      <c r="I384" s="221" t="str">
        <f t="shared" si="10"/>
        <v/>
      </c>
      <c r="J384" s="221"/>
      <c r="K384" s="221"/>
      <c r="L384" s="101" t="str">
        <f>IF(H384="","",IF(H384="","",(VLOOKUP(H384,Listes!$C$31:$D$35,2,FALSE))))</f>
        <v/>
      </c>
      <c r="M384" s="100" t="str">
        <f>IF($H384="","",IF($C384=Listes!$B$32,IF('Dépenses forfaitaires'!$E384&lt;=Listes!$B$53,('Dépenses forfaitaires'!$E384*(VLOOKUP('Dépenses forfaitaires'!$D384,Listes!$A$54:$E$60,2,FALSE))),IF('Dépenses forfaitaires'!$E384&gt;Listes!$E$53,('Dépenses forfaitaires'!$E384*(VLOOKUP('Dépenses forfaitaires'!$D384,Listes!$A$54:$E$60,5,FALSE))),('Dépenses forfaitaires'!$E384*(VLOOKUP('Dépenses forfaitaires'!$D384,Listes!$A$54:$E$60,3,FALSE)))+(VLOOKUP('Dépenses forfaitaires'!$D384,Listes!$A$54:$E$60,4,FALSE))))))</f>
        <v/>
      </c>
      <c r="N384" s="100" t="str">
        <f>IF($H384="","",IF($C384=Listes!$B$31,IF('Dépenses forfaitaires'!$E384&lt;=Listes!$B$42,('Dépenses forfaitaires'!$E384*(VLOOKUP('Dépenses forfaitaires'!$D384,Listes!$A$43:$E$49,2,FALSE))),IF('Dépenses forfaitaires'!$E384&gt;Listes!$D$42,('Dépenses forfaitaires'!$E384*(VLOOKUP('Dépenses forfaitaires'!$D384,Listes!$A$43:$E$49,5,FALSE))),('Dépenses forfaitaires'!$E384*(VLOOKUP('Dépenses forfaitaires'!$D384,Listes!$A$43:$E$49,3,FALSE)))+(VLOOKUP('Dépenses forfaitaires'!$D384,Listes!$A$43:$E$49,4,FALSE))))))</f>
        <v/>
      </c>
      <c r="O384" s="100" t="str">
        <f>IF($H384="","",IF($C384=Listes!$B$34,Listes!$I$31,IF($C384=Listes!$B$35,(VLOOKUP('Dépenses forfaitaires'!$F384,Listes!$E$31:$F$36,2,FALSE)),IF($C384=Listes!$B$33,IF('Dépenses forfaitaires'!$E384&lt;=Listes!$A$64,'Dépenses forfaitaires'!$E384*Listes!$A$65,IF('Dépenses forfaitaires'!$E384&gt;Listes!$D$64,'Dépenses forfaitaires'!$E384*Listes!$D$65,(('Dépenses forfaitaires'!$E384*Listes!$B$65)+Listes!$C$65)))))))</f>
        <v/>
      </c>
      <c r="P384" s="101" t="str">
        <f t="shared" si="11"/>
        <v/>
      </c>
      <c r="Q384" s="221"/>
    </row>
    <row r="385" spans="1:17" ht="20.149999999999999" customHeight="1" x14ac:dyDescent="0.35">
      <c r="A385" s="44">
        <v>379</v>
      </c>
      <c r="B385" s="20"/>
      <c r="C385" s="20"/>
      <c r="D385" s="20"/>
      <c r="E385" s="20"/>
      <c r="F385" s="20"/>
      <c r="G385" s="20"/>
      <c r="H385" s="107" t="str">
        <f>IF(C385="","",IF(C385="","",(VLOOKUP(C385,Listes!$B$31:$C$35,2,FALSE))))</f>
        <v/>
      </c>
      <c r="I385" s="221" t="str">
        <f t="shared" si="10"/>
        <v/>
      </c>
      <c r="J385" s="221"/>
      <c r="K385" s="221"/>
      <c r="L385" s="101" t="str">
        <f>IF(H385="","",IF(H385="","",(VLOOKUP(H385,Listes!$C$31:$D$35,2,FALSE))))</f>
        <v/>
      </c>
      <c r="M385" s="100" t="str">
        <f>IF($H385="","",IF($C385=Listes!$B$32,IF('Dépenses forfaitaires'!$E385&lt;=Listes!$B$53,('Dépenses forfaitaires'!$E385*(VLOOKUP('Dépenses forfaitaires'!$D385,Listes!$A$54:$E$60,2,FALSE))),IF('Dépenses forfaitaires'!$E385&gt;Listes!$E$53,('Dépenses forfaitaires'!$E385*(VLOOKUP('Dépenses forfaitaires'!$D385,Listes!$A$54:$E$60,5,FALSE))),('Dépenses forfaitaires'!$E385*(VLOOKUP('Dépenses forfaitaires'!$D385,Listes!$A$54:$E$60,3,FALSE)))+(VLOOKUP('Dépenses forfaitaires'!$D385,Listes!$A$54:$E$60,4,FALSE))))))</f>
        <v/>
      </c>
      <c r="N385" s="100" t="str">
        <f>IF($H385="","",IF($C385=Listes!$B$31,IF('Dépenses forfaitaires'!$E385&lt;=Listes!$B$42,('Dépenses forfaitaires'!$E385*(VLOOKUP('Dépenses forfaitaires'!$D385,Listes!$A$43:$E$49,2,FALSE))),IF('Dépenses forfaitaires'!$E385&gt;Listes!$D$42,('Dépenses forfaitaires'!$E385*(VLOOKUP('Dépenses forfaitaires'!$D385,Listes!$A$43:$E$49,5,FALSE))),('Dépenses forfaitaires'!$E385*(VLOOKUP('Dépenses forfaitaires'!$D385,Listes!$A$43:$E$49,3,FALSE)))+(VLOOKUP('Dépenses forfaitaires'!$D385,Listes!$A$43:$E$49,4,FALSE))))))</f>
        <v/>
      </c>
      <c r="O385" s="100" t="str">
        <f>IF($H385="","",IF($C385=Listes!$B$34,Listes!$I$31,IF($C385=Listes!$B$35,(VLOOKUP('Dépenses forfaitaires'!$F385,Listes!$E$31:$F$36,2,FALSE)),IF($C385=Listes!$B$33,IF('Dépenses forfaitaires'!$E385&lt;=Listes!$A$64,'Dépenses forfaitaires'!$E385*Listes!$A$65,IF('Dépenses forfaitaires'!$E385&gt;Listes!$D$64,'Dépenses forfaitaires'!$E385*Listes!$D$65,(('Dépenses forfaitaires'!$E385*Listes!$B$65)+Listes!$C$65)))))))</f>
        <v/>
      </c>
      <c r="P385" s="101" t="str">
        <f t="shared" si="11"/>
        <v/>
      </c>
      <c r="Q385" s="221"/>
    </row>
    <row r="386" spans="1:17" ht="20.149999999999999" customHeight="1" x14ac:dyDescent="0.35">
      <c r="A386" s="44">
        <v>380</v>
      </c>
      <c r="B386" s="20"/>
      <c r="C386" s="20"/>
      <c r="D386" s="20"/>
      <c r="E386" s="20"/>
      <c r="F386" s="20"/>
      <c r="G386" s="20"/>
      <c r="H386" s="107" t="str">
        <f>IF(C386="","",IF(C386="","",(VLOOKUP(C386,Listes!$B$31:$C$35,2,FALSE))))</f>
        <v/>
      </c>
      <c r="I386" s="221" t="str">
        <f t="shared" si="10"/>
        <v/>
      </c>
      <c r="J386" s="221"/>
      <c r="K386" s="221"/>
      <c r="L386" s="101" t="str">
        <f>IF(H386="","",IF(H386="","",(VLOOKUP(H386,Listes!$C$31:$D$35,2,FALSE))))</f>
        <v/>
      </c>
      <c r="M386" s="100" t="str">
        <f>IF($H386="","",IF($C386=Listes!$B$32,IF('Dépenses forfaitaires'!$E386&lt;=Listes!$B$53,('Dépenses forfaitaires'!$E386*(VLOOKUP('Dépenses forfaitaires'!$D386,Listes!$A$54:$E$60,2,FALSE))),IF('Dépenses forfaitaires'!$E386&gt;Listes!$E$53,('Dépenses forfaitaires'!$E386*(VLOOKUP('Dépenses forfaitaires'!$D386,Listes!$A$54:$E$60,5,FALSE))),('Dépenses forfaitaires'!$E386*(VLOOKUP('Dépenses forfaitaires'!$D386,Listes!$A$54:$E$60,3,FALSE)))+(VLOOKUP('Dépenses forfaitaires'!$D386,Listes!$A$54:$E$60,4,FALSE))))))</f>
        <v/>
      </c>
      <c r="N386" s="100" t="str">
        <f>IF($H386="","",IF($C386=Listes!$B$31,IF('Dépenses forfaitaires'!$E386&lt;=Listes!$B$42,('Dépenses forfaitaires'!$E386*(VLOOKUP('Dépenses forfaitaires'!$D386,Listes!$A$43:$E$49,2,FALSE))),IF('Dépenses forfaitaires'!$E386&gt;Listes!$D$42,('Dépenses forfaitaires'!$E386*(VLOOKUP('Dépenses forfaitaires'!$D386,Listes!$A$43:$E$49,5,FALSE))),('Dépenses forfaitaires'!$E386*(VLOOKUP('Dépenses forfaitaires'!$D386,Listes!$A$43:$E$49,3,FALSE)))+(VLOOKUP('Dépenses forfaitaires'!$D386,Listes!$A$43:$E$49,4,FALSE))))))</f>
        <v/>
      </c>
      <c r="O386" s="100" t="str">
        <f>IF($H386="","",IF($C386=Listes!$B$34,Listes!$I$31,IF($C386=Listes!$B$35,(VLOOKUP('Dépenses forfaitaires'!$F386,Listes!$E$31:$F$36,2,FALSE)),IF($C386=Listes!$B$33,IF('Dépenses forfaitaires'!$E386&lt;=Listes!$A$64,'Dépenses forfaitaires'!$E386*Listes!$A$65,IF('Dépenses forfaitaires'!$E386&gt;Listes!$D$64,'Dépenses forfaitaires'!$E386*Listes!$D$65,(('Dépenses forfaitaires'!$E386*Listes!$B$65)+Listes!$C$65)))))))</f>
        <v/>
      </c>
      <c r="P386" s="101" t="str">
        <f t="shared" si="11"/>
        <v/>
      </c>
      <c r="Q386" s="221"/>
    </row>
    <row r="387" spans="1:17" ht="20.149999999999999" customHeight="1" x14ac:dyDescent="0.35">
      <c r="A387" s="44">
        <v>381</v>
      </c>
      <c r="B387" s="20"/>
      <c r="C387" s="20"/>
      <c r="D387" s="20"/>
      <c r="E387" s="20"/>
      <c r="F387" s="20"/>
      <c r="G387" s="20"/>
      <c r="H387" s="107" t="str">
        <f>IF(C387="","",IF(C387="","",(VLOOKUP(C387,Listes!$B$31:$C$35,2,FALSE))))</f>
        <v/>
      </c>
      <c r="I387" s="221" t="str">
        <f t="shared" si="10"/>
        <v/>
      </c>
      <c r="J387" s="221"/>
      <c r="K387" s="221"/>
      <c r="L387" s="101" t="str">
        <f>IF(H387="","",IF(H387="","",(VLOOKUP(H387,Listes!$C$31:$D$35,2,FALSE))))</f>
        <v/>
      </c>
      <c r="M387" s="100" t="str">
        <f>IF($H387="","",IF($C387=Listes!$B$32,IF('Dépenses forfaitaires'!$E387&lt;=Listes!$B$53,('Dépenses forfaitaires'!$E387*(VLOOKUP('Dépenses forfaitaires'!$D387,Listes!$A$54:$E$60,2,FALSE))),IF('Dépenses forfaitaires'!$E387&gt;Listes!$E$53,('Dépenses forfaitaires'!$E387*(VLOOKUP('Dépenses forfaitaires'!$D387,Listes!$A$54:$E$60,5,FALSE))),('Dépenses forfaitaires'!$E387*(VLOOKUP('Dépenses forfaitaires'!$D387,Listes!$A$54:$E$60,3,FALSE)))+(VLOOKUP('Dépenses forfaitaires'!$D387,Listes!$A$54:$E$60,4,FALSE))))))</f>
        <v/>
      </c>
      <c r="N387" s="100" t="str">
        <f>IF($H387="","",IF($C387=Listes!$B$31,IF('Dépenses forfaitaires'!$E387&lt;=Listes!$B$42,('Dépenses forfaitaires'!$E387*(VLOOKUP('Dépenses forfaitaires'!$D387,Listes!$A$43:$E$49,2,FALSE))),IF('Dépenses forfaitaires'!$E387&gt;Listes!$D$42,('Dépenses forfaitaires'!$E387*(VLOOKUP('Dépenses forfaitaires'!$D387,Listes!$A$43:$E$49,5,FALSE))),('Dépenses forfaitaires'!$E387*(VLOOKUP('Dépenses forfaitaires'!$D387,Listes!$A$43:$E$49,3,FALSE)))+(VLOOKUP('Dépenses forfaitaires'!$D387,Listes!$A$43:$E$49,4,FALSE))))))</f>
        <v/>
      </c>
      <c r="O387" s="100" t="str">
        <f>IF($H387="","",IF($C387=Listes!$B$34,Listes!$I$31,IF($C387=Listes!$B$35,(VLOOKUP('Dépenses forfaitaires'!$F387,Listes!$E$31:$F$36,2,FALSE)),IF($C387=Listes!$B$33,IF('Dépenses forfaitaires'!$E387&lt;=Listes!$A$64,'Dépenses forfaitaires'!$E387*Listes!$A$65,IF('Dépenses forfaitaires'!$E387&gt;Listes!$D$64,'Dépenses forfaitaires'!$E387*Listes!$D$65,(('Dépenses forfaitaires'!$E387*Listes!$B$65)+Listes!$C$65)))))))</f>
        <v/>
      </c>
      <c r="P387" s="101" t="str">
        <f t="shared" si="11"/>
        <v/>
      </c>
      <c r="Q387" s="221"/>
    </row>
    <row r="388" spans="1:17" ht="20.149999999999999" customHeight="1" x14ac:dyDescent="0.35">
      <c r="A388" s="44">
        <v>382</v>
      </c>
      <c r="B388" s="20"/>
      <c r="C388" s="20"/>
      <c r="D388" s="20"/>
      <c r="E388" s="20"/>
      <c r="F388" s="20"/>
      <c r="G388" s="20"/>
      <c r="H388" s="107" t="str">
        <f>IF(C388="","",IF(C388="","",(VLOOKUP(C388,Listes!$B$31:$C$35,2,FALSE))))</f>
        <v/>
      </c>
      <c r="I388" s="221" t="str">
        <f t="shared" si="10"/>
        <v/>
      </c>
      <c r="J388" s="221"/>
      <c r="K388" s="221"/>
      <c r="L388" s="101" t="str">
        <f>IF(H388="","",IF(H388="","",(VLOOKUP(H388,Listes!$C$31:$D$35,2,FALSE))))</f>
        <v/>
      </c>
      <c r="M388" s="100" t="str">
        <f>IF($H388="","",IF($C388=Listes!$B$32,IF('Dépenses forfaitaires'!$E388&lt;=Listes!$B$53,('Dépenses forfaitaires'!$E388*(VLOOKUP('Dépenses forfaitaires'!$D388,Listes!$A$54:$E$60,2,FALSE))),IF('Dépenses forfaitaires'!$E388&gt;Listes!$E$53,('Dépenses forfaitaires'!$E388*(VLOOKUP('Dépenses forfaitaires'!$D388,Listes!$A$54:$E$60,5,FALSE))),('Dépenses forfaitaires'!$E388*(VLOOKUP('Dépenses forfaitaires'!$D388,Listes!$A$54:$E$60,3,FALSE)))+(VLOOKUP('Dépenses forfaitaires'!$D388,Listes!$A$54:$E$60,4,FALSE))))))</f>
        <v/>
      </c>
      <c r="N388" s="100" t="str">
        <f>IF($H388="","",IF($C388=Listes!$B$31,IF('Dépenses forfaitaires'!$E388&lt;=Listes!$B$42,('Dépenses forfaitaires'!$E388*(VLOOKUP('Dépenses forfaitaires'!$D388,Listes!$A$43:$E$49,2,FALSE))),IF('Dépenses forfaitaires'!$E388&gt;Listes!$D$42,('Dépenses forfaitaires'!$E388*(VLOOKUP('Dépenses forfaitaires'!$D388,Listes!$A$43:$E$49,5,FALSE))),('Dépenses forfaitaires'!$E388*(VLOOKUP('Dépenses forfaitaires'!$D388,Listes!$A$43:$E$49,3,FALSE)))+(VLOOKUP('Dépenses forfaitaires'!$D388,Listes!$A$43:$E$49,4,FALSE))))))</f>
        <v/>
      </c>
      <c r="O388" s="100" t="str">
        <f>IF($H388="","",IF($C388=Listes!$B$34,Listes!$I$31,IF($C388=Listes!$B$35,(VLOOKUP('Dépenses forfaitaires'!$F388,Listes!$E$31:$F$36,2,FALSE)),IF($C388=Listes!$B$33,IF('Dépenses forfaitaires'!$E388&lt;=Listes!$A$64,'Dépenses forfaitaires'!$E388*Listes!$A$65,IF('Dépenses forfaitaires'!$E388&gt;Listes!$D$64,'Dépenses forfaitaires'!$E388*Listes!$D$65,(('Dépenses forfaitaires'!$E388*Listes!$B$65)+Listes!$C$65)))))))</f>
        <v/>
      </c>
      <c r="P388" s="101" t="str">
        <f t="shared" si="11"/>
        <v/>
      </c>
      <c r="Q388" s="221"/>
    </row>
    <row r="389" spans="1:17" ht="20.149999999999999" customHeight="1" x14ac:dyDescent="0.35">
      <c r="A389" s="44">
        <v>383</v>
      </c>
      <c r="B389" s="20"/>
      <c r="C389" s="20"/>
      <c r="D389" s="20"/>
      <c r="E389" s="20"/>
      <c r="F389" s="20"/>
      <c r="G389" s="20"/>
      <c r="H389" s="107" t="str">
        <f>IF(C389="","",IF(C389="","",(VLOOKUP(C389,Listes!$B$31:$C$35,2,FALSE))))</f>
        <v/>
      </c>
      <c r="I389" s="221" t="str">
        <f t="shared" si="10"/>
        <v/>
      </c>
      <c r="J389" s="221"/>
      <c r="K389" s="221"/>
      <c r="L389" s="101" t="str">
        <f>IF(H389="","",IF(H389="","",(VLOOKUP(H389,Listes!$C$31:$D$35,2,FALSE))))</f>
        <v/>
      </c>
      <c r="M389" s="100" t="str">
        <f>IF($H389="","",IF($C389=Listes!$B$32,IF('Dépenses forfaitaires'!$E389&lt;=Listes!$B$53,('Dépenses forfaitaires'!$E389*(VLOOKUP('Dépenses forfaitaires'!$D389,Listes!$A$54:$E$60,2,FALSE))),IF('Dépenses forfaitaires'!$E389&gt;Listes!$E$53,('Dépenses forfaitaires'!$E389*(VLOOKUP('Dépenses forfaitaires'!$D389,Listes!$A$54:$E$60,5,FALSE))),('Dépenses forfaitaires'!$E389*(VLOOKUP('Dépenses forfaitaires'!$D389,Listes!$A$54:$E$60,3,FALSE)))+(VLOOKUP('Dépenses forfaitaires'!$D389,Listes!$A$54:$E$60,4,FALSE))))))</f>
        <v/>
      </c>
      <c r="N389" s="100" t="str">
        <f>IF($H389="","",IF($C389=Listes!$B$31,IF('Dépenses forfaitaires'!$E389&lt;=Listes!$B$42,('Dépenses forfaitaires'!$E389*(VLOOKUP('Dépenses forfaitaires'!$D389,Listes!$A$43:$E$49,2,FALSE))),IF('Dépenses forfaitaires'!$E389&gt;Listes!$D$42,('Dépenses forfaitaires'!$E389*(VLOOKUP('Dépenses forfaitaires'!$D389,Listes!$A$43:$E$49,5,FALSE))),('Dépenses forfaitaires'!$E389*(VLOOKUP('Dépenses forfaitaires'!$D389,Listes!$A$43:$E$49,3,FALSE)))+(VLOOKUP('Dépenses forfaitaires'!$D389,Listes!$A$43:$E$49,4,FALSE))))))</f>
        <v/>
      </c>
      <c r="O389" s="100" t="str">
        <f>IF($H389="","",IF($C389=Listes!$B$34,Listes!$I$31,IF($C389=Listes!$B$35,(VLOOKUP('Dépenses forfaitaires'!$F389,Listes!$E$31:$F$36,2,FALSE)),IF($C389=Listes!$B$33,IF('Dépenses forfaitaires'!$E389&lt;=Listes!$A$64,'Dépenses forfaitaires'!$E389*Listes!$A$65,IF('Dépenses forfaitaires'!$E389&gt;Listes!$D$64,'Dépenses forfaitaires'!$E389*Listes!$D$65,(('Dépenses forfaitaires'!$E389*Listes!$B$65)+Listes!$C$65)))))))</f>
        <v/>
      </c>
      <c r="P389" s="101" t="str">
        <f t="shared" si="11"/>
        <v/>
      </c>
      <c r="Q389" s="221"/>
    </row>
    <row r="390" spans="1:17" ht="20.149999999999999" customHeight="1" x14ac:dyDescent="0.35">
      <c r="A390" s="44">
        <v>384</v>
      </c>
      <c r="B390" s="20"/>
      <c r="C390" s="20"/>
      <c r="D390" s="20"/>
      <c r="E390" s="20"/>
      <c r="F390" s="20"/>
      <c r="G390" s="20"/>
      <c r="H390" s="107" t="str">
        <f>IF(C390="","",IF(C390="","",(VLOOKUP(C390,Listes!$B$31:$C$35,2,FALSE))))</f>
        <v/>
      </c>
      <c r="I390" s="221" t="str">
        <f t="shared" si="10"/>
        <v/>
      </c>
      <c r="J390" s="221"/>
      <c r="K390" s="221"/>
      <c r="L390" s="101" t="str">
        <f>IF(H390="","",IF(H390="","",(VLOOKUP(H390,Listes!$C$31:$D$35,2,FALSE))))</f>
        <v/>
      </c>
      <c r="M390" s="100" t="str">
        <f>IF($H390="","",IF($C390=Listes!$B$32,IF('Dépenses forfaitaires'!$E390&lt;=Listes!$B$53,('Dépenses forfaitaires'!$E390*(VLOOKUP('Dépenses forfaitaires'!$D390,Listes!$A$54:$E$60,2,FALSE))),IF('Dépenses forfaitaires'!$E390&gt;Listes!$E$53,('Dépenses forfaitaires'!$E390*(VLOOKUP('Dépenses forfaitaires'!$D390,Listes!$A$54:$E$60,5,FALSE))),('Dépenses forfaitaires'!$E390*(VLOOKUP('Dépenses forfaitaires'!$D390,Listes!$A$54:$E$60,3,FALSE)))+(VLOOKUP('Dépenses forfaitaires'!$D390,Listes!$A$54:$E$60,4,FALSE))))))</f>
        <v/>
      </c>
      <c r="N390" s="100" t="str">
        <f>IF($H390="","",IF($C390=Listes!$B$31,IF('Dépenses forfaitaires'!$E390&lt;=Listes!$B$42,('Dépenses forfaitaires'!$E390*(VLOOKUP('Dépenses forfaitaires'!$D390,Listes!$A$43:$E$49,2,FALSE))),IF('Dépenses forfaitaires'!$E390&gt;Listes!$D$42,('Dépenses forfaitaires'!$E390*(VLOOKUP('Dépenses forfaitaires'!$D390,Listes!$A$43:$E$49,5,FALSE))),('Dépenses forfaitaires'!$E390*(VLOOKUP('Dépenses forfaitaires'!$D390,Listes!$A$43:$E$49,3,FALSE)))+(VLOOKUP('Dépenses forfaitaires'!$D390,Listes!$A$43:$E$49,4,FALSE))))))</f>
        <v/>
      </c>
      <c r="O390" s="100" t="str">
        <f>IF($H390="","",IF($C390=Listes!$B$34,Listes!$I$31,IF($C390=Listes!$B$35,(VLOOKUP('Dépenses forfaitaires'!$F390,Listes!$E$31:$F$36,2,FALSE)),IF($C390=Listes!$B$33,IF('Dépenses forfaitaires'!$E390&lt;=Listes!$A$64,'Dépenses forfaitaires'!$E390*Listes!$A$65,IF('Dépenses forfaitaires'!$E390&gt;Listes!$D$64,'Dépenses forfaitaires'!$E390*Listes!$D$65,(('Dépenses forfaitaires'!$E390*Listes!$B$65)+Listes!$C$65)))))))</f>
        <v/>
      </c>
      <c r="P390" s="101" t="str">
        <f t="shared" si="11"/>
        <v/>
      </c>
      <c r="Q390" s="221"/>
    </row>
    <row r="391" spans="1:17" ht="20.149999999999999" customHeight="1" x14ac:dyDescent="0.35">
      <c r="A391" s="44">
        <v>385</v>
      </c>
      <c r="B391" s="20"/>
      <c r="C391" s="20"/>
      <c r="D391" s="20"/>
      <c r="E391" s="20"/>
      <c r="F391" s="20"/>
      <c r="G391" s="20"/>
      <c r="H391" s="107" t="str">
        <f>IF(C391="","",IF(C391="","",(VLOOKUP(C391,Listes!$B$31:$C$35,2,FALSE))))</f>
        <v/>
      </c>
      <c r="I391" s="221" t="str">
        <f t="shared" si="10"/>
        <v/>
      </c>
      <c r="J391" s="221"/>
      <c r="K391" s="221"/>
      <c r="L391" s="101" t="str">
        <f>IF(H391="","",IF(H391="","",(VLOOKUP(H391,Listes!$C$31:$D$35,2,FALSE))))</f>
        <v/>
      </c>
      <c r="M391" s="100" t="str">
        <f>IF($H391="","",IF($C391=Listes!$B$32,IF('Dépenses forfaitaires'!$E391&lt;=Listes!$B$53,('Dépenses forfaitaires'!$E391*(VLOOKUP('Dépenses forfaitaires'!$D391,Listes!$A$54:$E$60,2,FALSE))),IF('Dépenses forfaitaires'!$E391&gt;Listes!$E$53,('Dépenses forfaitaires'!$E391*(VLOOKUP('Dépenses forfaitaires'!$D391,Listes!$A$54:$E$60,5,FALSE))),('Dépenses forfaitaires'!$E391*(VLOOKUP('Dépenses forfaitaires'!$D391,Listes!$A$54:$E$60,3,FALSE)))+(VLOOKUP('Dépenses forfaitaires'!$D391,Listes!$A$54:$E$60,4,FALSE))))))</f>
        <v/>
      </c>
      <c r="N391" s="100" t="str">
        <f>IF($H391="","",IF($C391=Listes!$B$31,IF('Dépenses forfaitaires'!$E391&lt;=Listes!$B$42,('Dépenses forfaitaires'!$E391*(VLOOKUP('Dépenses forfaitaires'!$D391,Listes!$A$43:$E$49,2,FALSE))),IF('Dépenses forfaitaires'!$E391&gt;Listes!$D$42,('Dépenses forfaitaires'!$E391*(VLOOKUP('Dépenses forfaitaires'!$D391,Listes!$A$43:$E$49,5,FALSE))),('Dépenses forfaitaires'!$E391*(VLOOKUP('Dépenses forfaitaires'!$D391,Listes!$A$43:$E$49,3,FALSE)))+(VLOOKUP('Dépenses forfaitaires'!$D391,Listes!$A$43:$E$49,4,FALSE))))))</f>
        <v/>
      </c>
      <c r="O391" s="100" t="str">
        <f>IF($H391="","",IF($C391=Listes!$B$34,Listes!$I$31,IF($C391=Listes!$B$35,(VLOOKUP('Dépenses forfaitaires'!$F391,Listes!$E$31:$F$36,2,FALSE)),IF($C391=Listes!$B$33,IF('Dépenses forfaitaires'!$E391&lt;=Listes!$A$64,'Dépenses forfaitaires'!$E391*Listes!$A$65,IF('Dépenses forfaitaires'!$E391&gt;Listes!$D$64,'Dépenses forfaitaires'!$E391*Listes!$D$65,(('Dépenses forfaitaires'!$E391*Listes!$B$65)+Listes!$C$65)))))))</f>
        <v/>
      </c>
      <c r="P391" s="101" t="str">
        <f t="shared" si="11"/>
        <v/>
      </c>
      <c r="Q391" s="221"/>
    </row>
    <row r="392" spans="1:17" ht="20.149999999999999" customHeight="1" x14ac:dyDescent="0.35">
      <c r="A392" s="44">
        <v>386</v>
      </c>
      <c r="B392" s="20"/>
      <c r="C392" s="20"/>
      <c r="D392" s="20"/>
      <c r="E392" s="20"/>
      <c r="F392" s="20"/>
      <c r="G392" s="20"/>
      <c r="H392" s="107" t="str">
        <f>IF(C392="","",IF(C392="","",(VLOOKUP(C392,Listes!$B$31:$C$35,2,FALSE))))</f>
        <v/>
      </c>
      <c r="I392" s="221" t="str">
        <f t="shared" ref="I392:I455" si="12">IF(H392="Frais de déplacement (barèmes kilométriques) ",1,"")</f>
        <v/>
      </c>
      <c r="J392" s="221"/>
      <c r="K392" s="221"/>
      <c r="L392" s="101" t="str">
        <f>IF(H392="","",IF(H392="","",(VLOOKUP(H392,Listes!$C$31:$D$35,2,FALSE))))</f>
        <v/>
      </c>
      <c r="M392" s="100" t="str">
        <f>IF($H392="","",IF($C392=Listes!$B$32,IF('Dépenses forfaitaires'!$E392&lt;=Listes!$B$53,('Dépenses forfaitaires'!$E392*(VLOOKUP('Dépenses forfaitaires'!$D392,Listes!$A$54:$E$60,2,FALSE))),IF('Dépenses forfaitaires'!$E392&gt;Listes!$E$53,('Dépenses forfaitaires'!$E392*(VLOOKUP('Dépenses forfaitaires'!$D392,Listes!$A$54:$E$60,5,FALSE))),('Dépenses forfaitaires'!$E392*(VLOOKUP('Dépenses forfaitaires'!$D392,Listes!$A$54:$E$60,3,FALSE)))+(VLOOKUP('Dépenses forfaitaires'!$D392,Listes!$A$54:$E$60,4,FALSE))))))</f>
        <v/>
      </c>
      <c r="N392" s="100" t="str">
        <f>IF($H392="","",IF($C392=Listes!$B$31,IF('Dépenses forfaitaires'!$E392&lt;=Listes!$B$42,('Dépenses forfaitaires'!$E392*(VLOOKUP('Dépenses forfaitaires'!$D392,Listes!$A$43:$E$49,2,FALSE))),IF('Dépenses forfaitaires'!$E392&gt;Listes!$D$42,('Dépenses forfaitaires'!$E392*(VLOOKUP('Dépenses forfaitaires'!$D392,Listes!$A$43:$E$49,5,FALSE))),('Dépenses forfaitaires'!$E392*(VLOOKUP('Dépenses forfaitaires'!$D392,Listes!$A$43:$E$49,3,FALSE)))+(VLOOKUP('Dépenses forfaitaires'!$D392,Listes!$A$43:$E$49,4,FALSE))))))</f>
        <v/>
      </c>
      <c r="O392" s="100" t="str">
        <f>IF($H392="","",IF($C392=Listes!$B$34,Listes!$I$31,IF($C392=Listes!$B$35,(VLOOKUP('Dépenses forfaitaires'!$F392,Listes!$E$31:$F$36,2,FALSE)),IF($C392=Listes!$B$33,IF('Dépenses forfaitaires'!$E392&lt;=Listes!$A$64,'Dépenses forfaitaires'!$E392*Listes!$A$65,IF('Dépenses forfaitaires'!$E392&gt;Listes!$D$64,'Dépenses forfaitaires'!$E392*Listes!$D$65,(('Dépenses forfaitaires'!$E392*Listes!$B$65)+Listes!$C$65)))))))</f>
        <v/>
      </c>
      <c r="P392" s="101" t="str">
        <f t="shared" ref="P392:P455" si="13">IF($I392="","",($O392+$N392+$M392)*$I392)</f>
        <v/>
      </c>
      <c r="Q392" s="221"/>
    </row>
    <row r="393" spans="1:17" ht="20.149999999999999" customHeight="1" x14ac:dyDescent="0.35">
      <c r="A393" s="44">
        <v>387</v>
      </c>
      <c r="B393" s="20"/>
      <c r="C393" s="20"/>
      <c r="D393" s="20"/>
      <c r="E393" s="20"/>
      <c r="F393" s="20"/>
      <c r="G393" s="20"/>
      <c r="H393" s="107" t="str">
        <f>IF(C393="","",IF(C393="","",(VLOOKUP(C393,Listes!$B$31:$C$35,2,FALSE))))</f>
        <v/>
      </c>
      <c r="I393" s="221" t="str">
        <f t="shared" si="12"/>
        <v/>
      </c>
      <c r="J393" s="221"/>
      <c r="K393" s="221"/>
      <c r="L393" s="101" t="str">
        <f>IF(H393="","",IF(H393="","",(VLOOKUP(H393,Listes!$C$31:$D$35,2,FALSE))))</f>
        <v/>
      </c>
      <c r="M393" s="100" t="str">
        <f>IF($H393="","",IF($C393=Listes!$B$32,IF('Dépenses forfaitaires'!$E393&lt;=Listes!$B$53,('Dépenses forfaitaires'!$E393*(VLOOKUP('Dépenses forfaitaires'!$D393,Listes!$A$54:$E$60,2,FALSE))),IF('Dépenses forfaitaires'!$E393&gt;Listes!$E$53,('Dépenses forfaitaires'!$E393*(VLOOKUP('Dépenses forfaitaires'!$D393,Listes!$A$54:$E$60,5,FALSE))),('Dépenses forfaitaires'!$E393*(VLOOKUP('Dépenses forfaitaires'!$D393,Listes!$A$54:$E$60,3,FALSE)))+(VLOOKUP('Dépenses forfaitaires'!$D393,Listes!$A$54:$E$60,4,FALSE))))))</f>
        <v/>
      </c>
      <c r="N393" s="100" t="str">
        <f>IF($H393="","",IF($C393=Listes!$B$31,IF('Dépenses forfaitaires'!$E393&lt;=Listes!$B$42,('Dépenses forfaitaires'!$E393*(VLOOKUP('Dépenses forfaitaires'!$D393,Listes!$A$43:$E$49,2,FALSE))),IF('Dépenses forfaitaires'!$E393&gt;Listes!$D$42,('Dépenses forfaitaires'!$E393*(VLOOKUP('Dépenses forfaitaires'!$D393,Listes!$A$43:$E$49,5,FALSE))),('Dépenses forfaitaires'!$E393*(VLOOKUP('Dépenses forfaitaires'!$D393,Listes!$A$43:$E$49,3,FALSE)))+(VLOOKUP('Dépenses forfaitaires'!$D393,Listes!$A$43:$E$49,4,FALSE))))))</f>
        <v/>
      </c>
      <c r="O393" s="100" t="str">
        <f>IF($H393="","",IF($C393=Listes!$B$34,Listes!$I$31,IF($C393=Listes!$B$35,(VLOOKUP('Dépenses forfaitaires'!$F393,Listes!$E$31:$F$36,2,FALSE)),IF($C393=Listes!$B$33,IF('Dépenses forfaitaires'!$E393&lt;=Listes!$A$64,'Dépenses forfaitaires'!$E393*Listes!$A$65,IF('Dépenses forfaitaires'!$E393&gt;Listes!$D$64,'Dépenses forfaitaires'!$E393*Listes!$D$65,(('Dépenses forfaitaires'!$E393*Listes!$B$65)+Listes!$C$65)))))))</f>
        <v/>
      </c>
      <c r="P393" s="101" t="str">
        <f t="shared" si="13"/>
        <v/>
      </c>
      <c r="Q393" s="221"/>
    </row>
    <row r="394" spans="1:17" ht="20.149999999999999" customHeight="1" x14ac:dyDescent="0.35">
      <c r="A394" s="44">
        <v>388</v>
      </c>
      <c r="B394" s="20"/>
      <c r="C394" s="20"/>
      <c r="D394" s="20"/>
      <c r="E394" s="20"/>
      <c r="F394" s="20"/>
      <c r="G394" s="20"/>
      <c r="H394" s="107" t="str">
        <f>IF(C394="","",IF(C394="","",(VLOOKUP(C394,Listes!$B$31:$C$35,2,FALSE))))</f>
        <v/>
      </c>
      <c r="I394" s="221" t="str">
        <f t="shared" si="12"/>
        <v/>
      </c>
      <c r="J394" s="221"/>
      <c r="K394" s="221"/>
      <c r="L394" s="101" t="str">
        <f>IF(H394="","",IF(H394="","",(VLOOKUP(H394,Listes!$C$31:$D$35,2,FALSE))))</f>
        <v/>
      </c>
      <c r="M394" s="100" t="str">
        <f>IF($H394="","",IF($C394=Listes!$B$32,IF('Dépenses forfaitaires'!$E394&lt;=Listes!$B$53,('Dépenses forfaitaires'!$E394*(VLOOKUP('Dépenses forfaitaires'!$D394,Listes!$A$54:$E$60,2,FALSE))),IF('Dépenses forfaitaires'!$E394&gt;Listes!$E$53,('Dépenses forfaitaires'!$E394*(VLOOKUP('Dépenses forfaitaires'!$D394,Listes!$A$54:$E$60,5,FALSE))),('Dépenses forfaitaires'!$E394*(VLOOKUP('Dépenses forfaitaires'!$D394,Listes!$A$54:$E$60,3,FALSE)))+(VLOOKUP('Dépenses forfaitaires'!$D394,Listes!$A$54:$E$60,4,FALSE))))))</f>
        <v/>
      </c>
      <c r="N394" s="100" t="str">
        <f>IF($H394="","",IF($C394=Listes!$B$31,IF('Dépenses forfaitaires'!$E394&lt;=Listes!$B$42,('Dépenses forfaitaires'!$E394*(VLOOKUP('Dépenses forfaitaires'!$D394,Listes!$A$43:$E$49,2,FALSE))),IF('Dépenses forfaitaires'!$E394&gt;Listes!$D$42,('Dépenses forfaitaires'!$E394*(VLOOKUP('Dépenses forfaitaires'!$D394,Listes!$A$43:$E$49,5,FALSE))),('Dépenses forfaitaires'!$E394*(VLOOKUP('Dépenses forfaitaires'!$D394,Listes!$A$43:$E$49,3,FALSE)))+(VLOOKUP('Dépenses forfaitaires'!$D394,Listes!$A$43:$E$49,4,FALSE))))))</f>
        <v/>
      </c>
      <c r="O394" s="100" t="str">
        <f>IF($H394="","",IF($C394=Listes!$B$34,Listes!$I$31,IF($C394=Listes!$B$35,(VLOOKUP('Dépenses forfaitaires'!$F394,Listes!$E$31:$F$36,2,FALSE)),IF($C394=Listes!$B$33,IF('Dépenses forfaitaires'!$E394&lt;=Listes!$A$64,'Dépenses forfaitaires'!$E394*Listes!$A$65,IF('Dépenses forfaitaires'!$E394&gt;Listes!$D$64,'Dépenses forfaitaires'!$E394*Listes!$D$65,(('Dépenses forfaitaires'!$E394*Listes!$B$65)+Listes!$C$65)))))))</f>
        <v/>
      </c>
      <c r="P394" s="101" t="str">
        <f t="shared" si="13"/>
        <v/>
      </c>
      <c r="Q394" s="221"/>
    </row>
    <row r="395" spans="1:17" ht="20.149999999999999" customHeight="1" x14ac:dyDescent="0.35">
      <c r="A395" s="44">
        <v>389</v>
      </c>
      <c r="B395" s="20"/>
      <c r="C395" s="20"/>
      <c r="D395" s="20"/>
      <c r="E395" s="20"/>
      <c r="F395" s="20"/>
      <c r="G395" s="20"/>
      <c r="H395" s="107" t="str">
        <f>IF(C395="","",IF(C395="","",(VLOOKUP(C395,Listes!$B$31:$C$35,2,FALSE))))</f>
        <v/>
      </c>
      <c r="I395" s="221" t="str">
        <f t="shared" si="12"/>
        <v/>
      </c>
      <c r="J395" s="221"/>
      <c r="K395" s="221"/>
      <c r="L395" s="101" t="str">
        <f>IF(H395="","",IF(H395="","",(VLOOKUP(H395,Listes!$C$31:$D$35,2,FALSE))))</f>
        <v/>
      </c>
      <c r="M395" s="100" t="str">
        <f>IF($H395="","",IF($C395=Listes!$B$32,IF('Dépenses forfaitaires'!$E395&lt;=Listes!$B$53,('Dépenses forfaitaires'!$E395*(VLOOKUP('Dépenses forfaitaires'!$D395,Listes!$A$54:$E$60,2,FALSE))),IF('Dépenses forfaitaires'!$E395&gt;Listes!$E$53,('Dépenses forfaitaires'!$E395*(VLOOKUP('Dépenses forfaitaires'!$D395,Listes!$A$54:$E$60,5,FALSE))),('Dépenses forfaitaires'!$E395*(VLOOKUP('Dépenses forfaitaires'!$D395,Listes!$A$54:$E$60,3,FALSE)))+(VLOOKUP('Dépenses forfaitaires'!$D395,Listes!$A$54:$E$60,4,FALSE))))))</f>
        <v/>
      </c>
      <c r="N395" s="100" t="str">
        <f>IF($H395="","",IF($C395=Listes!$B$31,IF('Dépenses forfaitaires'!$E395&lt;=Listes!$B$42,('Dépenses forfaitaires'!$E395*(VLOOKUP('Dépenses forfaitaires'!$D395,Listes!$A$43:$E$49,2,FALSE))),IF('Dépenses forfaitaires'!$E395&gt;Listes!$D$42,('Dépenses forfaitaires'!$E395*(VLOOKUP('Dépenses forfaitaires'!$D395,Listes!$A$43:$E$49,5,FALSE))),('Dépenses forfaitaires'!$E395*(VLOOKUP('Dépenses forfaitaires'!$D395,Listes!$A$43:$E$49,3,FALSE)))+(VLOOKUP('Dépenses forfaitaires'!$D395,Listes!$A$43:$E$49,4,FALSE))))))</f>
        <v/>
      </c>
      <c r="O395" s="100" t="str">
        <f>IF($H395="","",IF($C395=Listes!$B$34,Listes!$I$31,IF($C395=Listes!$B$35,(VLOOKUP('Dépenses forfaitaires'!$F395,Listes!$E$31:$F$36,2,FALSE)),IF($C395=Listes!$B$33,IF('Dépenses forfaitaires'!$E395&lt;=Listes!$A$64,'Dépenses forfaitaires'!$E395*Listes!$A$65,IF('Dépenses forfaitaires'!$E395&gt;Listes!$D$64,'Dépenses forfaitaires'!$E395*Listes!$D$65,(('Dépenses forfaitaires'!$E395*Listes!$B$65)+Listes!$C$65)))))))</f>
        <v/>
      </c>
      <c r="P395" s="101" t="str">
        <f t="shared" si="13"/>
        <v/>
      </c>
      <c r="Q395" s="221"/>
    </row>
    <row r="396" spans="1:17" ht="20.149999999999999" customHeight="1" x14ac:dyDescent="0.35">
      <c r="A396" s="44">
        <v>390</v>
      </c>
      <c r="B396" s="20"/>
      <c r="C396" s="20"/>
      <c r="D396" s="20"/>
      <c r="E396" s="20"/>
      <c r="F396" s="20"/>
      <c r="G396" s="20"/>
      <c r="H396" s="107" t="str">
        <f>IF(C396="","",IF(C396="","",(VLOOKUP(C396,Listes!$B$31:$C$35,2,FALSE))))</f>
        <v/>
      </c>
      <c r="I396" s="221" t="str">
        <f t="shared" si="12"/>
        <v/>
      </c>
      <c r="J396" s="221"/>
      <c r="K396" s="221"/>
      <c r="L396" s="101" t="str">
        <f>IF(H396="","",IF(H396="","",(VLOOKUP(H396,Listes!$C$31:$D$35,2,FALSE))))</f>
        <v/>
      </c>
      <c r="M396" s="100" t="str">
        <f>IF($H396="","",IF($C396=Listes!$B$32,IF('Dépenses forfaitaires'!$E396&lt;=Listes!$B$53,('Dépenses forfaitaires'!$E396*(VLOOKUP('Dépenses forfaitaires'!$D396,Listes!$A$54:$E$60,2,FALSE))),IF('Dépenses forfaitaires'!$E396&gt;Listes!$E$53,('Dépenses forfaitaires'!$E396*(VLOOKUP('Dépenses forfaitaires'!$D396,Listes!$A$54:$E$60,5,FALSE))),('Dépenses forfaitaires'!$E396*(VLOOKUP('Dépenses forfaitaires'!$D396,Listes!$A$54:$E$60,3,FALSE)))+(VLOOKUP('Dépenses forfaitaires'!$D396,Listes!$A$54:$E$60,4,FALSE))))))</f>
        <v/>
      </c>
      <c r="N396" s="100" t="str">
        <f>IF($H396="","",IF($C396=Listes!$B$31,IF('Dépenses forfaitaires'!$E396&lt;=Listes!$B$42,('Dépenses forfaitaires'!$E396*(VLOOKUP('Dépenses forfaitaires'!$D396,Listes!$A$43:$E$49,2,FALSE))),IF('Dépenses forfaitaires'!$E396&gt;Listes!$D$42,('Dépenses forfaitaires'!$E396*(VLOOKUP('Dépenses forfaitaires'!$D396,Listes!$A$43:$E$49,5,FALSE))),('Dépenses forfaitaires'!$E396*(VLOOKUP('Dépenses forfaitaires'!$D396,Listes!$A$43:$E$49,3,FALSE)))+(VLOOKUP('Dépenses forfaitaires'!$D396,Listes!$A$43:$E$49,4,FALSE))))))</f>
        <v/>
      </c>
      <c r="O396" s="100" t="str">
        <f>IF($H396="","",IF($C396=Listes!$B$34,Listes!$I$31,IF($C396=Listes!$B$35,(VLOOKUP('Dépenses forfaitaires'!$F396,Listes!$E$31:$F$36,2,FALSE)),IF($C396=Listes!$B$33,IF('Dépenses forfaitaires'!$E396&lt;=Listes!$A$64,'Dépenses forfaitaires'!$E396*Listes!$A$65,IF('Dépenses forfaitaires'!$E396&gt;Listes!$D$64,'Dépenses forfaitaires'!$E396*Listes!$D$65,(('Dépenses forfaitaires'!$E396*Listes!$B$65)+Listes!$C$65)))))))</f>
        <v/>
      </c>
      <c r="P396" s="101" t="str">
        <f t="shared" si="13"/>
        <v/>
      </c>
      <c r="Q396" s="221"/>
    </row>
    <row r="397" spans="1:17" ht="20.149999999999999" customHeight="1" x14ac:dyDescent="0.35">
      <c r="A397" s="44">
        <v>391</v>
      </c>
      <c r="B397" s="20"/>
      <c r="C397" s="20"/>
      <c r="D397" s="20"/>
      <c r="E397" s="20"/>
      <c r="F397" s="20"/>
      <c r="G397" s="20"/>
      <c r="H397" s="107" t="str">
        <f>IF(C397="","",IF(C397="","",(VLOOKUP(C397,Listes!$B$31:$C$35,2,FALSE))))</f>
        <v/>
      </c>
      <c r="I397" s="221" t="str">
        <f t="shared" si="12"/>
        <v/>
      </c>
      <c r="J397" s="221"/>
      <c r="K397" s="221"/>
      <c r="L397" s="101" t="str">
        <f>IF(H397="","",IF(H397="","",(VLOOKUP(H397,Listes!$C$31:$D$35,2,FALSE))))</f>
        <v/>
      </c>
      <c r="M397" s="100" t="str">
        <f>IF($H397="","",IF($C397=Listes!$B$32,IF('Dépenses forfaitaires'!$E397&lt;=Listes!$B$53,('Dépenses forfaitaires'!$E397*(VLOOKUP('Dépenses forfaitaires'!$D397,Listes!$A$54:$E$60,2,FALSE))),IF('Dépenses forfaitaires'!$E397&gt;Listes!$E$53,('Dépenses forfaitaires'!$E397*(VLOOKUP('Dépenses forfaitaires'!$D397,Listes!$A$54:$E$60,5,FALSE))),('Dépenses forfaitaires'!$E397*(VLOOKUP('Dépenses forfaitaires'!$D397,Listes!$A$54:$E$60,3,FALSE)))+(VLOOKUP('Dépenses forfaitaires'!$D397,Listes!$A$54:$E$60,4,FALSE))))))</f>
        <v/>
      </c>
      <c r="N397" s="100" t="str">
        <f>IF($H397="","",IF($C397=Listes!$B$31,IF('Dépenses forfaitaires'!$E397&lt;=Listes!$B$42,('Dépenses forfaitaires'!$E397*(VLOOKUP('Dépenses forfaitaires'!$D397,Listes!$A$43:$E$49,2,FALSE))),IF('Dépenses forfaitaires'!$E397&gt;Listes!$D$42,('Dépenses forfaitaires'!$E397*(VLOOKUP('Dépenses forfaitaires'!$D397,Listes!$A$43:$E$49,5,FALSE))),('Dépenses forfaitaires'!$E397*(VLOOKUP('Dépenses forfaitaires'!$D397,Listes!$A$43:$E$49,3,FALSE)))+(VLOOKUP('Dépenses forfaitaires'!$D397,Listes!$A$43:$E$49,4,FALSE))))))</f>
        <v/>
      </c>
      <c r="O397" s="100" t="str">
        <f>IF($H397="","",IF($C397=Listes!$B$34,Listes!$I$31,IF($C397=Listes!$B$35,(VLOOKUP('Dépenses forfaitaires'!$F397,Listes!$E$31:$F$36,2,FALSE)),IF($C397=Listes!$B$33,IF('Dépenses forfaitaires'!$E397&lt;=Listes!$A$64,'Dépenses forfaitaires'!$E397*Listes!$A$65,IF('Dépenses forfaitaires'!$E397&gt;Listes!$D$64,'Dépenses forfaitaires'!$E397*Listes!$D$65,(('Dépenses forfaitaires'!$E397*Listes!$B$65)+Listes!$C$65)))))))</f>
        <v/>
      </c>
      <c r="P397" s="101" t="str">
        <f t="shared" si="13"/>
        <v/>
      </c>
      <c r="Q397" s="221"/>
    </row>
    <row r="398" spans="1:17" ht="20.149999999999999" customHeight="1" x14ac:dyDescent="0.35">
      <c r="A398" s="44">
        <v>392</v>
      </c>
      <c r="B398" s="20"/>
      <c r="C398" s="20"/>
      <c r="D398" s="20"/>
      <c r="E398" s="20"/>
      <c r="F398" s="20"/>
      <c r="G398" s="20"/>
      <c r="H398" s="107" t="str">
        <f>IF(C398="","",IF(C398="","",(VLOOKUP(C398,Listes!$B$31:$C$35,2,FALSE))))</f>
        <v/>
      </c>
      <c r="I398" s="221" t="str">
        <f t="shared" si="12"/>
        <v/>
      </c>
      <c r="J398" s="221"/>
      <c r="K398" s="221"/>
      <c r="L398" s="101" t="str">
        <f>IF(H398="","",IF(H398="","",(VLOOKUP(H398,Listes!$C$31:$D$35,2,FALSE))))</f>
        <v/>
      </c>
      <c r="M398" s="100" t="str">
        <f>IF($H398="","",IF($C398=Listes!$B$32,IF('Dépenses forfaitaires'!$E398&lt;=Listes!$B$53,('Dépenses forfaitaires'!$E398*(VLOOKUP('Dépenses forfaitaires'!$D398,Listes!$A$54:$E$60,2,FALSE))),IF('Dépenses forfaitaires'!$E398&gt;Listes!$E$53,('Dépenses forfaitaires'!$E398*(VLOOKUP('Dépenses forfaitaires'!$D398,Listes!$A$54:$E$60,5,FALSE))),('Dépenses forfaitaires'!$E398*(VLOOKUP('Dépenses forfaitaires'!$D398,Listes!$A$54:$E$60,3,FALSE)))+(VLOOKUP('Dépenses forfaitaires'!$D398,Listes!$A$54:$E$60,4,FALSE))))))</f>
        <v/>
      </c>
      <c r="N398" s="100" t="str">
        <f>IF($H398="","",IF($C398=Listes!$B$31,IF('Dépenses forfaitaires'!$E398&lt;=Listes!$B$42,('Dépenses forfaitaires'!$E398*(VLOOKUP('Dépenses forfaitaires'!$D398,Listes!$A$43:$E$49,2,FALSE))),IF('Dépenses forfaitaires'!$E398&gt;Listes!$D$42,('Dépenses forfaitaires'!$E398*(VLOOKUP('Dépenses forfaitaires'!$D398,Listes!$A$43:$E$49,5,FALSE))),('Dépenses forfaitaires'!$E398*(VLOOKUP('Dépenses forfaitaires'!$D398,Listes!$A$43:$E$49,3,FALSE)))+(VLOOKUP('Dépenses forfaitaires'!$D398,Listes!$A$43:$E$49,4,FALSE))))))</f>
        <v/>
      </c>
      <c r="O398" s="100" t="str">
        <f>IF($H398="","",IF($C398=Listes!$B$34,Listes!$I$31,IF($C398=Listes!$B$35,(VLOOKUP('Dépenses forfaitaires'!$F398,Listes!$E$31:$F$36,2,FALSE)),IF($C398=Listes!$B$33,IF('Dépenses forfaitaires'!$E398&lt;=Listes!$A$64,'Dépenses forfaitaires'!$E398*Listes!$A$65,IF('Dépenses forfaitaires'!$E398&gt;Listes!$D$64,'Dépenses forfaitaires'!$E398*Listes!$D$65,(('Dépenses forfaitaires'!$E398*Listes!$B$65)+Listes!$C$65)))))))</f>
        <v/>
      </c>
      <c r="P398" s="101" t="str">
        <f t="shared" si="13"/>
        <v/>
      </c>
      <c r="Q398" s="221"/>
    </row>
    <row r="399" spans="1:17" ht="20.149999999999999" customHeight="1" x14ac:dyDescent="0.35">
      <c r="A399" s="44">
        <v>393</v>
      </c>
      <c r="B399" s="20"/>
      <c r="C399" s="20"/>
      <c r="D399" s="20"/>
      <c r="E399" s="20"/>
      <c r="F399" s="20"/>
      <c r="G399" s="20"/>
      <c r="H399" s="107" t="str">
        <f>IF(C399="","",IF(C399="","",(VLOOKUP(C399,Listes!$B$31:$C$35,2,FALSE))))</f>
        <v/>
      </c>
      <c r="I399" s="221" t="str">
        <f t="shared" si="12"/>
        <v/>
      </c>
      <c r="J399" s="221"/>
      <c r="K399" s="221"/>
      <c r="L399" s="101" t="str">
        <f>IF(H399="","",IF(H399="","",(VLOOKUP(H399,Listes!$C$31:$D$35,2,FALSE))))</f>
        <v/>
      </c>
      <c r="M399" s="100" t="str">
        <f>IF($H399="","",IF($C399=Listes!$B$32,IF('Dépenses forfaitaires'!$E399&lt;=Listes!$B$53,('Dépenses forfaitaires'!$E399*(VLOOKUP('Dépenses forfaitaires'!$D399,Listes!$A$54:$E$60,2,FALSE))),IF('Dépenses forfaitaires'!$E399&gt;Listes!$E$53,('Dépenses forfaitaires'!$E399*(VLOOKUP('Dépenses forfaitaires'!$D399,Listes!$A$54:$E$60,5,FALSE))),('Dépenses forfaitaires'!$E399*(VLOOKUP('Dépenses forfaitaires'!$D399,Listes!$A$54:$E$60,3,FALSE)))+(VLOOKUP('Dépenses forfaitaires'!$D399,Listes!$A$54:$E$60,4,FALSE))))))</f>
        <v/>
      </c>
      <c r="N399" s="100" t="str">
        <f>IF($H399="","",IF($C399=Listes!$B$31,IF('Dépenses forfaitaires'!$E399&lt;=Listes!$B$42,('Dépenses forfaitaires'!$E399*(VLOOKUP('Dépenses forfaitaires'!$D399,Listes!$A$43:$E$49,2,FALSE))),IF('Dépenses forfaitaires'!$E399&gt;Listes!$D$42,('Dépenses forfaitaires'!$E399*(VLOOKUP('Dépenses forfaitaires'!$D399,Listes!$A$43:$E$49,5,FALSE))),('Dépenses forfaitaires'!$E399*(VLOOKUP('Dépenses forfaitaires'!$D399,Listes!$A$43:$E$49,3,FALSE)))+(VLOOKUP('Dépenses forfaitaires'!$D399,Listes!$A$43:$E$49,4,FALSE))))))</f>
        <v/>
      </c>
      <c r="O399" s="100" t="str">
        <f>IF($H399="","",IF($C399=Listes!$B$34,Listes!$I$31,IF($C399=Listes!$B$35,(VLOOKUP('Dépenses forfaitaires'!$F399,Listes!$E$31:$F$36,2,FALSE)),IF($C399=Listes!$B$33,IF('Dépenses forfaitaires'!$E399&lt;=Listes!$A$64,'Dépenses forfaitaires'!$E399*Listes!$A$65,IF('Dépenses forfaitaires'!$E399&gt;Listes!$D$64,'Dépenses forfaitaires'!$E399*Listes!$D$65,(('Dépenses forfaitaires'!$E399*Listes!$B$65)+Listes!$C$65)))))))</f>
        <v/>
      </c>
      <c r="P399" s="101" t="str">
        <f t="shared" si="13"/>
        <v/>
      </c>
      <c r="Q399" s="221"/>
    </row>
    <row r="400" spans="1:17" ht="20.149999999999999" customHeight="1" x14ac:dyDescent="0.35">
      <c r="A400" s="44">
        <v>394</v>
      </c>
      <c r="B400" s="20"/>
      <c r="C400" s="20"/>
      <c r="D400" s="20"/>
      <c r="E400" s="20"/>
      <c r="F400" s="20"/>
      <c r="G400" s="20"/>
      <c r="H400" s="107" t="str">
        <f>IF(C400="","",IF(C400="","",(VLOOKUP(C400,Listes!$B$31:$C$35,2,FALSE))))</f>
        <v/>
      </c>
      <c r="I400" s="221" t="str">
        <f t="shared" si="12"/>
        <v/>
      </c>
      <c r="J400" s="221"/>
      <c r="K400" s="221"/>
      <c r="L400" s="101" t="str">
        <f>IF(H400="","",IF(H400="","",(VLOOKUP(H400,Listes!$C$31:$D$35,2,FALSE))))</f>
        <v/>
      </c>
      <c r="M400" s="100" t="str">
        <f>IF($H400="","",IF($C400=Listes!$B$32,IF('Dépenses forfaitaires'!$E400&lt;=Listes!$B$53,('Dépenses forfaitaires'!$E400*(VLOOKUP('Dépenses forfaitaires'!$D400,Listes!$A$54:$E$60,2,FALSE))),IF('Dépenses forfaitaires'!$E400&gt;Listes!$E$53,('Dépenses forfaitaires'!$E400*(VLOOKUP('Dépenses forfaitaires'!$D400,Listes!$A$54:$E$60,5,FALSE))),('Dépenses forfaitaires'!$E400*(VLOOKUP('Dépenses forfaitaires'!$D400,Listes!$A$54:$E$60,3,FALSE)))+(VLOOKUP('Dépenses forfaitaires'!$D400,Listes!$A$54:$E$60,4,FALSE))))))</f>
        <v/>
      </c>
      <c r="N400" s="100" t="str">
        <f>IF($H400="","",IF($C400=Listes!$B$31,IF('Dépenses forfaitaires'!$E400&lt;=Listes!$B$42,('Dépenses forfaitaires'!$E400*(VLOOKUP('Dépenses forfaitaires'!$D400,Listes!$A$43:$E$49,2,FALSE))),IF('Dépenses forfaitaires'!$E400&gt;Listes!$D$42,('Dépenses forfaitaires'!$E400*(VLOOKUP('Dépenses forfaitaires'!$D400,Listes!$A$43:$E$49,5,FALSE))),('Dépenses forfaitaires'!$E400*(VLOOKUP('Dépenses forfaitaires'!$D400,Listes!$A$43:$E$49,3,FALSE)))+(VLOOKUP('Dépenses forfaitaires'!$D400,Listes!$A$43:$E$49,4,FALSE))))))</f>
        <v/>
      </c>
      <c r="O400" s="100" t="str">
        <f>IF($H400="","",IF($C400=Listes!$B$34,Listes!$I$31,IF($C400=Listes!$B$35,(VLOOKUP('Dépenses forfaitaires'!$F400,Listes!$E$31:$F$36,2,FALSE)),IF($C400=Listes!$B$33,IF('Dépenses forfaitaires'!$E400&lt;=Listes!$A$64,'Dépenses forfaitaires'!$E400*Listes!$A$65,IF('Dépenses forfaitaires'!$E400&gt;Listes!$D$64,'Dépenses forfaitaires'!$E400*Listes!$D$65,(('Dépenses forfaitaires'!$E400*Listes!$B$65)+Listes!$C$65)))))))</f>
        <v/>
      </c>
      <c r="P400" s="101" t="str">
        <f t="shared" si="13"/>
        <v/>
      </c>
      <c r="Q400" s="221"/>
    </row>
    <row r="401" spans="1:17" ht="20.149999999999999" customHeight="1" x14ac:dyDescent="0.35">
      <c r="A401" s="44">
        <v>395</v>
      </c>
      <c r="B401" s="20"/>
      <c r="C401" s="20"/>
      <c r="D401" s="20"/>
      <c r="E401" s="20"/>
      <c r="F401" s="20"/>
      <c r="G401" s="20"/>
      <c r="H401" s="107" t="str">
        <f>IF(C401="","",IF(C401="","",(VLOOKUP(C401,Listes!$B$31:$C$35,2,FALSE))))</f>
        <v/>
      </c>
      <c r="I401" s="221" t="str">
        <f t="shared" si="12"/>
        <v/>
      </c>
      <c r="J401" s="221"/>
      <c r="K401" s="221"/>
      <c r="L401" s="101" t="str">
        <f>IF(H401="","",IF(H401="","",(VLOOKUP(H401,Listes!$C$31:$D$35,2,FALSE))))</f>
        <v/>
      </c>
      <c r="M401" s="100" t="str">
        <f>IF($H401="","",IF($C401=Listes!$B$32,IF('Dépenses forfaitaires'!$E401&lt;=Listes!$B$53,('Dépenses forfaitaires'!$E401*(VLOOKUP('Dépenses forfaitaires'!$D401,Listes!$A$54:$E$60,2,FALSE))),IF('Dépenses forfaitaires'!$E401&gt;Listes!$E$53,('Dépenses forfaitaires'!$E401*(VLOOKUP('Dépenses forfaitaires'!$D401,Listes!$A$54:$E$60,5,FALSE))),('Dépenses forfaitaires'!$E401*(VLOOKUP('Dépenses forfaitaires'!$D401,Listes!$A$54:$E$60,3,FALSE)))+(VLOOKUP('Dépenses forfaitaires'!$D401,Listes!$A$54:$E$60,4,FALSE))))))</f>
        <v/>
      </c>
      <c r="N401" s="100" t="str">
        <f>IF($H401="","",IF($C401=Listes!$B$31,IF('Dépenses forfaitaires'!$E401&lt;=Listes!$B$42,('Dépenses forfaitaires'!$E401*(VLOOKUP('Dépenses forfaitaires'!$D401,Listes!$A$43:$E$49,2,FALSE))),IF('Dépenses forfaitaires'!$E401&gt;Listes!$D$42,('Dépenses forfaitaires'!$E401*(VLOOKUP('Dépenses forfaitaires'!$D401,Listes!$A$43:$E$49,5,FALSE))),('Dépenses forfaitaires'!$E401*(VLOOKUP('Dépenses forfaitaires'!$D401,Listes!$A$43:$E$49,3,FALSE)))+(VLOOKUP('Dépenses forfaitaires'!$D401,Listes!$A$43:$E$49,4,FALSE))))))</f>
        <v/>
      </c>
      <c r="O401" s="100" t="str">
        <f>IF($H401="","",IF($C401=Listes!$B$34,Listes!$I$31,IF($C401=Listes!$B$35,(VLOOKUP('Dépenses forfaitaires'!$F401,Listes!$E$31:$F$36,2,FALSE)),IF($C401=Listes!$B$33,IF('Dépenses forfaitaires'!$E401&lt;=Listes!$A$64,'Dépenses forfaitaires'!$E401*Listes!$A$65,IF('Dépenses forfaitaires'!$E401&gt;Listes!$D$64,'Dépenses forfaitaires'!$E401*Listes!$D$65,(('Dépenses forfaitaires'!$E401*Listes!$B$65)+Listes!$C$65)))))))</f>
        <v/>
      </c>
      <c r="P401" s="101" t="str">
        <f t="shared" si="13"/>
        <v/>
      </c>
      <c r="Q401" s="221"/>
    </row>
    <row r="402" spans="1:17" ht="20.149999999999999" customHeight="1" x14ac:dyDescent="0.35">
      <c r="A402" s="44">
        <v>396</v>
      </c>
      <c r="B402" s="20"/>
      <c r="C402" s="20"/>
      <c r="D402" s="20"/>
      <c r="E402" s="20"/>
      <c r="F402" s="20"/>
      <c r="G402" s="20"/>
      <c r="H402" s="107" t="str">
        <f>IF(C402="","",IF(C402="","",(VLOOKUP(C402,Listes!$B$31:$C$35,2,FALSE))))</f>
        <v/>
      </c>
      <c r="I402" s="221" t="str">
        <f t="shared" si="12"/>
        <v/>
      </c>
      <c r="J402" s="221"/>
      <c r="K402" s="221"/>
      <c r="L402" s="101" t="str">
        <f>IF(H402="","",IF(H402="","",(VLOOKUP(H402,Listes!$C$31:$D$35,2,FALSE))))</f>
        <v/>
      </c>
      <c r="M402" s="100" t="str">
        <f>IF($H402="","",IF($C402=Listes!$B$32,IF('Dépenses forfaitaires'!$E402&lt;=Listes!$B$53,('Dépenses forfaitaires'!$E402*(VLOOKUP('Dépenses forfaitaires'!$D402,Listes!$A$54:$E$60,2,FALSE))),IF('Dépenses forfaitaires'!$E402&gt;Listes!$E$53,('Dépenses forfaitaires'!$E402*(VLOOKUP('Dépenses forfaitaires'!$D402,Listes!$A$54:$E$60,5,FALSE))),('Dépenses forfaitaires'!$E402*(VLOOKUP('Dépenses forfaitaires'!$D402,Listes!$A$54:$E$60,3,FALSE)))+(VLOOKUP('Dépenses forfaitaires'!$D402,Listes!$A$54:$E$60,4,FALSE))))))</f>
        <v/>
      </c>
      <c r="N402" s="100" t="str">
        <f>IF($H402="","",IF($C402=Listes!$B$31,IF('Dépenses forfaitaires'!$E402&lt;=Listes!$B$42,('Dépenses forfaitaires'!$E402*(VLOOKUP('Dépenses forfaitaires'!$D402,Listes!$A$43:$E$49,2,FALSE))),IF('Dépenses forfaitaires'!$E402&gt;Listes!$D$42,('Dépenses forfaitaires'!$E402*(VLOOKUP('Dépenses forfaitaires'!$D402,Listes!$A$43:$E$49,5,FALSE))),('Dépenses forfaitaires'!$E402*(VLOOKUP('Dépenses forfaitaires'!$D402,Listes!$A$43:$E$49,3,FALSE)))+(VLOOKUP('Dépenses forfaitaires'!$D402,Listes!$A$43:$E$49,4,FALSE))))))</f>
        <v/>
      </c>
      <c r="O402" s="100" t="str">
        <f>IF($H402="","",IF($C402=Listes!$B$34,Listes!$I$31,IF($C402=Listes!$B$35,(VLOOKUP('Dépenses forfaitaires'!$F402,Listes!$E$31:$F$36,2,FALSE)),IF($C402=Listes!$B$33,IF('Dépenses forfaitaires'!$E402&lt;=Listes!$A$64,'Dépenses forfaitaires'!$E402*Listes!$A$65,IF('Dépenses forfaitaires'!$E402&gt;Listes!$D$64,'Dépenses forfaitaires'!$E402*Listes!$D$65,(('Dépenses forfaitaires'!$E402*Listes!$B$65)+Listes!$C$65)))))))</f>
        <v/>
      </c>
      <c r="P402" s="101" t="str">
        <f t="shared" si="13"/>
        <v/>
      </c>
      <c r="Q402" s="221"/>
    </row>
    <row r="403" spans="1:17" ht="20.149999999999999" customHeight="1" x14ac:dyDescent="0.35">
      <c r="A403" s="44">
        <v>397</v>
      </c>
      <c r="B403" s="20"/>
      <c r="C403" s="20"/>
      <c r="D403" s="20"/>
      <c r="E403" s="20"/>
      <c r="F403" s="20"/>
      <c r="G403" s="20"/>
      <c r="H403" s="107" t="str">
        <f>IF(C403="","",IF(C403="","",(VLOOKUP(C403,Listes!$B$31:$C$35,2,FALSE))))</f>
        <v/>
      </c>
      <c r="I403" s="221" t="str">
        <f t="shared" si="12"/>
        <v/>
      </c>
      <c r="J403" s="221"/>
      <c r="K403" s="221"/>
      <c r="L403" s="101" t="str">
        <f>IF(H403="","",IF(H403="","",(VLOOKUP(H403,Listes!$C$31:$D$35,2,FALSE))))</f>
        <v/>
      </c>
      <c r="M403" s="100" t="str">
        <f>IF($H403="","",IF($C403=Listes!$B$32,IF('Dépenses forfaitaires'!$E403&lt;=Listes!$B$53,('Dépenses forfaitaires'!$E403*(VLOOKUP('Dépenses forfaitaires'!$D403,Listes!$A$54:$E$60,2,FALSE))),IF('Dépenses forfaitaires'!$E403&gt;Listes!$E$53,('Dépenses forfaitaires'!$E403*(VLOOKUP('Dépenses forfaitaires'!$D403,Listes!$A$54:$E$60,5,FALSE))),('Dépenses forfaitaires'!$E403*(VLOOKUP('Dépenses forfaitaires'!$D403,Listes!$A$54:$E$60,3,FALSE)))+(VLOOKUP('Dépenses forfaitaires'!$D403,Listes!$A$54:$E$60,4,FALSE))))))</f>
        <v/>
      </c>
      <c r="N403" s="100" t="str">
        <f>IF($H403="","",IF($C403=Listes!$B$31,IF('Dépenses forfaitaires'!$E403&lt;=Listes!$B$42,('Dépenses forfaitaires'!$E403*(VLOOKUP('Dépenses forfaitaires'!$D403,Listes!$A$43:$E$49,2,FALSE))),IF('Dépenses forfaitaires'!$E403&gt;Listes!$D$42,('Dépenses forfaitaires'!$E403*(VLOOKUP('Dépenses forfaitaires'!$D403,Listes!$A$43:$E$49,5,FALSE))),('Dépenses forfaitaires'!$E403*(VLOOKUP('Dépenses forfaitaires'!$D403,Listes!$A$43:$E$49,3,FALSE)))+(VLOOKUP('Dépenses forfaitaires'!$D403,Listes!$A$43:$E$49,4,FALSE))))))</f>
        <v/>
      </c>
      <c r="O403" s="100" t="str">
        <f>IF($H403="","",IF($C403=Listes!$B$34,Listes!$I$31,IF($C403=Listes!$B$35,(VLOOKUP('Dépenses forfaitaires'!$F403,Listes!$E$31:$F$36,2,FALSE)),IF($C403=Listes!$B$33,IF('Dépenses forfaitaires'!$E403&lt;=Listes!$A$64,'Dépenses forfaitaires'!$E403*Listes!$A$65,IF('Dépenses forfaitaires'!$E403&gt;Listes!$D$64,'Dépenses forfaitaires'!$E403*Listes!$D$65,(('Dépenses forfaitaires'!$E403*Listes!$B$65)+Listes!$C$65)))))))</f>
        <v/>
      </c>
      <c r="P403" s="101" t="str">
        <f t="shared" si="13"/>
        <v/>
      </c>
      <c r="Q403" s="221"/>
    </row>
    <row r="404" spans="1:17" ht="20.149999999999999" customHeight="1" x14ac:dyDescent="0.35">
      <c r="A404" s="44">
        <v>398</v>
      </c>
      <c r="B404" s="20"/>
      <c r="C404" s="20"/>
      <c r="D404" s="20"/>
      <c r="E404" s="20"/>
      <c r="F404" s="20"/>
      <c r="G404" s="20"/>
      <c r="H404" s="107" t="str">
        <f>IF(C404="","",IF(C404="","",(VLOOKUP(C404,Listes!$B$31:$C$35,2,FALSE))))</f>
        <v/>
      </c>
      <c r="I404" s="221" t="str">
        <f t="shared" si="12"/>
        <v/>
      </c>
      <c r="J404" s="221"/>
      <c r="K404" s="221"/>
      <c r="L404" s="101" t="str">
        <f>IF(H404="","",IF(H404="","",(VLOOKUP(H404,Listes!$C$31:$D$35,2,FALSE))))</f>
        <v/>
      </c>
      <c r="M404" s="100" t="str">
        <f>IF($H404="","",IF($C404=Listes!$B$32,IF('Dépenses forfaitaires'!$E404&lt;=Listes!$B$53,('Dépenses forfaitaires'!$E404*(VLOOKUP('Dépenses forfaitaires'!$D404,Listes!$A$54:$E$60,2,FALSE))),IF('Dépenses forfaitaires'!$E404&gt;Listes!$E$53,('Dépenses forfaitaires'!$E404*(VLOOKUP('Dépenses forfaitaires'!$D404,Listes!$A$54:$E$60,5,FALSE))),('Dépenses forfaitaires'!$E404*(VLOOKUP('Dépenses forfaitaires'!$D404,Listes!$A$54:$E$60,3,FALSE)))+(VLOOKUP('Dépenses forfaitaires'!$D404,Listes!$A$54:$E$60,4,FALSE))))))</f>
        <v/>
      </c>
      <c r="N404" s="100" t="str">
        <f>IF($H404="","",IF($C404=Listes!$B$31,IF('Dépenses forfaitaires'!$E404&lt;=Listes!$B$42,('Dépenses forfaitaires'!$E404*(VLOOKUP('Dépenses forfaitaires'!$D404,Listes!$A$43:$E$49,2,FALSE))),IF('Dépenses forfaitaires'!$E404&gt;Listes!$D$42,('Dépenses forfaitaires'!$E404*(VLOOKUP('Dépenses forfaitaires'!$D404,Listes!$A$43:$E$49,5,FALSE))),('Dépenses forfaitaires'!$E404*(VLOOKUP('Dépenses forfaitaires'!$D404,Listes!$A$43:$E$49,3,FALSE)))+(VLOOKUP('Dépenses forfaitaires'!$D404,Listes!$A$43:$E$49,4,FALSE))))))</f>
        <v/>
      </c>
      <c r="O404" s="100" t="str">
        <f>IF($H404="","",IF($C404=Listes!$B$34,Listes!$I$31,IF($C404=Listes!$B$35,(VLOOKUP('Dépenses forfaitaires'!$F404,Listes!$E$31:$F$36,2,FALSE)),IF($C404=Listes!$B$33,IF('Dépenses forfaitaires'!$E404&lt;=Listes!$A$64,'Dépenses forfaitaires'!$E404*Listes!$A$65,IF('Dépenses forfaitaires'!$E404&gt;Listes!$D$64,'Dépenses forfaitaires'!$E404*Listes!$D$65,(('Dépenses forfaitaires'!$E404*Listes!$B$65)+Listes!$C$65)))))))</f>
        <v/>
      </c>
      <c r="P404" s="101" t="str">
        <f t="shared" si="13"/>
        <v/>
      </c>
      <c r="Q404" s="221"/>
    </row>
    <row r="405" spans="1:17" ht="20.149999999999999" customHeight="1" x14ac:dyDescent="0.35">
      <c r="A405" s="44">
        <v>399</v>
      </c>
      <c r="B405" s="20"/>
      <c r="C405" s="20"/>
      <c r="D405" s="20"/>
      <c r="E405" s="20"/>
      <c r="F405" s="20"/>
      <c r="G405" s="20"/>
      <c r="H405" s="107" t="str">
        <f>IF(C405="","",IF(C405="","",(VLOOKUP(C405,Listes!$B$31:$C$35,2,FALSE))))</f>
        <v/>
      </c>
      <c r="I405" s="221" t="str">
        <f t="shared" si="12"/>
        <v/>
      </c>
      <c r="J405" s="221"/>
      <c r="K405" s="221"/>
      <c r="L405" s="101" t="str">
        <f>IF(H405="","",IF(H405="","",(VLOOKUP(H405,Listes!$C$31:$D$35,2,FALSE))))</f>
        <v/>
      </c>
      <c r="M405" s="100" t="str">
        <f>IF($H405="","",IF($C405=Listes!$B$32,IF('Dépenses forfaitaires'!$E405&lt;=Listes!$B$53,('Dépenses forfaitaires'!$E405*(VLOOKUP('Dépenses forfaitaires'!$D405,Listes!$A$54:$E$60,2,FALSE))),IF('Dépenses forfaitaires'!$E405&gt;Listes!$E$53,('Dépenses forfaitaires'!$E405*(VLOOKUP('Dépenses forfaitaires'!$D405,Listes!$A$54:$E$60,5,FALSE))),('Dépenses forfaitaires'!$E405*(VLOOKUP('Dépenses forfaitaires'!$D405,Listes!$A$54:$E$60,3,FALSE)))+(VLOOKUP('Dépenses forfaitaires'!$D405,Listes!$A$54:$E$60,4,FALSE))))))</f>
        <v/>
      </c>
      <c r="N405" s="100" t="str">
        <f>IF($H405="","",IF($C405=Listes!$B$31,IF('Dépenses forfaitaires'!$E405&lt;=Listes!$B$42,('Dépenses forfaitaires'!$E405*(VLOOKUP('Dépenses forfaitaires'!$D405,Listes!$A$43:$E$49,2,FALSE))),IF('Dépenses forfaitaires'!$E405&gt;Listes!$D$42,('Dépenses forfaitaires'!$E405*(VLOOKUP('Dépenses forfaitaires'!$D405,Listes!$A$43:$E$49,5,FALSE))),('Dépenses forfaitaires'!$E405*(VLOOKUP('Dépenses forfaitaires'!$D405,Listes!$A$43:$E$49,3,FALSE)))+(VLOOKUP('Dépenses forfaitaires'!$D405,Listes!$A$43:$E$49,4,FALSE))))))</f>
        <v/>
      </c>
      <c r="O405" s="100" t="str">
        <f>IF($H405="","",IF($C405=Listes!$B$34,Listes!$I$31,IF($C405=Listes!$B$35,(VLOOKUP('Dépenses forfaitaires'!$F405,Listes!$E$31:$F$36,2,FALSE)),IF($C405=Listes!$B$33,IF('Dépenses forfaitaires'!$E405&lt;=Listes!$A$64,'Dépenses forfaitaires'!$E405*Listes!$A$65,IF('Dépenses forfaitaires'!$E405&gt;Listes!$D$64,'Dépenses forfaitaires'!$E405*Listes!$D$65,(('Dépenses forfaitaires'!$E405*Listes!$B$65)+Listes!$C$65)))))))</f>
        <v/>
      </c>
      <c r="P405" s="101" t="str">
        <f t="shared" si="13"/>
        <v/>
      </c>
      <c r="Q405" s="221"/>
    </row>
    <row r="406" spans="1:17" ht="20.149999999999999" customHeight="1" x14ac:dyDescent="0.35">
      <c r="A406" s="44">
        <v>400</v>
      </c>
      <c r="B406" s="20"/>
      <c r="C406" s="20"/>
      <c r="D406" s="20"/>
      <c r="E406" s="20"/>
      <c r="F406" s="20"/>
      <c r="G406" s="20"/>
      <c r="H406" s="107" t="str">
        <f>IF(C406="","",IF(C406="","",(VLOOKUP(C406,Listes!$B$31:$C$35,2,FALSE))))</f>
        <v/>
      </c>
      <c r="I406" s="221" t="str">
        <f t="shared" si="12"/>
        <v/>
      </c>
      <c r="J406" s="221"/>
      <c r="K406" s="221"/>
      <c r="L406" s="101" t="str">
        <f>IF(H406="","",IF(H406="","",(VLOOKUP(H406,Listes!$C$31:$D$35,2,FALSE))))</f>
        <v/>
      </c>
      <c r="M406" s="100" t="str">
        <f>IF($H406="","",IF($C406=Listes!$B$32,IF('Dépenses forfaitaires'!$E406&lt;=Listes!$B$53,('Dépenses forfaitaires'!$E406*(VLOOKUP('Dépenses forfaitaires'!$D406,Listes!$A$54:$E$60,2,FALSE))),IF('Dépenses forfaitaires'!$E406&gt;Listes!$E$53,('Dépenses forfaitaires'!$E406*(VLOOKUP('Dépenses forfaitaires'!$D406,Listes!$A$54:$E$60,5,FALSE))),('Dépenses forfaitaires'!$E406*(VLOOKUP('Dépenses forfaitaires'!$D406,Listes!$A$54:$E$60,3,FALSE)))+(VLOOKUP('Dépenses forfaitaires'!$D406,Listes!$A$54:$E$60,4,FALSE))))))</f>
        <v/>
      </c>
      <c r="N406" s="100" t="str">
        <f>IF($H406="","",IF($C406=Listes!$B$31,IF('Dépenses forfaitaires'!$E406&lt;=Listes!$B$42,('Dépenses forfaitaires'!$E406*(VLOOKUP('Dépenses forfaitaires'!$D406,Listes!$A$43:$E$49,2,FALSE))),IF('Dépenses forfaitaires'!$E406&gt;Listes!$D$42,('Dépenses forfaitaires'!$E406*(VLOOKUP('Dépenses forfaitaires'!$D406,Listes!$A$43:$E$49,5,FALSE))),('Dépenses forfaitaires'!$E406*(VLOOKUP('Dépenses forfaitaires'!$D406,Listes!$A$43:$E$49,3,FALSE)))+(VLOOKUP('Dépenses forfaitaires'!$D406,Listes!$A$43:$E$49,4,FALSE))))))</f>
        <v/>
      </c>
      <c r="O406" s="100" t="str">
        <f>IF($H406="","",IF($C406=Listes!$B$34,Listes!$I$31,IF($C406=Listes!$B$35,(VLOOKUP('Dépenses forfaitaires'!$F406,Listes!$E$31:$F$36,2,FALSE)),IF($C406=Listes!$B$33,IF('Dépenses forfaitaires'!$E406&lt;=Listes!$A$64,'Dépenses forfaitaires'!$E406*Listes!$A$65,IF('Dépenses forfaitaires'!$E406&gt;Listes!$D$64,'Dépenses forfaitaires'!$E406*Listes!$D$65,(('Dépenses forfaitaires'!$E406*Listes!$B$65)+Listes!$C$65)))))))</f>
        <v/>
      </c>
      <c r="P406" s="101" t="str">
        <f t="shared" si="13"/>
        <v/>
      </c>
      <c r="Q406" s="221"/>
    </row>
    <row r="407" spans="1:17" ht="20.149999999999999" customHeight="1" x14ac:dyDescent="0.35">
      <c r="A407" s="44">
        <v>401</v>
      </c>
      <c r="B407" s="20"/>
      <c r="C407" s="20"/>
      <c r="D407" s="20"/>
      <c r="E407" s="20"/>
      <c r="F407" s="20"/>
      <c r="G407" s="20"/>
      <c r="H407" s="107" t="str">
        <f>IF(C407="","",IF(C407="","",(VLOOKUP(C407,Listes!$B$31:$C$35,2,FALSE))))</f>
        <v/>
      </c>
      <c r="I407" s="221" t="str">
        <f t="shared" si="12"/>
        <v/>
      </c>
      <c r="J407" s="221"/>
      <c r="K407" s="221"/>
      <c r="L407" s="101" t="str">
        <f>IF(H407="","",IF(H407="","",(VLOOKUP(H407,Listes!$C$31:$D$35,2,FALSE))))</f>
        <v/>
      </c>
      <c r="M407" s="100" t="str">
        <f>IF($H407="","",IF($C407=Listes!$B$32,IF('Dépenses forfaitaires'!$E407&lt;=Listes!$B$53,('Dépenses forfaitaires'!$E407*(VLOOKUP('Dépenses forfaitaires'!$D407,Listes!$A$54:$E$60,2,FALSE))),IF('Dépenses forfaitaires'!$E407&gt;Listes!$E$53,('Dépenses forfaitaires'!$E407*(VLOOKUP('Dépenses forfaitaires'!$D407,Listes!$A$54:$E$60,5,FALSE))),('Dépenses forfaitaires'!$E407*(VLOOKUP('Dépenses forfaitaires'!$D407,Listes!$A$54:$E$60,3,FALSE)))+(VLOOKUP('Dépenses forfaitaires'!$D407,Listes!$A$54:$E$60,4,FALSE))))))</f>
        <v/>
      </c>
      <c r="N407" s="100" t="str">
        <f>IF($H407="","",IF($C407=Listes!$B$31,IF('Dépenses forfaitaires'!$E407&lt;=Listes!$B$42,('Dépenses forfaitaires'!$E407*(VLOOKUP('Dépenses forfaitaires'!$D407,Listes!$A$43:$E$49,2,FALSE))),IF('Dépenses forfaitaires'!$E407&gt;Listes!$D$42,('Dépenses forfaitaires'!$E407*(VLOOKUP('Dépenses forfaitaires'!$D407,Listes!$A$43:$E$49,5,FALSE))),('Dépenses forfaitaires'!$E407*(VLOOKUP('Dépenses forfaitaires'!$D407,Listes!$A$43:$E$49,3,FALSE)))+(VLOOKUP('Dépenses forfaitaires'!$D407,Listes!$A$43:$E$49,4,FALSE))))))</f>
        <v/>
      </c>
      <c r="O407" s="100" t="str">
        <f>IF($H407="","",IF($C407=Listes!$B$34,Listes!$I$31,IF($C407=Listes!$B$35,(VLOOKUP('Dépenses forfaitaires'!$F407,Listes!$E$31:$F$36,2,FALSE)),IF($C407=Listes!$B$33,IF('Dépenses forfaitaires'!$E407&lt;=Listes!$A$64,'Dépenses forfaitaires'!$E407*Listes!$A$65,IF('Dépenses forfaitaires'!$E407&gt;Listes!$D$64,'Dépenses forfaitaires'!$E407*Listes!$D$65,(('Dépenses forfaitaires'!$E407*Listes!$B$65)+Listes!$C$65)))))))</f>
        <v/>
      </c>
      <c r="P407" s="101" t="str">
        <f t="shared" si="13"/>
        <v/>
      </c>
      <c r="Q407" s="221"/>
    </row>
    <row r="408" spans="1:17" ht="20.149999999999999" customHeight="1" x14ac:dyDescent="0.35">
      <c r="A408" s="44">
        <v>402</v>
      </c>
      <c r="B408" s="20"/>
      <c r="C408" s="20"/>
      <c r="D408" s="20"/>
      <c r="E408" s="20"/>
      <c r="F408" s="20"/>
      <c r="G408" s="20"/>
      <c r="H408" s="107" t="str">
        <f>IF(C408="","",IF(C408="","",(VLOOKUP(C408,Listes!$B$31:$C$35,2,FALSE))))</f>
        <v/>
      </c>
      <c r="I408" s="221" t="str">
        <f t="shared" si="12"/>
        <v/>
      </c>
      <c r="J408" s="221"/>
      <c r="K408" s="221"/>
      <c r="L408" s="101" t="str">
        <f>IF(H408="","",IF(H408="","",(VLOOKUP(H408,Listes!$C$31:$D$35,2,FALSE))))</f>
        <v/>
      </c>
      <c r="M408" s="100" t="str">
        <f>IF($H408="","",IF($C408=Listes!$B$32,IF('Dépenses forfaitaires'!$E408&lt;=Listes!$B$53,('Dépenses forfaitaires'!$E408*(VLOOKUP('Dépenses forfaitaires'!$D408,Listes!$A$54:$E$60,2,FALSE))),IF('Dépenses forfaitaires'!$E408&gt;Listes!$E$53,('Dépenses forfaitaires'!$E408*(VLOOKUP('Dépenses forfaitaires'!$D408,Listes!$A$54:$E$60,5,FALSE))),('Dépenses forfaitaires'!$E408*(VLOOKUP('Dépenses forfaitaires'!$D408,Listes!$A$54:$E$60,3,FALSE)))+(VLOOKUP('Dépenses forfaitaires'!$D408,Listes!$A$54:$E$60,4,FALSE))))))</f>
        <v/>
      </c>
      <c r="N408" s="100" t="str">
        <f>IF($H408="","",IF($C408=Listes!$B$31,IF('Dépenses forfaitaires'!$E408&lt;=Listes!$B$42,('Dépenses forfaitaires'!$E408*(VLOOKUP('Dépenses forfaitaires'!$D408,Listes!$A$43:$E$49,2,FALSE))),IF('Dépenses forfaitaires'!$E408&gt;Listes!$D$42,('Dépenses forfaitaires'!$E408*(VLOOKUP('Dépenses forfaitaires'!$D408,Listes!$A$43:$E$49,5,FALSE))),('Dépenses forfaitaires'!$E408*(VLOOKUP('Dépenses forfaitaires'!$D408,Listes!$A$43:$E$49,3,FALSE)))+(VLOOKUP('Dépenses forfaitaires'!$D408,Listes!$A$43:$E$49,4,FALSE))))))</f>
        <v/>
      </c>
      <c r="O408" s="100" t="str">
        <f>IF($H408="","",IF($C408=Listes!$B$34,Listes!$I$31,IF($C408=Listes!$B$35,(VLOOKUP('Dépenses forfaitaires'!$F408,Listes!$E$31:$F$36,2,FALSE)),IF($C408=Listes!$B$33,IF('Dépenses forfaitaires'!$E408&lt;=Listes!$A$64,'Dépenses forfaitaires'!$E408*Listes!$A$65,IF('Dépenses forfaitaires'!$E408&gt;Listes!$D$64,'Dépenses forfaitaires'!$E408*Listes!$D$65,(('Dépenses forfaitaires'!$E408*Listes!$B$65)+Listes!$C$65)))))))</f>
        <v/>
      </c>
      <c r="P408" s="101" t="str">
        <f t="shared" si="13"/>
        <v/>
      </c>
      <c r="Q408" s="221"/>
    </row>
    <row r="409" spans="1:17" ht="20.149999999999999" customHeight="1" x14ac:dyDescent="0.35">
      <c r="A409" s="44">
        <v>403</v>
      </c>
      <c r="B409" s="20"/>
      <c r="C409" s="20"/>
      <c r="D409" s="20"/>
      <c r="E409" s="20"/>
      <c r="F409" s="20"/>
      <c r="G409" s="20"/>
      <c r="H409" s="107" t="str">
        <f>IF(C409="","",IF(C409="","",(VLOOKUP(C409,Listes!$B$31:$C$35,2,FALSE))))</f>
        <v/>
      </c>
      <c r="I409" s="221" t="str">
        <f t="shared" si="12"/>
        <v/>
      </c>
      <c r="J409" s="221"/>
      <c r="K409" s="221"/>
      <c r="L409" s="101" t="str">
        <f>IF(H409="","",IF(H409="","",(VLOOKUP(H409,Listes!$C$31:$D$35,2,FALSE))))</f>
        <v/>
      </c>
      <c r="M409" s="100" t="str">
        <f>IF($H409="","",IF($C409=Listes!$B$32,IF('Dépenses forfaitaires'!$E409&lt;=Listes!$B$53,('Dépenses forfaitaires'!$E409*(VLOOKUP('Dépenses forfaitaires'!$D409,Listes!$A$54:$E$60,2,FALSE))),IF('Dépenses forfaitaires'!$E409&gt;Listes!$E$53,('Dépenses forfaitaires'!$E409*(VLOOKUP('Dépenses forfaitaires'!$D409,Listes!$A$54:$E$60,5,FALSE))),('Dépenses forfaitaires'!$E409*(VLOOKUP('Dépenses forfaitaires'!$D409,Listes!$A$54:$E$60,3,FALSE)))+(VLOOKUP('Dépenses forfaitaires'!$D409,Listes!$A$54:$E$60,4,FALSE))))))</f>
        <v/>
      </c>
      <c r="N409" s="100" t="str">
        <f>IF($H409="","",IF($C409=Listes!$B$31,IF('Dépenses forfaitaires'!$E409&lt;=Listes!$B$42,('Dépenses forfaitaires'!$E409*(VLOOKUP('Dépenses forfaitaires'!$D409,Listes!$A$43:$E$49,2,FALSE))),IF('Dépenses forfaitaires'!$E409&gt;Listes!$D$42,('Dépenses forfaitaires'!$E409*(VLOOKUP('Dépenses forfaitaires'!$D409,Listes!$A$43:$E$49,5,FALSE))),('Dépenses forfaitaires'!$E409*(VLOOKUP('Dépenses forfaitaires'!$D409,Listes!$A$43:$E$49,3,FALSE)))+(VLOOKUP('Dépenses forfaitaires'!$D409,Listes!$A$43:$E$49,4,FALSE))))))</f>
        <v/>
      </c>
      <c r="O409" s="100" t="str">
        <f>IF($H409="","",IF($C409=Listes!$B$34,Listes!$I$31,IF($C409=Listes!$B$35,(VLOOKUP('Dépenses forfaitaires'!$F409,Listes!$E$31:$F$36,2,FALSE)),IF($C409=Listes!$B$33,IF('Dépenses forfaitaires'!$E409&lt;=Listes!$A$64,'Dépenses forfaitaires'!$E409*Listes!$A$65,IF('Dépenses forfaitaires'!$E409&gt;Listes!$D$64,'Dépenses forfaitaires'!$E409*Listes!$D$65,(('Dépenses forfaitaires'!$E409*Listes!$B$65)+Listes!$C$65)))))))</f>
        <v/>
      </c>
      <c r="P409" s="101" t="str">
        <f t="shared" si="13"/>
        <v/>
      </c>
      <c r="Q409" s="221"/>
    </row>
    <row r="410" spans="1:17" ht="20.149999999999999" customHeight="1" x14ac:dyDescent="0.35">
      <c r="A410" s="44">
        <v>404</v>
      </c>
      <c r="B410" s="20"/>
      <c r="C410" s="20"/>
      <c r="D410" s="20"/>
      <c r="E410" s="20"/>
      <c r="F410" s="20"/>
      <c r="G410" s="20"/>
      <c r="H410" s="107" t="str">
        <f>IF(C410="","",IF(C410="","",(VLOOKUP(C410,Listes!$B$31:$C$35,2,FALSE))))</f>
        <v/>
      </c>
      <c r="I410" s="221" t="str">
        <f t="shared" si="12"/>
        <v/>
      </c>
      <c r="J410" s="221"/>
      <c r="K410" s="221"/>
      <c r="L410" s="101" t="str">
        <f>IF(H410="","",IF(H410="","",(VLOOKUP(H410,Listes!$C$31:$D$35,2,FALSE))))</f>
        <v/>
      </c>
      <c r="M410" s="100" t="str">
        <f>IF($H410="","",IF($C410=Listes!$B$32,IF('Dépenses forfaitaires'!$E410&lt;=Listes!$B$53,('Dépenses forfaitaires'!$E410*(VLOOKUP('Dépenses forfaitaires'!$D410,Listes!$A$54:$E$60,2,FALSE))),IF('Dépenses forfaitaires'!$E410&gt;Listes!$E$53,('Dépenses forfaitaires'!$E410*(VLOOKUP('Dépenses forfaitaires'!$D410,Listes!$A$54:$E$60,5,FALSE))),('Dépenses forfaitaires'!$E410*(VLOOKUP('Dépenses forfaitaires'!$D410,Listes!$A$54:$E$60,3,FALSE)))+(VLOOKUP('Dépenses forfaitaires'!$D410,Listes!$A$54:$E$60,4,FALSE))))))</f>
        <v/>
      </c>
      <c r="N410" s="100" t="str">
        <f>IF($H410="","",IF($C410=Listes!$B$31,IF('Dépenses forfaitaires'!$E410&lt;=Listes!$B$42,('Dépenses forfaitaires'!$E410*(VLOOKUP('Dépenses forfaitaires'!$D410,Listes!$A$43:$E$49,2,FALSE))),IF('Dépenses forfaitaires'!$E410&gt;Listes!$D$42,('Dépenses forfaitaires'!$E410*(VLOOKUP('Dépenses forfaitaires'!$D410,Listes!$A$43:$E$49,5,FALSE))),('Dépenses forfaitaires'!$E410*(VLOOKUP('Dépenses forfaitaires'!$D410,Listes!$A$43:$E$49,3,FALSE)))+(VLOOKUP('Dépenses forfaitaires'!$D410,Listes!$A$43:$E$49,4,FALSE))))))</f>
        <v/>
      </c>
      <c r="O410" s="100" t="str">
        <f>IF($H410="","",IF($C410=Listes!$B$34,Listes!$I$31,IF($C410=Listes!$B$35,(VLOOKUP('Dépenses forfaitaires'!$F410,Listes!$E$31:$F$36,2,FALSE)),IF($C410=Listes!$B$33,IF('Dépenses forfaitaires'!$E410&lt;=Listes!$A$64,'Dépenses forfaitaires'!$E410*Listes!$A$65,IF('Dépenses forfaitaires'!$E410&gt;Listes!$D$64,'Dépenses forfaitaires'!$E410*Listes!$D$65,(('Dépenses forfaitaires'!$E410*Listes!$B$65)+Listes!$C$65)))))))</f>
        <v/>
      </c>
      <c r="P410" s="101" t="str">
        <f t="shared" si="13"/>
        <v/>
      </c>
      <c r="Q410" s="221"/>
    </row>
    <row r="411" spans="1:17" ht="20.149999999999999" customHeight="1" x14ac:dyDescent="0.35">
      <c r="A411" s="44">
        <v>405</v>
      </c>
      <c r="B411" s="20"/>
      <c r="C411" s="20"/>
      <c r="D411" s="20"/>
      <c r="E411" s="20"/>
      <c r="F411" s="20"/>
      <c r="G411" s="20"/>
      <c r="H411" s="107" t="str">
        <f>IF(C411="","",IF(C411="","",(VLOOKUP(C411,Listes!$B$31:$C$35,2,FALSE))))</f>
        <v/>
      </c>
      <c r="I411" s="221" t="str">
        <f t="shared" si="12"/>
        <v/>
      </c>
      <c r="J411" s="221"/>
      <c r="K411" s="221"/>
      <c r="L411" s="101" t="str">
        <f>IF(H411="","",IF(H411="","",(VLOOKUP(H411,Listes!$C$31:$D$35,2,FALSE))))</f>
        <v/>
      </c>
      <c r="M411" s="100" t="str">
        <f>IF($H411="","",IF($C411=Listes!$B$32,IF('Dépenses forfaitaires'!$E411&lt;=Listes!$B$53,('Dépenses forfaitaires'!$E411*(VLOOKUP('Dépenses forfaitaires'!$D411,Listes!$A$54:$E$60,2,FALSE))),IF('Dépenses forfaitaires'!$E411&gt;Listes!$E$53,('Dépenses forfaitaires'!$E411*(VLOOKUP('Dépenses forfaitaires'!$D411,Listes!$A$54:$E$60,5,FALSE))),('Dépenses forfaitaires'!$E411*(VLOOKUP('Dépenses forfaitaires'!$D411,Listes!$A$54:$E$60,3,FALSE)))+(VLOOKUP('Dépenses forfaitaires'!$D411,Listes!$A$54:$E$60,4,FALSE))))))</f>
        <v/>
      </c>
      <c r="N411" s="100" t="str">
        <f>IF($H411="","",IF($C411=Listes!$B$31,IF('Dépenses forfaitaires'!$E411&lt;=Listes!$B$42,('Dépenses forfaitaires'!$E411*(VLOOKUP('Dépenses forfaitaires'!$D411,Listes!$A$43:$E$49,2,FALSE))),IF('Dépenses forfaitaires'!$E411&gt;Listes!$D$42,('Dépenses forfaitaires'!$E411*(VLOOKUP('Dépenses forfaitaires'!$D411,Listes!$A$43:$E$49,5,FALSE))),('Dépenses forfaitaires'!$E411*(VLOOKUP('Dépenses forfaitaires'!$D411,Listes!$A$43:$E$49,3,FALSE)))+(VLOOKUP('Dépenses forfaitaires'!$D411,Listes!$A$43:$E$49,4,FALSE))))))</f>
        <v/>
      </c>
      <c r="O411" s="100" t="str">
        <f>IF($H411="","",IF($C411=Listes!$B$34,Listes!$I$31,IF($C411=Listes!$B$35,(VLOOKUP('Dépenses forfaitaires'!$F411,Listes!$E$31:$F$36,2,FALSE)),IF($C411=Listes!$B$33,IF('Dépenses forfaitaires'!$E411&lt;=Listes!$A$64,'Dépenses forfaitaires'!$E411*Listes!$A$65,IF('Dépenses forfaitaires'!$E411&gt;Listes!$D$64,'Dépenses forfaitaires'!$E411*Listes!$D$65,(('Dépenses forfaitaires'!$E411*Listes!$B$65)+Listes!$C$65)))))))</f>
        <v/>
      </c>
      <c r="P411" s="101" t="str">
        <f t="shared" si="13"/>
        <v/>
      </c>
      <c r="Q411" s="221"/>
    </row>
    <row r="412" spans="1:17" ht="20.149999999999999" customHeight="1" x14ac:dyDescent="0.35">
      <c r="A412" s="44">
        <v>406</v>
      </c>
      <c r="B412" s="20"/>
      <c r="C412" s="20"/>
      <c r="D412" s="20"/>
      <c r="E412" s="20"/>
      <c r="F412" s="20"/>
      <c r="G412" s="20"/>
      <c r="H412" s="107" t="str">
        <f>IF(C412="","",IF(C412="","",(VLOOKUP(C412,Listes!$B$31:$C$35,2,FALSE))))</f>
        <v/>
      </c>
      <c r="I412" s="221" t="str">
        <f t="shared" si="12"/>
        <v/>
      </c>
      <c r="J412" s="221"/>
      <c r="K412" s="221"/>
      <c r="L412" s="101" t="str">
        <f>IF(H412="","",IF(H412="","",(VLOOKUP(H412,Listes!$C$31:$D$35,2,FALSE))))</f>
        <v/>
      </c>
      <c r="M412" s="100" t="str">
        <f>IF($H412="","",IF($C412=Listes!$B$32,IF('Dépenses forfaitaires'!$E412&lt;=Listes!$B$53,('Dépenses forfaitaires'!$E412*(VLOOKUP('Dépenses forfaitaires'!$D412,Listes!$A$54:$E$60,2,FALSE))),IF('Dépenses forfaitaires'!$E412&gt;Listes!$E$53,('Dépenses forfaitaires'!$E412*(VLOOKUP('Dépenses forfaitaires'!$D412,Listes!$A$54:$E$60,5,FALSE))),('Dépenses forfaitaires'!$E412*(VLOOKUP('Dépenses forfaitaires'!$D412,Listes!$A$54:$E$60,3,FALSE)))+(VLOOKUP('Dépenses forfaitaires'!$D412,Listes!$A$54:$E$60,4,FALSE))))))</f>
        <v/>
      </c>
      <c r="N412" s="100" t="str">
        <f>IF($H412="","",IF($C412=Listes!$B$31,IF('Dépenses forfaitaires'!$E412&lt;=Listes!$B$42,('Dépenses forfaitaires'!$E412*(VLOOKUP('Dépenses forfaitaires'!$D412,Listes!$A$43:$E$49,2,FALSE))),IF('Dépenses forfaitaires'!$E412&gt;Listes!$D$42,('Dépenses forfaitaires'!$E412*(VLOOKUP('Dépenses forfaitaires'!$D412,Listes!$A$43:$E$49,5,FALSE))),('Dépenses forfaitaires'!$E412*(VLOOKUP('Dépenses forfaitaires'!$D412,Listes!$A$43:$E$49,3,FALSE)))+(VLOOKUP('Dépenses forfaitaires'!$D412,Listes!$A$43:$E$49,4,FALSE))))))</f>
        <v/>
      </c>
      <c r="O412" s="100" t="str">
        <f>IF($H412="","",IF($C412=Listes!$B$34,Listes!$I$31,IF($C412=Listes!$B$35,(VLOOKUP('Dépenses forfaitaires'!$F412,Listes!$E$31:$F$36,2,FALSE)),IF($C412=Listes!$B$33,IF('Dépenses forfaitaires'!$E412&lt;=Listes!$A$64,'Dépenses forfaitaires'!$E412*Listes!$A$65,IF('Dépenses forfaitaires'!$E412&gt;Listes!$D$64,'Dépenses forfaitaires'!$E412*Listes!$D$65,(('Dépenses forfaitaires'!$E412*Listes!$B$65)+Listes!$C$65)))))))</f>
        <v/>
      </c>
      <c r="P412" s="101" t="str">
        <f t="shared" si="13"/>
        <v/>
      </c>
      <c r="Q412" s="221"/>
    </row>
    <row r="413" spans="1:17" ht="20.149999999999999" customHeight="1" x14ac:dyDescent="0.35">
      <c r="A413" s="44">
        <v>407</v>
      </c>
      <c r="B413" s="20"/>
      <c r="C413" s="20"/>
      <c r="D413" s="20"/>
      <c r="E413" s="20"/>
      <c r="F413" s="20"/>
      <c r="G413" s="20"/>
      <c r="H413" s="107" t="str">
        <f>IF(C413="","",IF(C413="","",(VLOOKUP(C413,Listes!$B$31:$C$35,2,FALSE))))</f>
        <v/>
      </c>
      <c r="I413" s="221" t="str">
        <f t="shared" si="12"/>
        <v/>
      </c>
      <c r="J413" s="221"/>
      <c r="K413" s="221"/>
      <c r="L413" s="101" t="str">
        <f>IF(H413="","",IF(H413="","",(VLOOKUP(H413,Listes!$C$31:$D$35,2,FALSE))))</f>
        <v/>
      </c>
      <c r="M413" s="100" t="str">
        <f>IF($H413="","",IF($C413=Listes!$B$32,IF('Dépenses forfaitaires'!$E413&lt;=Listes!$B$53,('Dépenses forfaitaires'!$E413*(VLOOKUP('Dépenses forfaitaires'!$D413,Listes!$A$54:$E$60,2,FALSE))),IF('Dépenses forfaitaires'!$E413&gt;Listes!$E$53,('Dépenses forfaitaires'!$E413*(VLOOKUP('Dépenses forfaitaires'!$D413,Listes!$A$54:$E$60,5,FALSE))),('Dépenses forfaitaires'!$E413*(VLOOKUP('Dépenses forfaitaires'!$D413,Listes!$A$54:$E$60,3,FALSE)))+(VLOOKUP('Dépenses forfaitaires'!$D413,Listes!$A$54:$E$60,4,FALSE))))))</f>
        <v/>
      </c>
      <c r="N413" s="100" t="str">
        <f>IF($H413="","",IF($C413=Listes!$B$31,IF('Dépenses forfaitaires'!$E413&lt;=Listes!$B$42,('Dépenses forfaitaires'!$E413*(VLOOKUP('Dépenses forfaitaires'!$D413,Listes!$A$43:$E$49,2,FALSE))),IF('Dépenses forfaitaires'!$E413&gt;Listes!$D$42,('Dépenses forfaitaires'!$E413*(VLOOKUP('Dépenses forfaitaires'!$D413,Listes!$A$43:$E$49,5,FALSE))),('Dépenses forfaitaires'!$E413*(VLOOKUP('Dépenses forfaitaires'!$D413,Listes!$A$43:$E$49,3,FALSE)))+(VLOOKUP('Dépenses forfaitaires'!$D413,Listes!$A$43:$E$49,4,FALSE))))))</f>
        <v/>
      </c>
      <c r="O413" s="100" t="str">
        <f>IF($H413="","",IF($C413=Listes!$B$34,Listes!$I$31,IF($C413=Listes!$B$35,(VLOOKUP('Dépenses forfaitaires'!$F413,Listes!$E$31:$F$36,2,FALSE)),IF($C413=Listes!$B$33,IF('Dépenses forfaitaires'!$E413&lt;=Listes!$A$64,'Dépenses forfaitaires'!$E413*Listes!$A$65,IF('Dépenses forfaitaires'!$E413&gt;Listes!$D$64,'Dépenses forfaitaires'!$E413*Listes!$D$65,(('Dépenses forfaitaires'!$E413*Listes!$B$65)+Listes!$C$65)))))))</f>
        <v/>
      </c>
      <c r="P413" s="101" t="str">
        <f t="shared" si="13"/>
        <v/>
      </c>
      <c r="Q413" s="221"/>
    </row>
    <row r="414" spans="1:17" ht="20.149999999999999" customHeight="1" x14ac:dyDescent="0.35">
      <c r="A414" s="44">
        <v>408</v>
      </c>
      <c r="B414" s="20"/>
      <c r="C414" s="20"/>
      <c r="D414" s="20"/>
      <c r="E414" s="20"/>
      <c r="F414" s="20"/>
      <c r="G414" s="20"/>
      <c r="H414" s="107" t="str">
        <f>IF(C414="","",IF(C414="","",(VLOOKUP(C414,Listes!$B$31:$C$35,2,FALSE))))</f>
        <v/>
      </c>
      <c r="I414" s="221" t="str">
        <f t="shared" si="12"/>
        <v/>
      </c>
      <c r="J414" s="221"/>
      <c r="K414" s="221"/>
      <c r="L414" s="101" t="str">
        <f>IF(H414="","",IF(H414="","",(VLOOKUP(H414,Listes!$C$31:$D$35,2,FALSE))))</f>
        <v/>
      </c>
      <c r="M414" s="100" t="str">
        <f>IF($H414="","",IF($C414=Listes!$B$32,IF('Dépenses forfaitaires'!$E414&lt;=Listes!$B$53,('Dépenses forfaitaires'!$E414*(VLOOKUP('Dépenses forfaitaires'!$D414,Listes!$A$54:$E$60,2,FALSE))),IF('Dépenses forfaitaires'!$E414&gt;Listes!$E$53,('Dépenses forfaitaires'!$E414*(VLOOKUP('Dépenses forfaitaires'!$D414,Listes!$A$54:$E$60,5,FALSE))),('Dépenses forfaitaires'!$E414*(VLOOKUP('Dépenses forfaitaires'!$D414,Listes!$A$54:$E$60,3,FALSE)))+(VLOOKUP('Dépenses forfaitaires'!$D414,Listes!$A$54:$E$60,4,FALSE))))))</f>
        <v/>
      </c>
      <c r="N414" s="100" t="str">
        <f>IF($H414="","",IF($C414=Listes!$B$31,IF('Dépenses forfaitaires'!$E414&lt;=Listes!$B$42,('Dépenses forfaitaires'!$E414*(VLOOKUP('Dépenses forfaitaires'!$D414,Listes!$A$43:$E$49,2,FALSE))),IF('Dépenses forfaitaires'!$E414&gt;Listes!$D$42,('Dépenses forfaitaires'!$E414*(VLOOKUP('Dépenses forfaitaires'!$D414,Listes!$A$43:$E$49,5,FALSE))),('Dépenses forfaitaires'!$E414*(VLOOKUP('Dépenses forfaitaires'!$D414,Listes!$A$43:$E$49,3,FALSE)))+(VLOOKUP('Dépenses forfaitaires'!$D414,Listes!$A$43:$E$49,4,FALSE))))))</f>
        <v/>
      </c>
      <c r="O414" s="100" t="str">
        <f>IF($H414="","",IF($C414=Listes!$B$34,Listes!$I$31,IF($C414=Listes!$B$35,(VLOOKUP('Dépenses forfaitaires'!$F414,Listes!$E$31:$F$36,2,FALSE)),IF($C414=Listes!$B$33,IF('Dépenses forfaitaires'!$E414&lt;=Listes!$A$64,'Dépenses forfaitaires'!$E414*Listes!$A$65,IF('Dépenses forfaitaires'!$E414&gt;Listes!$D$64,'Dépenses forfaitaires'!$E414*Listes!$D$65,(('Dépenses forfaitaires'!$E414*Listes!$B$65)+Listes!$C$65)))))))</f>
        <v/>
      </c>
      <c r="P414" s="101" t="str">
        <f t="shared" si="13"/>
        <v/>
      </c>
      <c r="Q414" s="221"/>
    </row>
    <row r="415" spans="1:17" ht="20.149999999999999" customHeight="1" x14ac:dyDescent="0.35">
      <c r="A415" s="44">
        <v>409</v>
      </c>
      <c r="B415" s="20"/>
      <c r="C415" s="20"/>
      <c r="D415" s="20"/>
      <c r="E415" s="20"/>
      <c r="F415" s="20"/>
      <c r="G415" s="20"/>
      <c r="H415" s="107" t="str">
        <f>IF(C415="","",IF(C415="","",(VLOOKUP(C415,Listes!$B$31:$C$35,2,FALSE))))</f>
        <v/>
      </c>
      <c r="I415" s="221" t="str">
        <f t="shared" si="12"/>
        <v/>
      </c>
      <c r="J415" s="221"/>
      <c r="K415" s="221"/>
      <c r="L415" s="101" t="str">
        <f>IF(H415="","",IF(H415="","",(VLOOKUP(H415,Listes!$C$31:$D$35,2,FALSE))))</f>
        <v/>
      </c>
      <c r="M415" s="100" t="str">
        <f>IF($H415="","",IF($C415=Listes!$B$32,IF('Dépenses forfaitaires'!$E415&lt;=Listes!$B$53,('Dépenses forfaitaires'!$E415*(VLOOKUP('Dépenses forfaitaires'!$D415,Listes!$A$54:$E$60,2,FALSE))),IF('Dépenses forfaitaires'!$E415&gt;Listes!$E$53,('Dépenses forfaitaires'!$E415*(VLOOKUP('Dépenses forfaitaires'!$D415,Listes!$A$54:$E$60,5,FALSE))),('Dépenses forfaitaires'!$E415*(VLOOKUP('Dépenses forfaitaires'!$D415,Listes!$A$54:$E$60,3,FALSE)))+(VLOOKUP('Dépenses forfaitaires'!$D415,Listes!$A$54:$E$60,4,FALSE))))))</f>
        <v/>
      </c>
      <c r="N415" s="100" t="str">
        <f>IF($H415="","",IF($C415=Listes!$B$31,IF('Dépenses forfaitaires'!$E415&lt;=Listes!$B$42,('Dépenses forfaitaires'!$E415*(VLOOKUP('Dépenses forfaitaires'!$D415,Listes!$A$43:$E$49,2,FALSE))),IF('Dépenses forfaitaires'!$E415&gt;Listes!$D$42,('Dépenses forfaitaires'!$E415*(VLOOKUP('Dépenses forfaitaires'!$D415,Listes!$A$43:$E$49,5,FALSE))),('Dépenses forfaitaires'!$E415*(VLOOKUP('Dépenses forfaitaires'!$D415,Listes!$A$43:$E$49,3,FALSE)))+(VLOOKUP('Dépenses forfaitaires'!$D415,Listes!$A$43:$E$49,4,FALSE))))))</f>
        <v/>
      </c>
      <c r="O415" s="100" t="str">
        <f>IF($H415="","",IF($C415=Listes!$B$34,Listes!$I$31,IF($C415=Listes!$B$35,(VLOOKUP('Dépenses forfaitaires'!$F415,Listes!$E$31:$F$36,2,FALSE)),IF($C415=Listes!$B$33,IF('Dépenses forfaitaires'!$E415&lt;=Listes!$A$64,'Dépenses forfaitaires'!$E415*Listes!$A$65,IF('Dépenses forfaitaires'!$E415&gt;Listes!$D$64,'Dépenses forfaitaires'!$E415*Listes!$D$65,(('Dépenses forfaitaires'!$E415*Listes!$B$65)+Listes!$C$65)))))))</f>
        <v/>
      </c>
      <c r="P415" s="101" t="str">
        <f t="shared" si="13"/>
        <v/>
      </c>
      <c r="Q415" s="221"/>
    </row>
    <row r="416" spans="1:17" ht="20.149999999999999" customHeight="1" x14ac:dyDescent="0.35">
      <c r="A416" s="44">
        <v>410</v>
      </c>
      <c r="B416" s="20"/>
      <c r="C416" s="20"/>
      <c r="D416" s="20"/>
      <c r="E416" s="20"/>
      <c r="F416" s="20"/>
      <c r="G416" s="20"/>
      <c r="H416" s="107" t="str">
        <f>IF(C416="","",IF(C416="","",(VLOOKUP(C416,Listes!$B$31:$C$35,2,FALSE))))</f>
        <v/>
      </c>
      <c r="I416" s="221" t="str">
        <f t="shared" si="12"/>
        <v/>
      </c>
      <c r="J416" s="221"/>
      <c r="K416" s="221"/>
      <c r="L416" s="101" t="str">
        <f>IF(H416="","",IF(H416="","",(VLOOKUP(H416,Listes!$C$31:$D$35,2,FALSE))))</f>
        <v/>
      </c>
      <c r="M416" s="100" t="str">
        <f>IF($H416="","",IF($C416=Listes!$B$32,IF('Dépenses forfaitaires'!$E416&lt;=Listes!$B$53,('Dépenses forfaitaires'!$E416*(VLOOKUP('Dépenses forfaitaires'!$D416,Listes!$A$54:$E$60,2,FALSE))),IF('Dépenses forfaitaires'!$E416&gt;Listes!$E$53,('Dépenses forfaitaires'!$E416*(VLOOKUP('Dépenses forfaitaires'!$D416,Listes!$A$54:$E$60,5,FALSE))),('Dépenses forfaitaires'!$E416*(VLOOKUP('Dépenses forfaitaires'!$D416,Listes!$A$54:$E$60,3,FALSE)))+(VLOOKUP('Dépenses forfaitaires'!$D416,Listes!$A$54:$E$60,4,FALSE))))))</f>
        <v/>
      </c>
      <c r="N416" s="100" t="str">
        <f>IF($H416="","",IF($C416=Listes!$B$31,IF('Dépenses forfaitaires'!$E416&lt;=Listes!$B$42,('Dépenses forfaitaires'!$E416*(VLOOKUP('Dépenses forfaitaires'!$D416,Listes!$A$43:$E$49,2,FALSE))),IF('Dépenses forfaitaires'!$E416&gt;Listes!$D$42,('Dépenses forfaitaires'!$E416*(VLOOKUP('Dépenses forfaitaires'!$D416,Listes!$A$43:$E$49,5,FALSE))),('Dépenses forfaitaires'!$E416*(VLOOKUP('Dépenses forfaitaires'!$D416,Listes!$A$43:$E$49,3,FALSE)))+(VLOOKUP('Dépenses forfaitaires'!$D416,Listes!$A$43:$E$49,4,FALSE))))))</f>
        <v/>
      </c>
      <c r="O416" s="100" t="str">
        <f>IF($H416="","",IF($C416=Listes!$B$34,Listes!$I$31,IF($C416=Listes!$B$35,(VLOOKUP('Dépenses forfaitaires'!$F416,Listes!$E$31:$F$36,2,FALSE)),IF($C416=Listes!$B$33,IF('Dépenses forfaitaires'!$E416&lt;=Listes!$A$64,'Dépenses forfaitaires'!$E416*Listes!$A$65,IF('Dépenses forfaitaires'!$E416&gt;Listes!$D$64,'Dépenses forfaitaires'!$E416*Listes!$D$65,(('Dépenses forfaitaires'!$E416*Listes!$B$65)+Listes!$C$65)))))))</f>
        <v/>
      </c>
      <c r="P416" s="101" t="str">
        <f t="shared" si="13"/>
        <v/>
      </c>
      <c r="Q416" s="221"/>
    </row>
    <row r="417" spans="1:17" ht="20.149999999999999" customHeight="1" x14ac:dyDescent="0.35">
      <c r="A417" s="44">
        <v>411</v>
      </c>
      <c r="B417" s="20"/>
      <c r="C417" s="20"/>
      <c r="D417" s="20"/>
      <c r="E417" s="20"/>
      <c r="F417" s="20"/>
      <c r="G417" s="20"/>
      <c r="H417" s="107" t="str">
        <f>IF(C417="","",IF(C417="","",(VLOOKUP(C417,Listes!$B$31:$C$35,2,FALSE))))</f>
        <v/>
      </c>
      <c r="I417" s="221" t="str">
        <f t="shared" si="12"/>
        <v/>
      </c>
      <c r="J417" s="221"/>
      <c r="K417" s="221"/>
      <c r="L417" s="101" t="str">
        <f>IF(H417="","",IF(H417="","",(VLOOKUP(H417,Listes!$C$31:$D$35,2,FALSE))))</f>
        <v/>
      </c>
      <c r="M417" s="100" t="str">
        <f>IF($H417="","",IF($C417=Listes!$B$32,IF('Dépenses forfaitaires'!$E417&lt;=Listes!$B$53,('Dépenses forfaitaires'!$E417*(VLOOKUP('Dépenses forfaitaires'!$D417,Listes!$A$54:$E$60,2,FALSE))),IF('Dépenses forfaitaires'!$E417&gt;Listes!$E$53,('Dépenses forfaitaires'!$E417*(VLOOKUP('Dépenses forfaitaires'!$D417,Listes!$A$54:$E$60,5,FALSE))),('Dépenses forfaitaires'!$E417*(VLOOKUP('Dépenses forfaitaires'!$D417,Listes!$A$54:$E$60,3,FALSE)))+(VLOOKUP('Dépenses forfaitaires'!$D417,Listes!$A$54:$E$60,4,FALSE))))))</f>
        <v/>
      </c>
      <c r="N417" s="100" t="str">
        <f>IF($H417="","",IF($C417=Listes!$B$31,IF('Dépenses forfaitaires'!$E417&lt;=Listes!$B$42,('Dépenses forfaitaires'!$E417*(VLOOKUP('Dépenses forfaitaires'!$D417,Listes!$A$43:$E$49,2,FALSE))),IF('Dépenses forfaitaires'!$E417&gt;Listes!$D$42,('Dépenses forfaitaires'!$E417*(VLOOKUP('Dépenses forfaitaires'!$D417,Listes!$A$43:$E$49,5,FALSE))),('Dépenses forfaitaires'!$E417*(VLOOKUP('Dépenses forfaitaires'!$D417,Listes!$A$43:$E$49,3,FALSE)))+(VLOOKUP('Dépenses forfaitaires'!$D417,Listes!$A$43:$E$49,4,FALSE))))))</f>
        <v/>
      </c>
      <c r="O417" s="100" t="str">
        <f>IF($H417="","",IF($C417=Listes!$B$34,Listes!$I$31,IF($C417=Listes!$B$35,(VLOOKUP('Dépenses forfaitaires'!$F417,Listes!$E$31:$F$36,2,FALSE)),IF($C417=Listes!$B$33,IF('Dépenses forfaitaires'!$E417&lt;=Listes!$A$64,'Dépenses forfaitaires'!$E417*Listes!$A$65,IF('Dépenses forfaitaires'!$E417&gt;Listes!$D$64,'Dépenses forfaitaires'!$E417*Listes!$D$65,(('Dépenses forfaitaires'!$E417*Listes!$B$65)+Listes!$C$65)))))))</f>
        <v/>
      </c>
      <c r="P417" s="101" t="str">
        <f t="shared" si="13"/>
        <v/>
      </c>
      <c r="Q417" s="221"/>
    </row>
    <row r="418" spans="1:17" ht="20.149999999999999" customHeight="1" x14ac:dyDescent="0.35">
      <c r="A418" s="44">
        <v>412</v>
      </c>
      <c r="B418" s="20"/>
      <c r="C418" s="20"/>
      <c r="D418" s="20"/>
      <c r="E418" s="20"/>
      <c r="F418" s="20"/>
      <c r="G418" s="20"/>
      <c r="H418" s="107" t="str">
        <f>IF(C418="","",IF(C418="","",(VLOOKUP(C418,Listes!$B$31:$C$35,2,FALSE))))</f>
        <v/>
      </c>
      <c r="I418" s="221" t="str">
        <f t="shared" si="12"/>
        <v/>
      </c>
      <c r="J418" s="221"/>
      <c r="K418" s="221"/>
      <c r="L418" s="101" t="str">
        <f>IF(H418="","",IF(H418="","",(VLOOKUP(H418,Listes!$C$31:$D$35,2,FALSE))))</f>
        <v/>
      </c>
      <c r="M418" s="100" t="str">
        <f>IF($H418="","",IF($C418=Listes!$B$32,IF('Dépenses forfaitaires'!$E418&lt;=Listes!$B$53,('Dépenses forfaitaires'!$E418*(VLOOKUP('Dépenses forfaitaires'!$D418,Listes!$A$54:$E$60,2,FALSE))),IF('Dépenses forfaitaires'!$E418&gt;Listes!$E$53,('Dépenses forfaitaires'!$E418*(VLOOKUP('Dépenses forfaitaires'!$D418,Listes!$A$54:$E$60,5,FALSE))),('Dépenses forfaitaires'!$E418*(VLOOKUP('Dépenses forfaitaires'!$D418,Listes!$A$54:$E$60,3,FALSE)))+(VLOOKUP('Dépenses forfaitaires'!$D418,Listes!$A$54:$E$60,4,FALSE))))))</f>
        <v/>
      </c>
      <c r="N418" s="100" t="str">
        <f>IF($H418="","",IF($C418=Listes!$B$31,IF('Dépenses forfaitaires'!$E418&lt;=Listes!$B$42,('Dépenses forfaitaires'!$E418*(VLOOKUP('Dépenses forfaitaires'!$D418,Listes!$A$43:$E$49,2,FALSE))),IF('Dépenses forfaitaires'!$E418&gt;Listes!$D$42,('Dépenses forfaitaires'!$E418*(VLOOKUP('Dépenses forfaitaires'!$D418,Listes!$A$43:$E$49,5,FALSE))),('Dépenses forfaitaires'!$E418*(VLOOKUP('Dépenses forfaitaires'!$D418,Listes!$A$43:$E$49,3,FALSE)))+(VLOOKUP('Dépenses forfaitaires'!$D418,Listes!$A$43:$E$49,4,FALSE))))))</f>
        <v/>
      </c>
      <c r="O418" s="100" t="str">
        <f>IF($H418="","",IF($C418=Listes!$B$34,Listes!$I$31,IF($C418=Listes!$B$35,(VLOOKUP('Dépenses forfaitaires'!$F418,Listes!$E$31:$F$36,2,FALSE)),IF($C418=Listes!$B$33,IF('Dépenses forfaitaires'!$E418&lt;=Listes!$A$64,'Dépenses forfaitaires'!$E418*Listes!$A$65,IF('Dépenses forfaitaires'!$E418&gt;Listes!$D$64,'Dépenses forfaitaires'!$E418*Listes!$D$65,(('Dépenses forfaitaires'!$E418*Listes!$B$65)+Listes!$C$65)))))))</f>
        <v/>
      </c>
      <c r="P418" s="101" t="str">
        <f t="shared" si="13"/>
        <v/>
      </c>
      <c r="Q418" s="221"/>
    </row>
    <row r="419" spans="1:17" ht="20.149999999999999" customHeight="1" x14ac:dyDescent="0.35">
      <c r="A419" s="44">
        <v>413</v>
      </c>
      <c r="B419" s="20"/>
      <c r="C419" s="20"/>
      <c r="D419" s="20"/>
      <c r="E419" s="20"/>
      <c r="F419" s="20"/>
      <c r="G419" s="20"/>
      <c r="H419" s="107" t="str">
        <f>IF(C419="","",IF(C419="","",(VLOOKUP(C419,Listes!$B$31:$C$35,2,FALSE))))</f>
        <v/>
      </c>
      <c r="I419" s="221" t="str">
        <f t="shared" si="12"/>
        <v/>
      </c>
      <c r="J419" s="221"/>
      <c r="K419" s="221"/>
      <c r="L419" s="101" t="str">
        <f>IF(H419="","",IF(H419="","",(VLOOKUP(H419,Listes!$C$31:$D$35,2,FALSE))))</f>
        <v/>
      </c>
      <c r="M419" s="100" t="str">
        <f>IF($H419="","",IF($C419=Listes!$B$32,IF('Dépenses forfaitaires'!$E419&lt;=Listes!$B$53,('Dépenses forfaitaires'!$E419*(VLOOKUP('Dépenses forfaitaires'!$D419,Listes!$A$54:$E$60,2,FALSE))),IF('Dépenses forfaitaires'!$E419&gt;Listes!$E$53,('Dépenses forfaitaires'!$E419*(VLOOKUP('Dépenses forfaitaires'!$D419,Listes!$A$54:$E$60,5,FALSE))),('Dépenses forfaitaires'!$E419*(VLOOKUP('Dépenses forfaitaires'!$D419,Listes!$A$54:$E$60,3,FALSE)))+(VLOOKUP('Dépenses forfaitaires'!$D419,Listes!$A$54:$E$60,4,FALSE))))))</f>
        <v/>
      </c>
      <c r="N419" s="100" t="str">
        <f>IF($H419="","",IF($C419=Listes!$B$31,IF('Dépenses forfaitaires'!$E419&lt;=Listes!$B$42,('Dépenses forfaitaires'!$E419*(VLOOKUP('Dépenses forfaitaires'!$D419,Listes!$A$43:$E$49,2,FALSE))),IF('Dépenses forfaitaires'!$E419&gt;Listes!$D$42,('Dépenses forfaitaires'!$E419*(VLOOKUP('Dépenses forfaitaires'!$D419,Listes!$A$43:$E$49,5,FALSE))),('Dépenses forfaitaires'!$E419*(VLOOKUP('Dépenses forfaitaires'!$D419,Listes!$A$43:$E$49,3,FALSE)))+(VLOOKUP('Dépenses forfaitaires'!$D419,Listes!$A$43:$E$49,4,FALSE))))))</f>
        <v/>
      </c>
      <c r="O419" s="100" t="str">
        <f>IF($H419="","",IF($C419=Listes!$B$34,Listes!$I$31,IF($C419=Listes!$B$35,(VLOOKUP('Dépenses forfaitaires'!$F419,Listes!$E$31:$F$36,2,FALSE)),IF($C419=Listes!$B$33,IF('Dépenses forfaitaires'!$E419&lt;=Listes!$A$64,'Dépenses forfaitaires'!$E419*Listes!$A$65,IF('Dépenses forfaitaires'!$E419&gt;Listes!$D$64,'Dépenses forfaitaires'!$E419*Listes!$D$65,(('Dépenses forfaitaires'!$E419*Listes!$B$65)+Listes!$C$65)))))))</f>
        <v/>
      </c>
      <c r="P419" s="101" t="str">
        <f t="shared" si="13"/>
        <v/>
      </c>
      <c r="Q419" s="221"/>
    </row>
    <row r="420" spans="1:17" ht="20.149999999999999" customHeight="1" x14ac:dyDescent="0.35">
      <c r="A420" s="44">
        <v>414</v>
      </c>
      <c r="B420" s="20"/>
      <c r="C420" s="20"/>
      <c r="D420" s="20"/>
      <c r="E420" s="20"/>
      <c r="F420" s="20"/>
      <c r="G420" s="20"/>
      <c r="H420" s="107" t="str">
        <f>IF(C420="","",IF(C420="","",(VLOOKUP(C420,Listes!$B$31:$C$35,2,FALSE))))</f>
        <v/>
      </c>
      <c r="I420" s="221" t="str">
        <f t="shared" si="12"/>
        <v/>
      </c>
      <c r="J420" s="221"/>
      <c r="K420" s="221"/>
      <c r="L420" s="101" t="str">
        <f>IF(H420="","",IF(H420="","",(VLOOKUP(H420,Listes!$C$31:$D$35,2,FALSE))))</f>
        <v/>
      </c>
      <c r="M420" s="100" t="str">
        <f>IF($H420="","",IF($C420=Listes!$B$32,IF('Dépenses forfaitaires'!$E420&lt;=Listes!$B$53,('Dépenses forfaitaires'!$E420*(VLOOKUP('Dépenses forfaitaires'!$D420,Listes!$A$54:$E$60,2,FALSE))),IF('Dépenses forfaitaires'!$E420&gt;Listes!$E$53,('Dépenses forfaitaires'!$E420*(VLOOKUP('Dépenses forfaitaires'!$D420,Listes!$A$54:$E$60,5,FALSE))),('Dépenses forfaitaires'!$E420*(VLOOKUP('Dépenses forfaitaires'!$D420,Listes!$A$54:$E$60,3,FALSE)))+(VLOOKUP('Dépenses forfaitaires'!$D420,Listes!$A$54:$E$60,4,FALSE))))))</f>
        <v/>
      </c>
      <c r="N420" s="100" t="str">
        <f>IF($H420="","",IF($C420=Listes!$B$31,IF('Dépenses forfaitaires'!$E420&lt;=Listes!$B$42,('Dépenses forfaitaires'!$E420*(VLOOKUP('Dépenses forfaitaires'!$D420,Listes!$A$43:$E$49,2,FALSE))),IF('Dépenses forfaitaires'!$E420&gt;Listes!$D$42,('Dépenses forfaitaires'!$E420*(VLOOKUP('Dépenses forfaitaires'!$D420,Listes!$A$43:$E$49,5,FALSE))),('Dépenses forfaitaires'!$E420*(VLOOKUP('Dépenses forfaitaires'!$D420,Listes!$A$43:$E$49,3,FALSE)))+(VLOOKUP('Dépenses forfaitaires'!$D420,Listes!$A$43:$E$49,4,FALSE))))))</f>
        <v/>
      </c>
      <c r="O420" s="100" t="str">
        <f>IF($H420="","",IF($C420=Listes!$B$34,Listes!$I$31,IF($C420=Listes!$B$35,(VLOOKUP('Dépenses forfaitaires'!$F420,Listes!$E$31:$F$36,2,FALSE)),IF($C420=Listes!$B$33,IF('Dépenses forfaitaires'!$E420&lt;=Listes!$A$64,'Dépenses forfaitaires'!$E420*Listes!$A$65,IF('Dépenses forfaitaires'!$E420&gt;Listes!$D$64,'Dépenses forfaitaires'!$E420*Listes!$D$65,(('Dépenses forfaitaires'!$E420*Listes!$B$65)+Listes!$C$65)))))))</f>
        <v/>
      </c>
      <c r="P420" s="101" t="str">
        <f t="shared" si="13"/>
        <v/>
      </c>
      <c r="Q420" s="221"/>
    </row>
    <row r="421" spans="1:17" ht="20.149999999999999" customHeight="1" x14ac:dyDescent="0.35">
      <c r="A421" s="44">
        <v>415</v>
      </c>
      <c r="B421" s="20"/>
      <c r="C421" s="20"/>
      <c r="D421" s="20"/>
      <c r="E421" s="20"/>
      <c r="F421" s="20"/>
      <c r="G421" s="20"/>
      <c r="H421" s="107" t="str">
        <f>IF(C421="","",IF(C421="","",(VLOOKUP(C421,Listes!$B$31:$C$35,2,FALSE))))</f>
        <v/>
      </c>
      <c r="I421" s="221" t="str">
        <f t="shared" si="12"/>
        <v/>
      </c>
      <c r="J421" s="221"/>
      <c r="K421" s="221"/>
      <c r="L421" s="101" t="str">
        <f>IF(H421="","",IF(H421="","",(VLOOKUP(H421,Listes!$C$31:$D$35,2,FALSE))))</f>
        <v/>
      </c>
      <c r="M421" s="100" t="str">
        <f>IF($H421="","",IF($C421=Listes!$B$32,IF('Dépenses forfaitaires'!$E421&lt;=Listes!$B$53,('Dépenses forfaitaires'!$E421*(VLOOKUP('Dépenses forfaitaires'!$D421,Listes!$A$54:$E$60,2,FALSE))),IF('Dépenses forfaitaires'!$E421&gt;Listes!$E$53,('Dépenses forfaitaires'!$E421*(VLOOKUP('Dépenses forfaitaires'!$D421,Listes!$A$54:$E$60,5,FALSE))),('Dépenses forfaitaires'!$E421*(VLOOKUP('Dépenses forfaitaires'!$D421,Listes!$A$54:$E$60,3,FALSE)))+(VLOOKUP('Dépenses forfaitaires'!$D421,Listes!$A$54:$E$60,4,FALSE))))))</f>
        <v/>
      </c>
      <c r="N421" s="100" t="str">
        <f>IF($H421="","",IF($C421=Listes!$B$31,IF('Dépenses forfaitaires'!$E421&lt;=Listes!$B$42,('Dépenses forfaitaires'!$E421*(VLOOKUP('Dépenses forfaitaires'!$D421,Listes!$A$43:$E$49,2,FALSE))),IF('Dépenses forfaitaires'!$E421&gt;Listes!$D$42,('Dépenses forfaitaires'!$E421*(VLOOKUP('Dépenses forfaitaires'!$D421,Listes!$A$43:$E$49,5,FALSE))),('Dépenses forfaitaires'!$E421*(VLOOKUP('Dépenses forfaitaires'!$D421,Listes!$A$43:$E$49,3,FALSE)))+(VLOOKUP('Dépenses forfaitaires'!$D421,Listes!$A$43:$E$49,4,FALSE))))))</f>
        <v/>
      </c>
      <c r="O421" s="100" t="str">
        <f>IF($H421="","",IF($C421=Listes!$B$34,Listes!$I$31,IF($C421=Listes!$B$35,(VLOOKUP('Dépenses forfaitaires'!$F421,Listes!$E$31:$F$36,2,FALSE)),IF($C421=Listes!$B$33,IF('Dépenses forfaitaires'!$E421&lt;=Listes!$A$64,'Dépenses forfaitaires'!$E421*Listes!$A$65,IF('Dépenses forfaitaires'!$E421&gt;Listes!$D$64,'Dépenses forfaitaires'!$E421*Listes!$D$65,(('Dépenses forfaitaires'!$E421*Listes!$B$65)+Listes!$C$65)))))))</f>
        <v/>
      </c>
      <c r="P421" s="101" t="str">
        <f t="shared" si="13"/>
        <v/>
      </c>
      <c r="Q421" s="221"/>
    </row>
    <row r="422" spans="1:17" ht="20.149999999999999" customHeight="1" x14ac:dyDescent="0.35">
      <c r="A422" s="44">
        <v>416</v>
      </c>
      <c r="B422" s="20"/>
      <c r="C422" s="20"/>
      <c r="D422" s="20"/>
      <c r="E422" s="20"/>
      <c r="F422" s="20"/>
      <c r="G422" s="20"/>
      <c r="H422" s="107" t="str">
        <f>IF(C422="","",IF(C422="","",(VLOOKUP(C422,Listes!$B$31:$C$35,2,FALSE))))</f>
        <v/>
      </c>
      <c r="I422" s="221" t="str">
        <f t="shared" si="12"/>
        <v/>
      </c>
      <c r="J422" s="221"/>
      <c r="K422" s="221"/>
      <c r="L422" s="101" t="str">
        <f>IF(H422="","",IF(H422="","",(VLOOKUP(H422,Listes!$C$31:$D$35,2,FALSE))))</f>
        <v/>
      </c>
      <c r="M422" s="100" t="str">
        <f>IF($H422="","",IF($C422=Listes!$B$32,IF('Dépenses forfaitaires'!$E422&lt;=Listes!$B$53,('Dépenses forfaitaires'!$E422*(VLOOKUP('Dépenses forfaitaires'!$D422,Listes!$A$54:$E$60,2,FALSE))),IF('Dépenses forfaitaires'!$E422&gt;Listes!$E$53,('Dépenses forfaitaires'!$E422*(VLOOKUP('Dépenses forfaitaires'!$D422,Listes!$A$54:$E$60,5,FALSE))),('Dépenses forfaitaires'!$E422*(VLOOKUP('Dépenses forfaitaires'!$D422,Listes!$A$54:$E$60,3,FALSE)))+(VLOOKUP('Dépenses forfaitaires'!$D422,Listes!$A$54:$E$60,4,FALSE))))))</f>
        <v/>
      </c>
      <c r="N422" s="100" t="str">
        <f>IF($H422="","",IF($C422=Listes!$B$31,IF('Dépenses forfaitaires'!$E422&lt;=Listes!$B$42,('Dépenses forfaitaires'!$E422*(VLOOKUP('Dépenses forfaitaires'!$D422,Listes!$A$43:$E$49,2,FALSE))),IF('Dépenses forfaitaires'!$E422&gt;Listes!$D$42,('Dépenses forfaitaires'!$E422*(VLOOKUP('Dépenses forfaitaires'!$D422,Listes!$A$43:$E$49,5,FALSE))),('Dépenses forfaitaires'!$E422*(VLOOKUP('Dépenses forfaitaires'!$D422,Listes!$A$43:$E$49,3,FALSE)))+(VLOOKUP('Dépenses forfaitaires'!$D422,Listes!$A$43:$E$49,4,FALSE))))))</f>
        <v/>
      </c>
      <c r="O422" s="100" t="str">
        <f>IF($H422="","",IF($C422=Listes!$B$34,Listes!$I$31,IF($C422=Listes!$B$35,(VLOOKUP('Dépenses forfaitaires'!$F422,Listes!$E$31:$F$36,2,FALSE)),IF($C422=Listes!$B$33,IF('Dépenses forfaitaires'!$E422&lt;=Listes!$A$64,'Dépenses forfaitaires'!$E422*Listes!$A$65,IF('Dépenses forfaitaires'!$E422&gt;Listes!$D$64,'Dépenses forfaitaires'!$E422*Listes!$D$65,(('Dépenses forfaitaires'!$E422*Listes!$B$65)+Listes!$C$65)))))))</f>
        <v/>
      </c>
      <c r="P422" s="101" t="str">
        <f t="shared" si="13"/>
        <v/>
      </c>
      <c r="Q422" s="221"/>
    </row>
    <row r="423" spans="1:17" ht="20.149999999999999" customHeight="1" x14ac:dyDescent="0.35">
      <c r="A423" s="44">
        <v>417</v>
      </c>
      <c r="B423" s="20"/>
      <c r="C423" s="20"/>
      <c r="D423" s="20"/>
      <c r="E423" s="20"/>
      <c r="F423" s="20"/>
      <c r="G423" s="20"/>
      <c r="H423" s="107" t="str">
        <f>IF(C423="","",IF(C423="","",(VLOOKUP(C423,Listes!$B$31:$C$35,2,FALSE))))</f>
        <v/>
      </c>
      <c r="I423" s="221" t="str">
        <f t="shared" si="12"/>
        <v/>
      </c>
      <c r="J423" s="221"/>
      <c r="K423" s="221"/>
      <c r="L423" s="101" t="str">
        <f>IF(H423="","",IF(H423="","",(VLOOKUP(H423,Listes!$C$31:$D$35,2,FALSE))))</f>
        <v/>
      </c>
      <c r="M423" s="100" t="str">
        <f>IF($H423="","",IF($C423=Listes!$B$32,IF('Dépenses forfaitaires'!$E423&lt;=Listes!$B$53,('Dépenses forfaitaires'!$E423*(VLOOKUP('Dépenses forfaitaires'!$D423,Listes!$A$54:$E$60,2,FALSE))),IF('Dépenses forfaitaires'!$E423&gt;Listes!$E$53,('Dépenses forfaitaires'!$E423*(VLOOKUP('Dépenses forfaitaires'!$D423,Listes!$A$54:$E$60,5,FALSE))),('Dépenses forfaitaires'!$E423*(VLOOKUP('Dépenses forfaitaires'!$D423,Listes!$A$54:$E$60,3,FALSE)))+(VLOOKUP('Dépenses forfaitaires'!$D423,Listes!$A$54:$E$60,4,FALSE))))))</f>
        <v/>
      </c>
      <c r="N423" s="100" t="str">
        <f>IF($H423="","",IF($C423=Listes!$B$31,IF('Dépenses forfaitaires'!$E423&lt;=Listes!$B$42,('Dépenses forfaitaires'!$E423*(VLOOKUP('Dépenses forfaitaires'!$D423,Listes!$A$43:$E$49,2,FALSE))),IF('Dépenses forfaitaires'!$E423&gt;Listes!$D$42,('Dépenses forfaitaires'!$E423*(VLOOKUP('Dépenses forfaitaires'!$D423,Listes!$A$43:$E$49,5,FALSE))),('Dépenses forfaitaires'!$E423*(VLOOKUP('Dépenses forfaitaires'!$D423,Listes!$A$43:$E$49,3,FALSE)))+(VLOOKUP('Dépenses forfaitaires'!$D423,Listes!$A$43:$E$49,4,FALSE))))))</f>
        <v/>
      </c>
      <c r="O423" s="100" t="str">
        <f>IF($H423="","",IF($C423=Listes!$B$34,Listes!$I$31,IF($C423=Listes!$B$35,(VLOOKUP('Dépenses forfaitaires'!$F423,Listes!$E$31:$F$36,2,FALSE)),IF($C423=Listes!$B$33,IF('Dépenses forfaitaires'!$E423&lt;=Listes!$A$64,'Dépenses forfaitaires'!$E423*Listes!$A$65,IF('Dépenses forfaitaires'!$E423&gt;Listes!$D$64,'Dépenses forfaitaires'!$E423*Listes!$D$65,(('Dépenses forfaitaires'!$E423*Listes!$B$65)+Listes!$C$65)))))))</f>
        <v/>
      </c>
      <c r="P423" s="101" t="str">
        <f t="shared" si="13"/>
        <v/>
      </c>
      <c r="Q423" s="221"/>
    </row>
    <row r="424" spans="1:17" ht="20.149999999999999" customHeight="1" x14ac:dyDescent="0.35">
      <c r="A424" s="44">
        <v>418</v>
      </c>
      <c r="B424" s="20"/>
      <c r="C424" s="20"/>
      <c r="D424" s="20"/>
      <c r="E424" s="20"/>
      <c r="F424" s="20"/>
      <c r="G424" s="20"/>
      <c r="H424" s="107" t="str">
        <f>IF(C424="","",IF(C424="","",(VLOOKUP(C424,Listes!$B$31:$C$35,2,FALSE))))</f>
        <v/>
      </c>
      <c r="I424" s="221" t="str">
        <f t="shared" si="12"/>
        <v/>
      </c>
      <c r="J424" s="221"/>
      <c r="K424" s="221"/>
      <c r="L424" s="101" t="str">
        <f>IF(H424="","",IF(H424="","",(VLOOKUP(H424,Listes!$C$31:$D$35,2,FALSE))))</f>
        <v/>
      </c>
      <c r="M424" s="100" t="str">
        <f>IF($H424="","",IF($C424=Listes!$B$32,IF('Dépenses forfaitaires'!$E424&lt;=Listes!$B$53,('Dépenses forfaitaires'!$E424*(VLOOKUP('Dépenses forfaitaires'!$D424,Listes!$A$54:$E$60,2,FALSE))),IF('Dépenses forfaitaires'!$E424&gt;Listes!$E$53,('Dépenses forfaitaires'!$E424*(VLOOKUP('Dépenses forfaitaires'!$D424,Listes!$A$54:$E$60,5,FALSE))),('Dépenses forfaitaires'!$E424*(VLOOKUP('Dépenses forfaitaires'!$D424,Listes!$A$54:$E$60,3,FALSE)))+(VLOOKUP('Dépenses forfaitaires'!$D424,Listes!$A$54:$E$60,4,FALSE))))))</f>
        <v/>
      </c>
      <c r="N424" s="100" t="str">
        <f>IF($H424="","",IF($C424=Listes!$B$31,IF('Dépenses forfaitaires'!$E424&lt;=Listes!$B$42,('Dépenses forfaitaires'!$E424*(VLOOKUP('Dépenses forfaitaires'!$D424,Listes!$A$43:$E$49,2,FALSE))),IF('Dépenses forfaitaires'!$E424&gt;Listes!$D$42,('Dépenses forfaitaires'!$E424*(VLOOKUP('Dépenses forfaitaires'!$D424,Listes!$A$43:$E$49,5,FALSE))),('Dépenses forfaitaires'!$E424*(VLOOKUP('Dépenses forfaitaires'!$D424,Listes!$A$43:$E$49,3,FALSE)))+(VLOOKUP('Dépenses forfaitaires'!$D424,Listes!$A$43:$E$49,4,FALSE))))))</f>
        <v/>
      </c>
      <c r="O424" s="100" t="str">
        <f>IF($H424="","",IF($C424=Listes!$B$34,Listes!$I$31,IF($C424=Listes!$B$35,(VLOOKUP('Dépenses forfaitaires'!$F424,Listes!$E$31:$F$36,2,FALSE)),IF($C424=Listes!$B$33,IF('Dépenses forfaitaires'!$E424&lt;=Listes!$A$64,'Dépenses forfaitaires'!$E424*Listes!$A$65,IF('Dépenses forfaitaires'!$E424&gt;Listes!$D$64,'Dépenses forfaitaires'!$E424*Listes!$D$65,(('Dépenses forfaitaires'!$E424*Listes!$B$65)+Listes!$C$65)))))))</f>
        <v/>
      </c>
      <c r="P424" s="101" t="str">
        <f t="shared" si="13"/>
        <v/>
      </c>
      <c r="Q424" s="221"/>
    </row>
    <row r="425" spans="1:17" ht="20.149999999999999" customHeight="1" x14ac:dyDescent="0.35">
      <c r="A425" s="44">
        <v>419</v>
      </c>
      <c r="B425" s="20"/>
      <c r="C425" s="20"/>
      <c r="D425" s="20"/>
      <c r="E425" s="20"/>
      <c r="F425" s="20"/>
      <c r="G425" s="20"/>
      <c r="H425" s="107" t="str">
        <f>IF(C425="","",IF(C425="","",(VLOOKUP(C425,Listes!$B$31:$C$35,2,FALSE))))</f>
        <v/>
      </c>
      <c r="I425" s="221" t="str">
        <f t="shared" si="12"/>
        <v/>
      </c>
      <c r="J425" s="221"/>
      <c r="K425" s="221"/>
      <c r="L425" s="101" t="str">
        <f>IF(H425="","",IF(H425="","",(VLOOKUP(H425,Listes!$C$31:$D$35,2,FALSE))))</f>
        <v/>
      </c>
      <c r="M425" s="100" t="str">
        <f>IF($H425="","",IF($C425=Listes!$B$32,IF('Dépenses forfaitaires'!$E425&lt;=Listes!$B$53,('Dépenses forfaitaires'!$E425*(VLOOKUP('Dépenses forfaitaires'!$D425,Listes!$A$54:$E$60,2,FALSE))),IF('Dépenses forfaitaires'!$E425&gt;Listes!$E$53,('Dépenses forfaitaires'!$E425*(VLOOKUP('Dépenses forfaitaires'!$D425,Listes!$A$54:$E$60,5,FALSE))),('Dépenses forfaitaires'!$E425*(VLOOKUP('Dépenses forfaitaires'!$D425,Listes!$A$54:$E$60,3,FALSE)))+(VLOOKUP('Dépenses forfaitaires'!$D425,Listes!$A$54:$E$60,4,FALSE))))))</f>
        <v/>
      </c>
      <c r="N425" s="100" t="str">
        <f>IF($H425="","",IF($C425=Listes!$B$31,IF('Dépenses forfaitaires'!$E425&lt;=Listes!$B$42,('Dépenses forfaitaires'!$E425*(VLOOKUP('Dépenses forfaitaires'!$D425,Listes!$A$43:$E$49,2,FALSE))),IF('Dépenses forfaitaires'!$E425&gt;Listes!$D$42,('Dépenses forfaitaires'!$E425*(VLOOKUP('Dépenses forfaitaires'!$D425,Listes!$A$43:$E$49,5,FALSE))),('Dépenses forfaitaires'!$E425*(VLOOKUP('Dépenses forfaitaires'!$D425,Listes!$A$43:$E$49,3,FALSE)))+(VLOOKUP('Dépenses forfaitaires'!$D425,Listes!$A$43:$E$49,4,FALSE))))))</f>
        <v/>
      </c>
      <c r="O425" s="100" t="str">
        <f>IF($H425="","",IF($C425=Listes!$B$34,Listes!$I$31,IF($C425=Listes!$B$35,(VLOOKUP('Dépenses forfaitaires'!$F425,Listes!$E$31:$F$36,2,FALSE)),IF($C425=Listes!$B$33,IF('Dépenses forfaitaires'!$E425&lt;=Listes!$A$64,'Dépenses forfaitaires'!$E425*Listes!$A$65,IF('Dépenses forfaitaires'!$E425&gt;Listes!$D$64,'Dépenses forfaitaires'!$E425*Listes!$D$65,(('Dépenses forfaitaires'!$E425*Listes!$B$65)+Listes!$C$65)))))))</f>
        <v/>
      </c>
      <c r="P425" s="101" t="str">
        <f t="shared" si="13"/>
        <v/>
      </c>
      <c r="Q425" s="221"/>
    </row>
    <row r="426" spans="1:17" ht="20.149999999999999" customHeight="1" x14ac:dyDescent="0.35">
      <c r="A426" s="44">
        <v>420</v>
      </c>
      <c r="B426" s="20"/>
      <c r="C426" s="20"/>
      <c r="D426" s="20"/>
      <c r="E426" s="20"/>
      <c r="F426" s="20"/>
      <c r="G426" s="20"/>
      <c r="H426" s="107" t="str">
        <f>IF(C426="","",IF(C426="","",(VLOOKUP(C426,Listes!$B$31:$C$35,2,FALSE))))</f>
        <v/>
      </c>
      <c r="I426" s="221" t="str">
        <f t="shared" si="12"/>
        <v/>
      </c>
      <c r="J426" s="221"/>
      <c r="K426" s="221"/>
      <c r="L426" s="101" t="str">
        <f>IF(H426="","",IF(H426="","",(VLOOKUP(H426,Listes!$C$31:$D$35,2,FALSE))))</f>
        <v/>
      </c>
      <c r="M426" s="100" t="str">
        <f>IF($H426="","",IF($C426=Listes!$B$32,IF('Dépenses forfaitaires'!$E426&lt;=Listes!$B$53,('Dépenses forfaitaires'!$E426*(VLOOKUP('Dépenses forfaitaires'!$D426,Listes!$A$54:$E$60,2,FALSE))),IF('Dépenses forfaitaires'!$E426&gt;Listes!$E$53,('Dépenses forfaitaires'!$E426*(VLOOKUP('Dépenses forfaitaires'!$D426,Listes!$A$54:$E$60,5,FALSE))),('Dépenses forfaitaires'!$E426*(VLOOKUP('Dépenses forfaitaires'!$D426,Listes!$A$54:$E$60,3,FALSE)))+(VLOOKUP('Dépenses forfaitaires'!$D426,Listes!$A$54:$E$60,4,FALSE))))))</f>
        <v/>
      </c>
      <c r="N426" s="100" t="str">
        <f>IF($H426="","",IF($C426=Listes!$B$31,IF('Dépenses forfaitaires'!$E426&lt;=Listes!$B$42,('Dépenses forfaitaires'!$E426*(VLOOKUP('Dépenses forfaitaires'!$D426,Listes!$A$43:$E$49,2,FALSE))),IF('Dépenses forfaitaires'!$E426&gt;Listes!$D$42,('Dépenses forfaitaires'!$E426*(VLOOKUP('Dépenses forfaitaires'!$D426,Listes!$A$43:$E$49,5,FALSE))),('Dépenses forfaitaires'!$E426*(VLOOKUP('Dépenses forfaitaires'!$D426,Listes!$A$43:$E$49,3,FALSE)))+(VLOOKUP('Dépenses forfaitaires'!$D426,Listes!$A$43:$E$49,4,FALSE))))))</f>
        <v/>
      </c>
      <c r="O426" s="100" t="str">
        <f>IF($H426="","",IF($C426=Listes!$B$34,Listes!$I$31,IF($C426=Listes!$B$35,(VLOOKUP('Dépenses forfaitaires'!$F426,Listes!$E$31:$F$36,2,FALSE)),IF($C426=Listes!$B$33,IF('Dépenses forfaitaires'!$E426&lt;=Listes!$A$64,'Dépenses forfaitaires'!$E426*Listes!$A$65,IF('Dépenses forfaitaires'!$E426&gt;Listes!$D$64,'Dépenses forfaitaires'!$E426*Listes!$D$65,(('Dépenses forfaitaires'!$E426*Listes!$B$65)+Listes!$C$65)))))))</f>
        <v/>
      </c>
      <c r="P426" s="101" t="str">
        <f t="shared" si="13"/>
        <v/>
      </c>
      <c r="Q426" s="221"/>
    </row>
    <row r="427" spans="1:17" ht="20.149999999999999" customHeight="1" x14ac:dyDescent="0.35">
      <c r="A427" s="44">
        <v>421</v>
      </c>
      <c r="B427" s="20"/>
      <c r="C427" s="20"/>
      <c r="D427" s="20"/>
      <c r="E427" s="20"/>
      <c r="F427" s="20"/>
      <c r="G427" s="20"/>
      <c r="H427" s="107" t="str">
        <f>IF(C427="","",IF(C427="","",(VLOOKUP(C427,Listes!$B$31:$C$35,2,FALSE))))</f>
        <v/>
      </c>
      <c r="I427" s="221" t="str">
        <f t="shared" si="12"/>
        <v/>
      </c>
      <c r="J427" s="221"/>
      <c r="K427" s="221"/>
      <c r="L427" s="101" t="str">
        <f>IF(H427="","",IF(H427="","",(VLOOKUP(H427,Listes!$C$31:$D$35,2,FALSE))))</f>
        <v/>
      </c>
      <c r="M427" s="100" t="str">
        <f>IF($H427="","",IF($C427=Listes!$B$32,IF('Dépenses forfaitaires'!$E427&lt;=Listes!$B$53,('Dépenses forfaitaires'!$E427*(VLOOKUP('Dépenses forfaitaires'!$D427,Listes!$A$54:$E$60,2,FALSE))),IF('Dépenses forfaitaires'!$E427&gt;Listes!$E$53,('Dépenses forfaitaires'!$E427*(VLOOKUP('Dépenses forfaitaires'!$D427,Listes!$A$54:$E$60,5,FALSE))),('Dépenses forfaitaires'!$E427*(VLOOKUP('Dépenses forfaitaires'!$D427,Listes!$A$54:$E$60,3,FALSE)))+(VLOOKUP('Dépenses forfaitaires'!$D427,Listes!$A$54:$E$60,4,FALSE))))))</f>
        <v/>
      </c>
      <c r="N427" s="100" t="str">
        <f>IF($H427="","",IF($C427=Listes!$B$31,IF('Dépenses forfaitaires'!$E427&lt;=Listes!$B$42,('Dépenses forfaitaires'!$E427*(VLOOKUP('Dépenses forfaitaires'!$D427,Listes!$A$43:$E$49,2,FALSE))),IF('Dépenses forfaitaires'!$E427&gt;Listes!$D$42,('Dépenses forfaitaires'!$E427*(VLOOKUP('Dépenses forfaitaires'!$D427,Listes!$A$43:$E$49,5,FALSE))),('Dépenses forfaitaires'!$E427*(VLOOKUP('Dépenses forfaitaires'!$D427,Listes!$A$43:$E$49,3,FALSE)))+(VLOOKUP('Dépenses forfaitaires'!$D427,Listes!$A$43:$E$49,4,FALSE))))))</f>
        <v/>
      </c>
      <c r="O427" s="100" t="str">
        <f>IF($H427="","",IF($C427=Listes!$B$34,Listes!$I$31,IF($C427=Listes!$B$35,(VLOOKUP('Dépenses forfaitaires'!$F427,Listes!$E$31:$F$36,2,FALSE)),IF($C427=Listes!$B$33,IF('Dépenses forfaitaires'!$E427&lt;=Listes!$A$64,'Dépenses forfaitaires'!$E427*Listes!$A$65,IF('Dépenses forfaitaires'!$E427&gt;Listes!$D$64,'Dépenses forfaitaires'!$E427*Listes!$D$65,(('Dépenses forfaitaires'!$E427*Listes!$B$65)+Listes!$C$65)))))))</f>
        <v/>
      </c>
      <c r="P427" s="101" t="str">
        <f t="shared" si="13"/>
        <v/>
      </c>
      <c r="Q427" s="221"/>
    </row>
    <row r="428" spans="1:17" ht="20.149999999999999" customHeight="1" x14ac:dyDescent="0.35">
      <c r="A428" s="44">
        <v>422</v>
      </c>
      <c r="B428" s="20"/>
      <c r="C428" s="20"/>
      <c r="D428" s="20"/>
      <c r="E428" s="20"/>
      <c r="F428" s="20"/>
      <c r="G428" s="20"/>
      <c r="H428" s="107" t="str">
        <f>IF(C428="","",IF(C428="","",(VLOOKUP(C428,Listes!$B$31:$C$35,2,FALSE))))</f>
        <v/>
      </c>
      <c r="I428" s="221" t="str">
        <f t="shared" si="12"/>
        <v/>
      </c>
      <c r="J428" s="221"/>
      <c r="K428" s="221"/>
      <c r="L428" s="101" t="str">
        <f>IF(H428="","",IF(H428="","",(VLOOKUP(H428,Listes!$C$31:$D$35,2,FALSE))))</f>
        <v/>
      </c>
      <c r="M428" s="100" t="str">
        <f>IF($H428="","",IF($C428=Listes!$B$32,IF('Dépenses forfaitaires'!$E428&lt;=Listes!$B$53,('Dépenses forfaitaires'!$E428*(VLOOKUP('Dépenses forfaitaires'!$D428,Listes!$A$54:$E$60,2,FALSE))),IF('Dépenses forfaitaires'!$E428&gt;Listes!$E$53,('Dépenses forfaitaires'!$E428*(VLOOKUP('Dépenses forfaitaires'!$D428,Listes!$A$54:$E$60,5,FALSE))),('Dépenses forfaitaires'!$E428*(VLOOKUP('Dépenses forfaitaires'!$D428,Listes!$A$54:$E$60,3,FALSE)))+(VLOOKUP('Dépenses forfaitaires'!$D428,Listes!$A$54:$E$60,4,FALSE))))))</f>
        <v/>
      </c>
      <c r="N428" s="100" t="str">
        <f>IF($H428="","",IF($C428=Listes!$B$31,IF('Dépenses forfaitaires'!$E428&lt;=Listes!$B$42,('Dépenses forfaitaires'!$E428*(VLOOKUP('Dépenses forfaitaires'!$D428,Listes!$A$43:$E$49,2,FALSE))),IF('Dépenses forfaitaires'!$E428&gt;Listes!$D$42,('Dépenses forfaitaires'!$E428*(VLOOKUP('Dépenses forfaitaires'!$D428,Listes!$A$43:$E$49,5,FALSE))),('Dépenses forfaitaires'!$E428*(VLOOKUP('Dépenses forfaitaires'!$D428,Listes!$A$43:$E$49,3,FALSE)))+(VLOOKUP('Dépenses forfaitaires'!$D428,Listes!$A$43:$E$49,4,FALSE))))))</f>
        <v/>
      </c>
      <c r="O428" s="100" t="str">
        <f>IF($H428="","",IF($C428=Listes!$B$34,Listes!$I$31,IF($C428=Listes!$B$35,(VLOOKUP('Dépenses forfaitaires'!$F428,Listes!$E$31:$F$36,2,FALSE)),IF($C428=Listes!$B$33,IF('Dépenses forfaitaires'!$E428&lt;=Listes!$A$64,'Dépenses forfaitaires'!$E428*Listes!$A$65,IF('Dépenses forfaitaires'!$E428&gt;Listes!$D$64,'Dépenses forfaitaires'!$E428*Listes!$D$65,(('Dépenses forfaitaires'!$E428*Listes!$B$65)+Listes!$C$65)))))))</f>
        <v/>
      </c>
      <c r="P428" s="101" t="str">
        <f t="shared" si="13"/>
        <v/>
      </c>
      <c r="Q428" s="221"/>
    </row>
    <row r="429" spans="1:17" ht="20.149999999999999" customHeight="1" x14ac:dyDescent="0.35">
      <c r="A429" s="44">
        <v>423</v>
      </c>
      <c r="B429" s="20"/>
      <c r="C429" s="20"/>
      <c r="D429" s="20"/>
      <c r="E429" s="20"/>
      <c r="F429" s="20"/>
      <c r="G429" s="20"/>
      <c r="H429" s="107" t="str">
        <f>IF(C429="","",IF(C429="","",(VLOOKUP(C429,Listes!$B$31:$C$35,2,FALSE))))</f>
        <v/>
      </c>
      <c r="I429" s="221" t="str">
        <f t="shared" si="12"/>
        <v/>
      </c>
      <c r="J429" s="221"/>
      <c r="K429" s="221"/>
      <c r="L429" s="101" t="str">
        <f>IF(H429="","",IF(H429="","",(VLOOKUP(H429,Listes!$C$31:$D$35,2,FALSE))))</f>
        <v/>
      </c>
      <c r="M429" s="100" t="str">
        <f>IF($H429="","",IF($C429=Listes!$B$32,IF('Dépenses forfaitaires'!$E429&lt;=Listes!$B$53,('Dépenses forfaitaires'!$E429*(VLOOKUP('Dépenses forfaitaires'!$D429,Listes!$A$54:$E$60,2,FALSE))),IF('Dépenses forfaitaires'!$E429&gt;Listes!$E$53,('Dépenses forfaitaires'!$E429*(VLOOKUP('Dépenses forfaitaires'!$D429,Listes!$A$54:$E$60,5,FALSE))),('Dépenses forfaitaires'!$E429*(VLOOKUP('Dépenses forfaitaires'!$D429,Listes!$A$54:$E$60,3,FALSE)))+(VLOOKUP('Dépenses forfaitaires'!$D429,Listes!$A$54:$E$60,4,FALSE))))))</f>
        <v/>
      </c>
      <c r="N429" s="100" t="str">
        <f>IF($H429="","",IF($C429=Listes!$B$31,IF('Dépenses forfaitaires'!$E429&lt;=Listes!$B$42,('Dépenses forfaitaires'!$E429*(VLOOKUP('Dépenses forfaitaires'!$D429,Listes!$A$43:$E$49,2,FALSE))),IF('Dépenses forfaitaires'!$E429&gt;Listes!$D$42,('Dépenses forfaitaires'!$E429*(VLOOKUP('Dépenses forfaitaires'!$D429,Listes!$A$43:$E$49,5,FALSE))),('Dépenses forfaitaires'!$E429*(VLOOKUP('Dépenses forfaitaires'!$D429,Listes!$A$43:$E$49,3,FALSE)))+(VLOOKUP('Dépenses forfaitaires'!$D429,Listes!$A$43:$E$49,4,FALSE))))))</f>
        <v/>
      </c>
      <c r="O429" s="100" t="str">
        <f>IF($H429="","",IF($C429=Listes!$B$34,Listes!$I$31,IF($C429=Listes!$B$35,(VLOOKUP('Dépenses forfaitaires'!$F429,Listes!$E$31:$F$36,2,FALSE)),IF($C429=Listes!$B$33,IF('Dépenses forfaitaires'!$E429&lt;=Listes!$A$64,'Dépenses forfaitaires'!$E429*Listes!$A$65,IF('Dépenses forfaitaires'!$E429&gt;Listes!$D$64,'Dépenses forfaitaires'!$E429*Listes!$D$65,(('Dépenses forfaitaires'!$E429*Listes!$B$65)+Listes!$C$65)))))))</f>
        <v/>
      </c>
      <c r="P429" s="101" t="str">
        <f t="shared" si="13"/>
        <v/>
      </c>
      <c r="Q429" s="221"/>
    </row>
    <row r="430" spans="1:17" ht="20.149999999999999" customHeight="1" x14ac:dyDescent="0.35">
      <c r="A430" s="44">
        <v>424</v>
      </c>
      <c r="B430" s="20"/>
      <c r="C430" s="20"/>
      <c r="D430" s="20"/>
      <c r="E430" s="20"/>
      <c r="F430" s="20"/>
      <c r="G430" s="20"/>
      <c r="H430" s="107" t="str">
        <f>IF(C430="","",IF(C430="","",(VLOOKUP(C430,Listes!$B$31:$C$35,2,FALSE))))</f>
        <v/>
      </c>
      <c r="I430" s="221" t="str">
        <f t="shared" si="12"/>
        <v/>
      </c>
      <c r="J430" s="221"/>
      <c r="K430" s="221"/>
      <c r="L430" s="101" t="str">
        <f>IF(H430="","",IF(H430="","",(VLOOKUP(H430,Listes!$C$31:$D$35,2,FALSE))))</f>
        <v/>
      </c>
      <c r="M430" s="100" t="str">
        <f>IF($H430="","",IF($C430=Listes!$B$32,IF('Dépenses forfaitaires'!$E430&lt;=Listes!$B$53,('Dépenses forfaitaires'!$E430*(VLOOKUP('Dépenses forfaitaires'!$D430,Listes!$A$54:$E$60,2,FALSE))),IF('Dépenses forfaitaires'!$E430&gt;Listes!$E$53,('Dépenses forfaitaires'!$E430*(VLOOKUP('Dépenses forfaitaires'!$D430,Listes!$A$54:$E$60,5,FALSE))),('Dépenses forfaitaires'!$E430*(VLOOKUP('Dépenses forfaitaires'!$D430,Listes!$A$54:$E$60,3,FALSE)))+(VLOOKUP('Dépenses forfaitaires'!$D430,Listes!$A$54:$E$60,4,FALSE))))))</f>
        <v/>
      </c>
      <c r="N430" s="100" t="str">
        <f>IF($H430="","",IF($C430=Listes!$B$31,IF('Dépenses forfaitaires'!$E430&lt;=Listes!$B$42,('Dépenses forfaitaires'!$E430*(VLOOKUP('Dépenses forfaitaires'!$D430,Listes!$A$43:$E$49,2,FALSE))),IF('Dépenses forfaitaires'!$E430&gt;Listes!$D$42,('Dépenses forfaitaires'!$E430*(VLOOKUP('Dépenses forfaitaires'!$D430,Listes!$A$43:$E$49,5,FALSE))),('Dépenses forfaitaires'!$E430*(VLOOKUP('Dépenses forfaitaires'!$D430,Listes!$A$43:$E$49,3,FALSE)))+(VLOOKUP('Dépenses forfaitaires'!$D430,Listes!$A$43:$E$49,4,FALSE))))))</f>
        <v/>
      </c>
      <c r="O430" s="100" t="str">
        <f>IF($H430="","",IF($C430=Listes!$B$34,Listes!$I$31,IF($C430=Listes!$B$35,(VLOOKUP('Dépenses forfaitaires'!$F430,Listes!$E$31:$F$36,2,FALSE)),IF($C430=Listes!$B$33,IF('Dépenses forfaitaires'!$E430&lt;=Listes!$A$64,'Dépenses forfaitaires'!$E430*Listes!$A$65,IF('Dépenses forfaitaires'!$E430&gt;Listes!$D$64,'Dépenses forfaitaires'!$E430*Listes!$D$65,(('Dépenses forfaitaires'!$E430*Listes!$B$65)+Listes!$C$65)))))))</f>
        <v/>
      </c>
      <c r="P430" s="101" t="str">
        <f t="shared" si="13"/>
        <v/>
      </c>
      <c r="Q430" s="221"/>
    </row>
    <row r="431" spans="1:17" ht="20.149999999999999" customHeight="1" x14ac:dyDescent="0.35">
      <c r="A431" s="44">
        <v>425</v>
      </c>
      <c r="B431" s="20"/>
      <c r="C431" s="20"/>
      <c r="D431" s="20"/>
      <c r="E431" s="20"/>
      <c r="F431" s="20"/>
      <c r="G431" s="20"/>
      <c r="H431" s="107" t="str">
        <f>IF(C431="","",IF(C431="","",(VLOOKUP(C431,Listes!$B$31:$C$35,2,FALSE))))</f>
        <v/>
      </c>
      <c r="I431" s="221" t="str">
        <f t="shared" si="12"/>
        <v/>
      </c>
      <c r="J431" s="221"/>
      <c r="K431" s="221"/>
      <c r="L431" s="101" t="str">
        <f>IF(H431="","",IF(H431="","",(VLOOKUP(H431,Listes!$C$31:$D$35,2,FALSE))))</f>
        <v/>
      </c>
      <c r="M431" s="100" t="str">
        <f>IF($H431="","",IF($C431=Listes!$B$32,IF('Dépenses forfaitaires'!$E431&lt;=Listes!$B$53,('Dépenses forfaitaires'!$E431*(VLOOKUP('Dépenses forfaitaires'!$D431,Listes!$A$54:$E$60,2,FALSE))),IF('Dépenses forfaitaires'!$E431&gt;Listes!$E$53,('Dépenses forfaitaires'!$E431*(VLOOKUP('Dépenses forfaitaires'!$D431,Listes!$A$54:$E$60,5,FALSE))),('Dépenses forfaitaires'!$E431*(VLOOKUP('Dépenses forfaitaires'!$D431,Listes!$A$54:$E$60,3,FALSE)))+(VLOOKUP('Dépenses forfaitaires'!$D431,Listes!$A$54:$E$60,4,FALSE))))))</f>
        <v/>
      </c>
      <c r="N431" s="100" t="str">
        <f>IF($H431="","",IF($C431=Listes!$B$31,IF('Dépenses forfaitaires'!$E431&lt;=Listes!$B$42,('Dépenses forfaitaires'!$E431*(VLOOKUP('Dépenses forfaitaires'!$D431,Listes!$A$43:$E$49,2,FALSE))),IF('Dépenses forfaitaires'!$E431&gt;Listes!$D$42,('Dépenses forfaitaires'!$E431*(VLOOKUP('Dépenses forfaitaires'!$D431,Listes!$A$43:$E$49,5,FALSE))),('Dépenses forfaitaires'!$E431*(VLOOKUP('Dépenses forfaitaires'!$D431,Listes!$A$43:$E$49,3,FALSE)))+(VLOOKUP('Dépenses forfaitaires'!$D431,Listes!$A$43:$E$49,4,FALSE))))))</f>
        <v/>
      </c>
      <c r="O431" s="100" t="str">
        <f>IF($H431="","",IF($C431=Listes!$B$34,Listes!$I$31,IF($C431=Listes!$B$35,(VLOOKUP('Dépenses forfaitaires'!$F431,Listes!$E$31:$F$36,2,FALSE)),IF($C431=Listes!$B$33,IF('Dépenses forfaitaires'!$E431&lt;=Listes!$A$64,'Dépenses forfaitaires'!$E431*Listes!$A$65,IF('Dépenses forfaitaires'!$E431&gt;Listes!$D$64,'Dépenses forfaitaires'!$E431*Listes!$D$65,(('Dépenses forfaitaires'!$E431*Listes!$B$65)+Listes!$C$65)))))))</f>
        <v/>
      </c>
      <c r="P431" s="101" t="str">
        <f t="shared" si="13"/>
        <v/>
      </c>
      <c r="Q431" s="221"/>
    </row>
    <row r="432" spans="1:17" ht="20.149999999999999" customHeight="1" x14ac:dyDescent="0.35">
      <c r="A432" s="44">
        <v>426</v>
      </c>
      <c r="B432" s="20"/>
      <c r="C432" s="20"/>
      <c r="D432" s="20"/>
      <c r="E432" s="20"/>
      <c r="F432" s="20"/>
      <c r="G432" s="20"/>
      <c r="H432" s="107" t="str">
        <f>IF(C432="","",IF(C432="","",(VLOOKUP(C432,Listes!$B$31:$C$35,2,FALSE))))</f>
        <v/>
      </c>
      <c r="I432" s="221" t="str">
        <f t="shared" si="12"/>
        <v/>
      </c>
      <c r="J432" s="221"/>
      <c r="K432" s="221"/>
      <c r="L432" s="101" t="str">
        <f>IF(H432="","",IF(H432="","",(VLOOKUP(H432,Listes!$C$31:$D$35,2,FALSE))))</f>
        <v/>
      </c>
      <c r="M432" s="100" t="str">
        <f>IF($H432="","",IF($C432=Listes!$B$32,IF('Dépenses forfaitaires'!$E432&lt;=Listes!$B$53,('Dépenses forfaitaires'!$E432*(VLOOKUP('Dépenses forfaitaires'!$D432,Listes!$A$54:$E$60,2,FALSE))),IF('Dépenses forfaitaires'!$E432&gt;Listes!$E$53,('Dépenses forfaitaires'!$E432*(VLOOKUP('Dépenses forfaitaires'!$D432,Listes!$A$54:$E$60,5,FALSE))),('Dépenses forfaitaires'!$E432*(VLOOKUP('Dépenses forfaitaires'!$D432,Listes!$A$54:$E$60,3,FALSE)))+(VLOOKUP('Dépenses forfaitaires'!$D432,Listes!$A$54:$E$60,4,FALSE))))))</f>
        <v/>
      </c>
      <c r="N432" s="100" t="str">
        <f>IF($H432="","",IF($C432=Listes!$B$31,IF('Dépenses forfaitaires'!$E432&lt;=Listes!$B$42,('Dépenses forfaitaires'!$E432*(VLOOKUP('Dépenses forfaitaires'!$D432,Listes!$A$43:$E$49,2,FALSE))),IF('Dépenses forfaitaires'!$E432&gt;Listes!$D$42,('Dépenses forfaitaires'!$E432*(VLOOKUP('Dépenses forfaitaires'!$D432,Listes!$A$43:$E$49,5,FALSE))),('Dépenses forfaitaires'!$E432*(VLOOKUP('Dépenses forfaitaires'!$D432,Listes!$A$43:$E$49,3,FALSE)))+(VLOOKUP('Dépenses forfaitaires'!$D432,Listes!$A$43:$E$49,4,FALSE))))))</f>
        <v/>
      </c>
      <c r="O432" s="100" t="str">
        <f>IF($H432="","",IF($C432=Listes!$B$34,Listes!$I$31,IF($C432=Listes!$B$35,(VLOOKUP('Dépenses forfaitaires'!$F432,Listes!$E$31:$F$36,2,FALSE)),IF($C432=Listes!$B$33,IF('Dépenses forfaitaires'!$E432&lt;=Listes!$A$64,'Dépenses forfaitaires'!$E432*Listes!$A$65,IF('Dépenses forfaitaires'!$E432&gt;Listes!$D$64,'Dépenses forfaitaires'!$E432*Listes!$D$65,(('Dépenses forfaitaires'!$E432*Listes!$B$65)+Listes!$C$65)))))))</f>
        <v/>
      </c>
      <c r="P432" s="101" t="str">
        <f t="shared" si="13"/>
        <v/>
      </c>
      <c r="Q432" s="221"/>
    </row>
    <row r="433" spans="1:17" ht="20.149999999999999" customHeight="1" x14ac:dyDescent="0.35">
      <c r="A433" s="44">
        <v>427</v>
      </c>
      <c r="B433" s="20"/>
      <c r="C433" s="20"/>
      <c r="D433" s="20"/>
      <c r="E433" s="20"/>
      <c r="F433" s="20"/>
      <c r="G433" s="20"/>
      <c r="H433" s="107" t="str">
        <f>IF(C433="","",IF(C433="","",(VLOOKUP(C433,Listes!$B$31:$C$35,2,FALSE))))</f>
        <v/>
      </c>
      <c r="I433" s="221" t="str">
        <f t="shared" si="12"/>
        <v/>
      </c>
      <c r="J433" s="221"/>
      <c r="K433" s="221"/>
      <c r="L433" s="101" t="str">
        <f>IF(H433="","",IF(H433="","",(VLOOKUP(H433,Listes!$C$31:$D$35,2,FALSE))))</f>
        <v/>
      </c>
      <c r="M433" s="100" t="str">
        <f>IF($H433="","",IF($C433=Listes!$B$32,IF('Dépenses forfaitaires'!$E433&lt;=Listes!$B$53,('Dépenses forfaitaires'!$E433*(VLOOKUP('Dépenses forfaitaires'!$D433,Listes!$A$54:$E$60,2,FALSE))),IF('Dépenses forfaitaires'!$E433&gt;Listes!$E$53,('Dépenses forfaitaires'!$E433*(VLOOKUP('Dépenses forfaitaires'!$D433,Listes!$A$54:$E$60,5,FALSE))),('Dépenses forfaitaires'!$E433*(VLOOKUP('Dépenses forfaitaires'!$D433,Listes!$A$54:$E$60,3,FALSE)))+(VLOOKUP('Dépenses forfaitaires'!$D433,Listes!$A$54:$E$60,4,FALSE))))))</f>
        <v/>
      </c>
      <c r="N433" s="100" t="str">
        <f>IF($H433="","",IF($C433=Listes!$B$31,IF('Dépenses forfaitaires'!$E433&lt;=Listes!$B$42,('Dépenses forfaitaires'!$E433*(VLOOKUP('Dépenses forfaitaires'!$D433,Listes!$A$43:$E$49,2,FALSE))),IF('Dépenses forfaitaires'!$E433&gt;Listes!$D$42,('Dépenses forfaitaires'!$E433*(VLOOKUP('Dépenses forfaitaires'!$D433,Listes!$A$43:$E$49,5,FALSE))),('Dépenses forfaitaires'!$E433*(VLOOKUP('Dépenses forfaitaires'!$D433,Listes!$A$43:$E$49,3,FALSE)))+(VLOOKUP('Dépenses forfaitaires'!$D433,Listes!$A$43:$E$49,4,FALSE))))))</f>
        <v/>
      </c>
      <c r="O433" s="100" t="str">
        <f>IF($H433="","",IF($C433=Listes!$B$34,Listes!$I$31,IF($C433=Listes!$B$35,(VLOOKUP('Dépenses forfaitaires'!$F433,Listes!$E$31:$F$36,2,FALSE)),IF($C433=Listes!$B$33,IF('Dépenses forfaitaires'!$E433&lt;=Listes!$A$64,'Dépenses forfaitaires'!$E433*Listes!$A$65,IF('Dépenses forfaitaires'!$E433&gt;Listes!$D$64,'Dépenses forfaitaires'!$E433*Listes!$D$65,(('Dépenses forfaitaires'!$E433*Listes!$B$65)+Listes!$C$65)))))))</f>
        <v/>
      </c>
      <c r="P433" s="101" t="str">
        <f t="shared" si="13"/>
        <v/>
      </c>
      <c r="Q433" s="221"/>
    </row>
    <row r="434" spans="1:17" ht="20.149999999999999" customHeight="1" x14ac:dyDescent="0.35">
      <c r="A434" s="44">
        <v>428</v>
      </c>
      <c r="B434" s="20"/>
      <c r="C434" s="20"/>
      <c r="D434" s="20"/>
      <c r="E434" s="20"/>
      <c r="F434" s="20"/>
      <c r="G434" s="20"/>
      <c r="H434" s="107" t="str">
        <f>IF(C434="","",IF(C434="","",(VLOOKUP(C434,Listes!$B$31:$C$35,2,FALSE))))</f>
        <v/>
      </c>
      <c r="I434" s="221" t="str">
        <f t="shared" si="12"/>
        <v/>
      </c>
      <c r="J434" s="221"/>
      <c r="K434" s="221"/>
      <c r="L434" s="101" t="str">
        <f>IF(H434="","",IF(H434="","",(VLOOKUP(H434,Listes!$C$31:$D$35,2,FALSE))))</f>
        <v/>
      </c>
      <c r="M434" s="100" t="str">
        <f>IF($H434="","",IF($C434=Listes!$B$32,IF('Dépenses forfaitaires'!$E434&lt;=Listes!$B$53,('Dépenses forfaitaires'!$E434*(VLOOKUP('Dépenses forfaitaires'!$D434,Listes!$A$54:$E$60,2,FALSE))),IF('Dépenses forfaitaires'!$E434&gt;Listes!$E$53,('Dépenses forfaitaires'!$E434*(VLOOKUP('Dépenses forfaitaires'!$D434,Listes!$A$54:$E$60,5,FALSE))),('Dépenses forfaitaires'!$E434*(VLOOKUP('Dépenses forfaitaires'!$D434,Listes!$A$54:$E$60,3,FALSE)))+(VLOOKUP('Dépenses forfaitaires'!$D434,Listes!$A$54:$E$60,4,FALSE))))))</f>
        <v/>
      </c>
      <c r="N434" s="100" t="str">
        <f>IF($H434="","",IF($C434=Listes!$B$31,IF('Dépenses forfaitaires'!$E434&lt;=Listes!$B$42,('Dépenses forfaitaires'!$E434*(VLOOKUP('Dépenses forfaitaires'!$D434,Listes!$A$43:$E$49,2,FALSE))),IF('Dépenses forfaitaires'!$E434&gt;Listes!$D$42,('Dépenses forfaitaires'!$E434*(VLOOKUP('Dépenses forfaitaires'!$D434,Listes!$A$43:$E$49,5,FALSE))),('Dépenses forfaitaires'!$E434*(VLOOKUP('Dépenses forfaitaires'!$D434,Listes!$A$43:$E$49,3,FALSE)))+(VLOOKUP('Dépenses forfaitaires'!$D434,Listes!$A$43:$E$49,4,FALSE))))))</f>
        <v/>
      </c>
      <c r="O434" s="100" t="str">
        <f>IF($H434="","",IF($C434=Listes!$B$34,Listes!$I$31,IF($C434=Listes!$B$35,(VLOOKUP('Dépenses forfaitaires'!$F434,Listes!$E$31:$F$36,2,FALSE)),IF($C434=Listes!$B$33,IF('Dépenses forfaitaires'!$E434&lt;=Listes!$A$64,'Dépenses forfaitaires'!$E434*Listes!$A$65,IF('Dépenses forfaitaires'!$E434&gt;Listes!$D$64,'Dépenses forfaitaires'!$E434*Listes!$D$65,(('Dépenses forfaitaires'!$E434*Listes!$B$65)+Listes!$C$65)))))))</f>
        <v/>
      </c>
      <c r="P434" s="101" t="str">
        <f t="shared" si="13"/>
        <v/>
      </c>
      <c r="Q434" s="221"/>
    </row>
    <row r="435" spans="1:17" ht="20.149999999999999" customHeight="1" x14ac:dyDescent="0.35">
      <c r="A435" s="44">
        <v>429</v>
      </c>
      <c r="B435" s="20"/>
      <c r="C435" s="20"/>
      <c r="D435" s="20"/>
      <c r="E435" s="20"/>
      <c r="F435" s="20"/>
      <c r="G435" s="20"/>
      <c r="H435" s="107" t="str">
        <f>IF(C435="","",IF(C435="","",(VLOOKUP(C435,Listes!$B$31:$C$35,2,FALSE))))</f>
        <v/>
      </c>
      <c r="I435" s="221" t="str">
        <f t="shared" si="12"/>
        <v/>
      </c>
      <c r="J435" s="221"/>
      <c r="K435" s="221"/>
      <c r="L435" s="101" t="str">
        <f>IF(H435="","",IF(H435="","",(VLOOKUP(H435,Listes!$C$31:$D$35,2,FALSE))))</f>
        <v/>
      </c>
      <c r="M435" s="100" t="str">
        <f>IF($H435="","",IF($C435=Listes!$B$32,IF('Dépenses forfaitaires'!$E435&lt;=Listes!$B$53,('Dépenses forfaitaires'!$E435*(VLOOKUP('Dépenses forfaitaires'!$D435,Listes!$A$54:$E$60,2,FALSE))),IF('Dépenses forfaitaires'!$E435&gt;Listes!$E$53,('Dépenses forfaitaires'!$E435*(VLOOKUP('Dépenses forfaitaires'!$D435,Listes!$A$54:$E$60,5,FALSE))),('Dépenses forfaitaires'!$E435*(VLOOKUP('Dépenses forfaitaires'!$D435,Listes!$A$54:$E$60,3,FALSE)))+(VLOOKUP('Dépenses forfaitaires'!$D435,Listes!$A$54:$E$60,4,FALSE))))))</f>
        <v/>
      </c>
      <c r="N435" s="100" t="str">
        <f>IF($H435="","",IF($C435=Listes!$B$31,IF('Dépenses forfaitaires'!$E435&lt;=Listes!$B$42,('Dépenses forfaitaires'!$E435*(VLOOKUP('Dépenses forfaitaires'!$D435,Listes!$A$43:$E$49,2,FALSE))),IF('Dépenses forfaitaires'!$E435&gt;Listes!$D$42,('Dépenses forfaitaires'!$E435*(VLOOKUP('Dépenses forfaitaires'!$D435,Listes!$A$43:$E$49,5,FALSE))),('Dépenses forfaitaires'!$E435*(VLOOKUP('Dépenses forfaitaires'!$D435,Listes!$A$43:$E$49,3,FALSE)))+(VLOOKUP('Dépenses forfaitaires'!$D435,Listes!$A$43:$E$49,4,FALSE))))))</f>
        <v/>
      </c>
      <c r="O435" s="100" t="str">
        <f>IF($H435="","",IF($C435=Listes!$B$34,Listes!$I$31,IF($C435=Listes!$B$35,(VLOOKUP('Dépenses forfaitaires'!$F435,Listes!$E$31:$F$36,2,FALSE)),IF($C435=Listes!$B$33,IF('Dépenses forfaitaires'!$E435&lt;=Listes!$A$64,'Dépenses forfaitaires'!$E435*Listes!$A$65,IF('Dépenses forfaitaires'!$E435&gt;Listes!$D$64,'Dépenses forfaitaires'!$E435*Listes!$D$65,(('Dépenses forfaitaires'!$E435*Listes!$B$65)+Listes!$C$65)))))))</f>
        <v/>
      </c>
      <c r="P435" s="101" t="str">
        <f t="shared" si="13"/>
        <v/>
      </c>
      <c r="Q435" s="221"/>
    </row>
    <row r="436" spans="1:17" ht="20.149999999999999" customHeight="1" x14ac:dyDescent="0.35">
      <c r="A436" s="44">
        <v>430</v>
      </c>
      <c r="B436" s="20"/>
      <c r="C436" s="20"/>
      <c r="D436" s="20"/>
      <c r="E436" s="20"/>
      <c r="F436" s="20"/>
      <c r="G436" s="20"/>
      <c r="H436" s="107" t="str">
        <f>IF(C436="","",IF(C436="","",(VLOOKUP(C436,Listes!$B$31:$C$35,2,FALSE))))</f>
        <v/>
      </c>
      <c r="I436" s="221" t="str">
        <f t="shared" si="12"/>
        <v/>
      </c>
      <c r="J436" s="221"/>
      <c r="K436" s="221"/>
      <c r="L436" s="101" t="str">
        <f>IF(H436="","",IF(H436="","",(VLOOKUP(H436,Listes!$C$31:$D$35,2,FALSE))))</f>
        <v/>
      </c>
      <c r="M436" s="100" t="str">
        <f>IF($H436="","",IF($C436=Listes!$B$32,IF('Dépenses forfaitaires'!$E436&lt;=Listes!$B$53,('Dépenses forfaitaires'!$E436*(VLOOKUP('Dépenses forfaitaires'!$D436,Listes!$A$54:$E$60,2,FALSE))),IF('Dépenses forfaitaires'!$E436&gt;Listes!$E$53,('Dépenses forfaitaires'!$E436*(VLOOKUP('Dépenses forfaitaires'!$D436,Listes!$A$54:$E$60,5,FALSE))),('Dépenses forfaitaires'!$E436*(VLOOKUP('Dépenses forfaitaires'!$D436,Listes!$A$54:$E$60,3,FALSE)))+(VLOOKUP('Dépenses forfaitaires'!$D436,Listes!$A$54:$E$60,4,FALSE))))))</f>
        <v/>
      </c>
      <c r="N436" s="100" t="str">
        <f>IF($H436="","",IF($C436=Listes!$B$31,IF('Dépenses forfaitaires'!$E436&lt;=Listes!$B$42,('Dépenses forfaitaires'!$E436*(VLOOKUP('Dépenses forfaitaires'!$D436,Listes!$A$43:$E$49,2,FALSE))),IF('Dépenses forfaitaires'!$E436&gt;Listes!$D$42,('Dépenses forfaitaires'!$E436*(VLOOKUP('Dépenses forfaitaires'!$D436,Listes!$A$43:$E$49,5,FALSE))),('Dépenses forfaitaires'!$E436*(VLOOKUP('Dépenses forfaitaires'!$D436,Listes!$A$43:$E$49,3,FALSE)))+(VLOOKUP('Dépenses forfaitaires'!$D436,Listes!$A$43:$E$49,4,FALSE))))))</f>
        <v/>
      </c>
      <c r="O436" s="100" t="str">
        <f>IF($H436="","",IF($C436=Listes!$B$34,Listes!$I$31,IF($C436=Listes!$B$35,(VLOOKUP('Dépenses forfaitaires'!$F436,Listes!$E$31:$F$36,2,FALSE)),IF($C436=Listes!$B$33,IF('Dépenses forfaitaires'!$E436&lt;=Listes!$A$64,'Dépenses forfaitaires'!$E436*Listes!$A$65,IF('Dépenses forfaitaires'!$E436&gt;Listes!$D$64,'Dépenses forfaitaires'!$E436*Listes!$D$65,(('Dépenses forfaitaires'!$E436*Listes!$B$65)+Listes!$C$65)))))))</f>
        <v/>
      </c>
      <c r="P436" s="101" t="str">
        <f t="shared" si="13"/>
        <v/>
      </c>
      <c r="Q436" s="221"/>
    </row>
    <row r="437" spans="1:17" ht="20.149999999999999" customHeight="1" x14ac:dyDescent="0.35">
      <c r="A437" s="44">
        <v>431</v>
      </c>
      <c r="B437" s="20"/>
      <c r="C437" s="20"/>
      <c r="D437" s="20"/>
      <c r="E437" s="20"/>
      <c r="F437" s="20"/>
      <c r="G437" s="20"/>
      <c r="H437" s="107" t="str">
        <f>IF(C437="","",IF(C437="","",(VLOOKUP(C437,Listes!$B$31:$C$35,2,FALSE))))</f>
        <v/>
      </c>
      <c r="I437" s="221" t="str">
        <f t="shared" si="12"/>
        <v/>
      </c>
      <c r="J437" s="221"/>
      <c r="K437" s="221"/>
      <c r="L437" s="101" t="str">
        <f>IF(H437="","",IF(H437="","",(VLOOKUP(H437,Listes!$C$31:$D$35,2,FALSE))))</f>
        <v/>
      </c>
      <c r="M437" s="100" t="str">
        <f>IF($H437="","",IF($C437=Listes!$B$32,IF('Dépenses forfaitaires'!$E437&lt;=Listes!$B$53,('Dépenses forfaitaires'!$E437*(VLOOKUP('Dépenses forfaitaires'!$D437,Listes!$A$54:$E$60,2,FALSE))),IF('Dépenses forfaitaires'!$E437&gt;Listes!$E$53,('Dépenses forfaitaires'!$E437*(VLOOKUP('Dépenses forfaitaires'!$D437,Listes!$A$54:$E$60,5,FALSE))),('Dépenses forfaitaires'!$E437*(VLOOKUP('Dépenses forfaitaires'!$D437,Listes!$A$54:$E$60,3,FALSE)))+(VLOOKUP('Dépenses forfaitaires'!$D437,Listes!$A$54:$E$60,4,FALSE))))))</f>
        <v/>
      </c>
      <c r="N437" s="100" t="str">
        <f>IF($H437="","",IF($C437=Listes!$B$31,IF('Dépenses forfaitaires'!$E437&lt;=Listes!$B$42,('Dépenses forfaitaires'!$E437*(VLOOKUP('Dépenses forfaitaires'!$D437,Listes!$A$43:$E$49,2,FALSE))),IF('Dépenses forfaitaires'!$E437&gt;Listes!$D$42,('Dépenses forfaitaires'!$E437*(VLOOKUP('Dépenses forfaitaires'!$D437,Listes!$A$43:$E$49,5,FALSE))),('Dépenses forfaitaires'!$E437*(VLOOKUP('Dépenses forfaitaires'!$D437,Listes!$A$43:$E$49,3,FALSE)))+(VLOOKUP('Dépenses forfaitaires'!$D437,Listes!$A$43:$E$49,4,FALSE))))))</f>
        <v/>
      </c>
      <c r="O437" s="100" t="str">
        <f>IF($H437="","",IF($C437=Listes!$B$34,Listes!$I$31,IF($C437=Listes!$B$35,(VLOOKUP('Dépenses forfaitaires'!$F437,Listes!$E$31:$F$36,2,FALSE)),IF($C437=Listes!$B$33,IF('Dépenses forfaitaires'!$E437&lt;=Listes!$A$64,'Dépenses forfaitaires'!$E437*Listes!$A$65,IF('Dépenses forfaitaires'!$E437&gt;Listes!$D$64,'Dépenses forfaitaires'!$E437*Listes!$D$65,(('Dépenses forfaitaires'!$E437*Listes!$B$65)+Listes!$C$65)))))))</f>
        <v/>
      </c>
      <c r="P437" s="101" t="str">
        <f t="shared" si="13"/>
        <v/>
      </c>
      <c r="Q437" s="221"/>
    </row>
    <row r="438" spans="1:17" ht="20.149999999999999" customHeight="1" x14ac:dyDescent="0.35">
      <c r="A438" s="44">
        <v>432</v>
      </c>
      <c r="B438" s="20"/>
      <c r="C438" s="20"/>
      <c r="D438" s="20"/>
      <c r="E438" s="20"/>
      <c r="F438" s="20"/>
      <c r="G438" s="20"/>
      <c r="H438" s="107" t="str">
        <f>IF(C438="","",IF(C438="","",(VLOOKUP(C438,Listes!$B$31:$C$35,2,FALSE))))</f>
        <v/>
      </c>
      <c r="I438" s="221" t="str">
        <f t="shared" si="12"/>
        <v/>
      </c>
      <c r="J438" s="221"/>
      <c r="K438" s="221"/>
      <c r="L438" s="101" t="str">
        <f>IF(H438="","",IF(H438="","",(VLOOKUP(H438,Listes!$C$31:$D$35,2,FALSE))))</f>
        <v/>
      </c>
      <c r="M438" s="100" t="str">
        <f>IF($H438="","",IF($C438=Listes!$B$32,IF('Dépenses forfaitaires'!$E438&lt;=Listes!$B$53,('Dépenses forfaitaires'!$E438*(VLOOKUP('Dépenses forfaitaires'!$D438,Listes!$A$54:$E$60,2,FALSE))),IF('Dépenses forfaitaires'!$E438&gt;Listes!$E$53,('Dépenses forfaitaires'!$E438*(VLOOKUP('Dépenses forfaitaires'!$D438,Listes!$A$54:$E$60,5,FALSE))),('Dépenses forfaitaires'!$E438*(VLOOKUP('Dépenses forfaitaires'!$D438,Listes!$A$54:$E$60,3,FALSE)))+(VLOOKUP('Dépenses forfaitaires'!$D438,Listes!$A$54:$E$60,4,FALSE))))))</f>
        <v/>
      </c>
      <c r="N438" s="100" t="str">
        <f>IF($H438="","",IF($C438=Listes!$B$31,IF('Dépenses forfaitaires'!$E438&lt;=Listes!$B$42,('Dépenses forfaitaires'!$E438*(VLOOKUP('Dépenses forfaitaires'!$D438,Listes!$A$43:$E$49,2,FALSE))),IF('Dépenses forfaitaires'!$E438&gt;Listes!$D$42,('Dépenses forfaitaires'!$E438*(VLOOKUP('Dépenses forfaitaires'!$D438,Listes!$A$43:$E$49,5,FALSE))),('Dépenses forfaitaires'!$E438*(VLOOKUP('Dépenses forfaitaires'!$D438,Listes!$A$43:$E$49,3,FALSE)))+(VLOOKUP('Dépenses forfaitaires'!$D438,Listes!$A$43:$E$49,4,FALSE))))))</f>
        <v/>
      </c>
      <c r="O438" s="100" t="str">
        <f>IF($H438="","",IF($C438=Listes!$B$34,Listes!$I$31,IF($C438=Listes!$B$35,(VLOOKUP('Dépenses forfaitaires'!$F438,Listes!$E$31:$F$36,2,FALSE)),IF($C438=Listes!$B$33,IF('Dépenses forfaitaires'!$E438&lt;=Listes!$A$64,'Dépenses forfaitaires'!$E438*Listes!$A$65,IF('Dépenses forfaitaires'!$E438&gt;Listes!$D$64,'Dépenses forfaitaires'!$E438*Listes!$D$65,(('Dépenses forfaitaires'!$E438*Listes!$B$65)+Listes!$C$65)))))))</f>
        <v/>
      </c>
      <c r="P438" s="101" t="str">
        <f t="shared" si="13"/>
        <v/>
      </c>
      <c r="Q438" s="221"/>
    </row>
    <row r="439" spans="1:17" ht="20.149999999999999" customHeight="1" x14ac:dyDescent="0.35">
      <c r="A439" s="44">
        <v>433</v>
      </c>
      <c r="B439" s="20"/>
      <c r="C439" s="20"/>
      <c r="D439" s="20"/>
      <c r="E439" s="20"/>
      <c r="F439" s="20"/>
      <c r="G439" s="20"/>
      <c r="H439" s="107" t="str">
        <f>IF(C439="","",IF(C439="","",(VLOOKUP(C439,Listes!$B$31:$C$35,2,FALSE))))</f>
        <v/>
      </c>
      <c r="I439" s="221" t="str">
        <f t="shared" si="12"/>
        <v/>
      </c>
      <c r="J439" s="221"/>
      <c r="K439" s="221"/>
      <c r="L439" s="101" t="str">
        <f>IF(H439="","",IF(H439="","",(VLOOKUP(H439,Listes!$C$31:$D$35,2,FALSE))))</f>
        <v/>
      </c>
      <c r="M439" s="100" t="str">
        <f>IF($H439="","",IF($C439=Listes!$B$32,IF('Dépenses forfaitaires'!$E439&lt;=Listes!$B$53,('Dépenses forfaitaires'!$E439*(VLOOKUP('Dépenses forfaitaires'!$D439,Listes!$A$54:$E$60,2,FALSE))),IF('Dépenses forfaitaires'!$E439&gt;Listes!$E$53,('Dépenses forfaitaires'!$E439*(VLOOKUP('Dépenses forfaitaires'!$D439,Listes!$A$54:$E$60,5,FALSE))),('Dépenses forfaitaires'!$E439*(VLOOKUP('Dépenses forfaitaires'!$D439,Listes!$A$54:$E$60,3,FALSE)))+(VLOOKUP('Dépenses forfaitaires'!$D439,Listes!$A$54:$E$60,4,FALSE))))))</f>
        <v/>
      </c>
      <c r="N439" s="100" t="str">
        <f>IF($H439="","",IF($C439=Listes!$B$31,IF('Dépenses forfaitaires'!$E439&lt;=Listes!$B$42,('Dépenses forfaitaires'!$E439*(VLOOKUP('Dépenses forfaitaires'!$D439,Listes!$A$43:$E$49,2,FALSE))),IF('Dépenses forfaitaires'!$E439&gt;Listes!$D$42,('Dépenses forfaitaires'!$E439*(VLOOKUP('Dépenses forfaitaires'!$D439,Listes!$A$43:$E$49,5,FALSE))),('Dépenses forfaitaires'!$E439*(VLOOKUP('Dépenses forfaitaires'!$D439,Listes!$A$43:$E$49,3,FALSE)))+(VLOOKUP('Dépenses forfaitaires'!$D439,Listes!$A$43:$E$49,4,FALSE))))))</f>
        <v/>
      </c>
      <c r="O439" s="100" t="str">
        <f>IF($H439="","",IF($C439=Listes!$B$34,Listes!$I$31,IF($C439=Listes!$B$35,(VLOOKUP('Dépenses forfaitaires'!$F439,Listes!$E$31:$F$36,2,FALSE)),IF($C439=Listes!$B$33,IF('Dépenses forfaitaires'!$E439&lt;=Listes!$A$64,'Dépenses forfaitaires'!$E439*Listes!$A$65,IF('Dépenses forfaitaires'!$E439&gt;Listes!$D$64,'Dépenses forfaitaires'!$E439*Listes!$D$65,(('Dépenses forfaitaires'!$E439*Listes!$B$65)+Listes!$C$65)))))))</f>
        <v/>
      </c>
      <c r="P439" s="101" t="str">
        <f t="shared" si="13"/>
        <v/>
      </c>
      <c r="Q439" s="221"/>
    </row>
    <row r="440" spans="1:17" ht="20.149999999999999" customHeight="1" x14ac:dyDescent="0.35">
      <c r="A440" s="44">
        <v>434</v>
      </c>
      <c r="B440" s="20"/>
      <c r="C440" s="20"/>
      <c r="D440" s="20"/>
      <c r="E440" s="20"/>
      <c r="F440" s="20"/>
      <c r="G440" s="20"/>
      <c r="H440" s="107" t="str">
        <f>IF(C440="","",IF(C440="","",(VLOOKUP(C440,Listes!$B$31:$C$35,2,FALSE))))</f>
        <v/>
      </c>
      <c r="I440" s="221" t="str">
        <f t="shared" si="12"/>
        <v/>
      </c>
      <c r="J440" s="221"/>
      <c r="K440" s="221"/>
      <c r="L440" s="101" t="str">
        <f>IF(H440="","",IF(H440="","",(VLOOKUP(H440,Listes!$C$31:$D$35,2,FALSE))))</f>
        <v/>
      </c>
      <c r="M440" s="100" t="str">
        <f>IF($H440="","",IF($C440=Listes!$B$32,IF('Dépenses forfaitaires'!$E440&lt;=Listes!$B$53,('Dépenses forfaitaires'!$E440*(VLOOKUP('Dépenses forfaitaires'!$D440,Listes!$A$54:$E$60,2,FALSE))),IF('Dépenses forfaitaires'!$E440&gt;Listes!$E$53,('Dépenses forfaitaires'!$E440*(VLOOKUP('Dépenses forfaitaires'!$D440,Listes!$A$54:$E$60,5,FALSE))),('Dépenses forfaitaires'!$E440*(VLOOKUP('Dépenses forfaitaires'!$D440,Listes!$A$54:$E$60,3,FALSE)))+(VLOOKUP('Dépenses forfaitaires'!$D440,Listes!$A$54:$E$60,4,FALSE))))))</f>
        <v/>
      </c>
      <c r="N440" s="100" t="str">
        <f>IF($H440="","",IF($C440=Listes!$B$31,IF('Dépenses forfaitaires'!$E440&lt;=Listes!$B$42,('Dépenses forfaitaires'!$E440*(VLOOKUP('Dépenses forfaitaires'!$D440,Listes!$A$43:$E$49,2,FALSE))),IF('Dépenses forfaitaires'!$E440&gt;Listes!$D$42,('Dépenses forfaitaires'!$E440*(VLOOKUP('Dépenses forfaitaires'!$D440,Listes!$A$43:$E$49,5,FALSE))),('Dépenses forfaitaires'!$E440*(VLOOKUP('Dépenses forfaitaires'!$D440,Listes!$A$43:$E$49,3,FALSE)))+(VLOOKUP('Dépenses forfaitaires'!$D440,Listes!$A$43:$E$49,4,FALSE))))))</f>
        <v/>
      </c>
      <c r="O440" s="100" t="str">
        <f>IF($H440="","",IF($C440=Listes!$B$34,Listes!$I$31,IF($C440=Listes!$B$35,(VLOOKUP('Dépenses forfaitaires'!$F440,Listes!$E$31:$F$36,2,FALSE)),IF($C440=Listes!$B$33,IF('Dépenses forfaitaires'!$E440&lt;=Listes!$A$64,'Dépenses forfaitaires'!$E440*Listes!$A$65,IF('Dépenses forfaitaires'!$E440&gt;Listes!$D$64,'Dépenses forfaitaires'!$E440*Listes!$D$65,(('Dépenses forfaitaires'!$E440*Listes!$B$65)+Listes!$C$65)))))))</f>
        <v/>
      </c>
      <c r="P440" s="101" t="str">
        <f t="shared" si="13"/>
        <v/>
      </c>
      <c r="Q440" s="221"/>
    </row>
    <row r="441" spans="1:17" ht="20.149999999999999" customHeight="1" x14ac:dyDescent="0.35">
      <c r="A441" s="44">
        <v>435</v>
      </c>
      <c r="B441" s="20"/>
      <c r="C441" s="20"/>
      <c r="D441" s="20"/>
      <c r="E441" s="20"/>
      <c r="F441" s="20"/>
      <c r="G441" s="20"/>
      <c r="H441" s="107" t="str">
        <f>IF(C441="","",IF(C441="","",(VLOOKUP(C441,Listes!$B$31:$C$35,2,FALSE))))</f>
        <v/>
      </c>
      <c r="I441" s="221" t="str">
        <f t="shared" si="12"/>
        <v/>
      </c>
      <c r="J441" s="221"/>
      <c r="K441" s="221"/>
      <c r="L441" s="101" t="str">
        <f>IF(H441="","",IF(H441="","",(VLOOKUP(H441,Listes!$C$31:$D$35,2,FALSE))))</f>
        <v/>
      </c>
      <c r="M441" s="100" t="str">
        <f>IF($H441="","",IF($C441=Listes!$B$32,IF('Dépenses forfaitaires'!$E441&lt;=Listes!$B$53,('Dépenses forfaitaires'!$E441*(VLOOKUP('Dépenses forfaitaires'!$D441,Listes!$A$54:$E$60,2,FALSE))),IF('Dépenses forfaitaires'!$E441&gt;Listes!$E$53,('Dépenses forfaitaires'!$E441*(VLOOKUP('Dépenses forfaitaires'!$D441,Listes!$A$54:$E$60,5,FALSE))),('Dépenses forfaitaires'!$E441*(VLOOKUP('Dépenses forfaitaires'!$D441,Listes!$A$54:$E$60,3,FALSE)))+(VLOOKUP('Dépenses forfaitaires'!$D441,Listes!$A$54:$E$60,4,FALSE))))))</f>
        <v/>
      </c>
      <c r="N441" s="100" t="str">
        <f>IF($H441="","",IF($C441=Listes!$B$31,IF('Dépenses forfaitaires'!$E441&lt;=Listes!$B$42,('Dépenses forfaitaires'!$E441*(VLOOKUP('Dépenses forfaitaires'!$D441,Listes!$A$43:$E$49,2,FALSE))),IF('Dépenses forfaitaires'!$E441&gt;Listes!$D$42,('Dépenses forfaitaires'!$E441*(VLOOKUP('Dépenses forfaitaires'!$D441,Listes!$A$43:$E$49,5,FALSE))),('Dépenses forfaitaires'!$E441*(VLOOKUP('Dépenses forfaitaires'!$D441,Listes!$A$43:$E$49,3,FALSE)))+(VLOOKUP('Dépenses forfaitaires'!$D441,Listes!$A$43:$E$49,4,FALSE))))))</f>
        <v/>
      </c>
      <c r="O441" s="100" t="str">
        <f>IF($H441="","",IF($C441=Listes!$B$34,Listes!$I$31,IF($C441=Listes!$B$35,(VLOOKUP('Dépenses forfaitaires'!$F441,Listes!$E$31:$F$36,2,FALSE)),IF($C441=Listes!$B$33,IF('Dépenses forfaitaires'!$E441&lt;=Listes!$A$64,'Dépenses forfaitaires'!$E441*Listes!$A$65,IF('Dépenses forfaitaires'!$E441&gt;Listes!$D$64,'Dépenses forfaitaires'!$E441*Listes!$D$65,(('Dépenses forfaitaires'!$E441*Listes!$B$65)+Listes!$C$65)))))))</f>
        <v/>
      </c>
      <c r="P441" s="101" t="str">
        <f t="shared" si="13"/>
        <v/>
      </c>
      <c r="Q441" s="221"/>
    </row>
    <row r="442" spans="1:17" ht="20.149999999999999" customHeight="1" x14ac:dyDescent="0.35">
      <c r="A442" s="44">
        <v>436</v>
      </c>
      <c r="B442" s="20"/>
      <c r="C442" s="20"/>
      <c r="D442" s="20"/>
      <c r="E442" s="20"/>
      <c r="F442" s="20"/>
      <c r="G442" s="20"/>
      <c r="H442" s="107" t="str">
        <f>IF(C442="","",IF(C442="","",(VLOOKUP(C442,Listes!$B$31:$C$35,2,FALSE))))</f>
        <v/>
      </c>
      <c r="I442" s="221" t="str">
        <f t="shared" si="12"/>
        <v/>
      </c>
      <c r="J442" s="221"/>
      <c r="K442" s="221"/>
      <c r="L442" s="101" t="str">
        <f>IF(H442="","",IF(H442="","",(VLOOKUP(H442,Listes!$C$31:$D$35,2,FALSE))))</f>
        <v/>
      </c>
      <c r="M442" s="100" t="str">
        <f>IF($H442="","",IF($C442=Listes!$B$32,IF('Dépenses forfaitaires'!$E442&lt;=Listes!$B$53,('Dépenses forfaitaires'!$E442*(VLOOKUP('Dépenses forfaitaires'!$D442,Listes!$A$54:$E$60,2,FALSE))),IF('Dépenses forfaitaires'!$E442&gt;Listes!$E$53,('Dépenses forfaitaires'!$E442*(VLOOKUP('Dépenses forfaitaires'!$D442,Listes!$A$54:$E$60,5,FALSE))),('Dépenses forfaitaires'!$E442*(VLOOKUP('Dépenses forfaitaires'!$D442,Listes!$A$54:$E$60,3,FALSE)))+(VLOOKUP('Dépenses forfaitaires'!$D442,Listes!$A$54:$E$60,4,FALSE))))))</f>
        <v/>
      </c>
      <c r="N442" s="100" t="str">
        <f>IF($H442="","",IF($C442=Listes!$B$31,IF('Dépenses forfaitaires'!$E442&lt;=Listes!$B$42,('Dépenses forfaitaires'!$E442*(VLOOKUP('Dépenses forfaitaires'!$D442,Listes!$A$43:$E$49,2,FALSE))),IF('Dépenses forfaitaires'!$E442&gt;Listes!$D$42,('Dépenses forfaitaires'!$E442*(VLOOKUP('Dépenses forfaitaires'!$D442,Listes!$A$43:$E$49,5,FALSE))),('Dépenses forfaitaires'!$E442*(VLOOKUP('Dépenses forfaitaires'!$D442,Listes!$A$43:$E$49,3,FALSE)))+(VLOOKUP('Dépenses forfaitaires'!$D442,Listes!$A$43:$E$49,4,FALSE))))))</f>
        <v/>
      </c>
      <c r="O442" s="100" t="str">
        <f>IF($H442="","",IF($C442=Listes!$B$34,Listes!$I$31,IF($C442=Listes!$B$35,(VLOOKUP('Dépenses forfaitaires'!$F442,Listes!$E$31:$F$36,2,FALSE)),IF($C442=Listes!$B$33,IF('Dépenses forfaitaires'!$E442&lt;=Listes!$A$64,'Dépenses forfaitaires'!$E442*Listes!$A$65,IF('Dépenses forfaitaires'!$E442&gt;Listes!$D$64,'Dépenses forfaitaires'!$E442*Listes!$D$65,(('Dépenses forfaitaires'!$E442*Listes!$B$65)+Listes!$C$65)))))))</f>
        <v/>
      </c>
      <c r="P442" s="101" t="str">
        <f t="shared" si="13"/>
        <v/>
      </c>
      <c r="Q442" s="221"/>
    </row>
    <row r="443" spans="1:17" ht="20.149999999999999" customHeight="1" x14ac:dyDescent="0.35">
      <c r="A443" s="44">
        <v>437</v>
      </c>
      <c r="B443" s="20"/>
      <c r="C443" s="20"/>
      <c r="D443" s="20"/>
      <c r="E443" s="20"/>
      <c r="F443" s="20"/>
      <c r="G443" s="20"/>
      <c r="H443" s="107" t="str">
        <f>IF(C443="","",IF(C443="","",(VLOOKUP(C443,Listes!$B$31:$C$35,2,FALSE))))</f>
        <v/>
      </c>
      <c r="I443" s="221" t="str">
        <f t="shared" si="12"/>
        <v/>
      </c>
      <c r="J443" s="221"/>
      <c r="K443" s="221"/>
      <c r="L443" s="101" t="str">
        <f>IF(H443="","",IF(H443="","",(VLOOKUP(H443,Listes!$C$31:$D$35,2,FALSE))))</f>
        <v/>
      </c>
      <c r="M443" s="100" t="str">
        <f>IF($H443="","",IF($C443=Listes!$B$32,IF('Dépenses forfaitaires'!$E443&lt;=Listes!$B$53,('Dépenses forfaitaires'!$E443*(VLOOKUP('Dépenses forfaitaires'!$D443,Listes!$A$54:$E$60,2,FALSE))),IF('Dépenses forfaitaires'!$E443&gt;Listes!$E$53,('Dépenses forfaitaires'!$E443*(VLOOKUP('Dépenses forfaitaires'!$D443,Listes!$A$54:$E$60,5,FALSE))),('Dépenses forfaitaires'!$E443*(VLOOKUP('Dépenses forfaitaires'!$D443,Listes!$A$54:$E$60,3,FALSE)))+(VLOOKUP('Dépenses forfaitaires'!$D443,Listes!$A$54:$E$60,4,FALSE))))))</f>
        <v/>
      </c>
      <c r="N443" s="100" t="str">
        <f>IF($H443="","",IF($C443=Listes!$B$31,IF('Dépenses forfaitaires'!$E443&lt;=Listes!$B$42,('Dépenses forfaitaires'!$E443*(VLOOKUP('Dépenses forfaitaires'!$D443,Listes!$A$43:$E$49,2,FALSE))),IF('Dépenses forfaitaires'!$E443&gt;Listes!$D$42,('Dépenses forfaitaires'!$E443*(VLOOKUP('Dépenses forfaitaires'!$D443,Listes!$A$43:$E$49,5,FALSE))),('Dépenses forfaitaires'!$E443*(VLOOKUP('Dépenses forfaitaires'!$D443,Listes!$A$43:$E$49,3,FALSE)))+(VLOOKUP('Dépenses forfaitaires'!$D443,Listes!$A$43:$E$49,4,FALSE))))))</f>
        <v/>
      </c>
      <c r="O443" s="100" t="str">
        <f>IF($H443="","",IF($C443=Listes!$B$34,Listes!$I$31,IF($C443=Listes!$B$35,(VLOOKUP('Dépenses forfaitaires'!$F443,Listes!$E$31:$F$36,2,FALSE)),IF($C443=Listes!$B$33,IF('Dépenses forfaitaires'!$E443&lt;=Listes!$A$64,'Dépenses forfaitaires'!$E443*Listes!$A$65,IF('Dépenses forfaitaires'!$E443&gt;Listes!$D$64,'Dépenses forfaitaires'!$E443*Listes!$D$65,(('Dépenses forfaitaires'!$E443*Listes!$B$65)+Listes!$C$65)))))))</f>
        <v/>
      </c>
      <c r="P443" s="101" t="str">
        <f t="shared" si="13"/>
        <v/>
      </c>
      <c r="Q443" s="221"/>
    </row>
    <row r="444" spans="1:17" ht="20.149999999999999" customHeight="1" x14ac:dyDescent="0.35">
      <c r="A444" s="44">
        <v>438</v>
      </c>
      <c r="B444" s="20"/>
      <c r="C444" s="20"/>
      <c r="D444" s="20"/>
      <c r="E444" s="20"/>
      <c r="F444" s="20"/>
      <c r="G444" s="20"/>
      <c r="H444" s="107" t="str">
        <f>IF(C444="","",IF(C444="","",(VLOOKUP(C444,Listes!$B$31:$C$35,2,FALSE))))</f>
        <v/>
      </c>
      <c r="I444" s="221" t="str">
        <f t="shared" si="12"/>
        <v/>
      </c>
      <c r="J444" s="221"/>
      <c r="K444" s="221"/>
      <c r="L444" s="101" t="str">
        <f>IF(H444="","",IF(H444="","",(VLOOKUP(H444,Listes!$C$31:$D$35,2,FALSE))))</f>
        <v/>
      </c>
      <c r="M444" s="100" t="str">
        <f>IF($H444="","",IF($C444=Listes!$B$32,IF('Dépenses forfaitaires'!$E444&lt;=Listes!$B$53,('Dépenses forfaitaires'!$E444*(VLOOKUP('Dépenses forfaitaires'!$D444,Listes!$A$54:$E$60,2,FALSE))),IF('Dépenses forfaitaires'!$E444&gt;Listes!$E$53,('Dépenses forfaitaires'!$E444*(VLOOKUP('Dépenses forfaitaires'!$D444,Listes!$A$54:$E$60,5,FALSE))),('Dépenses forfaitaires'!$E444*(VLOOKUP('Dépenses forfaitaires'!$D444,Listes!$A$54:$E$60,3,FALSE)))+(VLOOKUP('Dépenses forfaitaires'!$D444,Listes!$A$54:$E$60,4,FALSE))))))</f>
        <v/>
      </c>
      <c r="N444" s="100" t="str">
        <f>IF($H444="","",IF($C444=Listes!$B$31,IF('Dépenses forfaitaires'!$E444&lt;=Listes!$B$42,('Dépenses forfaitaires'!$E444*(VLOOKUP('Dépenses forfaitaires'!$D444,Listes!$A$43:$E$49,2,FALSE))),IF('Dépenses forfaitaires'!$E444&gt;Listes!$D$42,('Dépenses forfaitaires'!$E444*(VLOOKUP('Dépenses forfaitaires'!$D444,Listes!$A$43:$E$49,5,FALSE))),('Dépenses forfaitaires'!$E444*(VLOOKUP('Dépenses forfaitaires'!$D444,Listes!$A$43:$E$49,3,FALSE)))+(VLOOKUP('Dépenses forfaitaires'!$D444,Listes!$A$43:$E$49,4,FALSE))))))</f>
        <v/>
      </c>
      <c r="O444" s="100" t="str">
        <f>IF($H444="","",IF($C444=Listes!$B$34,Listes!$I$31,IF($C444=Listes!$B$35,(VLOOKUP('Dépenses forfaitaires'!$F444,Listes!$E$31:$F$36,2,FALSE)),IF($C444=Listes!$B$33,IF('Dépenses forfaitaires'!$E444&lt;=Listes!$A$64,'Dépenses forfaitaires'!$E444*Listes!$A$65,IF('Dépenses forfaitaires'!$E444&gt;Listes!$D$64,'Dépenses forfaitaires'!$E444*Listes!$D$65,(('Dépenses forfaitaires'!$E444*Listes!$B$65)+Listes!$C$65)))))))</f>
        <v/>
      </c>
      <c r="P444" s="101" t="str">
        <f t="shared" si="13"/>
        <v/>
      </c>
      <c r="Q444" s="221"/>
    </row>
    <row r="445" spans="1:17" ht="20.149999999999999" customHeight="1" x14ac:dyDescent="0.35">
      <c r="A445" s="44">
        <v>439</v>
      </c>
      <c r="B445" s="20"/>
      <c r="C445" s="20"/>
      <c r="D445" s="20"/>
      <c r="E445" s="20"/>
      <c r="F445" s="20"/>
      <c r="G445" s="20"/>
      <c r="H445" s="107" t="str">
        <f>IF(C445="","",IF(C445="","",(VLOOKUP(C445,Listes!$B$31:$C$35,2,FALSE))))</f>
        <v/>
      </c>
      <c r="I445" s="221" t="str">
        <f t="shared" si="12"/>
        <v/>
      </c>
      <c r="J445" s="221"/>
      <c r="K445" s="221"/>
      <c r="L445" s="101" t="str">
        <f>IF(H445="","",IF(H445="","",(VLOOKUP(H445,Listes!$C$31:$D$35,2,FALSE))))</f>
        <v/>
      </c>
      <c r="M445" s="100" t="str">
        <f>IF($H445="","",IF($C445=Listes!$B$32,IF('Dépenses forfaitaires'!$E445&lt;=Listes!$B$53,('Dépenses forfaitaires'!$E445*(VLOOKUP('Dépenses forfaitaires'!$D445,Listes!$A$54:$E$60,2,FALSE))),IF('Dépenses forfaitaires'!$E445&gt;Listes!$E$53,('Dépenses forfaitaires'!$E445*(VLOOKUP('Dépenses forfaitaires'!$D445,Listes!$A$54:$E$60,5,FALSE))),('Dépenses forfaitaires'!$E445*(VLOOKUP('Dépenses forfaitaires'!$D445,Listes!$A$54:$E$60,3,FALSE)))+(VLOOKUP('Dépenses forfaitaires'!$D445,Listes!$A$54:$E$60,4,FALSE))))))</f>
        <v/>
      </c>
      <c r="N445" s="100" t="str">
        <f>IF($H445="","",IF($C445=Listes!$B$31,IF('Dépenses forfaitaires'!$E445&lt;=Listes!$B$42,('Dépenses forfaitaires'!$E445*(VLOOKUP('Dépenses forfaitaires'!$D445,Listes!$A$43:$E$49,2,FALSE))),IF('Dépenses forfaitaires'!$E445&gt;Listes!$D$42,('Dépenses forfaitaires'!$E445*(VLOOKUP('Dépenses forfaitaires'!$D445,Listes!$A$43:$E$49,5,FALSE))),('Dépenses forfaitaires'!$E445*(VLOOKUP('Dépenses forfaitaires'!$D445,Listes!$A$43:$E$49,3,FALSE)))+(VLOOKUP('Dépenses forfaitaires'!$D445,Listes!$A$43:$E$49,4,FALSE))))))</f>
        <v/>
      </c>
      <c r="O445" s="100" t="str">
        <f>IF($H445="","",IF($C445=Listes!$B$34,Listes!$I$31,IF($C445=Listes!$B$35,(VLOOKUP('Dépenses forfaitaires'!$F445,Listes!$E$31:$F$36,2,FALSE)),IF($C445=Listes!$B$33,IF('Dépenses forfaitaires'!$E445&lt;=Listes!$A$64,'Dépenses forfaitaires'!$E445*Listes!$A$65,IF('Dépenses forfaitaires'!$E445&gt;Listes!$D$64,'Dépenses forfaitaires'!$E445*Listes!$D$65,(('Dépenses forfaitaires'!$E445*Listes!$B$65)+Listes!$C$65)))))))</f>
        <v/>
      </c>
      <c r="P445" s="101" t="str">
        <f t="shared" si="13"/>
        <v/>
      </c>
      <c r="Q445" s="221"/>
    </row>
    <row r="446" spans="1:17" ht="20.149999999999999" customHeight="1" x14ac:dyDescent="0.35">
      <c r="A446" s="44">
        <v>440</v>
      </c>
      <c r="B446" s="20"/>
      <c r="C446" s="20"/>
      <c r="D446" s="20"/>
      <c r="E446" s="20"/>
      <c r="F446" s="20"/>
      <c r="G446" s="20"/>
      <c r="H446" s="107" t="str">
        <f>IF(C446="","",IF(C446="","",(VLOOKUP(C446,Listes!$B$31:$C$35,2,FALSE))))</f>
        <v/>
      </c>
      <c r="I446" s="221" t="str">
        <f t="shared" si="12"/>
        <v/>
      </c>
      <c r="J446" s="221"/>
      <c r="K446" s="221"/>
      <c r="L446" s="101" t="str">
        <f>IF(H446="","",IF(H446="","",(VLOOKUP(H446,Listes!$C$31:$D$35,2,FALSE))))</f>
        <v/>
      </c>
      <c r="M446" s="100" t="str">
        <f>IF($H446="","",IF($C446=Listes!$B$32,IF('Dépenses forfaitaires'!$E446&lt;=Listes!$B$53,('Dépenses forfaitaires'!$E446*(VLOOKUP('Dépenses forfaitaires'!$D446,Listes!$A$54:$E$60,2,FALSE))),IF('Dépenses forfaitaires'!$E446&gt;Listes!$E$53,('Dépenses forfaitaires'!$E446*(VLOOKUP('Dépenses forfaitaires'!$D446,Listes!$A$54:$E$60,5,FALSE))),('Dépenses forfaitaires'!$E446*(VLOOKUP('Dépenses forfaitaires'!$D446,Listes!$A$54:$E$60,3,FALSE)))+(VLOOKUP('Dépenses forfaitaires'!$D446,Listes!$A$54:$E$60,4,FALSE))))))</f>
        <v/>
      </c>
      <c r="N446" s="100" t="str">
        <f>IF($H446="","",IF($C446=Listes!$B$31,IF('Dépenses forfaitaires'!$E446&lt;=Listes!$B$42,('Dépenses forfaitaires'!$E446*(VLOOKUP('Dépenses forfaitaires'!$D446,Listes!$A$43:$E$49,2,FALSE))),IF('Dépenses forfaitaires'!$E446&gt;Listes!$D$42,('Dépenses forfaitaires'!$E446*(VLOOKUP('Dépenses forfaitaires'!$D446,Listes!$A$43:$E$49,5,FALSE))),('Dépenses forfaitaires'!$E446*(VLOOKUP('Dépenses forfaitaires'!$D446,Listes!$A$43:$E$49,3,FALSE)))+(VLOOKUP('Dépenses forfaitaires'!$D446,Listes!$A$43:$E$49,4,FALSE))))))</f>
        <v/>
      </c>
      <c r="O446" s="100" t="str">
        <f>IF($H446="","",IF($C446=Listes!$B$34,Listes!$I$31,IF($C446=Listes!$B$35,(VLOOKUP('Dépenses forfaitaires'!$F446,Listes!$E$31:$F$36,2,FALSE)),IF($C446=Listes!$B$33,IF('Dépenses forfaitaires'!$E446&lt;=Listes!$A$64,'Dépenses forfaitaires'!$E446*Listes!$A$65,IF('Dépenses forfaitaires'!$E446&gt;Listes!$D$64,'Dépenses forfaitaires'!$E446*Listes!$D$65,(('Dépenses forfaitaires'!$E446*Listes!$B$65)+Listes!$C$65)))))))</f>
        <v/>
      </c>
      <c r="P446" s="101" t="str">
        <f t="shared" si="13"/>
        <v/>
      </c>
      <c r="Q446" s="221"/>
    </row>
    <row r="447" spans="1:17" ht="20.149999999999999" customHeight="1" x14ac:dyDescent="0.35">
      <c r="A447" s="44">
        <v>441</v>
      </c>
      <c r="B447" s="20"/>
      <c r="C447" s="20"/>
      <c r="D447" s="20"/>
      <c r="E447" s="20"/>
      <c r="F447" s="20"/>
      <c r="G447" s="20"/>
      <c r="H447" s="107" t="str">
        <f>IF(C447="","",IF(C447="","",(VLOOKUP(C447,Listes!$B$31:$C$35,2,FALSE))))</f>
        <v/>
      </c>
      <c r="I447" s="221" t="str">
        <f t="shared" si="12"/>
        <v/>
      </c>
      <c r="J447" s="221"/>
      <c r="K447" s="221"/>
      <c r="L447" s="101" t="str">
        <f>IF(H447="","",IF(H447="","",(VLOOKUP(H447,Listes!$C$31:$D$35,2,FALSE))))</f>
        <v/>
      </c>
      <c r="M447" s="100" t="str">
        <f>IF($H447="","",IF($C447=Listes!$B$32,IF('Dépenses forfaitaires'!$E447&lt;=Listes!$B$53,('Dépenses forfaitaires'!$E447*(VLOOKUP('Dépenses forfaitaires'!$D447,Listes!$A$54:$E$60,2,FALSE))),IF('Dépenses forfaitaires'!$E447&gt;Listes!$E$53,('Dépenses forfaitaires'!$E447*(VLOOKUP('Dépenses forfaitaires'!$D447,Listes!$A$54:$E$60,5,FALSE))),('Dépenses forfaitaires'!$E447*(VLOOKUP('Dépenses forfaitaires'!$D447,Listes!$A$54:$E$60,3,FALSE)))+(VLOOKUP('Dépenses forfaitaires'!$D447,Listes!$A$54:$E$60,4,FALSE))))))</f>
        <v/>
      </c>
      <c r="N447" s="100" t="str">
        <f>IF($H447="","",IF($C447=Listes!$B$31,IF('Dépenses forfaitaires'!$E447&lt;=Listes!$B$42,('Dépenses forfaitaires'!$E447*(VLOOKUP('Dépenses forfaitaires'!$D447,Listes!$A$43:$E$49,2,FALSE))),IF('Dépenses forfaitaires'!$E447&gt;Listes!$D$42,('Dépenses forfaitaires'!$E447*(VLOOKUP('Dépenses forfaitaires'!$D447,Listes!$A$43:$E$49,5,FALSE))),('Dépenses forfaitaires'!$E447*(VLOOKUP('Dépenses forfaitaires'!$D447,Listes!$A$43:$E$49,3,FALSE)))+(VLOOKUP('Dépenses forfaitaires'!$D447,Listes!$A$43:$E$49,4,FALSE))))))</f>
        <v/>
      </c>
      <c r="O447" s="100" t="str">
        <f>IF($H447="","",IF($C447=Listes!$B$34,Listes!$I$31,IF($C447=Listes!$B$35,(VLOOKUP('Dépenses forfaitaires'!$F447,Listes!$E$31:$F$36,2,FALSE)),IF($C447=Listes!$B$33,IF('Dépenses forfaitaires'!$E447&lt;=Listes!$A$64,'Dépenses forfaitaires'!$E447*Listes!$A$65,IF('Dépenses forfaitaires'!$E447&gt;Listes!$D$64,'Dépenses forfaitaires'!$E447*Listes!$D$65,(('Dépenses forfaitaires'!$E447*Listes!$B$65)+Listes!$C$65)))))))</f>
        <v/>
      </c>
      <c r="P447" s="101" t="str">
        <f t="shared" si="13"/>
        <v/>
      </c>
      <c r="Q447" s="221"/>
    </row>
    <row r="448" spans="1:17" ht="20.149999999999999" customHeight="1" x14ac:dyDescent="0.35">
      <c r="A448" s="44">
        <v>442</v>
      </c>
      <c r="B448" s="20"/>
      <c r="C448" s="20"/>
      <c r="D448" s="20"/>
      <c r="E448" s="20"/>
      <c r="F448" s="20"/>
      <c r="G448" s="20"/>
      <c r="H448" s="107" t="str">
        <f>IF(C448="","",IF(C448="","",(VLOOKUP(C448,Listes!$B$31:$C$35,2,FALSE))))</f>
        <v/>
      </c>
      <c r="I448" s="221" t="str">
        <f t="shared" si="12"/>
        <v/>
      </c>
      <c r="J448" s="221"/>
      <c r="K448" s="221"/>
      <c r="L448" s="101" t="str">
        <f>IF(H448="","",IF(H448="","",(VLOOKUP(H448,Listes!$C$31:$D$35,2,FALSE))))</f>
        <v/>
      </c>
      <c r="M448" s="100" t="str">
        <f>IF($H448="","",IF($C448=Listes!$B$32,IF('Dépenses forfaitaires'!$E448&lt;=Listes!$B$53,('Dépenses forfaitaires'!$E448*(VLOOKUP('Dépenses forfaitaires'!$D448,Listes!$A$54:$E$60,2,FALSE))),IF('Dépenses forfaitaires'!$E448&gt;Listes!$E$53,('Dépenses forfaitaires'!$E448*(VLOOKUP('Dépenses forfaitaires'!$D448,Listes!$A$54:$E$60,5,FALSE))),('Dépenses forfaitaires'!$E448*(VLOOKUP('Dépenses forfaitaires'!$D448,Listes!$A$54:$E$60,3,FALSE)))+(VLOOKUP('Dépenses forfaitaires'!$D448,Listes!$A$54:$E$60,4,FALSE))))))</f>
        <v/>
      </c>
      <c r="N448" s="100" t="str">
        <f>IF($H448="","",IF($C448=Listes!$B$31,IF('Dépenses forfaitaires'!$E448&lt;=Listes!$B$42,('Dépenses forfaitaires'!$E448*(VLOOKUP('Dépenses forfaitaires'!$D448,Listes!$A$43:$E$49,2,FALSE))),IF('Dépenses forfaitaires'!$E448&gt;Listes!$D$42,('Dépenses forfaitaires'!$E448*(VLOOKUP('Dépenses forfaitaires'!$D448,Listes!$A$43:$E$49,5,FALSE))),('Dépenses forfaitaires'!$E448*(VLOOKUP('Dépenses forfaitaires'!$D448,Listes!$A$43:$E$49,3,FALSE)))+(VLOOKUP('Dépenses forfaitaires'!$D448,Listes!$A$43:$E$49,4,FALSE))))))</f>
        <v/>
      </c>
      <c r="O448" s="100" t="str">
        <f>IF($H448="","",IF($C448=Listes!$B$34,Listes!$I$31,IF($C448=Listes!$B$35,(VLOOKUP('Dépenses forfaitaires'!$F448,Listes!$E$31:$F$36,2,FALSE)),IF($C448=Listes!$B$33,IF('Dépenses forfaitaires'!$E448&lt;=Listes!$A$64,'Dépenses forfaitaires'!$E448*Listes!$A$65,IF('Dépenses forfaitaires'!$E448&gt;Listes!$D$64,'Dépenses forfaitaires'!$E448*Listes!$D$65,(('Dépenses forfaitaires'!$E448*Listes!$B$65)+Listes!$C$65)))))))</f>
        <v/>
      </c>
      <c r="P448" s="101" t="str">
        <f t="shared" si="13"/>
        <v/>
      </c>
      <c r="Q448" s="221"/>
    </row>
    <row r="449" spans="1:17" ht="20.149999999999999" customHeight="1" x14ac:dyDescent="0.35">
      <c r="A449" s="44">
        <v>443</v>
      </c>
      <c r="B449" s="20"/>
      <c r="C449" s="20"/>
      <c r="D449" s="20"/>
      <c r="E449" s="20"/>
      <c r="F449" s="20"/>
      <c r="G449" s="20"/>
      <c r="H449" s="107" t="str">
        <f>IF(C449="","",IF(C449="","",(VLOOKUP(C449,Listes!$B$31:$C$35,2,FALSE))))</f>
        <v/>
      </c>
      <c r="I449" s="221" t="str">
        <f t="shared" si="12"/>
        <v/>
      </c>
      <c r="J449" s="221"/>
      <c r="K449" s="221"/>
      <c r="L449" s="101" t="str">
        <f>IF(H449="","",IF(H449="","",(VLOOKUP(H449,Listes!$C$31:$D$35,2,FALSE))))</f>
        <v/>
      </c>
      <c r="M449" s="100" t="str">
        <f>IF($H449="","",IF($C449=Listes!$B$32,IF('Dépenses forfaitaires'!$E449&lt;=Listes!$B$53,('Dépenses forfaitaires'!$E449*(VLOOKUP('Dépenses forfaitaires'!$D449,Listes!$A$54:$E$60,2,FALSE))),IF('Dépenses forfaitaires'!$E449&gt;Listes!$E$53,('Dépenses forfaitaires'!$E449*(VLOOKUP('Dépenses forfaitaires'!$D449,Listes!$A$54:$E$60,5,FALSE))),('Dépenses forfaitaires'!$E449*(VLOOKUP('Dépenses forfaitaires'!$D449,Listes!$A$54:$E$60,3,FALSE)))+(VLOOKUP('Dépenses forfaitaires'!$D449,Listes!$A$54:$E$60,4,FALSE))))))</f>
        <v/>
      </c>
      <c r="N449" s="100" t="str">
        <f>IF($H449="","",IF($C449=Listes!$B$31,IF('Dépenses forfaitaires'!$E449&lt;=Listes!$B$42,('Dépenses forfaitaires'!$E449*(VLOOKUP('Dépenses forfaitaires'!$D449,Listes!$A$43:$E$49,2,FALSE))),IF('Dépenses forfaitaires'!$E449&gt;Listes!$D$42,('Dépenses forfaitaires'!$E449*(VLOOKUP('Dépenses forfaitaires'!$D449,Listes!$A$43:$E$49,5,FALSE))),('Dépenses forfaitaires'!$E449*(VLOOKUP('Dépenses forfaitaires'!$D449,Listes!$A$43:$E$49,3,FALSE)))+(VLOOKUP('Dépenses forfaitaires'!$D449,Listes!$A$43:$E$49,4,FALSE))))))</f>
        <v/>
      </c>
      <c r="O449" s="100" t="str">
        <f>IF($H449="","",IF($C449=Listes!$B$34,Listes!$I$31,IF($C449=Listes!$B$35,(VLOOKUP('Dépenses forfaitaires'!$F449,Listes!$E$31:$F$36,2,FALSE)),IF($C449=Listes!$B$33,IF('Dépenses forfaitaires'!$E449&lt;=Listes!$A$64,'Dépenses forfaitaires'!$E449*Listes!$A$65,IF('Dépenses forfaitaires'!$E449&gt;Listes!$D$64,'Dépenses forfaitaires'!$E449*Listes!$D$65,(('Dépenses forfaitaires'!$E449*Listes!$B$65)+Listes!$C$65)))))))</f>
        <v/>
      </c>
      <c r="P449" s="101" t="str">
        <f t="shared" si="13"/>
        <v/>
      </c>
      <c r="Q449" s="221"/>
    </row>
    <row r="450" spans="1:17" ht="20.149999999999999" customHeight="1" x14ac:dyDescent="0.35">
      <c r="A450" s="44">
        <v>444</v>
      </c>
      <c r="B450" s="20"/>
      <c r="C450" s="20"/>
      <c r="D450" s="20"/>
      <c r="E450" s="20"/>
      <c r="F450" s="20"/>
      <c r="G450" s="20"/>
      <c r="H450" s="107" t="str">
        <f>IF(C450="","",IF(C450="","",(VLOOKUP(C450,Listes!$B$31:$C$35,2,FALSE))))</f>
        <v/>
      </c>
      <c r="I450" s="221" t="str">
        <f t="shared" si="12"/>
        <v/>
      </c>
      <c r="J450" s="221"/>
      <c r="K450" s="221"/>
      <c r="L450" s="101" t="str">
        <f>IF(H450="","",IF(H450="","",(VLOOKUP(H450,Listes!$C$31:$D$35,2,FALSE))))</f>
        <v/>
      </c>
      <c r="M450" s="100" t="str">
        <f>IF($H450="","",IF($C450=Listes!$B$32,IF('Dépenses forfaitaires'!$E450&lt;=Listes!$B$53,('Dépenses forfaitaires'!$E450*(VLOOKUP('Dépenses forfaitaires'!$D450,Listes!$A$54:$E$60,2,FALSE))),IF('Dépenses forfaitaires'!$E450&gt;Listes!$E$53,('Dépenses forfaitaires'!$E450*(VLOOKUP('Dépenses forfaitaires'!$D450,Listes!$A$54:$E$60,5,FALSE))),('Dépenses forfaitaires'!$E450*(VLOOKUP('Dépenses forfaitaires'!$D450,Listes!$A$54:$E$60,3,FALSE)))+(VLOOKUP('Dépenses forfaitaires'!$D450,Listes!$A$54:$E$60,4,FALSE))))))</f>
        <v/>
      </c>
      <c r="N450" s="100" t="str">
        <f>IF($H450="","",IF($C450=Listes!$B$31,IF('Dépenses forfaitaires'!$E450&lt;=Listes!$B$42,('Dépenses forfaitaires'!$E450*(VLOOKUP('Dépenses forfaitaires'!$D450,Listes!$A$43:$E$49,2,FALSE))),IF('Dépenses forfaitaires'!$E450&gt;Listes!$D$42,('Dépenses forfaitaires'!$E450*(VLOOKUP('Dépenses forfaitaires'!$D450,Listes!$A$43:$E$49,5,FALSE))),('Dépenses forfaitaires'!$E450*(VLOOKUP('Dépenses forfaitaires'!$D450,Listes!$A$43:$E$49,3,FALSE)))+(VLOOKUP('Dépenses forfaitaires'!$D450,Listes!$A$43:$E$49,4,FALSE))))))</f>
        <v/>
      </c>
      <c r="O450" s="100" t="str">
        <f>IF($H450="","",IF($C450=Listes!$B$34,Listes!$I$31,IF($C450=Listes!$B$35,(VLOOKUP('Dépenses forfaitaires'!$F450,Listes!$E$31:$F$36,2,FALSE)),IF($C450=Listes!$B$33,IF('Dépenses forfaitaires'!$E450&lt;=Listes!$A$64,'Dépenses forfaitaires'!$E450*Listes!$A$65,IF('Dépenses forfaitaires'!$E450&gt;Listes!$D$64,'Dépenses forfaitaires'!$E450*Listes!$D$65,(('Dépenses forfaitaires'!$E450*Listes!$B$65)+Listes!$C$65)))))))</f>
        <v/>
      </c>
      <c r="P450" s="101" t="str">
        <f t="shared" si="13"/>
        <v/>
      </c>
      <c r="Q450" s="221"/>
    </row>
    <row r="451" spans="1:17" ht="20.149999999999999" customHeight="1" x14ac:dyDescent="0.35">
      <c r="A451" s="44">
        <v>445</v>
      </c>
      <c r="B451" s="20"/>
      <c r="C451" s="20"/>
      <c r="D451" s="20"/>
      <c r="E451" s="20"/>
      <c r="F451" s="20"/>
      <c r="G451" s="20"/>
      <c r="H451" s="107" t="str">
        <f>IF(C451="","",IF(C451="","",(VLOOKUP(C451,Listes!$B$31:$C$35,2,FALSE))))</f>
        <v/>
      </c>
      <c r="I451" s="221" t="str">
        <f t="shared" si="12"/>
        <v/>
      </c>
      <c r="J451" s="221"/>
      <c r="K451" s="221"/>
      <c r="L451" s="101" t="str">
        <f>IF(H451="","",IF(H451="","",(VLOOKUP(H451,Listes!$C$31:$D$35,2,FALSE))))</f>
        <v/>
      </c>
      <c r="M451" s="100" t="str">
        <f>IF($H451="","",IF($C451=Listes!$B$32,IF('Dépenses forfaitaires'!$E451&lt;=Listes!$B$53,('Dépenses forfaitaires'!$E451*(VLOOKUP('Dépenses forfaitaires'!$D451,Listes!$A$54:$E$60,2,FALSE))),IF('Dépenses forfaitaires'!$E451&gt;Listes!$E$53,('Dépenses forfaitaires'!$E451*(VLOOKUP('Dépenses forfaitaires'!$D451,Listes!$A$54:$E$60,5,FALSE))),('Dépenses forfaitaires'!$E451*(VLOOKUP('Dépenses forfaitaires'!$D451,Listes!$A$54:$E$60,3,FALSE)))+(VLOOKUP('Dépenses forfaitaires'!$D451,Listes!$A$54:$E$60,4,FALSE))))))</f>
        <v/>
      </c>
      <c r="N451" s="100" t="str">
        <f>IF($H451="","",IF($C451=Listes!$B$31,IF('Dépenses forfaitaires'!$E451&lt;=Listes!$B$42,('Dépenses forfaitaires'!$E451*(VLOOKUP('Dépenses forfaitaires'!$D451,Listes!$A$43:$E$49,2,FALSE))),IF('Dépenses forfaitaires'!$E451&gt;Listes!$D$42,('Dépenses forfaitaires'!$E451*(VLOOKUP('Dépenses forfaitaires'!$D451,Listes!$A$43:$E$49,5,FALSE))),('Dépenses forfaitaires'!$E451*(VLOOKUP('Dépenses forfaitaires'!$D451,Listes!$A$43:$E$49,3,FALSE)))+(VLOOKUP('Dépenses forfaitaires'!$D451,Listes!$A$43:$E$49,4,FALSE))))))</f>
        <v/>
      </c>
      <c r="O451" s="100" t="str">
        <f>IF($H451="","",IF($C451=Listes!$B$34,Listes!$I$31,IF($C451=Listes!$B$35,(VLOOKUP('Dépenses forfaitaires'!$F451,Listes!$E$31:$F$36,2,FALSE)),IF($C451=Listes!$B$33,IF('Dépenses forfaitaires'!$E451&lt;=Listes!$A$64,'Dépenses forfaitaires'!$E451*Listes!$A$65,IF('Dépenses forfaitaires'!$E451&gt;Listes!$D$64,'Dépenses forfaitaires'!$E451*Listes!$D$65,(('Dépenses forfaitaires'!$E451*Listes!$B$65)+Listes!$C$65)))))))</f>
        <v/>
      </c>
      <c r="P451" s="101" t="str">
        <f t="shared" si="13"/>
        <v/>
      </c>
      <c r="Q451" s="221"/>
    </row>
    <row r="452" spans="1:17" ht="20.149999999999999" customHeight="1" x14ac:dyDescent="0.35">
      <c r="A452" s="44">
        <v>446</v>
      </c>
      <c r="B452" s="20"/>
      <c r="C452" s="20"/>
      <c r="D452" s="20"/>
      <c r="E452" s="20"/>
      <c r="F452" s="20"/>
      <c r="G452" s="20"/>
      <c r="H452" s="107" t="str">
        <f>IF(C452="","",IF(C452="","",(VLOOKUP(C452,Listes!$B$31:$C$35,2,FALSE))))</f>
        <v/>
      </c>
      <c r="I452" s="221" t="str">
        <f t="shared" si="12"/>
        <v/>
      </c>
      <c r="J452" s="221"/>
      <c r="K452" s="221"/>
      <c r="L452" s="101" t="str">
        <f>IF(H452="","",IF(H452="","",(VLOOKUP(H452,Listes!$C$31:$D$35,2,FALSE))))</f>
        <v/>
      </c>
      <c r="M452" s="100" t="str">
        <f>IF($H452="","",IF($C452=Listes!$B$32,IF('Dépenses forfaitaires'!$E452&lt;=Listes!$B$53,('Dépenses forfaitaires'!$E452*(VLOOKUP('Dépenses forfaitaires'!$D452,Listes!$A$54:$E$60,2,FALSE))),IF('Dépenses forfaitaires'!$E452&gt;Listes!$E$53,('Dépenses forfaitaires'!$E452*(VLOOKUP('Dépenses forfaitaires'!$D452,Listes!$A$54:$E$60,5,FALSE))),('Dépenses forfaitaires'!$E452*(VLOOKUP('Dépenses forfaitaires'!$D452,Listes!$A$54:$E$60,3,FALSE)))+(VLOOKUP('Dépenses forfaitaires'!$D452,Listes!$A$54:$E$60,4,FALSE))))))</f>
        <v/>
      </c>
      <c r="N452" s="100" t="str">
        <f>IF($H452="","",IF($C452=Listes!$B$31,IF('Dépenses forfaitaires'!$E452&lt;=Listes!$B$42,('Dépenses forfaitaires'!$E452*(VLOOKUP('Dépenses forfaitaires'!$D452,Listes!$A$43:$E$49,2,FALSE))),IF('Dépenses forfaitaires'!$E452&gt;Listes!$D$42,('Dépenses forfaitaires'!$E452*(VLOOKUP('Dépenses forfaitaires'!$D452,Listes!$A$43:$E$49,5,FALSE))),('Dépenses forfaitaires'!$E452*(VLOOKUP('Dépenses forfaitaires'!$D452,Listes!$A$43:$E$49,3,FALSE)))+(VLOOKUP('Dépenses forfaitaires'!$D452,Listes!$A$43:$E$49,4,FALSE))))))</f>
        <v/>
      </c>
      <c r="O452" s="100" t="str">
        <f>IF($H452="","",IF($C452=Listes!$B$34,Listes!$I$31,IF($C452=Listes!$B$35,(VLOOKUP('Dépenses forfaitaires'!$F452,Listes!$E$31:$F$36,2,FALSE)),IF($C452=Listes!$B$33,IF('Dépenses forfaitaires'!$E452&lt;=Listes!$A$64,'Dépenses forfaitaires'!$E452*Listes!$A$65,IF('Dépenses forfaitaires'!$E452&gt;Listes!$D$64,'Dépenses forfaitaires'!$E452*Listes!$D$65,(('Dépenses forfaitaires'!$E452*Listes!$B$65)+Listes!$C$65)))))))</f>
        <v/>
      </c>
      <c r="P452" s="101" t="str">
        <f t="shared" si="13"/>
        <v/>
      </c>
      <c r="Q452" s="221"/>
    </row>
    <row r="453" spans="1:17" ht="20.149999999999999" customHeight="1" x14ac:dyDescent="0.35">
      <c r="A453" s="44">
        <v>447</v>
      </c>
      <c r="B453" s="20"/>
      <c r="C453" s="20"/>
      <c r="D453" s="20"/>
      <c r="E453" s="20"/>
      <c r="F453" s="20"/>
      <c r="G453" s="20"/>
      <c r="H453" s="107" t="str">
        <f>IF(C453="","",IF(C453="","",(VLOOKUP(C453,Listes!$B$31:$C$35,2,FALSE))))</f>
        <v/>
      </c>
      <c r="I453" s="221" t="str">
        <f t="shared" si="12"/>
        <v/>
      </c>
      <c r="J453" s="221"/>
      <c r="K453" s="221"/>
      <c r="L453" s="101" t="str">
        <f>IF(H453="","",IF(H453="","",(VLOOKUP(H453,Listes!$C$31:$D$35,2,FALSE))))</f>
        <v/>
      </c>
      <c r="M453" s="100" t="str">
        <f>IF($H453="","",IF($C453=Listes!$B$32,IF('Dépenses forfaitaires'!$E453&lt;=Listes!$B$53,('Dépenses forfaitaires'!$E453*(VLOOKUP('Dépenses forfaitaires'!$D453,Listes!$A$54:$E$60,2,FALSE))),IF('Dépenses forfaitaires'!$E453&gt;Listes!$E$53,('Dépenses forfaitaires'!$E453*(VLOOKUP('Dépenses forfaitaires'!$D453,Listes!$A$54:$E$60,5,FALSE))),('Dépenses forfaitaires'!$E453*(VLOOKUP('Dépenses forfaitaires'!$D453,Listes!$A$54:$E$60,3,FALSE)))+(VLOOKUP('Dépenses forfaitaires'!$D453,Listes!$A$54:$E$60,4,FALSE))))))</f>
        <v/>
      </c>
      <c r="N453" s="100" t="str">
        <f>IF($H453="","",IF($C453=Listes!$B$31,IF('Dépenses forfaitaires'!$E453&lt;=Listes!$B$42,('Dépenses forfaitaires'!$E453*(VLOOKUP('Dépenses forfaitaires'!$D453,Listes!$A$43:$E$49,2,FALSE))),IF('Dépenses forfaitaires'!$E453&gt;Listes!$D$42,('Dépenses forfaitaires'!$E453*(VLOOKUP('Dépenses forfaitaires'!$D453,Listes!$A$43:$E$49,5,FALSE))),('Dépenses forfaitaires'!$E453*(VLOOKUP('Dépenses forfaitaires'!$D453,Listes!$A$43:$E$49,3,FALSE)))+(VLOOKUP('Dépenses forfaitaires'!$D453,Listes!$A$43:$E$49,4,FALSE))))))</f>
        <v/>
      </c>
      <c r="O453" s="100" t="str">
        <f>IF($H453="","",IF($C453=Listes!$B$34,Listes!$I$31,IF($C453=Listes!$B$35,(VLOOKUP('Dépenses forfaitaires'!$F453,Listes!$E$31:$F$36,2,FALSE)),IF($C453=Listes!$B$33,IF('Dépenses forfaitaires'!$E453&lt;=Listes!$A$64,'Dépenses forfaitaires'!$E453*Listes!$A$65,IF('Dépenses forfaitaires'!$E453&gt;Listes!$D$64,'Dépenses forfaitaires'!$E453*Listes!$D$65,(('Dépenses forfaitaires'!$E453*Listes!$B$65)+Listes!$C$65)))))))</f>
        <v/>
      </c>
      <c r="P453" s="101" t="str">
        <f t="shared" si="13"/>
        <v/>
      </c>
      <c r="Q453" s="221"/>
    </row>
    <row r="454" spans="1:17" ht="20.149999999999999" customHeight="1" x14ac:dyDescent="0.35">
      <c r="A454" s="44">
        <v>448</v>
      </c>
      <c r="B454" s="20"/>
      <c r="C454" s="20"/>
      <c r="D454" s="20"/>
      <c r="E454" s="20"/>
      <c r="F454" s="20"/>
      <c r="G454" s="20"/>
      <c r="H454" s="107" t="str">
        <f>IF(C454="","",IF(C454="","",(VLOOKUP(C454,Listes!$B$31:$C$35,2,FALSE))))</f>
        <v/>
      </c>
      <c r="I454" s="221" t="str">
        <f t="shared" si="12"/>
        <v/>
      </c>
      <c r="J454" s="221"/>
      <c r="K454" s="221"/>
      <c r="L454" s="101" t="str">
        <f>IF(H454="","",IF(H454="","",(VLOOKUP(H454,Listes!$C$31:$D$35,2,FALSE))))</f>
        <v/>
      </c>
      <c r="M454" s="100" t="str">
        <f>IF($H454="","",IF($C454=Listes!$B$32,IF('Dépenses forfaitaires'!$E454&lt;=Listes!$B$53,('Dépenses forfaitaires'!$E454*(VLOOKUP('Dépenses forfaitaires'!$D454,Listes!$A$54:$E$60,2,FALSE))),IF('Dépenses forfaitaires'!$E454&gt;Listes!$E$53,('Dépenses forfaitaires'!$E454*(VLOOKUP('Dépenses forfaitaires'!$D454,Listes!$A$54:$E$60,5,FALSE))),('Dépenses forfaitaires'!$E454*(VLOOKUP('Dépenses forfaitaires'!$D454,Listes!$A$54:$E$60,3,FALSE)))+(VLOOKUP('Dépenses forfaitaires'!$D454,Listes!$A$54:$E$60,4,FALSE))))))</f>
        <v/>
      </c>
      <c r="N454" s="100" t="str">
        <f>IF($H454="","",IF($C454=Listes!$B$31,IF('Dépenses forfaitaires'!$E454&lt;=Listes!$B$42,('Dépenses forfaitaires'!$E454*(VLOOKUP('Dépenses forfaitaires'!$D454,Listes!$A$43:$E$49,2,FALSE))),IF('Dépenses forfaitaires'!$E454&gt;Listes!$D$42,('Dépenses forfaitaires'!$E454*(VLOOKUP('Dépenses forfaitaires'!$D454,Listes!$A$43:$E$49,5,FALSE))),('Dépenses forfaitaires'!$E454*(VLOOKUP('Dépenses forfaitaires'!$D454,Listes!$A$43:$E$49,3,FALSE)))+(VLOOKUP('Dépenses forfaitaires'!$D454,Listes!$A$43:$E$49,4,FALSE))))))</f>
        <v/>
      </c>
      <c r="O454" s="100" t="str">
        <f>IF($H454="","",IF($C454=Listes!$B$34,Listes!$I$31,IF($C454=Listes!$B$35,(VLOOKUP('Dépenses forfaitaires'!$F454,Listes!$E$31:$F$36,2,FALSE)),IF($C454=Listes!$B$33,IF('Dépenses forfaitaires'!$E454&lt;=Listes!$A$64,'Dépenses forfaitaires'!$E454*Listes!$A$65,IF('Dépenses forfaitaires'!$E454&gt;Listes!$D$64,'Dépenses forfaitaires'!$E454*Listes!$D$65,(('Dépenses forfaitaires'!$E454*Listes!$B$65)+Listes!$C$65)))))))</f>
        <v/>
      </c>
      <c r="P454" s="101" t="str">
        <f t="shared" si="13"/>
        <v/>
      </c>
      <c r="Q454" s="221"/>
    </row>
    <row r="455" spans="1:17" ht="20.149999999999999" customHeight="1" x14ac:dyDescent="0.35">
      <c r="A455" s="44">
        <v>449</v>
      </c>
      <c r="B455" s="20"/>
      <c r="C455" s="20"/>
      <c r="D455" s="20"/>
      <c r="E455" s="20"/>
      <c r="F455" s="20"/>
      <c r="G455" s="20"/>
      <c r="H455" s="107" t="str">
        <f>IF(C455="","",IF(C455="","",(VLOOKUP(C455,Listes!$B$31:$C$35,2,FALSE))))</f>
        <v/>
      </c>
      <c r="I455" s="221" t="str">
        <f t="shared" si="12"/>
        <v/>
      </c>
      <c r="J455" s="221"/>
      <c r="K455" s="221"/>
      <c r="L455" s="101" t="str">
        <f>IF(H455="","",IF(H455="","",(VLOOKUP(H455,Listes!$C$31:$D$35,2,FALSE))))</f>
        <v/>
      </c>
      <c r="M455" s="100" t="str">
        <f>IF($H455="","",IF($C455=Listes!$B$32,IF('Dépenses forfaitaires'!$E455&lt;=Listes!$B$53,('Dépenses forfaitaires'!$E455*(VLOOKUP('Dépenses forfaitaires'!$D455,Listes!$A$54:$E$60,2,FALSE))),IF('Dépenses forfaitaires'!$E455&gt;Listes!$E$53,('Dépenses forfaitaires'!$E455*(VLOOKUP('Dépenses forfaitaires'!$D455,Listes!$A$54:$E$60,5,FALSE))),('Dépenses forfaitaires'!$E455*(VLOOKUP('Dépenses forfaitaires'!$D455,Listes!$A$54:$E$60,3,FALSE)))+(VLOOKUP('Dépenses forfaitaires'!$D455,Listes!$A$54:$E$60,4,FALSE))))))</f>
        <v/>
      </c>
      <c r="N455" s="100" t="str">
        <f>IF($H455="","",IF($C455=Listes!$B$31,IF('Dépenses forfaitaires'!$E455&lt;=Listes!$B$42,('Dépenses forfaitaires'!$E455*(VLOOKUP('Dépenses forfaitaires'!$D455,Listes!$A$43:$E$49,2,FALSE))),IF('Dépenses forfaitaires'!$E455&gt;Listes!$D$42,('Dépenses forfaitaires'!$E455*(VLOOKUP('Dépenses forfaitaires'!$D455,Listes!$A$43:$E$49,5,FALSE))),('Dépenses forfaitaires'!$E455*(VLOOKUP('Dépenses forfaitaires'!$D455,Listes!$A$43:$E$49,3,FALSE)))+(VLOOKUP('Dépenses forfaitaires'!$D455,Listes!$A$43:$E$49,4,FALSE))))))</f>
        <v/>
      </c>
      <c r="O455" s="100" t="str">
        <f>IF($H455="","",IF($C455=Listes!$B$34,Listes!$I$31,IF($C455=Listes!$B$35,(VLOOKUP('Dépenses forfaitaires'!$F455,Listes!$E$31:$F$36,2,FALSE)),IF($C455=Listes!$B$33,IF('Dépenses forfaitaires'!$E455&lt;=Listes!$A$64,'Dépenses forfaitaires'!$E455*Listes!$A$65,IF('Dépenses forfaitaires'!$E455&gt;Listes!$D$64,'Dépenses forfaitaires'!$E455*Listes!$D$65,(('Dépenses forfaitaires'!$E455*Listes!$B$65)+Listes!$C$65)))))))</f>
        <v/>
      </c>
      <c r="P455" s="101" t="str">
        <f t="shared" si="13"/>
        <v/>
      </c>
      <c r="Q455" s="221"/>
    </row>
    <row r="456" spans="1:17" ht="20.149999999999999" customHeight="1" x14ac:dyDescent="0.35">
      <c r="A456" s="44">
        <v>450</v>
      </c>
      <c r="B456" s="20"/>
      <c r="C456" s="20"/>
      <c r="D456" s="20"/>
      <c r="E456" s="20"/>
      <c r="F456" s="20"/>
      <c r="G456" s="20"/>
      <c r="H456" s="107" t="str">
        <f>IF(C456="","",IF(C456="","",(VLOOKUP(C456,Listes!$B$31:$C$35,2,FALSE))))</f>
        <v/>
      </c>
      <c r="I456" s="221" t="str">
        <f t="shared" ref="I456:I506" si="14">IF(H456="Frais de déplacement (barèmes kilométriques) ",1,"")</f>
        <v/>
      </c>
      <c r="J456" s="221"/>
      <c r="K456" s="221"/>
      <c r="L456" s="101" t="str">
        <f>IF(H456="","",IF(H456="","",(VLOOKUP(H456,Listes!$C$31:$D$35,2,FALSE))))</f>
        <v/>
      </c>
      <c r="M456" s="100" t="str">
        <f>IF($H456="","",IF($C456=Listes!$B$32,IF('Dépenses forfaitaires'!$E456&lt;=Listes!$B$53,('Dépenses forfaitaires'!$E456*(VLOOKUP('Dépenses forfaitaires'!$D456,Listes!$A$54:$E$60,2,FALSE))),IF('Dépenses forfaitaires'!$E456&gt;Listes!$E$53,('Dépenses forfaitaires'!$E456*(VLOOKUP('Dépenses forfaitaires'!$D456,Listes!$A$54:$E$60,5,FALSE))),('Dépenses forfaitaires'!$E456*(VLOOKUP('Dépenses forfaitaires'!$D456,Listes!$A$54:$E$60,3,FALSE)))+(VLOOKUP('Dépenses forfaitaires'!$D456,Listes!$A$54:$E$60,4,FALSE))))))</f>
        <v/>
      </c>
      <c r="N456" s="100" t="str">
        <f>IF($H456="","",IF($C456=Listes!$B$31,IF('Dépenses forfaitaires'!$E456&lt;=Listes!$B$42,('Dépenses forfaitaires'!$E456*(VLOOKUP('Dépenses forfaitaires'!$D456,Listes!$A$43:$E$49,2,FALSE))),IF('Dépenses forfaitaires'!$E456&gt;Listes!$D$42,('Dépenses forfaitaires'!$E456*(VLOOKUP('Dépenses forfaitaires'!$D456,Listes!$A$43:$E$49,5,FALSE))),('Dépenses forfaitaires'!$E456*(VLOOKUP('Dépenses forfaitaires'!$D456,Listes!$A$43:$E$49,3,FALSE)))+(VLOOKUP('Dépenses forfaitaires'!$D456,Listes!$A$43:$E$49,4,FALSE))))))</f>
        <v/>
      </c>
      <c r="O456" s="100" t="str">
        <f>IF($H456="","",IF($C456=Listes!$B$34,Listes!$I$31,IF($C456=Listes!$B$35,(VLOOKUP('Dépenses forfaitaires'!$F456,Listes!$E$31:$F$36,2,FALSE)),IF($C456=Listes!$B$33,IF('Dépenses forfaitaires'!$E456&lt;=Listes!$A$64,'Dépenses forfaitaires'!$E456*Listes!$A$65,IF('Dépenses forfaitaires'!$E456&gt;Listes!$D$64,'Dépenses forfaitaires'!$E456*Listes!$D$65,(('Dépenses forfaitaires'!$E456*Listes!$B$65)+Listes!$C$65)))))))</f>
        <v/>
      </c>
      <c r="P456" s="101" t="str">
        <f t="shared" ref="P456:P506" si="15">IF($I456="","",($O456+$N456+$M456)*$I456)</f>
        <v/>
      </c>
      <c r="Q456" s="221"/>
    </row>
    <row r="457" spans="1:17" ht="20.149999999999999" customHeight="1" x14ac:dyDescent="0.35">
      <c r="A457" s="44">
        <v>451</v>
      </c>
      <c r="B457" s="20"/>
      <c r="C457" s="20"/>
      <c r="D457" s="20"/>
      <c r="E457" s="20"/>
      <c r="F457" s="20"/>
      <c r="G457" s="20"/>
      <c r="H457" s="107" t="str">
        <f>IF(C457="","",IF(C457="","",(VLOOKUP(C457,Listes!$B$31:$C$35,2,FALSE))))</f>
        <v/>
      </c>
      <c r="I457" s="221" t="str">
        <f t="shared" si="14"/>
        <v/>
      </c>
      <c r="J457" s="221"/>
      <c r="K457" s="221"/>
      <c r="L457" s="101" t="str">
        <f>IF(H457="","",IF(H457="","",(VLOOKUP(H457,Listes!$C$31:$D$35,2,FALSE))))</f>
        <v/>
      </c>
      <c r="M457" s="100" t="str">
        <f>IF($H457="","",IF($C457=Listes!$B$32,IF('Dépenses forfaitaires'!$E457&lt;=Listes!$B$53,('Dépenses forfaitaires'!$E457*(VLOOKUP('Dépenses forfaitaires'!$D457,Listes!$A$54:$E$60,2,FALSE))),IF('Dépenses forfaitaires'!$E457&gt;Listes!$E$53,('Dépenses forfaitaires'!$E457*(VLOOKUP('Dépenses forfaitaires'!$D457,Listes!$A$54:$E$60,5,FALSE))),('Dépenses forfaitaires'!$E457*(VLOOKUP('Dépenses forfaitaires'!$D457,Listes!$A$54:$E$60,3,FALSE)))+(VLOOKUP('Dépenses forfaitaires'!$D457,Listes!$A$54:$E$60,4,FALSE))))))</f>
        <v/>
      </c>
      <c r="N457" s="100" t="str">
        <f>IF($H457="","",IF($C457=Listes!$B$31,IF('Dépenses forfaitaires'!$E457&lt;=Listes!$B$42,('Dépenses forfaitaires'!$E457*(VLOOKUP('Dépenses forfaitaires'!$D457,Listes!$A$43:$E$49,2,FALSE))),IF('Dépenses forfaitaires'!$E457&gt;Listes!$D$42,('Dépenses forfaitaires'!$E457*(VLOOKUP('Dépenses forfaitaires'!$D457,Listes!$A$43:$E$49,5,FALSE))),('Dépenses forfaitaires'!$E457*(VLOOKUP('Dépenses forfaitaires'!$D457,Listes!$A$43:$E$49,3,FALSE)))+(VLOOKUP('Dépenses forfaitaires'!$D457,Listes!$A$43:$E$49,4,FALSE))))))</f>
        <v/>
      </c>
      <c r="O457" s="100" t="str">
        <f>IF($H457="","",IF($C457=Listes!$B$34,Listes!$I$31,IF($C457=Listes!$B$35,(VLOOKUP('Dépenses forfaitaires'!$F457,Listes!$E$31:$F$36,2,FALSE)),IF($C457=Listes!$B$33,IF('Dépenses forfaitaires'!$E457&lt;=Listes!$A$64,'Dépenses forfaitaires'!$E457*Listes!$A$65,IF('Dépenses forfaitaires'!$E457&gt;Listes!$D$64,'Dépenses forfaitaires'!$E457*Listes!$D$65,(('Dépenses forfaitaires'!$E457*Listes!$B$65)+Listes!$C$65)))))))</f>
        <v/>
      </c>
      <c r="P457" s="101" t="str">
        <f t="shared" si="15"/>
        <v/>
      </c>
      <c r="Q457" s="221"/>
    </row>
    <row r="458" spans="1:17" ht="20.149999999999999" customHeight="1" x14ac:dyDescent="0.35">
      <c r="A458" s="44">
        <v>452</v>
      </c>
      <c r="B458" s="20"/>
      <c r="C458" s="20"/>
      <c r="D458" s="20"/>
      <c r="E458" s="20"/>
      <c r="F458" s="20"/>
      <c r="G458" s="20"/>
      <c r="H458" s="107" t="str">
        <f>IF(C458="","",IF(C458="","",(VLOOKUP(C458,Listes!$B$31:$C$35,2,FALSE))))</f>
        <v/>
      </c>
      <c r="I458" s="221" t="str">
        <f t="shared" si="14"/>
        <v/>
      </c>
      <c r="J458" s="221"/>
      <c r="K458" s="221"/>
      <c r="L458" s="101" t="str">
        <f>IF(H458="","",IF(H458="","",(VLOOKUP(H458,Listes!$C$31:$D$35,2,FALSE))))</f>
        <v/>
      </c>
      <c r="M458" s="100" t="str">
        <f>IF($H458="","",IF($C458=Listes!$B$32,IF('Dépenses forfaitaires'!$E458&lt;=Listes!$B$53,('Dépenses forfaitaires'!$E458*(VLOOKUP('Dépenses forfaitaires'!$D458,Listes!$A$54:$E$60,2,FALSE))),IF('Dépenses forfaitaires'!$E458&gt;Listes!$E$53,('Dépenses forfaitaires'!$E458*(VLOOKUP('Dépenses forfaitaires'!$D458,Listes!$A$54:$E$60,5,FALSE))),('Dépenses forfaitaires'!$E458*(VLOOKUP('Dépenses forfaitaires'!$D458,Listes!$A$54:$E$60,3,FALSE)))+(VLOOKUP('Dépenses forfaitaires'!$D458,Listes!$A$54:$E$60,4,FALSE))))))</f>
        <v/>
      </c>
      <c r="N458" s="100" t="str">
        <f>IF($H458="","",IF($C458=Listes!$B$31,IF('Dépenses forfaitaires'!$E458&lt;=Listes!$B$42,('Dépenses forfaitaires'!$E458*(VLOOKUP('Dépenses forfaitaires'!$D458,Listes!$A$43:$E$49,2,FALSE))),IF('Dépenses forfaitaires'!$E458&gt;Listes!$D$42,('Dépenses forfaitaires'!$E458*(VLOOKUP('Dépenses forfaitaires'!$D458,Listes!$A$43:$E$49,5,FALSE))),('Dépenses forfaitaires'!$E458*(VLOOKUP('Dépenses forfaitaires'!$D458,Listes!$A$43:$E$49,3,FALSE)))+(VLOOKUP('Dépenses forfaitaires'!$D458,Listes!$A$43:$E$49,4,FALSE))))))</f>
        <v/>
      </c>
      <c r="O458" s="100" t="str">
        <f>IF($H458="","",IF($C458=Listes!$B$34,Listes!$I$31,IF($C458=Listes!$B$35,(VLOOKUP('Dépenses forfaitaires'!$F458,Listes!$E$31:$F$36,2,FALSE)),IF($C458=Listes!$B$33,IF('Dépenses forfaitaires'!$E458&lt;=Listes!$A$64,'Dépenses forfaitaires'!$E458*Listes!$A$65,IF('Dépenses forfaitaires'!$E458&gt;Listes!$D$64,'Dépenses forfaitaires'!$E458*Listes!$D$65,(('Dépenses forfaitaires'!$E458*Listes!$B$65)+Listes!$C$65)))))))</f>
        <v/>
      </c>
      <c r="P458" s="101" t="str">
        <f t="shared" si="15"/>
        <v/>
      </c>
      <c r="Q458" s="221"/>
    </row>
    <row r="459" spans="1:17" ht="20.149999999999999" customHeight="1" x14ac:dyDescent="0.35">
      <c r="A459" s="44">
        <v>453</v>
      </c>
      <c r="B459" s="20"/>
      <c r="C459" s="20"/>
      <c r="D459" s="20"/>
      <c r="E459" s="20"/>
      <c r="F459" s="20"/>
      <c r="G459" s="20"/>
      <c r="H459" s="107" t="str">
        <f>IF(C459="","",IF(C459="","",(VLOOKUP(C459,Listes!$B$31:$C$35,2,FALSE))))</f>
        <v/>
      </c>
      <c r="I459" s="221" t="str">
        <f t="shared" si="14"/>
        <v/>
      </c>
      <c r="J459" s="221"/>
      <c r="K459" s="221"/>
      <c r="L459" s="101" t="str">
        <f>IF(H459="","",IF(H459="","",(VLOOKUP(H459,Listes!$C$31:$D$35,2,FALSE))))</f>
        <v/>
      </c>
      <c r="M459" s="100" t="str">
        <f>IF($H459="","",IF($C459=Listes!$B$32,IF('Dépenses forfaitaires'!$E459&lt;=Listes!$B$53,('Dépenses forfaitaires'!$E459*(VLOOKUP('Dépenses forfaitaires'!$D459,Listes!$A$54:$E$60,2,FALSE))),IF('Dépenses forfaitaires'!$E459&gt;Listes!$E$53,('Dépenses forfaitaires'!$E459*(VLOOKUP('Dépenses forfaitaires'!$D459,Listes!$A$54:$E$60,5,FALSE))),('Dépenses forfaitaires'!$E459*(VLOOKUP('Dépenses forfaitaires'!$D459,Listes!$A$54:$E$60,3,FALSE)))+(VLOOKUP('Dépenses forfaitaires'!$D459,Listes!$A$54:$E$60,4,FALSE))))))</f>
        <v/>
      </c>
      <c r="N459" s="100" t="str">
        <f>IF($H459="","",IF($C459=Listes!$B$31,IF('Dépenses forfaitaires'!$E459&lt;=Listes!$B$42,('Dépenses forfaitaires'!$E459*(VLOOKUP('Dépenses forfaitaires'!$D459,Listes!$A$43:$E$49,2,FALSE))),IF('Dépenses forfaitaires'!$E459&gt;Listes!$D$42,('Dépenses forfaitaires'!$E459*(VLOOKUP('Dépenses forfaitaires'!$D459,Listes!$A$43:$E$49,5,FALSE))),('Dépenses forfaitaires'!$E459*(VLOOKUP('Dépenses forfaitaires'!$D459,Listes!$A$43:$E$49,3,FALSE)))+(VLOOKUP('Dépenses forfaitaires'!$D459,Listes!$A$43:$E$49,4,FALSE))))))</f>
        <v/>
      </c>
      <c r="O459" s="100" t="str">
        <f>IF($H459="","",IF($C459=Listes!$B$34,Listes!$I$31,IF($C459=Listes!$B$35,(VLOOKUP('Dépenses forfaitaires'!$F459,Listes!$E$31:$F$36,2,FALSE)),IF($C459=Listes!$B$33,IF('Dépenses forfaitaires'!$E459&lt;=Listes!$A$64,'Dépenses forfaitaires'!$E459*Listes!$A$65,IF('Dépenses forfaitaires'!$E459&gt;Listes!$D$64,'Dépenses forfaitaires'!$E459*Listes!$D$65,(('Dépenses forfaitaires'!$E459*Listes!$B$65)+Listes!$C$65)))))))</f>
        <v/>
      </c>
      <c r="P459" s="101" t="str">
        <f t="shared" si="15"/>
        <v/>
      </c>
      <c r="Q459" s="221"/>
    </row>
    <row r="460" spans="1:17" ht="20.149999999999999" customHeight="1" x14ac:dyDescent="0.35">
      <c r="A460" s="44">
        <v>454</v>
      </c>
      <c r="B460" s="20"/>
      <c r="C460" s="20"/>
      <c r="D460" s="20"/>
      <c r="E460" s="20"/>
      <c r="F460" s="20"/>
      <c r="G460" s="20"/>
      <c r="H460" s="107" t="str">
        <f>IF(C460="","",IF(C460="","",(VLOOKUP(C460,Listes!$B$31:$C$35,2,FALSE))))</f>
        <v/>
      </c>
      <c r="I460" s="221" t="str">
        <f t="shared" si="14"/>
        <v/>
      </c>
      <c r="J460" s="221"/>
      <c r="K460" s="221"/>
      <c r="L460" s="101" t="str">
        <f>IF(H460="","",IF(H460="","",(VLOOKUP(H460,Listes!$C$31:$D$35,2,FALSE))))</f>
        <v/>
      </c>
      <c r="M460" s="100" t="str">
        <f>IF($H460="","",IF($C460=Listes!$B$32,IF('Dépenses forfaitaires'!$E460&lt;=Listes!$B$53,('Dépenses forfaitaires'!$E460*(VLOOKUP('Dépenses forfaitaires'!$D460,Listes!$A$54:$E$60,2,FALSE))),IF('Dépenses forfaitaires'!$E460&gt;Listes!$E$53,('Dépenses forfaitaires'!$E460*(VLOOKUP('Dépenses forfaitaires'!$D460,Listes!$A$54:$E$60,5,FALSE))),('Dépenses forfaitaires'!$E460*(VLOOKUP('Dépenses forfaitaires'!$D460,Listes!$A$54:$E$60,3,FALSE)))+(VLOOKUP('Dépenses forfaitaires'!$D460,Listes!$A$54:$E$60,4,FALSE))))))</f>
        <v/>
      </c>
      <c r="N460" s="100" t="str">
        <f>IF($H460="","",IF($C460=Listes!$B$31,IF('Dépenses forfaitaires'!$E460&lt;=Listes!$B$42,('Dépenses forfaitaires'!$E460*(VLOOKUP('Dépenses forfaitaires'!$D460,Listes!$A$43:$E$49,2,FALSE))),IF('Dépenses forfaitaires'!$E460&gt;Listes!$D$42,('Dépenses forfaitaires'!$E460*(VLOOKUP('Dépenses forfaitaires'!$D460,Listes!$A$43:$E$49,5,FALSE))),('Dépenses forfaitaires'!$E460*(VLOOKUP('Dépenses forfaitaires'!$D460,Listes!$A$43:$E$49,3,FALSE)))+(VLOOKUP('Dépenses forfaitaires'!$D460,Listes!$A$43:$E$49,4,FALSE))))))</f>
        <v/>
      </c>
      <c r="O460" s="100" t="str">
        <f>IF($H460="","",IF($C460=Listes!$B$34,Listes!$I$31,IF($C460=Listes!$B$35,(VLOOKUP('Dépenses forfaitaires'!$F460,Listes!$E$31:$F$36,2,FALSE)),IF($C460=Listes!$B$33,IF('Dépenses forfaitaires'!$E460&lt;=Listes!$A$64,'Dépenses forfaitaires'!$E460*Listes!$A$65,IF('Dépenses forfaitaires'!$E460&gt;Listes!$D$64,'Dépenses forfaitaires'!$E460*Listes!$D$65,(('Dépenses forfaitaires'!$E460*Listes!$B$65)+Listes!$C$65)))))))</f>
        <v/>
      </c>
      <c r="P460" s="101" t="str">
        <f t="shared" si="15"/>
        <v/>
      </c>
      <c r="Q460" s="221"/>
    </row>
    <row r="461" spans="1:17" ht="20.149999999999999" customHeight="1" x14ac:dyDescent="0.35">
      <c r="A461" s="44">
        <v>455</v>
      </c>
      <c r="B461" s="20"/>
      <c r="C461" s="20"/>
      <c r="D461" s="20"/>
      <c r="E461" s="20"/>
      <c r="F461" s="20"/>
      <c r="G461" s="20"/>
      <c r="H461" s="107" t="str">
        <f>IF(C461="","",IF(C461="","",(VLOOKUP(C461,Listes!$B$31:$C$35,2,FALSE))))</f>
        <v/>
      </c>
      <c r="I461" s="221" t="str">
        <f t="shared" si="14"/>
        <v/>
      </c>
      <c r="J461" s="221"/>
      <c r="K461" s="221"/>
      <c r="L461" s="101" t="str">
        <f>IF(H461="","",IF(H461="","",(VLOOKUP(H461,Listes!$C$31:$D$35,2,FALSE))))</f>
        <v/>
      </c>
      <c r="M461" s="100" t="str">
        <f>IF($H461="","",IF($C461=Listes!$B$32,IF('Dépenses forfaitaires'!$E461&lt;=Listes!$B$53,('Dépenses forfaitaires'!$E461*(VLOOKUP('Dépenses forfaitaires'!$D461,Listes!$A$54:$E$60,2,FALSE))),IF('Dépenses forfaitaires'!$E461&gt;Listes!$E$53,('Dépenses forfaitaires'!$E461*(VLOOKUP('Dépenses forfaitaires'!$D461,Listes!$A$54:$E$60,5,FALSE))),('Dépenses forfaitaires'!$E461*(VLOOKUP('Dépenses forfaitaires'!$D461,Listes!$A$54:$E$60,3,FALSE)))+(VLOOKUP('Dépenses forfaitaires'!$D461,Listes!$A$54:$E$60,4,FALSE))))))</f>
        <v/>
      </c>
      <c r="N461" s="100" t="str">
        <f>IF($H461="","",IF($C461=Listes!$B$31,IF('Dépenses forfaitaires'!$E461&lt;=Listes!$B$42,('Dépenses forfaitaires'!$E461*(VLOOKUP('Dépenses forfaitaires'!$D461,Listes!$A$43:$E$49,2,FALSE))),IF('Dépenses forfaitaires'!$E461&gt;Listes!$D$42,('Dépenses forfaitaires'!$E461*(VLOOKUP('Dépenses forfaitaires'!$D461,Listes!$A$43:$E$49,5,FALSE))),('Dépenses forfaitaires'!$E461*(VLOOKUP('Dépenses forfaitaires'!$D461,Listes!$A$43:$E$49,3,FALSE)))+(VLOOKUP('Dépenses forfaitaires'!$D461,Listes!$A$43:$E$49,4,FALSE))))))</f>
        <v/>
      </c>
      <c r="O461" s="100" t="str">
        <f>IF($H461="","",IF($C461=Listes!$B$34,Listes!$I$31,IF($C461=Listes!$B$35,(VLOOKUP('Dépenses forfaitaires'!$F461,Listes!$E$31:$F$36,2,FALSE)),IF($C461=Listes!$B$33,IF('Dépenses forfaitaires'!$E461&lt;=Listes!$A$64,'Dépenses forfaitaires'!$E461*Listes!$A$65,IF('Dépenses forfaitaires'!$E461&gt;Listes!$D$64,'Dépenses forfaitaires'!$E461*Listes!$D$65,(('Dépenses forfaitaires'!$E461*Listes!$B$65)+Listes!$C$65)))))))</f>
        <v/>
      </c>
      <c r="P461" s="101" t="str">
        <f t="shared" si="15"/>
        <v/>
      </c>
      <c r="Q461" s="221"/>
    </row>
    <row r="462" spans="1:17" ht="20.149999999999999" customHeight="1" x14ac:dyDescent="0.35">
      <c r="A462" s="44">
        <v>456</v>
      </c>
      <c r="B462" s="20"/>
      <c r="C462" s="20"/>
      <c r="D462" s="20"/>
      <c r="E462" s="20"/>
      <c r="F462" s="20"/>
      <c r="G462" s="20"/>
      <c r="H462" s="107" t="str">
        <f>IF(C462="","",IF(C462="","",(VLOOKUP(C462,Listes!$B$31:$C$35,2,FALSE))))</f>
        <v/>
      </c>
      <c r="I462" s="221" t="str">
        <f t="shared" si="14"/>
        <v/>
      </c>
      <c r="J462" s="221"/>
      <c r="K462" s="221"/>
      <c r="L462" s="101" t="str">
        <f>IF(H462="","",IF(H462="","",(VLOOKUP(H462,Listes!$C$31:$D$35,2,FALSE))))</f>
        <v/>
      </c>
      <c r="M462" s="100" t="str">
        <f>IF($H462="","",IF($C462=Listes!$B$32,IF('Dépenses forfaitaires'!$E462&lt;=Listes!$B$53,('Dépenses forfaitaires'!$E462*(VLOOKUP('Dépenses forfaitaires'!$D462,Listes!$A$54:$E$60,2,FALSE))),IF('Dépenses forfaitaires'!$E462&gt;Listes!$E$53,('Dépenses forfaitaires'!$E462*(VLOOKUP('Dépenses forfaitaires'!$D462,Listes!$A$54:$E$60,5,FALSE))),('Dépenses forfaitaires'!$E462*(VLOOKUP('Dépenses forfaitaires'!$D462,Listes!$A$54:$E$60,3,FALSE)))+(VLOOKUP('Dépenses forfaitaires'!$D462,Listes!$A$54:$E$60,4,FALSE))))))</f>
        <v/>
      </c>
      <c r="N462" s="100" t="str">
        <f>IF($H462="","",IF($C462=Listes!$B$31,IF('Dépenses forfaitaires'!$E462&lt;=Listes!$B$42,('Dépenses forfaitaires'!$E462*(VLOOKUP('Dépenses forfaitaires'!$D462,Listes!$A$43:$E$49,2,FALSE))),IF('Dépenses forfaitaires'!$E462&gt;Listes!$D$42,('Dépenses forfaitaires'!$E462*(VLOOKUP('Dépenses forfaitaires'!$D462,Listes!$A$43:$E$49,5,FALSE))),('Dépenses forfaitaires'!$E462*(VLOOKUP('Dépenses forfaitaires'!$D462,Listes!$A$43:$E$49,3,FALSE)))+(VLOOKUP('Dépenses forfaitaires'!$D462,Listes!$A$43:$E$49,4,FALSE))))))</f>
        <v/>
      </c>
      <c r="O462" s="100" t="str">
        <f>IF($H462="","",IF($C462=Listes!$B$34,Listes!$I$31,IF($C462=Listes!$B$35,(VLOOKUP('Dépenses forfaitaires'!$F462,Listes!$E$31:$F$36,2,FALSE)),IF($C462=Listes!$B$33,IF('Dépenses forfaitaires'!$E462&lt;=Listes!$A$64,'Dépenses forfaitaires'!$E462*Listes!$A$65,IF('Dépenses forfaitaires'!$E462&gt;Listes!$D$64,'Dépenses forfaitaires'!$E462*Listes!$D$65,(('Dépenses forfaitaires'!$E462*Listes!$B$65)+Listes!$C$65)))))))</f>
        <v/>
      </c>
      <c r="P462" s="101" t="str">
        <f t="shared" si="15"/>
        <v/>
      </c>
      <c r="Q462" s="221"/>
    </row>
    <row r="463" spans="1:17" ht="20.149999999999999" customHeight="1" x14ac:dyDescent="0.35">
      <c r="A463" s="44">
        <v>457</v>
      </c>
      <c r="B463" s="20"/>
      <c r="C463" s="20"/>
      <c r="D463" s="20"/>
      <c r="E463" s="20"/>
      <c r="F463" s="20"/>
      <c r="G463" s="20"/>
      <c r="H463" s="107" t="str">
        <f>IF(C463="","",IF(C463="","",(VLOOKUP(C463,Listes!$B$31:$C$35,2,FALSE))))</f>
        <v/>
      </c>
      <c r="I463" s="221" t="str">
        <f t="shared" si="14"/>
        <v/>
      </c>
      <c r="J463" s="221"/>
      <c r="K463" s="221"/>
      <c r="L463" s="101" t="str">
        <f>IF(H463="","",IF(H463="","",(VLOOKUP(H463,Listes!$C$31:$D$35,2,FALSE))))</f>
        <v/>
      </c>
      <c r="M463" s="100" t="str">
        <f>IF($H463="","",IF($C463=Listes!$B$32,IF('Dépenses forfaitaires'!$E463&lt;=Listes!$B$53,('Dépenses forfaitaires'!$E463*(VLOOKUP('Dépenses forfaitaires'!$D463,Listes!$A$54:$E$60,2,FALSE))),IF('Dépenses forfaitaires'!$E463&gt;Listes!$E$53,('Dépenses forfaitaires'!$E463*(VLOOKUP('Dépenses forfaitaires'!$D463,Listes!$A$54:$E$60,5,FALSE))),('Dépenses forfaitaires'!$E463*(VLOOKUP('Dépenses forfaitaires'!$D463,Listes!$A$54:$E$60,3,FALSE)))+(VLOOKUP('Dépenses forfaitaires'!$D463,Listes!$A$54:$E$60,4,FALSE))))))</f>
        <v/>
      </c>
      <c r="N463" s="100" t="str">
        <f>IF($H463="","",IF($C463=Listes!$B$31,IF('Dépenses forfaitaires'!$E463&lt;=Listes!$B$42,('Dépenses forfaitaires'!$E463*(VLOOKUP('Dépenses forfaitaires'!$D463,Listes!$A$43:$E$49,2,FALSE))),IF('Dépenses forfaitaires'!$E463&gt;Listes!$D$42,('Dépenses forfaitaires'!$E463*(VLOOKUP('Dépenses forfaitaires'!$D463,Listes!$A$43:$E$49,5,FALSE))),('Dépenses forfaitaires'!$E463*(VLOOKUP('Dépenses forfaitaires'!$D463,Listes!$A$43:$E$49,3,FALSE)))+(VLOOKUP('Dépenses forfaitaires'!$D463,Listes!$A$43:$E$49,4,FALSE))))))</f>
        <v/>
      </c>
      <c r="O463" s="100" t="str">
        <f>IF($H463="","",IF($C463=Listes!$B$34,Listes!$I$31,IF($C463=Listes!$B$35,(VLOOKUP('Dépenses forfaitaires'!$F463,Listes!$E$31:$F$36,2,FALSE)),IF($C463=Listes!$B$33,IF('Dépenses forfaitaires'!$E463&lt;=Listes!$A$64,'Dépenses forfaitaires'!$E463*Listes!$A$65,IF('Dépenses forfaitaires'!$E463&gt;Listes!$D$64,'Dépenses forfaitaires'!$E463*Listes!$D$65,(('Dépenses forfaitaires'!$E463*Listes!$B$65)+Listes!$C$65)))))))</f>
        <v/>
      </c>
      <c r="P463" s="101" t="str">
        <f t="shared" si="15"/>
        <v/>
      </c>
      <c r="Q463" s="221"/>
    </row>
    <row r="464" spans="1:17" ht="20.149999999999999" customHeight="1" x14ac:dyDescent="0.35">
      <c r="A464" s="44">
        <v>458</v>
      </c>
      <c r="B464" s="20"/>
      <c r="C464" s="20"/>
      <c r="D464" s="20"/>
      <c r="E464" s="20"/>
      <c r="F464" s="20"/>
      <c r="G464" s="20"/>
      <c r="H464" s="107" t="str">
        <f>IF(C464="","",IF(C464="","",(VLOOKUP(C464,Listes!$B$31:$C$35,2,FALSE))))</f>
        <v/>
      </c>
      <c r="I464" s="221" t="str">
        <f t="shared" si="14"/>
        <v/>
      </c>
      <c r="J464" s="221"/>
      <c r="K464" s="221"/>
      <c r="L464" s="101" t="str">
        <f>IF(H464="","",IF(H464="","",(VLOOKUP(H464,Listes!$C$31:$D$35,2,FALSE))))</f>
        <v/>
      </c>
      <c r="M464" s="100" t="str">
        <f>IF($H464="","",IF($C464=Listes!$B$32,IF('Dépenses forfaitaires'!$E464&lt;=Listes!$B$53,('Dépenses forfaitaires'!$E464*(VLOOKUP('Dépenses forfaitaires'!$D464,Listes!$A$54:$E$60,2,FALSE))),IF('Dépenses forfaitaires'!$E464&gt;Listes!$E$53,('Dépenses forfaitaires'!$E464*(VLOOKUP('Dépenses forfaitaires'!$D464,Listes!$A$54:$E$60,5,FALSE))),('Dépenses forfaitaires'!$E464*(VLOOKUP('Dépenses forfaitaires'!$D464,Listes!$A$54:$E$60,3,FALSE)))+(VLOOKUP('Dépenses forfaitaires'!$D464,Listes!$A$54:$E$60,4,FALSE))))))</f>
        <v/>
      </c>
      <c r="N464" s="100" t="str">
        <f>IF($H464="","",IF($C464=Listes!$B$31,IF('Dépenses forfaitaires'!$E464&lt;=Listes!$B$42,('Dépenses forfaitaires'!$E464*(VLOOKUP('Dépenses forfaitaires'!$D464,Listes!$A$43:$E$49,2,FALSE))),IF('Dépenses forfaitaires'!$E464&gt;Listes!$D$42,('Dépenses forfaitaires'!$E464*(VLOOKUP('Dépenses forfaitaires'!$D464,Listes!$A$43:$E$49,5,FALSE))),('Dépenses forfaitaires'!$E464*(VLOOKUP('Dépenses forfaitaires'!$D464,Listes!$A$43:$E$49,3,FALSE)))+(VLOOKUP('Dépenses forfaitaires'!$D464,Listes!$A$43:$E$49,4,FALSE))))))</f>
        <v/>
      </c>
      <c r="O464" s="100" t="str">
        <f>IF($H464="","",IF($C464=Listes!$B$34,Listes!$I$31,IF($C464=Listes!$B$35,(VLOOKUP('Dépenses forfaitaires'!$F464,Listes!$E$31:$F$36,2,FALSE)),IF($C464=Listes!$B$33,IF('Dépenses forfaitaires'!$E464&lt;=Listes!$A$64,'Dépenses forfaitaires'!$E464*Listes!$A$65,IF('Dépenses forfaitaires'!$E464&gt;Listes!$D$64,'Dépenses forfaitaires'!$E464*Listes!$D$65,(('Dépenses forfaitaires'!$E464*Listes!$B$65)+Listes!$C$65)))))))</f>
        <v/>
      </c>
      <c r="P464" s="101" t="str">
        <f t="shared" si="15"/>
        <v/>
      </c>
      <c r="Q464" s="221"/>
    </row>
    <row r="465" spans="1:17" ht="20.149999999999999" customHeight="1" x14ac:dyDescent="0.35">
      <c r="A465" s="44">
        <v>459</v>
      </c>
      <c r="B465" s="20"/>
      <c r="C465" s="20"/>
      <c r="D465" s="20"/>
      <c r="E465" s="20"/>
      <c r="F465" s="20"/>
      <c r="G465" s="20"/>
      <c r="H465" s="107" t="str">
        <f>IF(C465="","",IF(C465="","",(VLOOKUP(C465,Listes!$B$31:$C$35,2,FALSE))))</f>
        <v/>
      </c>
      <c r="I465" s="221" t="str">
        <f t="shared" si="14"/>
        <v/>
      </c>
      <c r="J465" s="221"/>
      <c r="K465" s="221"/>
      <c r="L465" s="101" t="str">
        <f>IF(H465="","",IF(H465="","",(VLOOKUP(H465,Listes!$C$31:$D$35,2,FALSE))))</f>
        <v/>
      </c>
      <c r="M465" s="100" t="str">
        <f>IF($H465="","",IF($C465=Listes!$B$32,IF('Dépenses forfaitaires'!$E465&lt;=Listes!$B$53,('Dépenses forfaitaires'!$E465*(VLOOKUP('Dépenses forfaitaires'!$D465,Listes!$A$54:$E$60,2,FALSE))),IF('Dépenses forfaitaires'!$E465&gt;Listes!$E$53,('Dépenses forfaitaires'!$E465*(VLOOKUP('Dépenses forfaitaires'!$D465,Listes!$A$54:$E$60,5,FALSE))),('Dépenses forfaitaires'!$E465*(VLOOKUP('Dépenses forfaitaires'!$D465,Listes!$A$54:$E$60,3,FALSE)))+(VLOOKUP('Dépenses forfaitaires'!$D465,Listes!$A$54:$E$60,4,FALSE))))))</f>
        <v/>
      </c>
      <c r="N465" s="100" t="str">
        <f>IF($H465="","",IF($C465=Listes!$B$31,IF('Dépenses forfaitaires'!$E465&lt;=Listes!$B$42,('Dépenses forfaitaires'!$E465*(VLOOKUP('Dépenses forfaitaires'!$D465,Listes!$A$43:$E$49,2,FALSE))),IF('Dépenses forfaitaires'!$E465&gt;Listes!$D$42,('Dépenses forfaitaires'!$E465*(VLOOKUP('Dépenses forfaitaires'!$D465,Listes!$A$43:$E$49,5,FALSE))),('Dépenses forfaitaires'!$E465*(VLOOKUP('Dépenses forfaitaires'!$D465,Listes!$A$43:$E$49,3,FALSE)))+(VLOOKUP('Dépenses forfaitaires'!$D465,Listes!$A$43:$E$49,4,FALSE))))))</f>
        <v/>
      </c>
      <c r="O465" s="100" t="str">
        <f>IF($H465="","",IF($C465=Listes!$B$34,Listes!$I$31,IF($C465=Listes!$B$35,(VLOOKUP('Dépenses forfaitaires'!$F465,Listes!$E$31:$F$36,2,FALSE)),IF($C465=Listes!$B$33,IF('Dépenses forfaitaires'!$E465&lt;=Listes!$A$64,'Dépenses forfaitaires'!$E465*Listes!$A$65,IF('Dépenses forfaitaires'!$E465&gt;Listes!$D$64,'Dépenses forfaitaires'!$E465*Listes!$D$65,(('Dépenses forfaitaires'!$E465*Listes!$B$65)+Listes!$C$65)))))))</f>
        <v/>
      </c>
      <c r="P465" s="101" t="str">
        <f t="shared" si="15"/>
        <v/>
      </c>
      <c r="Q465" s="221"/>
    </row>
    <row r="466" spans="1:17" ht="20.149999999999999" customHeight="1" x14ac:dyDescent="0.35">
      <c r="A466" s="44">
        <v>460</v>
      </c>
      <c r="B466" s="20"/>
      <c r="C466" s="20"/>
      <c r="D466" s="20"/>
      <c r="E466" s="20"/>
      <c r="F466" s="20"/>
      <c r="G466" s="20"/>
      <c r="H466" s="107" t="str">
        <f>IF(C466="","",IF(C466="","",(VLOOKUP(C466,Listes!$B$31:$C$35,2,FALSE))))</f>
        <v/>
      </c>
      <c r="I466" s="221" t="str">
        <f t="shared" si="14"/>
        <v/>
      </c>
      <c r="J466" s="221"/>
      <c r="K466" s="221"/>
      <c r="L466" s="101" t="str">
        <f>IF(H466="","",IF(H466="","",(VLOOKUP(H466,Listes!$C$31:$D$35,2,FALSE))))</f>
        <v/>
      </c>
      <c r="M466" s="100" t="str">
        <f>IF($H466="","",IF($C466=Listes!$B$32,IF('Dépenses forfaitaires'!$E466&lt;=Listes!$B$53,('Dépenses forfaitaires'!$E466*(VLOOKUP('Dépenses forfaitaires'!$D466,Listes!$A$54:$E$60,2,FALSE))),IF('Dépenses forfaitaires'!$E466&gt;Listes!$E$53,('Dépenses forfaitaires'!$E466*(VLOOKUP('Dépenses forfaitaires'!$D466,Listes!$A$54:$E$60,5,FALSE))),('Dépenses forfaitaires'!$E466*(VLOOKUP('Dépenses forfaitaires'!$D466,Listes!$A$54:$E$60,3,FALSE)))+(VLOOKUP('Dépenses forfaitaires'!$D466,Listes!$A$54:$E$60,4,FALSE))))))</f>
        <v/>
      </c>
      <c r="N466" s="100" t="str">
        <f>IF($H466="","",IF($C466=Listes!$B$31,IF('Dépenses forfaitaires'!$E466&lt;=Listes!$B$42,('Dépenses forfaitaires'!$E466*(VLOOKUP('Dépenses forfaitaires'!$D466,Listes!$A$43:$E$49,2,FALSE))),IF('Dépenses forfaitaires'!$E466&gt;Listes!$D$42,('Dépenses forfaitaires'!$E466*(VLOOKUP('Dépenses forfaitaires'!$D466,Listes!$A$43:$E$49,5,FALSE))),('Dépenses forfaitaires'!$E466*(VLOOKUP('Dépenses forfaitaires'!$D466,Listes!$A$43:$E$49,3,FALSE)))+(VLOOKUP('Dépenses forfaitaires'!$D466,Listes!$A$43:$E$49,4,FALSE))))))</f>
        <v/>
      </c>
      <c r="O466" s="100" t="str">
        <f>IF($H466="","",IF($C466=Listes!$B$34,Listes!$I$31,IF($C466=Listes!$B$35,(VLOOKUP('Dépenses forfaitaires'!$F466,Listes!$E$31:$F$36,2,FALSE)),IF($C466=Listes!$B$33,IF('Dépenses forfaitaires'!$E466&lt;=Listes!$A$64,'Dépenses forfaitaires'!$E466*Listes!$A$65,IF('Dépenses forfaitaires'!$E466&gt;Listes!$D$64,'Dépenses forfaitaires'!$E466*Listes!$D$65,(('Dépenses forfaitaires'!$E466*Listes!$B$65)+Listes!$C$65)))))))</f>
        <v/>
      </c>
      <c r="P466" s="101" t="str">
        <f t="shared" si="15"/>
        <v/>
      </c>
      <c r="Q466" s="221"/>
    </row>
    <row r="467" spans="1:17" ht="20.149999999999999" customHeight="1" x14ac:dyDescent="0.35">
      <c r="A467" s="44">
        <v>461</v>
      </c>
      <c r="B467" s="20"/>
      <c r="C467" s="20"/>
      <c r="D467" s="20"/>
      <c r="E467" s="20"/>
      <c r="F467" s="20"/>
      <c r="G467" s="20"/>
      <c r="H467" s="107" t="str">
        <f>IF(C467="","",IF(C467="","",(VLOOKUP(C467,Listes!$B$31:$C$35,2,FALSE))))</f>
        <v/>
      </c>
      <c r="I467" s="221" t="str">
        <f t="shared" si="14"/>
        <v/>
      </c>
      <c r="J467" s="221"/>
      <c r="K467" s="221"/>
      <c r="L467" s="101" t="str">
        <f>IF(H467="","",IF(H467="","",(VLOOKUP(H467,Listes!$C$31:$D$35,2,FALSE))))</f>
        <v/>
      </c>
      <c r="M467" s="100" t="str">
        <f>IF($H467="","",IF($C467=Listes!$B$32,IF('Dépenses forfaitaires'!$E467&lt;=Listes!$B$53,('Dépenses forfaitaires'!$E467*(VLOOKUP('Dépenses forfaitaires'!$D467,Listes!$A$54:$E$60,2,FALSE))),IF('Dépenses forfaitaires'!$E467&gt;Listes!$E$53,('Dépenses forfaitaires'!$E467*(VLOOKUP('Dépenses forfaitaires'!$D467,Listes!$A$54:$E$60,5,FALSE))),('Dépenses forfaitaires'!$E467*(VLOOKUP('Dépenses forfaitaires'!$D467,Listes!$A$54:$E$60,3,FALSE)))+(VLOOKUP('Dépenses forfaitaires'!$D467,Listes!$A$54:$E$60,4,FALSE))))))</f>
        <v/>
      </c>
      <c r="N467" s="100" t="str">
        <f>IF($H467="","",IF($C467=Listes!$B$31,IF('Dépenses forfaitaires'!$E467&lt;=Listes!$B$42,('Dépenses forfaitaires'!$E467*(VLOOKUP('Dépenses forfaitaires'!$D467,Listes!$A$43:$E$49,2,FALSE))),IF('Dépenses forfaitaires'!$E467&gt;Listes!$D$42,('Dépenses forfaitaires'!$E467*(VLOOKUP('Dépenses forfaitaires'!$D467,Listes!$A$43:$E$49,5,FALSE))),('Dépenses forfaitaires'!$E467*(VLOOKUP('Dépenses forfaitaires'!$D467,Listes!$A$43:$E$49,3,FALSE)))+(VLOOKUP('Dépenses forfaitaires'!$D467,Listes!$A$43:$E$49,4,FALSE))))))</f>
        <v/>
      </c>
      <c r="O467" s="100" t="str">
        <f>IF($H467="","",IF($C467=Listes!$B$34,Listes!$I$31,IF($C467=Listes!$B$35,(VLOOKUP('Dépenses forfaitaires'!$F467,Listes!$E$31:$F$36,2,FALSE)),IF($C467=Listes!$B$33,IF('Dépenses forfaitaires'!$E467&lt;=Listes!$A$64,'Dépenses forfaitaires'!$E467*Listes!$A$65,IF('Dépenses forfaitaires'!$E467&gt;Listes!$D$64,'Dépenses forfaitaires'!$E467*Listes!$D$65,(('Dépenses forfaitaires'!$E467*Listes!$B$65)+Listes!$C$65)))))))</f>
        <v/>
      </c>
      <c r="P467" s="101" t="str">
        <f t="shared" si="15"/>
        <v/>
      </c>
      <c r="Q467" s="221"/>
    </row>
    <row r="468" spans="1:17" ht="20.149999999999999" customHeight="1" x14ac:dyDescent="0.35">
      <c r="A468" s="44">
        <v>462</v>
      </c>
      <c r="B468" s="20"/>
      <c r="C468" s="20"/>
      <c r="D468" s="20"/>
      <c r="E468" s="20"/>
      <c r="F468" s="20"/>
      <c r="G468" s="20"/>
      <c r="H468" s="107" t="str">
        <f>IF(C468="","",IF(C468="","",(VLOOKUP(C468,Listes!$B$31:$C$35,2,FALSE))))</f>
        <v/>
      </c>
      <c r="I468" s="221" t="str">
        <f t="shared" si="14"/>
        <v/>
      </c>
      <c r="J468" s="221"/>
      <c r="K468" s="221"/>
      <c r="L468" s="101" t="str">
        <f>IF(H468="","",IF(H468="","",(VLOOKUP(H468,Listes!$C$31:$D$35,2,FALSE))))</f>
        <v/>
      </c>
      <c r="M468" s="100" t="str">
        <f>IF($H468="","",IF($C468=Listes!$B$32,IF('Dépenses forfaitaires'!$E468&lt;=Listes!$B$53,('Dépenses forfaitaires'!$E468*(VLOOKUP('Dépenses forfaitaires'!$D468,Listes!$A$54:$E$60,2,FALSE))),IF('Dépenses forfaitaires'!$E468&gt;Listes!$E$53,('Dépenses forfaitaires'!$E468*(VLOOKUP('Dépenses forfaitaires'!$D468,Listes!$A$54:$E$60,5,FALSE))),('Dépenses forfaitaires'!$E468*(VLOOKUP('Dépenses forfaitaires'!$D468,Listes!$A$54:$E$60,3,FALSE)))+(VLOOKUP('Dépenses forfaitaires'!$D468,Listes!$A$54:$E$60,4,FALSE))))))</f>
        <v/>
      </c>
      <c r="N468" s="100" t="str">
        <f>IF($H468="","",IF($C468=Listes!$B$31,IF('Dépenses forfaitaires'!$E468&lt;=Listes!$B$42,('Dépenses forfaitaires'!$E468*(VLOOKUP('Dépenses forfaitaires'!$D468,Listes!$A$43:$E$49,2,FALSE))),IF('Dépenses forfaitaires'!$E468&gt;Listes!$D$42,('Dépenses forfaitaires'!$E468*(VLOOKUP('Dépenses forfaitaires'!$D468,Listes!$A$43:$E$49,5,FALSE))),('Dépenses forfaitaires'!$E468*(VLOOKUP('Dépenses forfaitaires'!$D468,Listes!$A$43:$E$49,3,FALSE)))+(VLOOKUP('Dépenses forfaitaires'!$D468,Listes!$A$43:$E$49,4,FALSE))))))</f>
        <v/>
      </c>
      <c r="O468" s="100" t="str">
        <f>IF($H468="","",IF($C468=Listes!$B$34,Listes!$I$31,IF($C468=Listes!$B$35,(VLOOKUP('Dépenses forfaitaires'!$F468,Listes!$E$31:$F$36,2,FALSE)),IF($C468=Listes!$B$33,IF('Dépenses forfaitaires'!$E468&lt;=Listes!$A$64,'Dépenses forfaitaires'!$E468*Listes!$A$65,IF('Dépenses forfaitaires'!$E468&gt;Listes!$D$64,'Dépenses forfaitaires'!$E468*Listes!$D$65,(('Dépenses forfaitaires'!$E468*Listes!$B$65)+Listes!$C$65)))))))</f>
        <v/>
      </c>
      <c r="P468" s="101" t="str">
        <f t="shared" si="15"/>
        <v/>
      </c>
      <c r="Q468" s="221"/>
    </row>
    <row r="469" spans="1:17" ht="20.149999999999999" customHeight="1" x14ac:dyDescent="0.35">
      <c r="A469" s="44">
        <v>463</v>
      </c>
      <c r="B469" s="20"/>
      <c r="C469" s="20"/>
      <c r="D469" s="20"/>
      <c r="E469" s="20"/>
      <c r="F469" s="20"/>
      <c r="G469" s="20"/>
      <c r="H469" s="107" t="str">
        <f>IF(C469="","",IF(C469="","",(VLOOKUP(C469,Listes!$B$31:$C$35,2,FALSE))))</f>
        <v/>
      </c>
      <c r="I469" s="221" t="str">
        <f t="shared" si="14"/>
        <v/>
      </c>
      <c r="J469" s="221"/>
      <c r="K469" s="221"/>
      <c r="L469" s="101" t="str">
        <f>IF(H469="","",IF(H469="","",(VLOOKUP(H469,Listes!$C$31:$D$35,2,FALSE))))</f>
        <v/>
      </c>
      <c r="M469" s="100" t="str">
        <f>IF($H469="","",IF($C469=Listes!$B$32,IF('Dépenses forfaitaires'!$E469&lt;=Listes!$B$53,('Dépenses forfaitaires'!$E469*(VLOOKUP('Dépenses forfaitaires'!$D469,Listes!$A$54:$E$60,2,FALSE))),IF('Dépenses forfaitaires'!$E469&gt;Listes!$E$53,('Dépenses forfaitaires'!$E469*(VLOOKUP('Dépenses forfaitaires'!$D469,Listes!$A$54:$E$60,5,FALSE))),('Dépenses forfaitaires'!$E469*(VLOOKUP('Dépenses forfaitaires'!$D469,Listes!$A$54:$E$60,3,FALSE)))+(VLOOKUP('Dépenses forfaitaires'!$D469,Listes!$A$54:$E$60,4,FALSE))))))</f>
        <v/>
      </c>
      <c r="N469" s="100" t="str">
        <f>IF($H469="","",IF($C469=Listes!$B$31,IF('Dépenses forfaitaires'!$E469&lt;=Listes!$B$42,('Dépenses forfaitaires'!$E469*(VLOOKUP('Dépenses forfaitaires'!$D469,Listes!$A$43:$E$49,2,FALSE))),IF('Dépenses forfaitaires'!$E469&gt;Listes!$D$42,('Dépenses forfaitaires'!$E469*(VLOOKUP('Dépenses forfaitaires'!$D469,Listes!$A$43:$E$49,5,FALSE))),('Dépenses forfaitaires'!$E469*(VLOOKUP('Dépenses forfaitaires'!$D469,Listes!$A$43:$E$49,3,FALSE)))+(VLOOKUP('Dépenses forfaitaires'!$D469,Listes!$A$43:$E$49,4,FALSE))))))</f>
        <v/>
      </c>
      <c r="O469" s="100" t="str">
        <f>IF($H469="","",IF($C469=Listes!$B$34,Listes!$I$31,IF($C469=Listes!$B$35,(VLOOKUP('Dépenses forfaitaires'!$F469,Listes!$E$31:$F$36,2,FALSE)),IF($C469=Listes!$B$33,IF('Dépenses forfaitaires'!$E469&lt;=Listes!$A$64,'Dépenses forfaitaires'!$E469*Listes!$A$65,IF('Dépenses forfaitaires'!$E469&gt;Listes!$D$64,'Dépenses forfaitaires'!$E469*Listes!$D$65,(('Dépenses forfaitaires'!$E469*Listes!$B$65)+Listes!$C$65)))))))</f>
        <v/>
      </c>
      <c r="P469" s="101" t="str">
        <f t="shared" si="15"/>
        <v/>
      </c>
      <c r="Q469" s="221"/>
    </row>
    <row r="470" spans="1:17" ht="20.149999999999999" customHeight="1" x14ac:dyDescent="0.35">
      <c r="A470" s="44">
        <v>464</v>
      </c>
      <c r="B470" s="20"/>
      <c r="C470" s="20"/>
      <c r="D470" s="20"/>
      <c r="E470" s="20"/>
      <c r="F470" s="20"/>
      <c r="G470" s="20"/>
      <c r="H470" s="107" t="str">
        <f>IF(C470="","",IF(C470="","",(VLOOKUP(C470,Listes!$B$31:$C$35,2,FALSE))))</f>
        <v/>
      </c>
      <c r="I470" s="221" t="str">
        <f t="shared" si="14"/>
        <v/>
      </c>
      <c r="J470" s="221"/>
      <c r="K470" s="221"/>
      <c r="L470" s="101" t="str">
        <f>IF(H470="","",IF(H470="","",(VLOOKUP(H470,Listes!$C$31:$D$35,2,FALSE))))</f>
        <v/>
      </c>
      <c r="M470" s="100" t="str">
        <f>IF($H470="","",IF($C470=Listes!$B$32,IF('Dépenses forfaitaires'!$E470&lt;=Listes!$B$53,('Dépenses forfaitaires'!$E470*(VLOOKUP('Dépenses forfaitaires'!$D470,Listes!$A$54:$E$60,2,FALSE))),IF('Dépenses forfaitaires'!$E470&gt;Listes!$E$53,('Dépenses forfaitaires'!$E470*(VLOOKUP('Dépenses forfaitaires'!$D470,Listes!$A$54:$E$60,5,FALSE))),('Dépenses forfaitaires'!$E470*(VLOOKUP('Dépenses forfaitaires'!$D470,Listes!$A$54:$E$60,3,FALSE)))+(VLOOKUP('Dépenses forfaitaires'!$D470,Listes!$A$54:$E$60,4,FALSE))))))</f>
        <v/>
      </c>
      <c r="N470" s="100" t="str">
        <f>IF($H470="","",IF($C470=Listes!$B$31,IF('Dépenses forfaitaires'!$E470&lt;=Listes!$B$42,('Dépenses forfaitaires'!$E470*(VLOOKUP('Dépenses forfaitaires'!$D470,Listes!$A$43:$E$49,2,FALSE))),IF('Dépenses forfaitaires'!$E470&gt;Listes!$D$42,('Dépenses forfaitaires'!$E470*(VLOOKUP('Dépenses forfaitaires'!$D470,Listes!$A$43:$E$49,5,FALSE))),('Dépenses forfaitaires'!$E470*(VLOOKUP('Dépenses forfaitaires'!$D470,Listes!$A$43:$E$49,3,FALSE)))+(VLOOKUP('Dépenses forfaitaires'!$D470,Listes!$A$43:$E$49,4,FALSE))))))</f>
        <v/>
      </c>
      <c r="O470" s="100" t="str">
        <f>IF($H470="","",IF($C470=Listes!$B$34,Listes!$I$31,IF($C470=Listes!$B$35,(VLOOKUP('Dépenses forfaitaires'!$F470,Listes!$E$31:$F$36,2,FALSE)),IF($C470=Listes!$B$33,IF('Dépenses forfaitaires'!$E470&lt;=Listes!$A$64,'Dépenses forfaitaires'!$E470*Listes!$A$65,IF('Dépenses forfaitaires'!$E470&gt;Listes!$D$64,'Dépenses forfaitaires'!$E470*Listes!$D$65,(('Dépenses forfaitaires'!$E470*Listes!$B$65)+Listes!$C$65)))))))</f>
        <v/>
      </c>
      <c r="P470" s="101" t="str">
        <f t="shared" si="15"/>
        <v/>
      </c>
      <c r="Q470" s="221"/>
    </row>
    <row r="471" spans="1:17" ht="20.149999999999999" customHeight="1" x14ac:dyDescent="0.35">
      <c r="A471" s="44">
        <v>465</v>
      </c>
      <c r="B471" s="20"/>
      <c r="C471" s="20"/>
      <c r="D471" s="20"/>
      <c r="E471" s="20"/>
      <c r="F471" s="20"/>
      <c r="G471" s="20"/>
      <c r="H471" s="107" t="str">
        <f>IF(C471="","",IF(C471="","",(VLOOKUP(C471,Listes!$B$31:$C$35,2,FALSE))))</f>
        <v/>
      </c>
      <c r="I471" s="221" t="str">
        <f t="shared" si="14"/>
        <v/>
      </c>
      <c r="J471" s="221"/>
      <c r="K471" s="221"/>
      <c r="L471" s="101" t="str">
        <f>IF(H471="","",IF(H471="","",(VLOOKUP(H471,Listes!$C$31:$D$35,2,FALSE))))</f>
        <v/>
      </c>
      <c r="M471" s="100" t="str">
        <f>IF($H471="","",IF($C471=Listes!$B$32,IF('Dépenses forfaitaires'!$E471&lt;=Listes!$B$53,('Dépenses forfaitaires'!$E471*(VLOOKUP('Dépenses forfaitaires'!$D471,Listes!$A$54:$E$60,2,FALSE))),IF('Dépenses forfaitaires'!$E471&gt;Listes!$E$53,('Dépenses forfaitaires'!$E471*(VLOOKUP('Dépenses forfaitaires'!$D471,Listes!$A$54:$E$60,5,FALSE))),('Dépenses forfaitaires'!$E471*(VLOOKUP('Dépenses forfaitaires'!$D471,Listes!$A$54:$E$60,3,FALSE)))+(VLOOKUP('Dépenses forfaitaires'!$D471,Listes!$A$54:$E$60,4,FALSE))))))</f>
        <v/>
      </c>
      <c r="N471" s="100" t="str">
        <f>IF($H471="","",IF($C471=Listes!$B$31,IF('Dépenses forfaitaires'!$E471&lt;=Listes!$B$42,('Dépenses forfaitaires'!$E471*(VLOOKUP('Dépenses forfaitaires'!$D471,Listes!$A$43:$E$49,2,FALSE))),IF('Dépenses forfaitaires'!$E471&gt;Listes!$D$42,('Dépenses forfaitaires'!$E471*(VLOOKUP('Dépenses forfaitaires'!$D471,Listes!$A$43:$E$49,5,FALSE))),('Dépenses forfaitaires'!$E471*(VLOOKUP('Dépenses forfaitaires'!$D471,Listes!$A$43:$E$49,3,FALSE)))+(VLOOKUP('Dépenses forfaitaires'!$D471,Listes!$A$43:$E$49,4,FALSE))))))</f>
        <v/>
      </c>
      <c r="O471" s="100" t="str">
        <f>IF($H471="","",IF($C471=Listes!$B$34,Listes!$I$31,IF($C471=Listes!$B$35,(VLOOKUP('Dépenses forfaitaires'!$F471,Listes!$E$31:$F$36,2,FALSE)),IF($C471=Listes!$B$33,IF('Dépenses forfaitaires'!$E471&lt;=Listes!$A$64,'Dépenses forfaitaires'!$E471*Listes!$A$65,IF('Dépenses forfaitaires'!$E471&gt;Listes!$D$64,'Dépenses forfaitaires'!$E471*Listes!$D$65,(('Dépenses forfaitaires'!$E471*Listes!$B$65)+Listes!$C$65)))))))</f>
        <v/>
      </c>
      <c r="P471" s="101" t="str">
        <f t="shared" si="15"/>
        <v/>
      </c>
      <c r="Q471" s="221"/>
    </row>
    <row r="472" spans="1:17" ht="20.149999999999999" customHeight="1" x14ac:dyDescent="0.35">
      <c r="A472" s="44">
        <v>466</v>
      </c>
      <c r="B472" s="20"/>
      <c r="C472" s="20"/>
      <c r="D472" s="20"/>
      <c r="E472" s="20"/>
      <c r="F472" s="20"/>
      <c r="G472" s="20"/>
      <c r="H472" s="107" t="str">
        <f>IF(C472="","",IF(C472="","",(VLOOKUP(C472,Listes!$B$31:$C$35,2,FALSE))))</f>
        <v/>
      </c>
      <c r="I472" s="221" t="str">
        <f t="shared" si="14"/>
        <v/>
      </c>
      <c r="J472" s="221"/>
      <c r="K472" s="221"/>
      <c r="L472" s="101" t="str">
        <f>IF(H472="","",IF(H472="","",(VLOOKUP(H472,Listes!$C$31:$D$35,2,FALSE))))</f>
        <v/>
      </c>
      <c r="M472" s="100" t="str">
        <f>IF($H472="","",IF($C472=Listes!$B$32,IF('Dépenses forfaitaires'!$E472&lt;=Listes!$B$53,('Dépenses forfaitaires'!$E472*(VLOOKUP('Dépenses forfaitaires'!$D472,Listes!$A$54:$E$60,2,FALSE))),IF('Dépenses forfaitaires'!$E472&gt;Listes!$E$53,('Dépenses forfaitaires'!$E472*(VLOOKUP('Dépenses forfaitaires'!$D472,Listes!$A$54:$E$60,5,FALSE))),('Dépenses forfaitaires'!$E472*(VLOOKUP('Dépenses forfaitaires'!$D472,Listes!$A$54:$E$60,3,FALSE)))+(VLOOKUP('Dépenses forfaitaires'!$D472,Listes!$A$54:$E$60,4,FALSE))))))</f>
        <v/>
      </c>
      <c r="N472" s="100" t="str">
        <f>IF($H472="","",IF($C472=Listes!$B$31,IF('Dépenses forfaitaires'!$E472&lt;=Listes!$B$42,('Dépenses forfaitaires'!$E472*(VLOOKUP('Dépenses forfaitaires'!$D472,Listes!$A$43:$E$49,2,FALSE))),IF('Dépenses forfaitaires'!$E472&gt;Listes!$D$42,('Dépenses forfaitaires'!$E472*(VLOOKUP('Dépenses forfaitaires'!$D472,Listes!$A$43:$E$49,5,FALSE))),('Dépenses forfaitaires'!$E472*(VLOOKUP('Dépenses forfaitaires'!$D472,Listes!$A$43:$E$49,3,FALSE)))+(VLOOKUP('Dépenses forfaitaires'!$D472,Listes!$A$43:$E$49,4,FALSE))))))</f>
        <v/>
      </c>
      <c r="O472" s="100" t="str">
        <f>IF($H472="","",IF($C472=Listes!$B$34,Listes!$I$31,IF($C472=Listes!$B$35,(VLOOKUP('Dépenses forfaitaires'!$F472,Listes!$E$31:$F$36,2,FALSE)),IF($C472=Listes!$B$33,IF('Dépenses forfaitaires'!$E472&lt;=Listes!$A$64,'Dépenses forfaitaires'!$E472*Listes!$A$65,IF('Dépenses forfaitaires'!$E472&gt;Listes!$D$64,'Dépenses forfaitaires'!$E472*Listes!$D$65,(('Dépenses forfaitaires'!$E472*Listes!$B$65)+Listes!$C$65)))))))</f>
        <v/>
      </c>
      <c r="P472" s="101" t="str">
        <f t="shared" si="15"/>
        <v/>
      </c>
      <c r="Q472" s="221"/>
    </row>
    <row r="473" spans="1:17" ht="20.149999999999999" customHeight="1" x14ac:dyDescent="0.35">
      <c r="A473" s="44">
        <v>467</v>
      </c>
      <c r="B473" s="20"/>
      <c r="C473" s="20"/>
      <c r="D473" s="20"/>
      <c r="E473" s="20"/>
      <c r="F473" s="20"/>
      <c r="G473" s="20"/>
      <c r="H473" s="107" t="str">
        <f>IF(C473="","",IF(C473="","",(VLOOKUP(C473,Listes!$B$31:$C$35,2,FALSE))))</f>
        <v/>
      </c>
      <c r="I473" s="221" t="str">
        <f t="shared" si="14"/>
        <v/>
      </c>
      <c r="J473" s="221"/>
      <c r="K473" s="221"/>
      <c r="L473" s="101" t="str">
        <f>IF(H473="","",IF(H473="","",(VLOOKUP(H473,Listes!$C$31:$D$35,2,FALSE))))</f>
        <v/>
      </c>
      <c r="M473" s="100" t="str">
        <f>IF($H473="","",IF($C473=Listes!$B$32,IF('Dépenses forfaitaires'!$E473&lt;=Listes!$B$53,('Dépenses forfaitaires'!$E473*(VLOOKUP('Dépenses forfaitaires'!$D473,Listes!$A$54:$E$60,2,FALSE))),IF('Dépenses forfaitaires'!$E473&gt;Listes!$E$53,('Dépenses forfaitaires'!$E473*(VLOOKUP('Dépenses forfaitaires'!$D473,Listes!$A$54:$E$60,5,FALSE))),('Dépenses forfaitaires'!$E473*(VLOOKUP('Dépenses forfaitaires'!$D473,Listes!$A$54:$E$60,3,FALSE)))+(VLOOKUP('Dépenses forfaitaires'!$D473,Listes!$A$54:$E$60,4,FALSE))))))</f>
        <v/>
      </c>
      <c r="N473" s="100" t="str">
        <f>IF($H473="","",IF($C473=Listes!$B$31,IF('Dépenses forfaitaires'!$E473&lt;=Listes!$B$42,('Dépenses forfaitaires'!$E473*(VLOOKUP('Dépenses forfaitaires'!$D473,Listes!$A$43:$E$49,2,FALSE))),IF('Dépenses forfaitaires'!$E473&gt;Listes!$D$42,('Dépenses forfaitaires'!$E473*(VLOOKUP('Dépenses forfaitaires'!$D473,Listes!$A$43:$E$49,5,FALSE))),('Dépenses forfaitaires'!$E473*(VLOOKUP('Dépenses forfaitaires'!$D473,Listes!$A$43:$E$49,3,FALSE)))+(VLOOKUP('Dépenses forfaitaires'!$D473,Listes!$A$43:$E$49,4,FALSE))))))</f>
        <v/>
      </c>
      <c r="O473" s="100" t="str">
        <f>IF($H473="","",IF($C473=Listes!$B$34,Listes!$I$31,IF($C473=Listes!$B$35,(VLOOKUP('Dépenses forfaitaires'!$F473,Listes!$E$31:$F$36,2,FALSE)),IF($C473=Listes!$B$33,IF('Dépenses forfaitaires'!$E473&lt;=Listes!$A$64,'Dépenses forfaitaires'!$E473*Listes!$A$65,IF('Dépenses forfaitaires'!$E473&gt;Listes!$D$64,'Dépenses forfaitaires'!$E473*Listes!$D$65,(('Dépenses forfaitaires'!$E473*Listes!$B$65)+Listes!$C$65)))))))</f>
        <v/>
      </c>
      <c r="P473" s="101" t="str">
        <f t="shared" si="15"/>
        <v/>
      </c>
      <c r="Q473" s="221"/>
    </row>
    <row r="474" spans="1:17" ht="20.149999999999999" customHeight="1" x14ac:dyDescent="0.35">
      <c r="A474" s="44">
        <v>468</v>
      </c>
      <c r="B474" s="20"/>
      <c r="C474" s="20"/>
      <c r="D474" s="20"/>
      <c r="E474" s="20"/>
      <c r="F474" s="20"/>
      <c r="G474" s="20"/>
      <c r="H474" s="107" t="str">
        <f>IF(C474="","",IF(C474="","",(VLOOKUP(C474,Listes!$B$31:$C$35,2,FALSE))))</f>
        <v/>
      </c>
      <c r="I474" s="221" t="str">
        <f t="shared" si="14"/>
        <v/>
      </c>
      <c r="J474" s="221"/>
      <c r="K474" s="221"/>
      <c r="L474" s="101" t="str">
        <f>IF(H474="","",IF(H474="","",(VLOOKUP(H474,Listes!$C$31:$D$35,2,FALSE))))</f>
        <v/>
      </c>
      <c r="M474" s="100" t="str">
        <f>IF($H474="","",IF($C474=Listes!$B$32,IF('Dépenses forfaitaires'!$E474&lt;=Listes!$B$53,('Dépenses forfaitaires'!$E474*(VLOOKUP('Dépenses forfaitaires'!$D474,Listes!$A$54:$E$60,2,FALSE))),IF('Dépenses forfaitaires'!$E474&gt;Listes!$E$53,('Dépenses forfaitaires'!$E474*(VLOOKUP('Dépenses forfaitaires'!$D474,Listes!$A$54:$E$60,5,FALSE))),('Dépenses forfaitaires'!$E474*(VLOOKUP('Dépenses forfaitaires'!$D474,Listes!$A$54:$E$60,3,FALSE)))+(VLOOKUP('Dépenses forfaitaires'!$D474,Listes!$A$54:$E$60,4,FALSE))))))</f>
        <v/>
      </c>
      <c r="N474" s="100" t="str">
        <f>IF($H474="","",IF($C474=Listes!$B$31,IF('Dépenses forfaitaires'!$E474&lt;=Listes!$B$42,('Dépenses forfaitaires'!$E474*(VLOOKUP('Dépenses forfaitaires'!$D474,Listes!$A$43:$E$49,2,FALSE))),IF('Dépenses forfaitaires'!$E474&gt;Listes!$D$42,('Dépenses forfaitaires'!$E474*(VLOOKUP('Dépenses forfaitaires'!$D474,Listes!$A$43:$E$49,5,FALSE))),('Dépenses forfaitaires'!$E474*(VLOOKUP('Dépenses forfaitaires'!$D474,Listes!$A$43:$E$49,3,FALSE)))+(VLOOKUP('Dépenses forfaitaires'!$D474,Listes!$A$43:$E$49,4,FALSE))))))</f>
        <v/>
      </c>
      <c r="O474" s="100" t="str">
        <f>IF($H474="","",IF($C474=Listes!$B$34,Listes!$I$31,IF($C474=Listes!$B$35,(VLOOKUP('Dépenses forfaitaires'!$F474,Listes!$E$31:$F$36,2,FALSE)),IF($C474=Listes!$B$33,IF('Dépenses forfaitaires'!$E474&lt;=Listes!$A$64,'Dépenses forfaitaires'!$E474*Listes!$A$65,IF('Dépenses forfaitaires'!$E474&gt;Listes!$D$64,'Dépenses forfaitaires'!$E474*Listes!$D$65,(('Dépenses forfaitaires'!$E474*Listes!$B$65)+Listes!$C$65)))))))</f>
        <v/>
      </c>
      <c r="P474" s="101" t="str">
        <f t="shared" si="15"/>
        <v/>
      </c>
      <c r="Q474" s="221"/>
    </row>
    <row r="475" spans="1:17" ht="20.149999999999999" customHeight="1" x14ac:dyDescent="0.35">
      <c r="A475" s="44">
        <v>469</v>
      </c>
      <c r="B475" s="20"/>
      <c r="C475" s="20"/>
      <c r="D475" s="20"/>
      <c r="E475" s="20"/>
      <c r="F475" s="20"/>
      <c r="G475" s="20"/>
      <c r="H475" s="107" t="str">
        <f>IF(C475="","",IF(C475="","",(VLOOKUP(C475,Listes!$B$31:$C$35,2,FALSE))))</f>
        <v/>
      </c>
      <c r="I475" s="221" t="str">
        <f t="shared" si="14"/>
        <v/>
      </c>
      <c r="J475" s="221"/>
      <c r="K475" s="221"/>
      <c r="L475" s="101" t="str">
        <f>IF(H475="","",IF(H475="","",(VLOOKUP(H475,Listes!$C$31:$D$35,2,FALSE))))</f>
        <v/>
      </c>
      <c r="M475" s="100" t="str">
        <f>IF($H475="","",IF($C475=Listes!$B$32,IF('Dépenses forfaitaires'!$E475&lt;=Listes!$B$53,('Dépenses forfaitaires'!$E475*(VLOOKUP('Dépenses forfaitaires'!$D475,Listes!$A$54:$E$60,2,FALSE))),IF('Dépenses forfaitaires'!$E475&gt;Listes!$E$53,('Dépenses forfaitaires'!$E475*(VLOOKUP('Dépenses forfaitaires'!$D475,Listes!$A$54:$E$60,5,FALSE))),('Dépenses forfaitaires'!$E475*(VLOOKUP('Dépenses forfaitaires'!$D475,Listes!$A$54:$E$60,3,FALSE)))+(VLOOKUP('Dépenses forfaitaires'!$D475,Listes!$A$54:$E$60,4,FALSE))))))</f>
        <v/>
      </c>
      <c r="N475" s="100" t="str">
        <f>IF($H475="","",IF($C475=Listes!$B$31,IF('Dépenses forfaitaires'!$E475&lt;=Listes!$B$42,('Dépenses forfaitaires'!$E475*(VLOOKUP('Dépenses forfaitaires'!$D475,Listes!$A$43:$E$49,2,FALSE))),IF('Dépenses forfaitaires'!$E475&gt;Listes!$D$42,('Dépenses forfaitaires'!$E475*(VLOOKUP('Dépenses forfaitaires'!$D475,Listes!$A$43:$E$49,5,FALSE))),('Dépenses forfaitaires'!$E475*(VLOOKUP('Dépenses forfaitaires'!$D475,Listes!$A$43:$E$49,3,FALSE)))+(VLOOKUP('Dépenses forfaitaires'!$D475,Listes!$A$43:$E$49,4,FALSE))))))</f>
        <v/>
      </c>
      <c r="O475" s="100" t="str">
        <f>IF($H475="","",IF($C475=Listes!$B$34,Listes!$I$31,IF($C475=Listes!$B$35,(VLOOKUP('Dépenses forfaitaires'!$F475,Listes!$E$31:$F$36,2,FALSE)),IF($C475=Listes!$B$33,IF('Dépenses forfaitaires'!$E475&lt;=Listes!$A$64,'Dépenses forfaitaires'!$E475*Listes!$A$65,IF('Dépenses forfaitaires'!$E475&gt;Listes!$D$64,'Dépenses forfaitaires'!$E475*Listes!$D$65,(('Dépenses forfaitaires'!$E475*Listes!$B$65)+Listes!$C$65)))))))</f>
        <v/>
      </c>
      <c r="P475" s="101" t="str">
        <f t="shared" si="15"/>
        <v/>
      </c>
      <c r="Q475" s="221"/>
    </row>
    <row r="476" spans="1:17" ht="20.149999999999999" customHeight="1" x14ac:dyDescent="0.35">
      <c r="A476" s="44">
        <v>470</v>
      </c>
      <c r="B476" s="20"/>
      <c r="C476" s="20"/>
      <c r="D476" s="20"/>
      <c r="E476" s="20"/>
      <c r="F476" s="20"/>
      <c r="G476" s="20"/>
      <c r="H476" s="107" t="str">
        <f>IF(C476="","",IF(C476="","",(VLOOKUP(C476,Listes!$B$31:$C$35,2,FALSE))))</f>
        <v/>
      </c>
      <c r="I476" s="221" t="str">
        <f t="shared" si="14"/>
        <v/>
      </c>
      <c r="J476" s="221"/>
      <c r="K476" s="221"/>
      <c r="L476" s="101" t="str">
        <f>IF(H476="","",IF(H476="","",(VLOOKUP(H476,Listes!$C$31:$D$35,2,FALSE))))</f>
        <v/>
      </c>
      <c r="M476" s="100" t="str">
        <f>IF($H476="","",IF($C476=Listes!$B$32,IF('Dépenses forfaitaires'!$E476&lt;=Listes!$B$53,('Dépenses forfaitaires'!$E476*(VLOOKUP('Dépenses forfaitaires'!$D476,Listes!$A$54:$E$60,2,FALSE))),IF('Dépenses forfaitaires'!$E476&gt;Listes!$E$53,('Dépenses forfaitaires'!$E476*(VLOOKUP('Dépenses forfaitaires'!$D476,Listes!$A$54:$E$60,5,FALSE))),('Dépenses forfaitaires'!$E476*(VLOOKUP('Dépenses forfaitaires'!$D476,Listes!$A$54:$E$60,3,FALSE)))+(VLOOKUP('Dépenses forfaitaires'!$D476,Listes!$A$54:$E$60,4,FALSE))))))</f>
        <v/>
      </c>
      <c r="N476" s="100" t="str">
        <f>IF($H476="","",IF($C476=Listes!$B$31,IF('Dépenses forfaitaires'!$E476&lt;=Listes!$B$42,('Dépenses forfaitaires'!$E476*(VLOOKUP('Dépenses forfaitaires'!$D476,Listes!$A$43:$E$49,2,FALSE))),IF('Dépenses forfaitaires'!$E476&gt;Listes!$D$42,('Dépenses forfaitaires'!$E476*(VLOOKUP('Dépenses forfaitaires'!$D476,Listes!$A$43:$E$49,5,FALSE))),('Dépenses forfaitaires'!$E476*(VLOOKUP('Dépenses forfaitaires'!$D476,Listes!$A$43:$E$49,3,FALSE)))+(VLOOKUP('Dépenses forfaitaires'!$D476,Listes!$A$43:$E$49,4,FALSE))))))</f>
        <v/>
      </c>
      <c r="O476" s="100" t="str">
        <f>IF($H476="","",IF($C476=Listes!$B$34,Listes!$I$31,IF($C476=Listes!$B$35,(VLOOKUP('Dépenses forfaitaires'!$F476,Listes!$E$31:$F$36,2,FALSE)),IF($C476=Listes!$B$33,IF('Dépenses forfaitaires'!$E476&lt;=Listes!$A$64,'Dépenses forfaitaires'!$E476*Listes!$A$65,IF('Dépenses forfaitaires'!$E476&gt;Listes!$D$64,'Dépenses forfaitaires'!$E476*Listes!$D$65,(('Dépenses forfaitaires'!$E476*Listes!$B$65)+Listes!$C$65)))))))</f>
        <v/>
      </c>
      <c r="P476" s="101" t="str">
        <f t="shared" si="15"/>
        <v/>
      </c>
      <c r="Q476" s="221"/>
    </row>
    <row r="477" spans="1:17" ht="20.149999999999999" customHeight="1" x14ac:dyDescent="0.35">
      <c r="A477" s="44">
        <v>471</v>
      </c>
      <c r="B477" s="20"/>
      <c r="C477" s="20"/>
      <c r="D477" s="20"/>
      <c r="E477" s="20"/>
      <c r="F477" s="20"/>
      <c r="G477" s="20"/>
      <c r="H477" s="107" t="str">
        <f>IF(C477="","",IF(C477="","",(VLOOKUP(C477,Listes!$B$31:$C$35,2,FALSE))))</f>
        <v/>
      </c>
      <c r="I477" s="221" t="str">
        <f t="shared" si="14"/>
        <v/>
      </c>
      <c r="J477" s="221"/>
      <c r="K477" s="221"/>
      <c r="L477" s="101" t="str">
        <f>IF(H477="","",IF(H477="","",(VLOOKUP(H477,Listes!$C$31:$D$35,2,FALSE))))</f>
        <v/>
      </c>
      <c r="M477" s="100" t="str">
        <f>IF($H477="","",IF($C477=Listes!$B$32,IF('Dépenses forfaitaires'!$E477&lt;=Listes!$B$53,('Dépenses forfaitaires'!$E477*(VLOOKUP('Dépenses forfaitaires'!$D477,Listes!$A$54:$E$60,2,FALSE))),IF('Dépenses forfaitaires'!$E477&gt;Listes!$E$53,('Dépenses forfaitaires'!$E477*(VLOOKUP('Dépenses forfaitaires'!$D477,Listes!$A$54:$E$60,5,FALSE))),('Dépenses forfaitaires'!$E477*(VLOOKUP('Dépenses forfaitaires'!$D477,Listes!$A$54:$E$60,3,FALSE)))+(VLOOKUP('Dépenses forfaitaires'!$D477,Listes!$A$54:$E$60,4,FALSE))))))</f>
        <v/>
      </c>
      <c r="N477" s="100" t="str">
        <f>IF($H477="","",IF($C477=Listes!$B$31,IF('Dépenses forfaitaires'!$E477&lt;=Listes!$B$42,('Dépenses forfaitaires'!$E477*(VLOOKUP('Dépenses forfaitaires'!$D477,Listes!$A$43:$E$49,2,FALSE))),IF('Dépenses forfaitaires'!$E477&gt;Listes!$D$42,('Dépenses forfaitaires'!$E477*(VLOOKUP('Dépenses forfaitaires'!$D477,Listes!$A$43:$E$49,5,FALSE))),('Dépenses forfaitaires'!$E477*(VLOOKUP('Dépenses forfaitaires'!$D477,Listes!$A$43:$E$49,3,FALSE)))+(VLOOKUP('Dépenses forfaitaires'!$D477,Listes!$A$43:$E$49,4,FALSE))))))</f>
        <v/>
      </c>
      <c r="O477" s="100" t="str">
        <f>IF($H477="","",IF($C477=Listes!$B$34,Listes!$I$31,IF($C477=Listes!$B$35,(VLOOKUP('Dépenses forfaitaires'!$F477,Listes!$E$31:$F$36,2,FALSE)),IF($C477=Listes!$B$33,IF('Dépenses forfaitaires'!$E477&lt;=Listes!$A$64,'Dépenses forfaitaires'!$E477*Listes!$A$65,IF('Dépenses forfaitaires'!$E477&gt;Listes!$D$64,'Dépenses forfaitaires'!$E477*Listes!$D$65,(('Dépenses forfaitaires'!$E477*Listes!$B$65)+Listes!$C$65)))))))</f>
        <v/>
      </c>
      <c r="P477" s="101" t="str">
        <f t="shared" si="15"/>
        <v/>
      </c>
      <c r="Q477" s="221"/>
    </row>
    <row r="478" spans="1:17" ht="20.149999999999999" customHeight="1" x14ac:dyDescent="0.35">
      <c r="A478" s="44">
        <v>472</v>
      </c>
      <c r="B478" s="20"/>
      <c r="C478" s="20"/>
      <c r="D478" s="20"/>
      <c r="E478" s="20"/>
      <c r="F478" s="20"/>
      <c r="G478" s="20"/>
      <c r="H478" s="107" t="str">
        <f>IF(C478="","",IF(C478="","",(VLOOKUP(C478,Listes!$B$31:$C$35,2,FALSE))))</f>
        <v/>
      </c>
      <c r="I478" s="221" t="str">
        <f t="shared" si="14"/>
        <v/>
      </c>
      <c r="J478" s="221"/>
      <c r="K478" s="221"/>
      <c r="L478" s="101" t="str">
        <f>IF(H478="","",IF(H478="","",(VLOOKUP(H478,Listes!$C$31:$D$35,2,FALSE))))</f>
        <v/>
      </c>
      <c r="M478" s="100" t="str">
        <f>IF($H478="","",IF($C478=Listes!$B$32,IF('Dépenses forfaitaires'!$E478&lt;=Listes!$B$53,('Dépenses forfaitaires'!$E478*(VLOOKUP('Dépenses forfaitaires'!$D478,Listes!$A$54:$E$60,2,FALSE))),IF('Dépenses forfaitaires'!$E478&gt;Listes!$E$53,('Dépenses forfaitaires'!$E478*(VLOOKUP('Dépenses forfaitaires'!$D478,Listes!$A$54:$E$60,5,FALSE))),('Dépenses forfaitaires'!$E478*(VLOOKUP('Dépenses forfaitaires'!$D478,Listes!$A$54:$E$60,3,FALSE)))+(VLOOKUP('Dépenses forfaitaires'!$D478,Listes!$A$54:$E$60,4,FALSE))))))</f>
        <v/>
      </c>
      <c r="N478" s="100" t="str">
        <f>IF($H478="","",IF($C478=Listes!$B$31,IF('Dépenses forfaitaires'!$E478&lt;=Listes!$B$42,('Dépenses forfaitaires'!$E478*(VLOOKUP('Dépenses forfaitaires'!$D478,Listes!$A$43:$E$49,2,FALSE))),IF('Dépenses forfaitaires'!$E478&gt;Listes!$D$42,('Dépenses forfaitaires'!$E478*(VLOOKUP('Dépenses forfaitaires'!$D478,Listes!$A$43:$E$49,5,FALSE))),('Dépenses forfaitaires'!$E478*(VLOOKUP('Dépenses forfaitaires'!$D478,Listes!$A$43:$E$49,3,FALSE)))+(VLOOKUP('Dépenses forfaitaires'!$D478,Listes!$A$43:$E$49,4,FALSE))))))</f>
        <v/>
      </c>
      <c r="O478" s="100" t="str">
        <f>IF($H478="","",IF($C478=Listes!$B$34,Listes!$I$31,IF($C478=Listes!$B$35,(VLOOKUP('Dépenses forfaitaires'!$F478,Listes!$E$31:$F$36,2,FALSE)),IF($C478=Listes!$B$33,IF('Dépenses forfaitaires'!$E478&lt;=Listes!$A$64,'Dépenses forfaitaires'!$E478*Listes!$A$65,IF('Dépenses forfaitaires'!$E478&gt;Listes!$D$64,'Dépenses forfaitaires'!$E478*Listes!$D$65,(('Dépenses forfaitaires'!$E478*Listes!$B$65)+Listes!$C$65)))))))</f>
        <v/>
      </c>
      <c r="P478" s="101" t="str">
        <f t="shared" si="15"/>
        <v/>
      </c>
      <c r="Q478" s="221"/>
    </row>
    <row r="479" spans="1:17" ht="20.149999999999999" customHeight="1" x14ac:dyDescent="0.35">
      <c r="A479" s="44">
        <v>473</v>
      </c>
      <c r="B479" s="20"/>
      <c r="C479" s="20"/>
      <c r="D479" s="20"/>
      <c r="E479" s="20"/>
      <c r="F479" s="20"/>
      <c r="G479" s="20"/>
      <c r="H479" s="107" t="str">
        <f>IF(C479="","",IF(C479="","",(VLOOKUP(C479,Listes!$B$31:$C$35,2,FALSE))))</f>
        <v/>
      </c>
      <c r="I479" s="221" t="str">
        <f t="shared" si="14"/>
        <v/>
      </c>
      <c r="J479" s="221"/>
      <c r="K479" s="221"/>
      <c r="L479" s="101" t="str">
        <f>IF(H479="","",IF(H479="","",(VLOOKUP(H479,Listes!$C$31:$D$35,2,FALSE))))</f>
        <v/>
      </c>
      <c r="M479" s="100" t="str">
        <f>IF($H479="","",IF($C479=Listes!$B$32,IF('Dépenses forfaitaires'!$E479&lt;=Listes!$B$53,('Dépenses forfaitaires'!$E479*(VLOOKUP('Dépenses forfaitaires'!$D479,Listes!$A$54:$E$60,2,FALSE))),IF('Dépenses forfaitaires'!$E479&gt;Listes!$E$53,('Dépenses forfaitaires'!$E479*(VLOOKUP('Dépenses forfaitaires'!$D479,Listes!$A$54:$E$60,5,FALSE))),('Dépenses forfaitaires'!$E479*(VLOOKUP('Dépenses forfaitaires'!$D479,Listes!$A$54:$E$60,3,FALSE)))+(VLOOKUP('Dépenses forfaitaires'!$D479,Listes!$A$54:$E$60,4,FALSE))))))</f>
        <v/>
      </c>
      <c r="N479" s="100" t="str">
        <f>IF($H479="","",IF($C479=Listes!$B$31,IF('Dépenses forfaitaires'!$E479&lt;=Listes!$B$42,('Dépenses forfaitaires'!$E479*(VLOOKUP('Dépenses forfaitaires'!$D479,Listes!$A$43:$E$49,2,FALSE))),IF('Dépenses forfaitaires'!$E479&gt;Listes!$D$42,('Dépenses forfaitaires'!$E479*(VLOOKUP('Dépenses forfaitaires'!$D479,Listes!$A$43:$E$49,5,FALSE))),('Dépenses forfaitaires'!$E479*(VLOOKUP('Dépenses forfaitaires'!$D479,Listes!$A$43:$E$49,3,FALSE)))+(VLOOKUP('Dépenses forfaitaires'!$D479,Listes!$A$43:$E$49,4,FALSE))))))</f>
        <v/>
      </c>
      <c r="O479" s="100" t="str">
        <f>IF($H479="","",IF($C479=Listes!$B$34,Listes!$I$31,IF($C479=Listes!$B$35,(VLOOKUP('Dépenses forfaitaires'!$F479,Listes!$E$31:$F$36,2,FALSE)),IF($C479=Listes!$B$33,IF('Dépenses forfaitaires'!$E479&lt;=Listes!$A$64,'Dépenses forfaitaires'!$E479*Listes!$A$65,IF('Dépenses forfaitaires'!$E479&gt;Listes!$D$64,'Dépenses forfaitaires'!$E479*Listes!$D$65,(('Dépenses forfaitaires'!$E479*Listes!$B$65)+Listes!$C$65)))))))</f>
        <v/>
      </c>
      <c r="P479" s="101" t="str">
        <f t="shared" si="15"/>
        <v/>
      </c>
      <c r="Q479" s="221"/>
    </row>
    <row r="480" spans="1:17" ht="20.149999999999999" customHeight="1" x14ac:dyDescent="0.35">
      <c r="A480" s="44">
        <v>474</v>
      </c>
      <c r="B480" s="20"/>
      <c r="C480" s="20"/>
      <c r="D480" s="20"/>
      <c r="E480" s="20"/>
      <c r="F480" s="20"/>
      <c r="G480" s="20"/>
      <c r="H480" s="107" t="str">
        <f>IF(C480="","",IF(C480="","",(VLOOKUP(C480,Listes!$B$31:$C$35,2,FALSE))))</f>
        <v/>
      </c>
      <c r="I480" s="221" t="str">
        <f t="shared" si="14"/>
        <v/>
      </c>
      <c r="J480" s="221"/>
      <c r="K480" s="221"/>
      <c r="L480" s="101" t="str">
        <f>IF(H480="","",IF(H480="","",(VLOOKUP(H480,Listes!$C$31:$D$35,2,FALSE))))</f>
        <v/>
      </c>
      <c r="M480" s="100" t="str">
        <f>IF($H480="","",IF($C480=Listes!$B$32,IF('Dépenses forfaitaires'!$E480&lt;=Listes!$B$53,('Dépenses forfaitaires'!$E480*(VLOOKUP('Dépenses forfaitaires'!$D480,Listes!$A$54:$E$60,2,FALSE))),IF('Dépenses forfaitaires'!$E480&gt;Listes!$E$53,('Dépenses forfaitaires'!$E480*(VLOOKUP('Dépenses forfaitaires'!$D480,Listes!$A$54:$E$60,5,FALSE))),('Dépenses forfaitaires'!$E480*(VLOOKUP('Dépenses forfaitaires'!$D480,Listes!$A$54:$E$60,3,FALSE)))+(VLOOKUP('Dépenses forfaitaires'!$D480,Listes!$A$54:$E$60,4,FALSE))))))</f>
        <v/>
      </c>
      <c r="N480" s="100" t="str">
        <f>IF($H480="","",IF($C480=Listes!$B$31,IF('Dépenses forfaitaires'!$E480&lt;=Listes!$B$42,('Dépenses forfaitaires'!$E480*(VLOOKUP('Dépenses forfaitaires'!$D480,Listes!$A$43:$E$49,2,FALSE))),IF('Dépenses forfaitaires'!$E480&gt;Listes!$D$42,('Dépenses forfaitaires'!$E480*(VLOOKUP('Dépenses forfaitaires'!$D480,Listes!$A$43:$E$49,5,FALSE))),('Dépenses forfaitaires'!$E480*(VLOOKUP('Dépenses forfaitaires'!$D480,Listes!$A$43:$E$49,3,FALSE)))+(VLOOKUP('Dépenses forfaitaires'!$D480,Listes!$A$43:$E$49,4,FALSE))))))</f>
        <v/>
      </c>
      <c r="O480" s="100" t="str">
        <f>IF($H480="","",IF($C480=Listes!$B$34,Listes!$I$31,IF($C480=Listes!$B$35,(VLOOKUP('Dépenses forfaitaires'!$F480,Listes!$E$31:$F$36,2,FALSE)),IF($C480=Listes!$B$33,IF('Dépenses forfaitaires'!$E480&lt;=Listes!$A$64,'Dépenses forfaitaires'!$E480*Listes!$A$65,IF('Dépenses forfaitaires'!$E480&gt;Listes!$D$64,'Dépenses forfaitaires'!$E480*Listes!$D$65,(('Dépenses forfaitaires'!$E480*Listes!$B$65)+Listes!$C$65)))))))</f>
        <v/>
      </c>
      <c r="P480" s="101" t="str">
        <f t="shared" si="15"/>
        <v/>
      </c>
      <c r="Q480" s="221"/>
    </row>
    <row r="481" spans="1:17" ht="20.149999999999999" customHeight="1" x14ac:dyDescent="0.35">
      <c r="A481" s="44">
        <v>475</v>
      </c>
      <c r="B481" s="20"/>
      <c r="C481" s="20"/>
      <c r="D481" s="20"/>
      <c r="E481" s="20"/>
      <c r="F481" s="20"/>
      <c r="G481" s="20"/>
      <c r="H481" s="107" t="str">
        <f>IF(C481="","",IF(C481="","",(VLOOKUP(C481,Listes!$B$31:$C$35,2,FALSE))))</f>
        <v/>
      </c>
      <c r="I481" s="221" t="str">
        <f t="shared" si="14"/>
        <v/>
      </c>
      <c r="J481" s="221"/>
      <c r="K481" s="221"/>
      <c r="L481" s="101" t="str">
        <f>IF(H481="","",IF(H481="","",(VLOOKUP(H481,Listes!$C$31:$D$35,2,FALSE))))</f>
        <v/>
      </c>
      <c r="M481" s="100" t="str">
        <f>IF($H481="","",IF($C481=Listes!$B$32,IF('Dépenses forfaitaires'!$E481&lt;=Listes!$B$53,('Dépenses forfaitaires'!$E481*(VLOOKUP('Dépenses forfaitaires'!$D481,Listes!$A$54:$E$60,2,FALSE))),IF('Dépenses forfaitaires'!$E481&gt;Listes!$E$53,('Dépenses forfaitaires'!$E481*(VLOOKUP('Dépenses forfaitaires'!$D481,Listes!$A$54:$E$60,5,FALSE))),('Dépenses forfaitaires'!$E481*(VLOOKUP('Dépenses forfaitaires'!$D481,Listes!$A$54:$E$60,3,FALSE)))+(VLOOKUP('Dépenses forfaitaires'!$D481,Listes!$A$54:$E$60,4,FALSE))))))</f>
        <v/>
      </c>
      <c r="N481" s="100" t="str">
        <f>IF($H481="","",IF($C481=Listes!$B$31,IF('Dépenses forfaitaires'!$E481&lt;=Listes!$B$42,('Dépenses forfaitaires'!$E481*(VLOOKUP('Dépenses forfaitaires'!$D481,Listes!$A$43:$E$49,2,FALSE))),IF('Dépenses forfaitaires'!$E481&gt;Listes!$D$42,('Dépenses forfaitaires'!$E481*(VLOOKUP('Dépenses forfaitaires'!$D481,Listes!$A$43:$E$49,5,FALSE))),('Dépenses forfaitaires'!$E481*(VLOOKUP('Dépenses forfaitaires'!$D481,Listes!$A$43:$E$49,3,FALSE)))+(VLOOKUP('Dépenses forfaitaires'!$D481,Listes!$A$43:$E$49,4,FALSE))))))</f>
        <v/>
      </c>
      <c r="O481" s="100" t="str">
        <f>IF($H481="","",IF($C481=Listes!$B$34,Listes!$I$31,IF($C481=Listes!$B$35,(VLOOKUP('Dépenses forfaitaires'!$F481,Listes!$E$31:$F$36,2,FALSE)),IF($C481=Listes!$B$33,IF('Dépenses forfaitaires'!$E481&lt;=Listes!$A$64,'Dépenses forfaitaires'!$E481*Listes!$A$65,IF('Dépenses forfaitaires'!$E481&gt;Listes!$D$64,'Dépenses forfaitaires'!$E481*Listes!$D$65,(('Dépenses forfaitaires'!$E481*Listes!$B$65)+Listes!$C$65)))))))</f>
        <v/>
      </c>
      <c r="P481" s="101" t="str">
        <f t="shared" si="15"/>
        <v/>
      </c>
      <c r="Q481" s="221"/>
    </row>
    <row r="482" spans="1:17" ht="20.149999999999999" customHeight="1" x14ac:dyDescent="0.35">
      <c r="A482" s="44">
        <v>476</v>
      </c>
      <c r="B482" s="20"/>
      <c r="C482" s="20"/>
      <c r="D482" s="20"/>
      <c r="E482" s="20"/>
      <c r="F482" s="20"/>
      <c r="G482" s="20"/>
      <c r="H482" s="107" t="str">
        <f>IF(C482="","",IF(C482="","",(VLOOKUP(C482,Listes!$B$31:$C$35,2,FALSE))))</f>
        <v/>
      </c>
      <c r="I482" s="221" t="str">
        <f t="shared" si="14"/>
        <v/>
      </c>
      <c r="J482" s="221"/>
      <c r="K482" s="221"/>
      <c r="L482" s="101" t="str">
        <f>IF(H482="","",IF(H482="","",(VLOOKUP(H482,Listes!$C$31:$D$35,2,FALSE))))</f>
        <v/>
      </c>
      <c r="M482" s="100" t="str">
        <f>IF($H482="","",IF($C482=Listes!$B$32,IF('Dépenses forfaitaires'!$E482&lt;=Listes!$B$53,('Dépenses forfaitaires'!$E482*(VLOOKUP('Dépenses forfaitaires'!$D482,Listes!$A$54:$E$60,2,FALSE))),IF('Dépenses forfaitaires'!$E482&gt;Listes!$E$53,('Dépenses forfaitaires'!$E482*(VLOOKUP('Dépenses forfaitaires'!$D482,Listes!$A$54:$E$60,5,FALSE))),('Dépenses forfaitaires'!$E482*(VLOOKUP('Dépenses forfaitaires'!$D482,Listes!$A$54:$E$60,3,FALSE)))+(VLOOKUP('Dépenses forfaitaires'!$D482,Listes!$A$54:$E$60,4,FALSE))))))</f>
        <v/>
      </c>
      <c r="N482" s="100" t="str">
        <f>IF($H482="","",IF($C482=Listes!$B$31,IF('Dépenses forfaitaires'!$E482&lt;=Listes!$B$42,('Dépenses forfaitaires'!$E482*(VLOOKUP('Dépenses forfaitaires'!$D482,Listes!$A$43:$E$49,2,FALSE))),IF('Dépenses forfaitaires'!$E482&gt;Listes!$D$42,('Dépenses forfaitaires'!$E482*(VLOOKUP('Dépenses forfaitaires'!$D482,Listes!$A$43:$E$49,5,FALSE))),('Dépenses forfaitaires'!$E482*(VLOOKUP('Dépenses forfaitaires'!$D482,Listes!$A$43:$E$49,3,FALSE)))+(VLOOKUP('Dépenses forfaitaires'!$D482,Listes!$A$43:$E$49,4,FALSE))))))</f>
        <v/>
      </c>
      <c r="O482" s="100" t="str">
        <f>IF($H482="","",IF($C482=Listes!$B$34,Listes!$I$31,IF($C482=Listes!$B$35,(VLOOKUP('Dépenses forfaitaires'!$F482,Listes!$E$31:$F$36,2,FALSE)),IF($C482=Listes!$B$33,IF('Dépenses forfaitaires'!$E482&lt;=Listes!$A$64,'Dépenses forfaitaires'!$E482*Listes!$A$65,IF('Dépenses forfaitaires'!$E482&gt;Listes!$D$64,'Dépenses forfaitaires'!$E482*Listes!$D$65,(('Dépenses forfaitaires'!$E482*Listes!$B$65)+Listes!$C$65)))))))</f>
        <v/>
      </c>
      <c r="P482" s="101" t="str">
        <f t="shared" si="15"/>
        <v/>
      </c>
      <c r="Q482" s="221"/>
    </row>
    <row r="483" spans="1:17" ht="20.149999999999999" customHeight="1" x14ac:dyDescent="0.35">
      <c r="A483" s="44">
        <v>477</v>
      </c>
      <c r="B483" s="20"/>
      <c r="C483" s="20"/>
      <c r="D483" s="20"/>
      <c r="E483" s="20"/>
      <c r="F483" s="20"/>
      <c r="G483" s="20"/>
      <c r="H483" s="107" t="str">
        <f>IF(C483="","",IF(C483="","",(VLOOKUP(C483,Listes!$B$31:$C$35,2,FALSE))))</f>
        <v/>
      </c>
      <c r="I483" s="221" t="str">
        <f t="shared" si="14"/>
        <v/>
      </c>
      <c r="J483" s="221"/>
      <c r="K483" s="221"/>
      <c r="L483" s="101" t="str">
        <f>IF(H483="","",IF(H483="","",(VLOOKUP(H483,Listes!$C$31:$D$35,2,FALSE))))</f>
        <v/>
      </c>
      <c r="M483" s="100" t="str">
        <f>IF($H483="","",IF($C483=Listes!$B$32,IF('Dépenses forfaitaires'!$E483&lt;=Listes!$B$53,('Dépenses forfaitaires'!$E483*(VLOOKUP('Dépenses forfaitaires'!$D483,Listes!$A$54:$E$60,2,FALSE))),IF('Dépenses forfaitaires'!$E483&gt;Listes!$E$53,('Dépenses forfaitaires'!$E483*(VLOOKUP('Dépenses forfaitaires'!$D483,Listes!$A$54:$E$60,5,FALSE))),('Dépenses forfaitaires'!$E483*(VLOOKUP('Dépenses forfaitaires'!$D483,Listes!$A$54:$E$60,3,FALSE)))+(VLOOKUP('Dépenses forfaitaires'!$D483,Listes!$A$54:$E$60,4,FALSE))))))</f>
        <v/>
      </c>
      <c r="N483" s="100" t="str">
        <f>IF($H483="","",IF($C483=Listes!$B$31,IF('Dépenses forfaitaires'!$E483&lt;=Listes!$B$42,('Dépenses forfaitaires'!$E483*(VLOOKUP('Dépenses forfaitaires'!$D483,Listes!$A$43:$E$49,2,FALSE))),IF('Dépenses forfaitaires'!$E483&gt;Listes!$D$42,('Dépenses forfaitaires'!$E483*(VLOOKUP('Dépenses forfaitaires'!$D483,Listes!$A$43:$E$49,5,FALSE))),('Dépenses forfaitaires'!$E483*(VLOOKUP('Dépenses forfaitaires'!$D483,Listes!$A$43:$E$49,3,FALSE)))+(VLOOKUP('Dépenses forfaitaires'!$D483,Listes!$A$43:$E$49,4,FALSE))))))</f>
        <v/>
      </c>
      <c r="O483" s="100" t="str">
        <f>IF($H483="","",IF($C483=Listes!$B$34,Listes!$I$31,IF($C483=Listes!$B$35,(VLOOKUP('Dépenses forfaitaires'!$F483,Listes!$E$31:$F$36,2,FALSE)),IF($C483=Listes!$B$33,IF('Dépenses forfaitaires'!$E483&lt;=Listes!$A$64,'Dépenses forfaitaires'!$E483*Listes!$A$65,IF('Dépenses forfaitaires'!$E483&gt;Listes!$D$64,'Dépenses forfaitaires'!$E483*Listes!$D$65,(('Dépenses forfaitaires'!$E483*Listes!$B$65)+Listes!$C$65)))))))</f>
        <v/>
      </c>
      <c r="P483" s="101" t="str">
        <f t="shared" si="15"/>
        <v/>
      </c>
      <c r="Q483" s="221"/>
    </row>
    <row r="484" spans="1:17" ht="20.149999999999999" customHeight="1" x14ac:dyDescent="0.35">
      <c r="A484" s="44">
        <v>478</v>
      </c>
      <c r="B484" s="20"/>
      <c r="C484" s="20"/>
      <c r="D484" s="20"/>
      <c r="E484" s="20"/>
      <c r="F484" s="20"/>
      <c r="G484" s="20"/>
      <c r="H484" s="107" t="str">
        <f>IF(C484="","",IF(C484="","",(VLOOKUP(C484,Listes!$B$31:$C$35,2,FALSE))))</f>
        <v/>
      </c>
      <c r="I484" s="221" t="str">
        <f t="shared" si="14"/>
        <v/>
      </c>
      <c r="J484" s="221"/>
      <c r="K484" s="221"/>
      <c r="L484" s="101" t="str">
        <f>IF(H484="","",IF(H484="","",(VLOOKUP(H484,Listes!$C$31:$D$35,2,FALSE))))</f>
        <v/>
      </c>
      <c r="M484" s="100" t="str">
        <f>IF($H484="","",IF($C484=Listes!$B$32,IF('Dépenses forfaitaires'!$E484&lt;=Listes!$B$53,('Dépenses forfaitaires'!$E484*(VLOOKUP('Dépenses forfaitaires'!$D484,Listes!$A$54:$E$60,2,FALSE))),IF('Dépenses forfaitaires'!$E484&gt;Listes!$E$53,('Dépenses forfaitaires'!$E484*(VLOOKUP('Dépenses forfaitaires'!$D484,Listes!$A$54:$E$60,5,FALSE))),('Dépenses forfaitaires'!$E484*(VLOOKUP('Dépenses forfaitaires'!$D484,Listes!$A$54:$E$60,3,FALSE)))+(VLOOKUP('Dépenses forfaitaires'!$D484,Listes!$A$54:$E$60,4,FALSE))))))</f>
        <v/>
      </c>
      <c r="N484" s="100" t="str">
        <f>IF($H484="","",IF($C484=Listes!$B$31,IF('Dépenses forfaitaires'!$E484&lt;=Listes!$B$42,('Dépenses forfaitaires'!$E484*(VLOOKUP('Dépenses forfaitaires'!$D484,Listes!$A$43:$E$49,2,FALSE))),IF('Dépenses forfaitaires'!$E484&gt;Listes!$D$42,('Dépenses forfaitaires'!$E484*(VLOOKUP('Dépenses forfaitaires'!$D484,Listes!$A$43:$E$49,5,FALSE))),('Dépenses forfaitaires'!$E484*(VLOOKUP('Dépenses forfaitaires'!$D484,Listes!$A$43:$E$49,3,FALSE)))+(VLOOKUP('Dépenses forfaitaires'!$D484,Listes!$A$43:$E$49,4,FALSE))))))</f>
        <v/>
      </c>
      <c r="O484" s="100" t="str">
        <f>IF($H484="","",IF($C484=Listes!$B$34,Listes!$I$31,IF($C484=Listes!$B$35,(VLOOKUP('Dépenses forfaitaires'!$F484,Listes!$E$31:$F$36,2,FALSE)),IF($C484=Listes!$B$33,IF('Dépenses forfaitaires'!$E484&lt;=Listes!$A$64,'Dépenses forfaitaires'!$E484*Listes!$A$65,IF('Dépenses forfaitaires'!$E484&gt;Listes!$D$64,'Dépenses forfaitaires'!$E484*Listes!$D$65,(('Dépenses forfaitaires'!$E484*Listes!$B$65)+Listes!$C$65)))))))</f>
        <v/>
      </c>
      <c r="P484" s="101" t="str">
        <f t="shared" si="15"/>
        <v/>
      </c>
      <c r="Q484" s="221"/>
    </row>
    <row r="485" spans="1:17" ht="20.149999999999999" customHeight="1" x14ac:dyDescent="0.35">
      <c r="A485" s="44">
        <v>479</v>
      </c>
      <c r="B485" s="20"/>
      <c r="C485" s="20"/>
      <c r="D485" s="20"/>
      <c r="E485" s="20"/>
      <c r="F485" s="20"/>
      <c r="G485" s="20"/>
      <c r="H485" s="107" t="str">
        <f>IF(C485="","",IF(C485="","",(VLOOKUP(C485,Listes!$B$31:$C$35,2,FALSE))))</f>
        <v/>
      </c>
      <c r="I485" s="221" t="str">
        <f t="shared" si="14"/>
        <v/>
      </c>
      <c r="J485" s="221"/>
      <c r="K485" s="221"/>
      <c r="L485" s="101" t="str">
        <f>IF(H485="","",IF(H485="","",(VLOOKUP(H485,Listes!$C$31:$D$35,2,FALSE))))</f>
        <v/>
      </c>
      <c r="M485" s="100" t="str">
        <f>IF($H485="","",IF($C485=Listes!$B$32,IF('Dépenses forfaitaires'!$E485&lt;=Listes!$B$53,('Dépenses forfaitaires'!$E485*(VLOOKUP('Dépenses forfaitaires'!$D485,Listes!$A$54:$E$60,2,FALSE))),IF('Dépenses forfaitaires'!$E485&gt;Listes!$E$53,('Dépenses forfaitaires'!$E485*(VLOOKUP('Dépenses forfaitaires'!$D485,Listes!$A$54:$E$60,5,FALSE))),('Dépenses forfaitaires'!$E485*(VLOOKUP('Dépenses forfaitaires'!$D485,Listes!$A$54:$E$60,3,FALSE)))+(VLOOKUP('Dépenses forfaitaires'!$D485,Listes!$A$54:$E$60,4,FALSE))))))</f>
        <v/>
      </c>
      <c r="N485" s="100" t="str">
        <f>IF($H485="","",IF($C485=Listes!$B$31,IF('Dépenses forfaitaires'!$E485&lt;=Listes!$B$42,('Dépenses forfaitaires'!$E485*(VLOOKUP('Dépenses forfaitaires'!$D485,Listes!$A$43:$E$49,2,FALSE))),IF('Dépenses forfaitaires'!$E485&gt;Listes!$D$42,('Dépenses forfaitaires'!$E485*(VLOOKUP('Dépenses forfaitaires'!$D485,Listes!$A$43:$E$49,5,FALSE))),('Dépenses forfaitaires'!$E485*(VLOOKUP('Dépenses forfaitaires'!$D485,Listes!$A$43:$E$49,3,FALSE)))+(VLOOKUP('Dépenses forfaitaires'!$D485,Listes!$A$43:$E$49,4,FALSE))))))</f>
        <v/>
      </c>
      <c r="O485" s="100" t="str">
        <f>IF($H485="","",IF($C485=Listes!$B$34,Listes!$I$31,IF($C485=Listes!$B$35,(VLOOKUP('Dépenses forfaitaires'!$F485,Listes!$E$31:$F$36,2,FALSE)),IF($C485=Listes!$B$33,IF('Dépenses forfaitaires'!$E485&lt;=Listes!$A$64,'Dépenses forfaitaires'!$E485*Listes!$A$65,IF('Dépenses forfaitaires'!$E485&gt;Listes!$D$64,'Dépenses forfaitaires'!$E485*Listes!$D$65,(('Dépenses forfaitaires'!$E485*Listes!$B$65)+Listes!$C$65)))))))</f>
        <v/>
      </c>
      <c r="P485" s="101" t="str">
        <f t="shared" si="15"/>
        <v/>
      </c>
      <c r="Q485" s="221"/>
    </row>
    <row r="486" spans="1:17" ht="20.149999999999999" customHeight="1" x14ac:dyDescent="0.35">
      <c r="A486" s="44">
        <v>480</v>
      </c>
      <c r="B486" s="20"/>
      <c r="C486" s="20"/>
      <c r="D486" s="20"/>
      <c r="E486" s="20"/>
      <c r="F486" s="20"/>
      <c r="G486" s="20"/>
      <c r="H486" s="107" t="str">
        <f>IF(C486="","",IF(C486="","",(VLOOKUP(C486,Listes!$B$31:$C$35,2,FALSE))))</f>
        <v/>
      </c>
      <c r="I486" s="221" t="str">
        <f t="shared" si="14"/>
        <v/>
      </c>
      <c r="J486" s="221"/>
      <c r="K486" s="221"/>
      <c r="L486" s="101" t="str">
        <f>IF(H486="","",IF(H486="","",(VLOOKUP(H486,Listes!$C$31:$D$35,2,FALSE))))</f>
        <v/>
      </c>
      <c r="M486" s="100" t="str">
        <f>IF($H486="","",IF($C486=Listes!$B$32,IF('Dépenses forfaitaires'!$E486&lt;=Listes!$B$53,('Dépenses forfaitaires'!$E486*(VLOOKUP('Dépenses forfaitaires'!$D486,Listes!$A$54:$E$60,2,FALSE))),IF('Dépenses forfaitaires'!$E486&gt;Listes!$E$53,('Dépenses forfaitaires'!$E486*(VLOOKUP('Dépenses forfaitaires'!$D486,Listes!$A$54:$E$60,5,FALSE))),('Dépenses forfaitaires'!$E486*(VLOOKUP('Dépenses forfaitaires'!$D486,Listes!$A$54:$E$60,3,FALSE)))+(VLOOKUP('Dépenses forfaitaires'!$D486,Listes!$A$54:$E$60,4,FALSE))))))</f>
        <v/>
      </c>
      <c r="N486" s="100" t="str">
        <f>IF($H486="","",IF($C486=Listes!$B$31,IF('Dépenses forfaitaires'!$E486&lt;=Listes!$B$42,('Dépenses forfaitaires'!$E486*(VLOOKUP('Dépenses forfaitaires'!$D486,Listes!$A$43:$E$49,2,FALSE))),IF('Dépenses forfaitaires'!$E486&gt;Listes!$D$42,('Dépenses forfaitaires'!$E486*(VLOOKUP('Dépenses forfaitaires'!$D486,Listes!$A$43:$E$49,5,FALSE))),('Dépenses forfaitaires'!$E486*(VLOOKUP('Dépenses forfaitaires'!$D486,Listes!$A$43:$E$49,3,FALSE)))+(VLOOKUP('Dépenses forfaitaires'!$D486,Listes!$A$43:$E$49,4,FALSE))))))</f>
        <v/>
      </c>
      <c r="O486" s="100" t="str">
        <f>IF($H486="","",IF($C486=Listes!$B$34,Listes!$I$31,IF($C486=Listes!$B$35,(VLOOKUP('Dépenses forfaitaires'!$F486,Listes!$E$31:$F$36,2,FALSE)),IF($C486=Listes!$B$33,IF('Dépenses forfaitaires'!$E486&lt;=Listes!$A$64,'Dépenses forfaitaires'!$E486*Listes!$A$65,IF('Dépenses forfaitaires'!$E486&gt;Listes!$D$64,'Dépenses forfaitaires'!$E486*Listes!$D$65,(('Dépenses forfaitaires'!$E486*Listes!$B$65)+Listes!$C$65)))))))</f>
        <v/>
      </c>
      <c r="P486" s="101" t="str">
        <f t="shared" si="15"/>
        <v/>
      </c>
      <c r="Q486" s="221"/>
    </row>
    <row r="487" spans="1:17" ht="20.149999999999999" customHeight="1" x14ac:dyDescent="0.35">
      <c r="A487" s="44">
        <v>481</v>
      </c>
      <c r="B487" s="20"/>
      <c r="C487" s="20"/>
      <c r="D487" s="20"/>
      <c r="E487" s="20"/>
      <c r="F487" s="20"/>
      <c r="G487" s="20"/>
      <c r="H487" s="107" t="str">
        <f>IF(C487="","",IF(C487="","",(VLOOKUP(C487,Listes!$B$31:$C$35,2,FALSE))))</f>
        <v/>
      </c>
      <c r="I487" s="221" t="str">
        <f t="shared" si="14"/>
        <v/>
      </c>
      <c r="J487" s="221"/>
      <c r="K487" s="221"/>
      <c r="L487" s="101" t="str">
        <f>IF(H487="","",IF(H487="","",(VLOOKUP(H487,Listes!$C$31:$D$35,2,FALSE))))</f>
        <v/>
      </c>
      <c r="M487" s="100" t="str">
        <f>IF($H487="","",IF($C487=Listes!$B$32,IF('Dépenses forfaitaires'!$E487&lt;=Listes!$B$53,('Dépenses forfaitaires'!$E487*(VLOOKUP('Dépenses forfaitaires'!$D487,Listes!$A$54:$E$60,2,FALSE))),IF('Dépenses forfaitaires'!$E487&gt;Listes!$E$53,('Dépenses forfaitaires'!$E487*(VLOOKUP('Dépenses forfaitaires'!$D487,Listes!$A$54:$E$60,5,FALSE))),('Dépenses forfaitaires'!$E487*(VLOOKUP('Dépenses forfaitaires'!$D487,Listes!$A$54:$E$60,3,FALSE)))+(VLOOKUP('Dépenses forfaitaires'!$D487,Listes!$A$54:$E$60,4,FALSE))))))</f>
        <v/>
      </c>
      <c r="N487" s="100" t="str">
        <f>IF($H487="","",IF($C487=Listes!$B$31,IF('Dépenses forfaitaires'!$E487&lt;=Listes!$B$42,('Dépenses forfaitaires'!$E487*(VLOOKUP('Dépenses forfaitaires'!$D487,Listes!$A$43:$E$49,2,FALSE))),IF('Dépenses forfaitaires'!$E487&gt;Listes!$D$42,('Dépenses forfaitaires'!$E487*(VLOOKUP('Dépenses forfaitaires'!$D487,Listes!$A$43:$E$49,5,FALSE))),('Dépenses forfaitaires'!$E487*(VLOOKUP('Dépenses forfaitaires'!$D487,Listes!$A$43:$E$49,3,FALSE)))+(VLOOKUP('Dépenses forfaitaires'!$D487,Listes!$A$43:$E$49,4,FALSE))))))</f>
        <v/>
      </c>
      <c r="O487" s="100" t="str">
        <f>IF($H487="","",IF($C487=Listes!$B$34,Listes!$I$31,IF($C487=Listes!$B$35,(VLOOKUP('Dépenses forfaitaires'!$F487,Listes!$E$31:$F$36,2,FALSE)),IF($C487=Listes!$B$33,IF('Dépenses forfaitaires'!$E487&lt;=Listes!$A$64,'Dépenses forfaitaires'!$E487*Listes!$A$65,IF('Dépenses forfaitaires'!$E487&gt;Listes!$D$64,'Dépenses forfaitaires'!$E487*Listes!$D$65,(('Dépenses forfaitaires'!$E487*Listes!$B$65)+Listes!$C$65)))))))</f>
        <v/>
      </c>
      <c r="P487" s="101" t="str">
        <f t="shared" si="15"/>
        <v/>
      </c>
      <c r="Q487" s="221"/>
    </row>
    <row r="488" spans="1:17" ht="20.149999999999999" customHeight="1" x14ac:dyDescent="0.35">
      <c r="A488" s="44">
        <v>482</v>
      </c>
      <c r="B488" s="20"/>
      <c r="C488" s="20"/>
      <c r="D488" s="20"/>
      <c r="E488" s="20"/>
      <c r="F488" s="20"/>
      <c r="G488" s="20"/>
      <c r="H488" s="107" t="str">
        <f>IF(C488="","",IF(C488="","",(VLOOKUP(C488,Listes!$B$31:$C$35,2,FALSE))))</f>
        <v/>
      </c>
      <c r="I488" s="221" t="str">
        <f t="shared" si="14"/>
        <v/>
      </c>
      <c r="J488" s="221"/>
      <c r="K488" s="221"/>
      <c r="L488" s="101" t="str">
        <f>IF(H488="","",IF(H488="","",(VLOOKUP(H488,Listes!$C$31:$D$35,2,FALSE))))</f>
        <v/>
      </c>
      <c r="M488" s="100" t="str">
        <f>IF($H488="","",IF($C488=Listes!$B$32,IF('Dépenses forfaitaires'!$E488&lt;=Listes!$B$53,('Dépenses forfaitaires'!$E488*(VLOOKUP('Dépenses forfaitaires'!$D488,Listes!$A$54:$E$60,2,FALSE))),IF('Dépenses forfaitaires'!$E488&gt;Listes!$E$53,('Dépenses forfaitaires'!$E488*(VLOOKUP('Dépenses forfaitaires'!$D488,Listes!$A$54:$E$60,5,FALSE))),('Dépenses forfaitaires'!$E488*(VLOOKUP('Dépenses forfaitaires'!$D488,Listes!$A$54:$E$60,3,FALSE)))+(VLOOKUP('Dépenses forfaitaires'!$D488,Listes!$A$54:$E$60,4,FALSE))))))</f>
        <v/>
      </c>
      <c r="N488" s="100" t="str">
        <f>IF($H488="","",IF($C488=Listes!$B$31,IF('Dépenses forfaitaires'!$E488&lt;=Listes!$B$42,('Dépenses forfaitaires'!$E488*(VLOOKUP('Dépenses forfaitaires'!$D488,Listes!$A$43:$E$49,2,FALSE))),IF('Dépenses forfaitaires'!$E488&gt;Listes!$D$42,('Dépenses forfaitaires'!$E488*(VLOOKUP('Dépenses forfaitaires'!$D488,Listes!$A$43:$E$49,5,FALSE))),('Dépenses forfaitaires'!$E488*(VLOOKUP('Dépenses forfaitaires'!$D488,Listes!$A$43:$E$49,3,FALSE)))+(VLOOKUP('Dépenses forfaitaires'!$D488,Listes!$A$43:$E$49,4,FALSE))))))</f>
        <v/>
      </c>
      <c r="O488" s="100" t="str">
        <f>IF($H488="","",IF($C488=Listes!$B$34,Listes!$I$31,IF($C488=Listes!$B$35,(VLOOKUP('Dépenses forfaitaires'!$F488,Listes!$E$31:$F$36,2,FALSE)),IF($C488=Listes!$B$33,IF('Dépenses forfaitaires'!$E488&lt;=Listes!$A$64,'Dépenses forfaitaires'!$E488*Listes!$A$65,IF('Dépenses forfaitaires'!$E488&gt;Listes!$D$64,'Dépenses forfaitaires'!$E488*Listes!$D$65,(('Dépenses forfaitaires'!$E488*Listes!$B$65)+Listes!$C$65)))))))</f>
        <v/>
      </c>
      <c r="P488" s="101" t="str">
        <f t="shared" si="15"/>
        <v/>
      </c>
      <c r="Q488" s="221"/>
    </row>
    <row r="489" spans="1:17" ht="20.149999999999999" customHeight="1" x14ac:dyDescent="0.35">
      <c r="A489" s="44">
        <v>483</v>
      </c>
      <c r="B489" s="20"/>
      <c r="C489" s="20"/>
      <c r="D489" s="20"/>
      <c r="E489" s="20"/>
      <c r="F489" s="20"/>
      <c r="G489" s="20"/>
      <c r="H489" s="107" t="str">
        <f>IF(C489="","",IF(C489="","",(VLOOKUP(C489,Listes!$B$31:$C$35,2,FALSE))))</f>
        <v/>
      </c>
      <c r="I489" s="221" t="str">
        <f t="shared" si="14"/>
        <v/>
      </c>
      <c r="J489" s="221"/>
      <c r="K489" s="221"/>
      <c r="L489" s="101" t="str">
        <f>IF(H489="","",IF(H489="","",(VLOOKUP(H489,Listes!$C$31:$D$35,2,FALSE))))</f>
        <v/>
      </c>
      <c r="M489" s="100" t="str">
        <f>IF($H489="","",IF($C489=Listes!$B$32,IF('Dépenses forfaitaires'!$E489&lt;=Listes!$B$53,('Dépenses forfaitaires'!$E489*(VLOOKUP('Dépenses forfaitaires'!$D489,Listes!$A$54:$E$60,2,FALSE))),IF('Dépenses forfaitaires'!$E489&gt;Listes!$E$53,('Dépenses forfaitaires'!$E489*(VLOOKUP('Dépenses forfaitaires'!$D489,Listes!$A$54:$E$60,5,FALSE))),('Dépenses forfaitaires'!$E489*(VLOOKUP('Dépenses forfaitaires'!$D489,Listes!$A$54:$E$60,3,FALSE)))+(VLOOKUP('Dépenses forfaitaires'!$D489,Listes!$A$54:$E$60,4,FALSE))))))</f>
        <v/>
      </c>
      <c r="N489" s="100" t="str">
        <f>IF($H489="","",IF($C489=Listes!$B$31,IF('Dépenses forfaitaires'!$E489&lt;=Listes!$B$42,('Dépenses forfaitaires'!$E489*(VLOOKUP('Dépenses forfaitaires'!$D489,Listes!$A$43:$E$49,2,FALSE))),IF('Dépenses forfaitaires'!$E489&gt;Listes!$D$42,('Dépenses forfaitaires'!$E489*(VLOOKUP('Dépenses forfaitaires'!$D489,Listes!$A$43:$E$49,5,FALSE))),('Dépenses forfaitaires'!$E489*(VLOOKUP('Dépenses forfaitaires'!$D489,Listes!$A$43:$E$49,3,FALSE)))+(VLOOKUP('Dépenses forfaitaires'!$D489,Listes!$A$43:$E$49,4,FALSE))))))</f>
        <v/>
      </c>
      <c r="O489" s="100" t="str">
        <f>IF($H489="","",IF($C489=Listes!$B$34,Listes!$I$31,IF($C489=Listes!$B$35,(VLOOKUP('Dépenses forfaitaires'!$F489,Listes!$E$31:$F$36,2,FALSE)),IF($C489=Listes!$B$33,IF('Dépenses forfaitaires'!$E489&lt;=Listes!$A$64,'Dépenses forfaitaires'!$E489*Listes!$A$65,IF('Dépenses forfaitaires'!$E489&gt;Listes!$D$64,'Dépenses forfaitaires'!$E489*Listes!$D$65,(('Dépenses forfaitaires'!$E489*Listes!$B$65)+Listes!$C$65)))))))</f>
        <v/>
      </c>
      <c r="P489" s="101" t="str">
        <f t="shared" si="15"/>
        <v/>
      </c>
      <c r="Q489" s="221"/>
    </row>
    <row r="490" spans="1:17" ht="20.149999999999999" customHeight="1" x14ac:dyDescent="0.35">
      <c r="A490" s="44">
        <v>484</v>
      </c>
      <c r="B490" s="20"/>
      <c r="C490" s="20"/>
      <c r="D490" s="20"/>
      <c r="E490" s="20"/>
      <c r="F490" s="20"/>
      <c r="G490" s="20"/>
      <c r="H490" s="107" t="str">
        <f>IF(C490="","",IF(C490="","",(VLOOKUP(C490,Listes!$B$31:$C$35,2,FALSE))))</f>
        <v/>
      </c>
      <c r="I490" s="221" t="str">
        <f t="shared" si="14"/>
        <v/>
      </c>
      <c r="J490" s="221"/>
      <c r="K490" s="221"/>
      <c r="L490" s="101" t="str">
        <f>IF(H490="","",IF(H490="","",(VLOOKUP(H490,Listes!$C$31:$D$35,2,FALSE))))</f>
        <v/>
      </c>
      <c r="M490" s="100" t="str">
        <f>IF($H490="","",IF($C490=Listes!$B$32,IF('Dépenses forfaitaires'!$E490&lt;=Listes!$B$53,('Dépenses forfaitaires'!$E490*(VLOOKUP('Dépenses forfaitaires'!$D490,Listes!$A$54:$E$60,2,FALSE))),IF('Dépenses forfaitaires'!$E490&gt;Listes!$E$53,('Dépenses forfaitaires'!$E490*(VLOOKUP('Dépenses forfaitaires'!$D490,Listes!$A$54:$E$60,5,FALSE))),('Dépenses forfaitaires'!$E490*(VLOOKUP('Dépenses forfaitaires'!$D490,Listes!$A$54:$E$60,3,FALSE)))+(VLOOKUP('Dépenses forfaitaires'!$D490,Listes!$A$54:$E$60,4,FALSE))))))</f>
        <v/>
      </c>
      <c r="N490" s="100" t="str">
        <f>IF($H490="","",IF($C490=Listes!$B$31,IF('Dépenses forfaitaires'!$E490&lt;=Listes!$B$42,('Dépenses forfaitaires'!$E490*(VLOOKUP('Dépenses forfaitaires'!$D490,Listes!$A$43:$E$49,2,FALSE))),IF('Dépenses forfaitaires'!$E490&gt;Listes!$D$42,('Dépenses forfaitaires'!$E490*(VLOOKUP('Dépenses forfaitaires'!$D490,Listes!$A$43:$E$49,5,FALSE))),('Dépenses forfaitaires'!$E490*(VLOOKUP('Dépenses forfaitaires'!$D490,Listes!$A$43:$E$49,3,FALSE)))+(VLOOKUP('Dépenses forfaitaires'!$D490,Listes!$A$43:$E$49,4,FALSE))))))</f>
        <v/>
      </c>
      <c r="O490" s="100" t="str">
        <f>IF($H490="","",IF($C490=Listes!$B$34,Listes!$I$31,IF($C490=Listes!$B$35,(VLOOKUP('Dépenses forfaitaires'!$F490,Listes!$E$31:$F$36,2,FALSE)),IF($C490=Listes!$B$33,IF('Dépenses forfaitaires'!$E490&lt;=Listes!$A$64,'Dépenses forfaitaires'!$E490*Listes!$A$65,IF('Dépenses forfaitaires'!$E490&gt;Listes!$D$64,'Dépenses forfaitaires'!$E490*Listes!$D$65,(('Dépenses forfaitaires'!$E490*Listes!$B$65)+Listes!$C$65)))))))</f>
        <v/>
      </c>
      <c r="P490" s="101" t="str">
        <f t="shared" si="15"/>
        <v/>
      </c>
      <c r="Q490" s="221"/>
    </row>
    <row r="491" spans="1:17" ht="20.149999999999999" customHeight="1" x14ac:dyDescent="0.35">
      <c r="A491" s="44">
        <v>485</v>
      </c>
      <c r="B491" s="20"/>
      <c r="C491" s="20"/>
      <c r="D491" s="20"/>
      <c r="E491" s="20"/>
      <c r="F491" s="20"/>
      <c r="G491" s="20"/>
      <c r="H491" s="107" t="str">
        <f>IF(C491="","",IF(C491="","",(VLOOKUP(C491,Listes!$B$31:$C$35,2,FALSE))))</f>
        <v/>
      </c>
      <c r="I491" s="221" t="str">
        <f t="shared" si="14"/>
        <v/>
      </c>
      <c r="J491" s="221"/>
      <c r="K491" s="221"/>
      <c r="L491" s="101" t="str">
        <f>IF(H491="","",IF(H491="","",(VLOOKUP(H491,Listes!$C$31:$D$35,2,FALSE))))</f>
        <v/>
      </c>
      <c r="M491" s="100" t="str">
        <f>IF($H491="","",IF($C491=Listes!$B$32,IF('Dépenses forfaitaires'!$E491&lt;=Listes!$B$53,('Dépenses forfaitaires'!$E491*(VLOOKUP('Dépenses forfaitaires'!$D491,Listes!$A$54:$E$60,2,FALSE))),IF('Dépenses forfaitaires'!$E491&gt;Listes!$E$53,('Dépenses forfaitaires'!$E491*(VLOOKUP('Dépenses forfaitaires'!$D491,Listes!$A$54:$E$60,5,FALSE))),('Dépenses forfaitaires'!$E491*(VLOOKUP('Dépenses forfaitaires'!$D491,Listes!$A$54:$E$60,3,FALSE)))+(VLOOKUP('Dépenses forfaitaires'!$D491,Listes!$A$54:$E$60,4,FALSE))))))</f>
        <v/>
      </c>
      <c r="N491" s="100" t="str">
        <f>IF($H491="","",IF($C491=Listes!$B$31,IF('Dépenses forfaitaires'!$E491&lt;=Listes!$B$42,('Dépenses forfaitaires'!$E491*(VLOOKUP('Dépenses forfaitaires'!$D491,Listes!$A$43:$E$49,2,FALSE))),IF('Dépenses forfaitaires'!$E491&gt;Listes!$D$42,('Dépenses forfaitaires'!$E491*(VLOOKUP('Dépenses forfaitaires'!$D491,Listes!$A$43:$E$49,5,FALSE))),('Dépenses forfaitaires'!$E491*(VLOOKUP('Dépenses forfaitaires'!$D491,Listes!$A$43:$E$49,3,FALSE)))+(VLOOKUP('Dépenses forfaitaires'!$D491,Listes!$A$43:$E$49,4,FALSE))))))</f>
        <v/>
      </c>
      <c r="O491" s="100" t="str">
        <f>IF($H491="","",IF($C491=Listes!$B$34,Listes!$I$31,IF($C491=Listes!$B$35,(VLOOKUP('Dépenses forfaitaires'!$F491,Listes!$E$31:$F$36,2,FALSE)),IF($C491=Listes!$B$33,IF('Dépenses forfaitaires'!$E491&lt;=Listes!$A$64,'Dépenses forfaitaires'!$E491*Listes!$A$65,IF('Dépenses forfaitaires'!$E491&gt;Listes!$D$64,'Dépenses forfaitaires'!$E491*Listes!$D$65,(('Dépenses forfaitaires'!$E491*Listes!$B$65)+Listes!$C$65)))))))</f>
        <v/>
      </c>
      <c r="P491" s="101" t="str">
        <f t="shared" si="15"/>
        <v/>
      </c>
      <c r="Q491" s="221"/>
    </row>
    <row r="492" spans="1:17" ht="20.149999999999999" customHeight="1" x14ac:dyDescent="0.35">
      <c r="A492" s="44">
        <v>486</v>
      </c>
      <c r="B492" s="20"/>
      <c r="C492" s="20"/>
      <c r="D492" s="20"/>
      <c r="E492" s="20"/>
      <c r="F492" s="20"/>
      <c r="G492" s="20"/>
      <c r="H492" s="107" t="str">
        <f>IF(C492="","",IF(C492="","",(VLOOKUP(C492,Listes!$B$31:$C$35,2,FALSE))))</f>
        <v/>
      </c>
      <c r="I492" s="221" t="str">
        <f t="shared" si="14"/>
        <v/>
      </c>
      <c r="J492" s="221"/>
      <c r="K492" s="221"/>
      <c r="L492" s="101" t="str">
        <f>IF(H492="","",IF(H492="","",(VLOOKUP(H492,Listes!$C$31:$D$35,2,FALSE))))</f>
        <v/>
      </c>
      <c r="M492" s="100" t="str">
        <f>IF($H492="","",IF($C492=Listes!$B$32,IF('Dépenses forfaitaires'!$E492&lt;=Listes!$B$53,('Dépenses forfaitaires'!$E492*(VLOOKUP('Dépenses forfaitaires'!$D492,Listes!$A$54:$E$60,2,FALSE))),IF('Dépenses forfaitaires'!$E492&gt;Listes!$E$53,('Dépenses forfaitaires'!$E492*(VLOOKUP('Dépenses forfaitaires'!$D492,Listes!$A$54:$E$60,5,FALSE))),('Dépenses forfaitaires'!$E492*(VLOOKUP('Dépenses forfaitaires'!$D492,Listes!$A$54:$E$60,3,FALSE)))+(VLOOKUP('Dépenses forfaitaires'!$D492,Listes!$A$54:$E$60,4,FALSE))))))</f>
        <v/>
      </c>
      <c r="N492" s="100" t="str">
        <f>IF($H492="","",IF($C492=Listes!$B$31,IF('Dépenses forfaitaires'!$E492&lt;=Listes!$B$42,('Dépenses forfaitaires'!$E492*(VLOOKUP('Dépenses forfaitaires'!$D492,Listes!$A$43:$E$49,2,FALSE))),IF('Dépenses forfaitaires'!$E492&gt;Listes!$D$42,('Dépenses forfaitaires'!$E492*(VLOOKUP('Dépenses forfaitaires'!$D492,Listes!$A$43:$E$49,5,FALSE))),('Dépenses forfaitaires'!$E492*(VLOOKUP('Dépenses forfaitaires'!$D492,Listes!$A$43:$E$49,3,FALSE)))+(VLOOKUP('Dépenses forfaitaires'!$D492,Listes!$A$43:$E$49,4,FALSE))))))</f>
        <v/>
      </c>
      <c r="O492" s="100" t="str">
        <f>IF($H492="","",IF($C492=Listes!$B$34,Listes!$I$31,IF($C492=Listes!$B$35,(VLOOKUP('Dépenses forfaitaires'!$F492,Listes!$E$31:$F$36,2,FALSE)),IF($C492=Listes!$B$33,IF('Dépenses forfaitaires'!$E492&lt;=Listes!$A$64,'Dépenses forfaitaires'!$E492*Listes!$A$65,IF('Dépenses forfaitaires'!$E492&gt;Listes!$D$64,'Dépenses forfaitaires'!$E492*Listes!$D$65,(('Dépenses forfaitaires'!$E492*Listes!$B$65)+Listes!$C$65)))))))</f>
        <v/>
      </c>
      <c r="P492" s="101" t="str">
        <f t="shared" si="15"/>
        <v/>
      </c>
      <c r="Q492" s="221"/>
    </row>
    <row r="493" spans="1:17" ht="20.149999999999999" customHeight="1" x14ac:dyDescent="0.35">
      <c r="A493" s="44">
        <v>487</v>
      </c>
      <c r="B493" s="20"/>
      <c r="C493" s="20"/>
      <c r="D493" s="20"/>
      <c r="E493" s="20"/>
      <c r="F493" s="20"/>
      <c r="G493" s="20"/>
      <c r="H493" s="107" t="str">
        <f>IF(C493="","",IF(C493="","",(VLOOKUP(C493,Listes!$B$31:$C$35,2,FALSE))))</f>
        <v/>
      </c>
      <c r="I493" s="221" t="str">
        <f t="shared" si="14"/>
        <v/>
      </c>
      <c r="J493" s="221"/>
      <c r="K493" s="221"/>
      <c r="L493" s="101" t="str">
        <f>IF(H493="","",IF(H493="","",(VLOOKUP(H493,Listes!$C$31:$D$35,2,FALSE))))</f>
        <v/>
      </c>
      <c r="M493" s="100" t="str">
        <f>IF($H493="","",IF($C493=Listes!$B$32,IF('Dépenses forfaitaires'!$E493&lt;=Listes!$B$53,('Dépenses forfaitaires'!$E493*(VLOOKUP('Dépenses forfaitaires'!$D493,Listes!$A$54:$E$60,2,FALSE))),IF('Dépenses forfaitaires'!$E493&gt;Listes!$E$53,('Dépenses forfaitaires'!$E493*(VLOOKUP('Dépenses forfaitaires'!$D493,Listes!$A$54:$E$60,5,FALSE))),('Dépenses forfaitaires'!$E493*(VLOOKUP('Dépenses forfaitaires'!$D493,Listes!$A$54:$E$60,3,FALSE)))+(VLOOKUP('Dépenses forfaitaires'!$D493,Listes!$A$54:$E$60,4,FALSE))))))</f>
        <v/>
      </c>
      <c r="N493" s="100" t="str">
        <f>IF($H493="","",IF($C493=Listes!$B$31,IF('Dépenses forfaitaires'!$E493&lt;=Listes!$B$42,('Dépenses forfaitaires'!$E493*(VLOOKUP('Dépenses forfaitaires'!$D493,Listes!$A$43:$E$49,2,FALSE))),IF('Dépenses forfaitaires'!$E493&gt;Listes!$D$42,('Dépenses forfaitaires'!$E493*(VLOOKUP('Dépenses forfaitaires'!$D493,Listes!$A$43:$E$49,5,FALSE))),('Dépenses forfaitaires'!$E493*(VLOOKUP('Dépenses forfaitaires'!$D493,Listes!$A$43:$E$49,3,FALSE)))+(VLOOKUP('Dépenses forfaitaires'!$D493,Listes!$A$43:$E$49,4,FALSE))))))</f>
        <v/>
      </c>
      <c r="O493" s="100" t="str">
        <f>IF($H493="","",IF($C493=Listes!$B$34,Listes!$I$31,IF($C493=Listes!$B$35,(VLOOKUP('Dépenses forfaitaires'!$F493,Listes!$E$31:$F$36,2,FALSE)),IF($C493=Listes!$B$33,IF('Dépenses forfaitaires'!$E493&lt;=Listes!$A$64,'Dépenses forfaitaires'!$E493*Listes!$A$65,IF('Dépenses forfaitaires'!$E493&gt;Listes!$D$64,'Dépenses forfaitaires'!$E493*Listes!$D$65,(('Dépenses forfaitaires'!$E493*Listes!$B$65)+Listes!$C$65)))))))</f>
        <v/>
      </c>
      <c r="P493" s="101" t="str">
        <f t="shared" si="15"/>
        <v/>
      </c>
      <c r="Q493" s="221"/>
    </row>
    <row r="494" spans="1:17" ht="20.149999999999999" customHeight="1" x14ac:dyDescent="0.35">
      <c r="A494" s="44">
        <v>488</v>
      </c>
      <c r="B494" s="20"/>
      <c r="C494" s="20"/>
      <c r="D494" s="20"/>
      <c r="E494" s="20"/>
      <c r="F494" s="20"/>
      <c r="G494" s="20"/>
      <c r="H494" s="107" t="str">
        <f>IF(C494="","",IF(C494="","",(VLOOKUP(C494,Listes!$B$31:$C$35,2,FALSE))))</f>
        <v/>
      </c>
      <c r="I494" s="221" t="str">
        <f t="shared" si="14"/>
        <v/>
      </c>
      <c r="J494" s="221"/>
      <c r="K494" s="221"/>
      <c r="L494" s="101" t="str">
        <f>IF(H494="","",IF(H494="","",(VLOOKUP(H494,Listes!$C$31:$D$35,2,FALSE))))</f>
        <v/>
      </c>
      <c r="M494" s="100" t="str">
        <f>IF($H494="","",IF($C494=Listes!$B$32,IF('Dépenses forfaitaires'!$E494&lt;=Listes!$B$53,('Dépenses forfaitaires'!$E494*(VLOOKUP('Dépenses forfaitaires'!$D494,Listes!$A$54:$E$60,2,FALSE))),IF('Dépenses forfaitaires'!$E494&gt;Listes!$E$53,('Dépenses forfaitaires'!$E494*(VLOOKUP('Dépenses forfaitaires'!$D494,Listes!$A$54:$E$60,5,FALSE))),('Dépenses forfaitaires'!$E494*(VLOOKUP('Dépenses forfaitaires'!$D494,Listes!$A$54:$E$60,3,FALSE)))+(VLOOKUP('Dépenses forfaitaires'!$D494,Listes!$A$54:$E$60,4,FALSE))))))</f>
        <v/>
      </c>
      <c r="N494" s="100" t="str">
        <f>IF($H494="","",IF($C494=Listes!$B$31,IF('Dépenses forfaitaires'!$E494&lt;=Listes!$B$42,('Dépenses forfaitaires'!$E494*(VLOOKUP('Dépenses forfaitaires'!$D494,Listes!$A$43:$E$49,2,FALSE))),IF('Dépenses forfaitaires'!$E494&gt;Listes!$D$42,('Dépenses forfaitaires'!$E494*(VLOOKUP('Dépenses forfaitaires'!$D494,Listes!$A$43:$E$49,5,FALSE))),('Dépenses forfaitaires'!$E494*(VLOOKUP('Dépenses forfaitaires'!$D494,Listes!$A$43:$E$49,3,FALSE)))+(VLOOKUP('Dépenses forfaitaires'!$D494,Listes!$A$43:$E$49,4,FALSE))))))</f>
        <v/>
      </c>
      <c r="O494" s="100" t="str">
        <f>IF($H494="","",IF($C494=Listes!$B$34,Listes!$I$31,IF($C494=Listes!$B$35,(VLOOKUP('Dépenses forfaitaires'!$F494,Listes!$E$31:$F$36,2,FALSE)),IF($C494=Listes!$B$33,IF('Dépenses forfaitaires'!$E494&lt;=Listes!$A$64,'Dépenses forfaitaires'!$E494*Listes!$A$65,IF('Dépenses forfaitaires'!$E494&gt;Listes!$D$64,'Dépenses forfaitaires'!$E494*Listes!$D$65,(('Dépenses forfaitaires'!$E494*Listes!$B$65)+Listes!$C$65)))))))</f>
        <v/>
      </c>
      <c r="P494" s="101" t="str">
        <f t="shared" si="15"/>
        <v/>
      </c>
      <c r="Q494" s="221"/>
    </row>
    <row r="495" spans="1:17" ht="20.149999999999999" customHeight="1" x14ac:dyDescent="0.35">
      <c r="A495" s="44">
        <v>489</v>
      </c>
      <c r="B495" s="20"/>
      <c r="C495" s="20"/>
      <c r="D495" s="20"/>
      <c r="E495" s="20"/>
      <c r="F495" s="20"/>
      <c r="G495" s="20"/>
      <c r="H495" s="107" t="str">
        <f>IF(C495="","",IF(C495="","",(VLOOKUP(C495,Listes!$B$31:$C$35,2,FALSE))))</f>
        <v/>
      </c>
      <c r="I495" s="221" t="str">
        <f t="shared" si="14"/>
        <v/>
      </c>
      <c r="J495" s="221"/>
      <c r="K495" s="221"/>
      <c r="L495" s="101" t="str">
        <f>IF(H495="","",IF(H495="","",(VLOOKUP(H495,Listes!$C$31:$D$35,2,FALSE))))</f>
        <v/>
      </c>
      <c r="M495" s="100" t="str">
        <f>IF($H495="","",IF($C495=Listes!$B$32,IF('Dépenses forfaitaires'!$E495&lt;=Listes!$B$53,('Dépenses forfaitaires'!$E495*(VLOOKUP('Dépenses forfaitaires'!$D495,Listes!$A$54:$E$60,2,FALSE))),IF('Dépenses forfaitaires'!$E495&gt;Listes!$E$53,('Dépenses forfaitaires'!$E495*(VLOOKUP('Dépenses forfaitaires'!$D495,Listes!$A$54:$E$60,5,FALSE))),('Dépenses forfaitaires'!$E495*(VLOOKUP('Dépenses forfaitaires'!$D495,Listes!$A$54:$E$60,3,FALSE)))+(VLOOKUP('Dépenses forfaitaires'!$D495,Listes!$A$54:$E$60,4,FALSE))))))</f>
        <v/>
      </c>
      <c r="N495" s="100" t="str">
        <f>IF($H495="","",IF($C495=Listes!$B$31,IF('Dépenses forfaitaires'!$E495&lt;=Listes!$B$42,('Dépenses forfaitaires'!$E495*(VLOOKUP('Dépenses forfaitaires'!$D495,Listes!$A$43:$E$49,2,FALSE))),IF('Dépenses forfaitaires'!$E495&gt;Listes!$D$42,('Dépenses forfaitaires'!$E495*(VLOOKUP('Dépenses forfaitaires'!$D495,Listes!$A$43:$E$49,5,FALSE))),('Dépenses forfaitaires'!$E495*(VLOOKUP('Dépenses forfaitaires'!$D495,Listes!$A$43:$E$49,3,FALSE)))+(VLOOKUP('Dépenses forfaitaires'!$D495,Listes!$A$43:$E$49,4,FALSE))))))</f>
        <v/>
      </c>
      <c r="O495" s="100" t="str">
        <f>IF($H495="","",IF($C495=Listes!$B$34,Listes!$I$31,IF($C495=Listes!$B$35,(VLOOKUP('Dépenses forfaitaires'!$F495,Listes!$E$31:$F$36,2,FALSE)),IF($C495=Listes!$B$33,IF('Dépenses forfaitaires'!$E495&lt;=Listes!$A$64,'Dépenses forfaitaires'!$E495*Listes!$A$65,IF('Dépenses forfaitaires'!$E495&gt;Listes!$D$64,'Dépenses forfaitaires'!$E495*Listes!$D$65,(('Dépenses forfaitaires'!$E495*Listes!$B$65)+Listes!$C$65)))))))</f>
        <v/>
      </c>
      <c r="P495" s="101" t="str">
        <f t="shared" si="15"/>
        <v/>
      </c>
      <c r="Q495" s="221"/>
    </row>
    <row r="496" spans="1:17" ht="20.149999999999999" customHeight="1" x14ac:dyDescent="0.35">
      <c r="A496" s="44">
        <v>490</v>
      </c>
      <c r="B496" s="20"/>
      <c r="C496" s="20"/>
      <c r="D496" s="20"/>
      <c r="E496" s="20"/>
      <c r="F496" s="20"/>
      <c r="G496" s="20"/>
      <c r="H496" s="107" t="str">
        <f>IF(C496="","",IF(C496="","",(VLOOKUP(C496,Listes!$B$31:$C$35,2,FALSE))))</f>
        <v/>
      </c>
      <c r="I496" s="221" t="str">
        <f t="shared" si="14"/>
        <v/>
      </c>
      <c r="J496" s="221"/>
      <c r="K496" s="221"/>
      <c r="L496" s="101" t="str">
        <f>IF(H496="","",IF(H496="","",(VLOOKUP(H496,Listes!$C$31:$D$35,2,FALSE))))</f>
        <v/>
      </c>
      <c r="M496" s="100" t="str">
        <f>IF($H496="","",IF($C496=Listes!$B$32,IF('Dépenses forfaitaires'!$E496&lt;=Listes!$B$53,('Dépenses forfaitaires'!$E496*(VLOOKUP('Dépenses forfaitaires'!$D496,Listes!$A$54:$E$60,2,FALSE))),IF('Dépenses forfaitaires'!$E496&gt;Listes!$E$53,('Dépenses forfaitaires'!$E496*(VLOOKUP('Dépenses forfaitaires'!$D496,Listes!$A$54:$E$60,5,FALSE))),('Dépenses forfaitaires'!$E496*(VLOOKUP('Dépenses forfaitaires'!$D496,Listes!$A$54:$E$60,3,FALSE)))+(VLOOKUP('Dépenses forfaitaires'!$D496,Listes!$A$54:$E$60,4,FALSE))))))</f>
        <v/>
      </c>
      <c r="N496" s="100" t="str">
        <f>IF($H496="","",IF($C496=Listes!$B$31,IF('Dépenses forfaitaires'!$E496&lt;=Listes!$B$42,('Dépenses forfaitaires'!$E496*(VLOOKUP('Dépenses forfaitaires'!$D496,Listes!$A$43:$E$49,2,FALSE))),IF('Dépenses forfaitaires'!$E496&gt;Listes!$D$42,('Dépenses forfaitaires'!$E496*(VLOOKUP('Dépenses forfaitaires'!$D496,Listes!$A$43:$E$49,5,FALSE))),('Dépenses forfaitaires'!$E496*(VLOOKUP('Dépenses forfaitaires'!$D496,Listes!$A$43:$E$49,3,FALSE)))+(VLOOKUP('Dépenses forfaitaires'!$D496,Listes!$A$43:$E$49,4,FALSE))))))</f>
        <v/>
      </c>
      <c r="O496" s="100" t="str">
        <f>IF($H496="","",IF($C496=Listes!$B$34,Listes!$I$31,IF($C496=Listes!$B$35,(VLOOKUP('Dépenses forfaitaires'!$F496,Listes!$E$31:$F$36,2,FALSE)),IF($C496=Listes!$B$33,IF('Dépenses forfaitaires'!$E496&lt;=Listes!$A$64,'Dépenses forfaitaires'!$E496*Listes!$A$65,IF('Dépenses forfaitaires'!$E496&gt;Listes!$D$64,'Dépenses forfaitaires'!$E496*Listes!$D$65,(('Dépenses forfaitaires'!$E496*Listes!$B$65)+Listes!$C$65)))))))</f>
        <v/>
      </c>
      <c r="P496" s="101" t="str">
        <f t="shared" si="15"/>
        <v/>
      </c>
      <c r="Q496" s="221"/>
    </row>
    <row r="497" spans="1:17" ht="20.149999999999999" customHeight="1" x14ac:dyDescent="0.35">
      <c r="A497" s="44">
        <v>491</v>
      </c>
      <c r="B497" s="20"/>
      <c r="C497" s="20"/>
      <c r="D497" s="20"/>
      <c r="E497" s="20"/>
      <c r="F497" s="20"/>
      <c r="G497" s="20"/>
      <c r="H497" s="107" t="str">
        <f>IF(C497="","",IF(C497="","",(VLOOKUP(C497,Listes!$B$31:$C$35,2,FALSE))))</f>
        <v/>
      </c>
      <c r="I497" s="221" t="str">
        <f t="shared" si="14"/>
        <v/>
      </c>
      <c r="J497" s="221"/>
      <c r="K497" s="221"/>
      <c r="L497" s="101" t="str">
        <f>IF(H497="","",IF(H497="","",(VLOOKUP(H497,Listes!$C$31:$D$35,2,FALSE))))</f>
        <v/>
      </c>
      <c r="M497" s="100" t="str">
        <f>IF($H497="","",IF($C497=Listes!$B$32,IF('Dépenses forfaitaires'!$E497&lt;=Listes!$B$53,('Dépenses forfaitaires'!$E497*(VLOOKUP('Dépenses forfaitaires'!$D497,Listes!$A$54:$E$60,2,FALSE))),IF('Dépenses forfaitaires'!$E497&gt;Listes!$E$53,('Dépenses forfaitaires'!$E497*(VLOOKUP('Dépenses forfaitaires'!$D497,Listes!$A$54:$E$60,5,FALSE))),('Dépenses forfaitaires'!$E497*(VLOOKUP('Dépenses forfaitaires'!$D497,Listes!$A$54:$E$60,3,FALSE)))+(VLOOKUP('Dépenses forfaitaires'!$D497,Listes!$A$54:$E$60,4,FALSE))))))</f>
        <v/>
      </c>
      <c r="N497" s="100" t="str">
        <f>IF($H497="","",IF($C497=Listes!$B$31,IF('Dépenses forfaitaires'!$E497&lt;=Listes!$B$42,('Dépenses forfaitaires'!$E497*(VLOOKUP('Dépenses forfaitaires'!$D497,Listes!$A$43:$E$49,2,FALSE))),IF('Dépenses forfaitaires'!$E497&gt;Listes!$D$42,('Dépenses forfaitaires'!$E497*(VLOOKUP('Dépenses forfaitaires'!$D497,Listes!$A$43:$E$49,5,FALSE))),('Dépenses forfaitaires'!$E497*(VLOOKUP('Dépenses forfaitaires'!$D497,Listes!$A$43:$E$49,3,FALSE)))+(VLOOKUP('Dépenses forfaitaires'!$D497,Listes!$A$43:$E$49,4,FALSE))))))</f>
        <v/>
      </c>
      <c r="O497" s="100" t="str">
        <f>IF($H497="","",IF($C497=Listes!$B$34,Listes!$I$31,IF($C497=Listes!$B$35,(VLOOKUP('Dépenses forfaitaires'!$F497,Listes!$E$31:$F$36,2,FALSE)),IF($C497=Listes!$B$33,IF('Dépenses forfaitaires'!$E497&lt;=Listes!$A$64,'Dépenses forfaitaires'!$E497*Listes!$A$65,IF('Dépenses forfaitaires'!$E497&gt;Listes!$D$64,'Dépenses forfaitaires'!$E497*Listes!$D$65,(('Dépenses forfaitaires'!$E497*Listes!$B$65)+Listes!$C$65)))))))</f>
        <v/>
      </c>
      <c r="P497" s="101" t="str">
        <f t="shared" si="15"/>
        <v/>
      </c>
      <c r="Q497" s="221"/>
    </row>
    <row r="498" spans="1:17" ht="20.149999999999999" customHeight="1" x14ac:dyDescent="0.35">
      <c r="A498" s="44">
        <v>492</v>
      </c>
      <c r="B498" s="20"/>
      <c r="C498" s="20"/>
      <c r="D498" s="20"/>
      <c r="E498" s="20"/>
      <c r="F498" s="20"/>
      <c r="G498" s="20"/>
      <c r="H498" s="107" t="str">
        <f>IF(C498="","",IF(C498="","",(VLOOKUP(C498,Listes!$B$31:$C$35,2,FALSE))))</f>
        <v/>
      </c>
      <c r="I498" s="221" t="str">
        <f t="shared" si="14"/>
        <v/>
      </c>
      <c r="J498" s="221"/>
      <c r="K498" s="221"/>
      <c r="L498" s="101" t="str">
        <f>IF(H498="","",IF(H498="","",(VLOOKUP(H498,Listes!$C$31:$D$35,2,FALSE))))</f>
        <v/>
      </c>
      <c r="M498" s="100" t="str">
        <f>IF($H498="","",IF($C498=Listes!$B$32,IF('Dépenses forfaitaires'!$E498&lt;=Listes!$B$53,('Dépenses forfaitaires'!$E498*(VLOOKUP('Dépenses forfaitaires'!$D498,Listes!$A$54:$E$60,2,FALSE))),IF('Dépenses forfaitaires'!$E498&gt;Listes!$E$53,('Dépenses forfaitaires'!$E498*(VLOOKUP('Dépenses forfaitaires'!$D498,Listes!$A$54:$E$60,5,FALSE))),('Dépenses forfaitaires'!$E498*(VLOOKUP('Dépenses forfaitaires'!$D498,Listes!$A$54:$E$60,3,FALSE)))+(VLOOKUP('Dépenses forfaitaires'!$D498,Listes!$A$54:$E$60,4,FALSE))))))</f>
        <v/>
      </c>
      <c r="N498" s="100" t="str">
        <f>IF($H498="","",IF($C498=Listes!$B$31,IF('Dépenses forfaitaires'!$E498&lt;=Listes!$B$42,('Dépenses forfaitaires'!$E498*(VLOOKUP('Dépenses forfaitaires'!$D498,Listes!$A$43:$E$49,2,FALSE))),IF('Dépenses forfaitaires'!$E498&gt;Listes!$D$42,('Dépenses forfaitaires'!$E498*(VLOOKUP('Dépenses forfaitaires'!$D498,Listes!$A$43:$E$49,5,FALSE))),('Dépenses forfaitaires'!$E498*(VLOOKUP('Dépenses forfaitaires'!$D498,Listes!$A$43:$E$49,3,FALSE)))+(VLOOKUP('Dépenses forfaitaires'!$D498,Listes!$A$43:$E$49,4,FALSE))))))</f>
        <v/>
      </c>
      <c r="O498" s="100" t="str">
        <f>IF($H498="","",IF($C498=Listes!$B$34,Listes!$I$31,IF($C498=Listes!$B$35,(VLOOKUP('Dépenses forfaitaires'!$F498,Listes!$E$31:$F$36,2,FALSE)),IF($C498=Listes!$B$33,IF('Dépenses forfaitaires'!$E498&lt;=Listes!$A$64,'Dépenses forfaitaires'!$E498*Listes!$A$65,IF('Dépenses forfaitaires'!$E498&gt;Listes!$D$64,'Dépenses forfaitaires'!$E498*Listes!$D$65,(('Dépenses forfaitaires'!$E498*Listes!$B$65)+Listes!$C$65)))))))</f>
        <v/>
      </c>
      <c r="P498" s="101" t="str">
        <f t="shared" si="15"/>
        <v/>
      </c>
      <c r="Q498" s="221"/>
    </row>
    <row r="499" spans="1:17" ht="20.149999999999999" customHeight="1" x14ac:dyDescent="0.35">
      <c r="A499" s="44">
        <v>493</v>
      </c>
      <c r="B499" s="20"/>
      <c r="C499" s="20"/>
      <c r="D499" s="20"/>
      <c r="E499" s="20"/>
      <c r="F499" s="20"/>
      <c r="G499" s="20"/>
      <c r="H499" s="107" t="str">
        <f>IF(C499="","",IF(C499="","",(VLOOKUP(C499,Listes!$B$31:$C$35,2,FALSE))))</f>
        <v/>
      </c>
      <c r="I499" s="221" t="str">
        <f t="shared" si="14"/>
        <v/>
      </c>
      <c r="J499" s="221"/>
      <c r="K499" s="221"/>
      <c r="L499" s="101" t="str">
        <f>IF(H499="","",IF(H499="","",(VLOOKUP(H499,Listes!$C$31:$D$35,2,FALSE))))</f>
        <v/>
      </c>
      <c r="M499" s="100" t="str">
        <f>IF($H499="","",IF($C499=Listes!$B$32,IF('Dépenses forfaitaires'!$E499&lt;=Listes!$B$53,('Dépenses forfaitaires'!$E499*(VLOOKUP('Dépenses forfaitaires'!$D499,Listes!$A$54:$E$60,2,FALSE))),IF('Dépenses forfaitaires'!$E499&gt;Listes!$E$53,('Dépenses forfaitaires'!$E499*(VLOOKUP('Dépenses forfaitaires'!$D499,Listes!$A$54:$E$60,5,FALSE))),('Dépenses forfaitaires'!$E499*(VLOOKUP('Dépenses forfaitaires'!$D499,Listes!$A$54:$E$60,3,FALSE)))+(VLOOKUP('Dépenses forfaitaires'!$D499,Listes!$A$54:$E$60,4,FALSE))))))</f>
        <v/>
      </c>
      <c r="N499" s="100" t="str">
        <f>IF($H499="","",IF($C499=Listes!$B$31,IF('Dépenses forfaitaires'!$E499&lt;=Listes!$B$42,('Dépenses forfaitaires'!$E499*(VLOOKUP('Dépenses forfaitaires'!$D499,Listes!$A$43:$E$49,2,FALSE))),IF('Dépenses forfaitaires'!$E499&gt;Listes!$D$42,('Dépenses forfaitaires'!$E499*(VLOOKUP('Dépenses forfaitaires'!$D499,Listes!$A$43:$E$49,5,FALSE))),('Dépenses forfaitaires'!$E499*(VLOOKUP('Dépenses forfaitaires'!$D499,Listes!$A$43:$E$49,3,FALSE)))+(VLOOKUP('Dépenses forfaitaires'!$D499,Listes!$A$43:$E$49,4,FALSE))))))</f>
        <v/>
      </c>
      <c r="O499" s="100" t="str">
        <f>IF($H499="","",IF($C499=Listes!$B$34,Listes!$I$31,IF($C499=Listes!$B$35,(VLOOKUP('Dépenses forfaitaires'!$F499,Listes!$E$31:$F$36,2,FALSE)),IF($C499=Listes!$B$33,IF('Dépenses forfaitaires'!$E499&lt;=Listes!$A$64,'Dépenses forfaitaires'!$E499*Listes!$A$65,IF('Dépenses forfaitaires'!$E499&gt;Listes!$D$64,'Dépenses forfaitaires'!$E499*Listes!$D$65,(('Dépenses forfaitaires'!$E499*Listes!$B$65)+Listes!$C$65)))))))</f>
        <v/>
      </c>
      <c r="P499" s="101" t="str">
        <f t="shared" si="15"/>
        <v/>
      </c>
      <c r="Q499" s="221"/>
    </row>
    <row r="500" spans="1:17" ht="20.149999999999999" customHeight="1" x14ac:dyDescent="0.35">
      <c r="A500" s="44">
        <v>494</v>
      </c>
      <c r="B500" s="20"/>
      <c r="C500" s="20"/>
      <c r="D500" s="20"/>
      <c r="E500" s="20"/>
      <c r="F500" s="20"/>
      <c r="G500" s="20"/>
      <c r="H500" s="107" t="str">
        <f>IF(C500="","",IF(C500="","",(VLOOKUP(C500,Listes!$B$31:$C$35,2,FALSE))))</f>
        <v/>
      </c>
      <c r="I500" s="221" t="str">
        <f t="shared" si="14"/>
        <v/>
      </c>
      <c r="J500" s="221"/>
      <c r="K500" s="221"/>
      <c r="L500" s="101" t="str">
        <f>IF(H500="","",IF(H500="","",(VLOOKUP(H500,Listes!$C$31:$D$35,2,FALSE))))</f>
        <v/>
      </c>
      <c r="M500" s="100" t="str">
        <f>IF($H500="","",IF($C500=Listes!$B$32,IF('Dépenses forfaitaires'!$E500&lt;=Listes!$B$53,('Dépenses forfaitaires'!$E500*(VLOOKUP('Dépenses forfaitaires'!$D500,Listes!$A$54:$E$60,2,FALSE))),IF('Dépenses forfaitaires'!$E500&gt;Listes!$E$53,('Dépenses forfaitaires'!$E500*(VLOOKUP('Dépenses forfaitaires'!$D500,Listes!$A$54:$E$60,5,FALSE))),('Dépenses forfaitaires'!$E500*(VLOOKUP('Dépenses forfaitaires'!$D500,Listes!$A$54:$E$60,3,FALSE)))+(VLOOKUP('Dépenses forfaitaires'!$D500,Listes!$A$54:$E$60,4,FALSE))))))</f>
        <v/>
      </c>
      <c r="N500" s="100" t="str">
        <f>IF($H500="","",IF($C500=Listes!$B$31,IF('Dépenses forfaitaires'!$E500&lt;=Listes!$B$42,('Dépenses forfaitaires'!$E500*(VLOOKUP('Dépenses forfaitaires'!$D500,Listes!$A$43:$E$49,2,FALSE))),IF('Dépenses forfaitaires'!$E500&gt;Listes!$D$42,('Dépenses forfaitaires'!$E500*(VLOOKUP('Dépenses forfaitaires'!$D500,Listes!$A$43:$E$49,5,FALSE))),('Dépenses forfaitaires'!$E500*(VLOOKUP('Dépenses forfaitaires'!$D500,Listes!$A$43:$E$49,3,FALSE)))+(VLOOKUP('Dépenses forfaitaires'!$D500,Listes!$A$43:$E$49,4,FALSE))))))</f>
        <v/>
      </c>
      <c r="O500" s="100" t="str">
        <f>IF($H500="","",IF($C500=Listes!$B$34,Listes!$I$31,IF($C500=Listes!$B$35,(VLOOKUP('Dépenses forfaitaires'!$F500,Listes!$E$31:$F$36,2,FALSE)),IF($C500=Listes!$B$33,IF('Dépenses forfaitaires'!$E500&lt;=Listes!$A$64,'Dépenses forfaitaires'!$E500*Listes!$A$65,IF('Dépenses forfaitaires'!$E500&gt;Listes!$D$64,'Dépenses forfaitaires'!$E500*Listes!$D$65,(('Dépenses forfaitaires'!$E500*Listes!$B$65)+Listes!$C$65)))))))</f>
        <v/>
      </c>
      <c r="P500" s="101" t="str">
        <f t="shared" si="15"/>
        <v/>
      </c>
      <c r="Q500" s="221"/>
    </row>
    <row r="501" spans="1:17" ht="20.149999999999999" customHeight="1" x14ac:dyDescent="0.35">
      <c r="A501" s="44">
        <v>495</v>
      </c>
      <c r="B501" s="20"/>
      <c r="C501" s="20"/>
      <c r="D501" s="20"/>
      <c r="E501" s="20"/>
      <c r="F501" s="20"/>
      <c r="G501" s="20"/>
      <c r="H501" s="107" t="str">
        <f>IF(C501="","",IF(C501="","",(VLOOKUP(C501,Listes!$B$31:$C$35,2,FALSE))))</f>
        <v/>
      </c>
      <c r="I501" s="221" t="str">
        <f t="shared" si="14"/>
        <v/>
      </c>
      <c r="J501" s="221"/>
      <c r="K501" s="221"/>
      <c r="L501" s="101" t="str">
        <f>IF(H501="","",IF(H501="","",(VLOOKUP(H501,Listes!$C$31:$D$35,2,FALSE))))</f>
        <v/>
      </c>
      <c r="M501" s="100" t="str">
        <f>IF($H501="","",IF($C501=Listes!$B$32,IF('Dépenses forfaitaires'!$E501&lt;=Listes!$B$53,('Dépenses forfaitaires'!$E501*(VLOOKUP('Dépenses forfaitaires'!$D501,Listes!$A$54:$E$60,2,FALSE))),IF('Dépenses forfaitaires'!$E501&gt;Listes!$E$53,('Dépenses forfaitaires'!$E501*(VLOOKUP('Dépenses forfaitaires'!$D501,Listes!$A$54:$E$60,5,FALSE))),('Dépenses forfaitaires'!$E501*(VLOOKUP('Dépenses forfaitaires'!$D501,Listes!$A$54:$E$60,3,FALSE)))+(VLOOKUP('Dépenses forfaitaires'!$D501,Listes!$A$54:$E$60,4,FALSE))))))</f>
        <v/>
      </c>
      <c r="N501" s="100" t="str">
        <f>IF($H501="","",IF($C501=Listes!$B$31,IF('Dépenses forfaitaires'!$E501&lt;=Listes!$B$42,('Dépenses forfaitaires'!$E501*(VLOOKUP('Dépenses forfaitaires'!$D501,Listes!$A$43:$E$49,2,FALSE))),IF('Dépenses forfaitaires'!$E501&gt;Listes!$D$42,('Dépenses forfaitaires'!$E501*(VLOOKUP('Dépenses forfaitaires'!$D501,Listes!$A$43:$E$49,5,FALSE))),('Dépenses forfaitaires'!$E501*(VLOOKUP('Dépenses forfaitaires'!$D501,Listes!$A$43:$E$49,3,FALSE)))+(VLOOKUP('Dépenses forfaitaires'!$D501,Listes!$A$43:$E$49,4,FALSE))))))</f>
        <v/>
      </c>
      <c r="O501" s="100" t="str">
        <f>IF($H501="","",IF($C501=Listes!$B$34,Listes!$I$31,IF($C501=Listes!$B$35,(VLOOKUP('Dépenses forfaitaires'!$F501,Listes!$E$31:$F$36,2,FALSE)),IF($C501=Listes!$B$33,IF('Dépenses forfaitaires'!$E501&lt;=Listes!$A$64,'Dépenses forfaitaires'!$E501*Listes!$A$65,IF('Dépenses forfaitaires'!$E501&gt;Listes!$D$64,'Dépenses forfaitaires'!$E501*Listes!$D$65,(('Dépenses forfaitaires'!$E501*Listes!$B$65)+Listes!$C$65)))))))</f>
        <v/>
      </c>
      <c r="P501" s="101" t="str">
        <f t="shared" si="15"/>
        <v/>
      </c>
      <c r="Q501" s="221"/>
    </row>
    <row r="502" spans="1:17" ht="20.149999999999999" customHeight="1" x14ac:dyDescent="0.35">
      <c r="A502" s="44">
        <v>496</v>
      </c>
      <c r="B502" s="20"/>
      <c r="C502" s="20"/>
      <c r="D502" s="20"/>
      <c r="E502" s="20"/>
      <c r="F502" s="20"/>
      <c r="G502" s="20"/>
      <c r="H502" s="107" t="str">
        <f>IF(C502="","",IF(C502="","",(VLOOKUP(C502,Listes!$B$31:$C$35,2,FALSE))))</f>
        <v/>
      </c>
      <c r="I502" s="221" t="str">
        <f t="shared" si="14"/>
        <v/>
      </c>
      <c r="J502" s="221"/>
      <c r="K502" s="221"/>
      <c r="L502" s="101" t="str">
        <f>IF(H502="","",IF(H502="","",(VLOOKUP(H502,Listes!$C$31:$D$35,2,FALSE))))</f>
        <v/>
      </c>
      <c r="M502" s="100" t="str">
        <f>IF($H502="","",IF($C502=Listes!$B$32,IF('Dépenses forfaitaires'!$E502&lt;=Listes!$B$53,('Dépenses forfaitaires'!$E502*(VLOOKUP('Dépenses forfaitaires'!$D502,Listes!$A$54:$E$60,2,FALSE))),IF('Dépenses forfaitaires'!$E502&gt;Listes!$E$53,('Dépenses forfaitaires'!$E502*(VLOOKUP('Dépenses forfaitaires'!$D502,Listes!$A$54:$E$60,5,FALSE))),('Dépenses forfaitaires'!$E502*(VLOOKUP('Dépenses forfaitaires'!$D502,Listes!$A$54:$E$60,3,FALSE)))+(VLOOKUP('Dépenses forfaitaires'!$D502,Listes!$A$54:$E$60,4,FALSE))))))</f>
        <v/>
      </c>
      <c r="N502" s="100" t="str">
        <f>IF($H502="","",IF($C502=Listes!$B$31,IF('Dépenses forfaitaires'!$E502&lt;=Listes!$B$42,('Dépenses forfaitaires'!$E502*(VLOOKUP('Dépenses forfaitaires'!$D502,Listes!$A$43:$E$49,2,FALSE))),IF('Dépenses forfaitaires'!$E502&gt;Listes!$D$42,('Dépenses forfaitaires'!$E502*(VLOOKUP('Dépenses forfaitaires'!$D502,Listes!$A$43:$E$49,5,FALSE))),('Dépenses forfaitaires'!$E502*(VLOOKUP('Dépenses forfaitaires'!$D502,Listes!$A$43:$E$49,3,FALSE)))+(VLOOKUP('Dépenses forfaitaires'!$D502,Listes!$A$43:$E$49,4,FALSE))))))</f>
        <v/>
      </c>
      <c r="O502" s="100" t="str">
        <f>IF($H502="","",IF($C502=Listes!$B$34,Listes!$I$31,IF($C502=Listes!$B$35,(VLOOKUP('Dépenses forfaitaires'!$F502,Listes!$E$31:$F$36,2,FALSE)),IF($C502=Listes!$B$33,IF('Dépenses forfaitaires'!$E502&lt;=Listes!$A$64,'Dépenses forfaitaires'!$E502*Listes!$A$65,IF('Dépenses forfaitaires'!$E502&gt;Listes!$D$64,'Dépenses forfaitaires'!$E502*Listes!$D$65,(('Dépenses forfaitaires'!$E502*Listes!$B$65)+Listes!$C$65)))))))</f>
        <v/>
      </c>
      <c r="P502" s="101" t="str">
        <f t="shared" si="15"/>
        <v/>
      </c>
      <c r="Q502" s="221"/>
    </row>
    <row r="503" spans="1:17" ht="20.149999999999999" customHeight="1" x14ac:dyDescent="0.35">
      <c r="A503" s="44">
        <v>497</v>
      </c>
      <c r="B503" s="20"/>
      <c r="C503" s="20"/>
      <c r="D503" s="20"/>
      <c r="E503" s="20"/>
      <c r="F503" s="20"/>
      <c r="G503" s="20"/>
      <c r="H503" s="107" t="str">
        <f>IF(C503="","",IF(C503="","",(VLOOKUP(C503,Listes!$B$31:$C$35,2,FALSE))))</f>
        <v/>
      </c>
      <c r="I503" s="221" t="str">
        <f t="shared" si="14"/>
        <v/>
      </c>
      <c r="J503" s="221"/>
      <c r="K503" s="221"/>
      <c r="L503" s="101" t="str">
        <f>IF(H503="","",IF(H503="","",(VLOOKUP(H503,Listes!$C$31:$D$35,2,FALSE))))</f>
        <v/>
      </c>
      <c r="M503" s="100" t="str">
        <f>IF($H503="","",IF($C503=Listes!$B$32,IF('Dépenses forfaitaires'!$E503&lt;=Listes!$B$53,('Dépenses forfaitaires'!$E503*(VLOOKUP('Dépenses forfaitaires'!$D503,Listes!$A$54:$E$60,2,FALSE))),IF('Dépenses forfaitaires'!$E503&gt;Listes!$E$53,('Dépenses forfaitaires'!$E503*(VLOOKUP('Dépenses forfaitaires'!$D503,Listes!$A$54:$E$60,5,FALSE))),('Dépenses forfaitaires'!$E503*(VLOOKUP('Dépenses forfaitaires'!$D503,Listes!$A$54:$E$60,3,FALSE)))+(VLOOKUP('Dépenses forfaitaires'!$D503,Listes!$A$54:$E$60,4,FALSE))))))</f>
        <v/>
      </c>
      <c r="N503" s="100" t="str">
        <f>IF($H503="","",IF($C503=Listes!$B$31,IF('Dépenses forfaitaires'!$E503&lt;=Listes!$B$42,('Dépenses forfaitaires'!$E503*(VLOOKUP('Dépenses forfaitaires'!$D503,Listes!$A$43:$E$49,2,FALSE))),IF('Dépenses forfaitaires'!$E503&gt;Listes!$D$42,('Dépenses forfaitaires'!$E503*(VLOOKUP('Dépenses forfaitaires'!$D503,Listes!$A$43:$E$49,5,FALSE))),('Dépenses forfaitaires'!$E503*(VLOOKUP('Dépenses forfaitaires'!$D503,Listes!$A$43:$E$49,3,FALSE)))+(VLOOKUP('Dépenses forfaitaires'!$D503,Listes!$A$43:$E$49,4,FALSE))))))</f>
        <v/>
      </c>
      <c r="O503" s="100" t="str">
        <f>IF($H503="","",IF($C503=Listes!$B$34,Listes!$I$31,IF($C503=Listes!$B$35,(VLOOKUP('Dépenses forfaitaires'!$F503,Listes!$E$31:$F$36,2,FALSE)),IF($C503=Listes!$B$33,IF('Dépenses forfaitaires'!$E503&lt;=Listes!$A$64,'Dépenses forfaitaires'!$E503*Listes!$A$65,IF('Dépenses forfaitaires'!$E503&gt;Listes!$D$64,'Dépenses forfaitaires'!$E503*Listes!$D$65,(('Dépenses forfaitaires'!$E503*Listes!$B$65)+Listes!$C$65)))))))</f>
        <v/>
      </c>
      <c r="P503" s="101" t="str">
        <f t="shared" si="15"/>
        <v/>
      </c>
      <c r="Q503" s="221"/>
    </row>
    <row r="504" spans="1:17" ht="20.149999999999999" customHeight="1" x14ac:dyDescent="0.35">
      <c r="A504" s="44">
        <v>498</v>
      </c>
      <c r="B504" s="20"/>
      <c r="C504" s="20"/>
      <c r="D504" s="20"/>
      <c r="E504" s="20"/>
      <c r="F504" s="20"/>
      <c r="G504" s="20"/>
      <c r="H504" s="107" t="str">
        <f>IF(C504="","",IF(C504="","",(VLOOKUP(C504,Listes!$B$31:$C$35,2,FALSE))))</f>
        <v/>
      </c>
      <c r="I504" s="221" t="str">
        <f t="shared" si="14"/>
        <v/>
      </c>
      <c r="J504" s="221"/>
      <c r="K504" s="221"/>
      <c r="L504" s="101" t="str">
        <f>IF(H504="","",IF(H504="","",(VLOOKUP(H504,Listes!$C$31:$D$35,2,FALSE))))</f>
        <v/>
      </c>
      <c r="M504" s="100" t="str">
        <f>IF($H504="","",IF($C504=Listes!$B$32,IF('Dépenses forfaitaires'!$E504&lt;=Listes!$B$53,('Dépenses forfaitaires'!$E504*(VLOOKUP('Dépenses forfaitaires'!$D504,Listes!$A$54:$E$60,2,FALSE))),IF('Dépenses forfaitaires'!$E504&gt;Listes!$E$53,('Dépenses forfaitaires'!$E504*(VLOOKUP('Dépenses forfaitaires'!$D504,Listes!$A$54:$E$60,5,FALSE))),('Dépenses forfaitaires'!$E504*(VLOOKUP('Dépenses forfaitaires'!$D504,Listes!$A$54:$E$60,3,FALSE)))+(VLOOKUP('Dépenses forfaitaires'!$D504,Listes!$A$54:$E$60,4,FALSE))))))</f>
        <v/>
      </c>
      <c r="N504" s="100" t="str">
        <f>IF($H504="","",IF($C504=Listes!$B$31,IF('Dépenses forfaitaires'!$E504&lt;=Listes!$B$42,('Dépenses forfaitaires'!$E504*(VLOOKUP('Dépenses forfaitaires'!$D504,Listes!$A$43:$E$49,2,FALSE))),IF('Dépenses forfaitaires'!$E504&gt;Listes!$D$42,('Dépenses forfaitaires'!$E504*(VLOOKUP('Dépenses forfaitaires'!$D504,Listes!$A$43:$E$49,5,FALSE))),('Dépenses forfaitaires'!$E504*(VLOOKUP('Dépenses forfaitaires'!$D504,Listes!$A$43:$E$49,3,FALSE)))+(VLOOKUP('Dépenses forfaitaires'!$D504,Listes!$A$43:$E$49,4,FALSE))))))</f>
        <v/>
      </c>
      <c r="O504" s="100" t="str">
        <f>IF($H504="","",IF($C504=Listes!$B$34,Listes!$I$31,IF($C504=Listes!$B$35,(VLOOKUP('Dépenses forfaitaires'!$F504,Listes!$E$31:$F$36,2,FALSE)),IF($C504=Listes!$B$33,IF('Dépenses forfaitaires'!$E504&lt;=Listes!$A$64,'Dépenses forfaitaires'!$E504*Listes!$A$65,IF('Dépenses forfaitaires'!$E504&gt;Listes!$D$64,'Dépenses forfaitaires'!$E504*Listes!$D$65,(('Dépenses forfaitaires'!$E504*Listes!$B$65)+Listes!$C$65)))))))</f>
        <v/>
      </c>
      <c r="P504" s="101" t="str">
        <f t="shared" si="15"/>
        <v/>
      </c>
      <c r="Q504" s="221"/>
    </row>
    <row r="505" spans="1:17" ht="20.149999999999999" customHeight="1" x14ac:dyDescent="0.35">
      <c r="A505" s="44">
        <v>499</v>
      </c>
      <c r="B505" s="20"/>
      <c r="C505" s="20"/>
      <c r="D505" s="20"/>
      <c r="E505" s="20"/>
      <c r="F505" s="20"/>
      <c r="G505" s="20"/>
      <c r="H505" s="107" t="str">
        <f>IF(C505="","",IF(C505="","",(VLOOKUP(C505,Listes!$B$31:$C$35,2,FALSE))))</f>
        <v/>
      </c>
      <c r="I505" s="221" t="str">
        <f t="shared" si="14"/>
        <v/>
      </c>
      <c r="J505" s="221"/>
      <c r="K505" s="221"/>
      <c r="L505" s="101" t="str">
        <f>IF(H505="","",IF(H505="","",(VLOOKUP(H505,Listes!$C$31:$D$35,2,FALSE))))</f>
        <v/>
      </c>
      <c r="M505" s="100" t="str">
        <f>IF($H505="","",IF($C505=Listes!$B$32,IF('Dépenses forfaitaires'!$E505&lt;=Listes!$B$53,('Dépenses forfaitaires'!$E505*(VLOOKUP('Dépenses forfaitaires'!$D505,Listes!$A$54:$E$60,2,FALSE))),IF('Dépenses forfaitaires'!$E505&gt;Listes!$E$53,('Dépenses forfaitaires'!$E505*(VLOOKUP('Dépenses forfaitaires'!$D505,Listes!$A$54:$E$60,5,FALSE))),('Dépenses forfaitaires'!$E505*(VLOOKUP('Dépenses forfaitaires'!$D505,Listes!$A$54:$E$60,3,FALSE)))+(VLOOKUP('Dépenses forfaitaires'!$D505,Listes!$A$54:$E$60,4,FALSE))))))</f>
        <v/>
      </c>
      <c r="N505" s="100" t="str">
        <f>IF($H505="","",IF($C505=Listes!$B$31,IF('Dépenses forfaitaires'!$E505&lt;=Listes!$B$42,('Dépenses forfaitaires'!$E505*(VLOOKUP('Dépenses forfaitaires'!$D505,Listes!$A$43:$E$49,2,FALSE))),IF('Dépenses forfaitaires'!$E505&gt;Listes!$D$42,('Dépenses forfaitaires'!$E505*(VLOOKUP('Dépenses forfaitaires'!$D505,Listes!$A$43:$E$49,5,FALSE))),('Dépenses forfaitaires'!$E505*(VLOOKUP('Dépenses forfaitaires'!$D505,Listes!$A$43:$E$49,3,FALSE)))+(VLOOKUP('Dépenses forfaitaires'!$D505,Listes!$A$43:$E$49,4,FALSE))))))</f>
        <v/>
      </c>
      <c r="O505" s="100" t="str">
        <f>IF($H505="","",IF($C505=Listes!$B$34,Listes!$I$31,IF($C505=Listes!$B$35,(VLOOKUP('Dépenses forfaitaires'!$F505,Listes!$E$31:$F$36,2,FALSE)),IF($C505=Listes!$B$33,IF('Dépenses forfaitaires'!$E505&lt;=Listes!$A$64,'Dépenses forfaitaires'!$E505*Listes!$A$65,IF('Dépenses forfaitaires'!$E505&gt;Listes!$D$64,'Dépenses forfaitaires'!$E505*Listes!$D$65,(('Dépenses forfaitaires'!$E505*Listes!$B$65)+Listes!$C$65)))))))</f>
        <v/>
      </c>
      <c r="P505" s="101" t="str">
        <f t="shared" si="15"/>
        <v/>
      </c>
      <c r="Q505" s="221"/>
    </row>
    <row r="506" spans="1:17" ht="20.149999999999999" customHeight="1" thickBot="1" x14ac:dyDescent="0.4">
      <c r="A506" s="45">
        <v>500</v>
      </c>
      <c r="B506" s="20"/>
      <c r="C506" s="20"/>
      <c r="D506" s="20"/>
      <c r="E506" s="20"/>
      <c r="F506" s="20"/>
      <c r="G506" s="20"/>
      <c r="H506" s="107" t="str">
        <f>IF(C506="","",IF(C506="","",(VLOOKUP(C506,Listes!$B$31:$C$35,2,FALSE))))</f>
        <v/>
      </c>
      <c r="I506" s="221" t="str">
        <f t="shared" si="14"/>
        <v/>
      </c>
      <c r="J506" s="221"/>
      <c r="K506" s="221"/>
      <c r="L506" s="101" t="str">
        <f>IF(H506="","",IF(H506="","",(VLOOKUP(H506,Listes!$C$31:$D$35,2,FALSE))))</f>
        <v/>
      </c>
      <c r="M506" s="100" t="str">
        <f>IF($H506="","",IF($C506=Listes!$B$32,IF('Dépenses forfaitaires'!$E506&lt;=Listes!$B$53,('Dépenses forfaitaires'!$E506*(VLOOKUP('Dépenses forfaitaires'!$D506,Listes!$A$54:$E$60,2,FALSE))),IF('Dépenses forfaitaires'!$E506&gt;Listes!$E$53,('Dépenses forfaitaires'!$E506*(VLOOKUP('Dépenses forfaitaires'!$D506,Listes!$A$54:$E$60,5,FALSE))),('Dépenses forfaitaires'!$E506*(VLOOKUP('Dépenses forfaitaires'!$D506,Listes!$A$54:$E$60,3,FALSE)))+(VLOOKUP('Dépenses forfaitaires'!$D506,Listes!$A$54:$E$60,4,FALSE))))))</f>
        <v/>
      </c>
      <c r="N506" s="100" t="str">
        <f>IF($H506="","",IF($C506=Listes!$B$31,IF('Dépenses forfaitaires'!$E506&lt;=Listes!$B$42,('Dépenses forfaitaires'!$E506*(VLOOKUP('Dépenses forfaitaires'!$D506,Listes!$A$43:$E$49,2,FALSE))),IF('Dépenses forfaitaires'!$E506&gt;Listes!$D$42,('Dépenses forfaitaires'!$E506*(VLOOKUP('Dépenses forfaitaires'!$D506,Listes!$A$43:$E$49,5,FALSE))),('Dépenses forfaitaires'!$E506*(VLOOKUP('Dépenses forfaitaires'!$D506,Listes!$A$43:$E$49,3,FALSE)))+(VLOOKUP('Dépenses forfaitaires'!$D506,Listes!$A$43:$E$49,4,FALSE))))))</f>
        <v/>
      </c>
      <c r="O506" s="100" t="str">
        <f>IF($H506="","",IF($C506=Listes!$B$34,Listes!$I$31,IF($C506=Listes!$B$35,(VLOOKUP('Dépenses forfaitaires'!$F506,Listes!$E$31:$F$36,2,FALSE)),IF($C506=Listes!$B$33,IF('Dépenses forfaitaires'!$E506&lt;=Listes!$A$64,'Dépenses forfaitaires'!$E506*Listes!$A$65,IF('Dépenses forfaitaires'!$E506&gt;Listes!$D$64,'Dépenses forfaitaires'!$E506*Listes!$D$65,(('Dépenses forfaitaires'!$E506*Listes!$B$65)+Listes!$C$65)))))))</f>
        <v/>
      </c>
      <c r="P506" s="101" t="str">
        <f t="shared" si="15"/>
        <v/>
      </c>
      <c r="Q506" s="221"/>
    </row>
    <row r="507" spans="1:17" s="46" customFormat="1" ht="20.149999999999999" customHeight="1" thickBot="1" x14ac:dyDescent="0.5">
      <c r="L507" s="218" t="s">
        <v>35</v>
      </c>
      <c r="M507" s="219"/>
      <c r="P507" s="220">
        <f>SUM(P7:P506)</f>
        <v>0</v>
      </c>
      <c r="Q507" s="31"/>
    </row>
  </sheetData>
  <mergeCells count="6">
    <mergeCell ref="A1:Q1"/>
    <mergeCell ref="A2:Q2"/>
    <mergeCell ref="A3:A4"/>
    <mergeCell ref="D4:E4"/>
    <mergeCell ref="M3:O3"/>
    <mergeCell ref="M4:O4"/>
  </mergeCells>
  <conditionalFormatting sqref="D7:D11 D12:E506">
    <cfRule type="expression" dxfId="59" priority="231">
      <formula>$C7="Frais d'hébergement"</formula>
    </cfRule>
  </conditionalFormatting>
  <conditionalFormatting sqref="D7:D506">
    <cfRule type="expression" dxfId="58" priority="233">
      <formula>$C7="Frais de déplacement Cyclomoteurs"</formula>
    </cfRule>
  </conditionalFormatting>
  <conditionalFormatting sqref="E7:E10">
    <cfRule type="expression" dxfId="57" priority="6">
      <formula>$C7="Frais d'hébergement"</formula>
    </cfRule>
    <cfRule type="expression" dxfId="56" priority="7">
      <formula>$C7="Frais de restauration"</formula>
    </cfRule>
  </conditionalFormatting>
  <conditionalFormatting sqref="F7:F506">
    <cfRule type="expression" dxfId="55" priority="239">
      <formula>$C7="Frais de déplacement Cyclomoteurs"</formula>
    </cfRule>
    <cfRule type="expression" dxfId="54" priority="242">
      <formula>$C7="Frais de déplacement Motocyclettes"</formula>
    </cfRule>
    <cfRule type="expression" dxfId="53" priority="243">
      <formula>$C7="Frais de déplacement Voitures"</formula>
    </cfRule>
  </conditionalFormatting>
  <conditionalFormatting sqref="I7:I506">
    <cfRule type="expression" dxfId="52" priority="1">
      <formula>$H7="Frais de déplacement (barèmes kilométriques) "</formula>
    </cfRule>
  </conditionalFormatting>
  <dataValidations count="2">
    <dataValidation type="decimal" operator="greaterThan" allowBlank="1" showInputMessage="1" showErrorMessage="1" sqref="P7:P506">
      <formula1>0</formula1>
    </dataValidation>
    <dataValidation showInputMessage="1" showErrorMessage="1" sqref="H7:H506"/>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Listes!$A$31:$A$37</xm:f>
          </x14:formula1>
          <xm:sqref>D7:D506</xm:sqref>
        </x14:dataValidation>
        <x14:dataValidation type="list" allowBlank="1" showInputMessage="1" showErrorMessage="1">
          <x14:formula1>
            <xm:f>Listes!$E$31:$E$36</xm:f>
          </x14:formula1>
          <xm:sqref>F7:F506</xm:sqref>
        </x14:dataValidation>
        <x14:dataValidation type="list" allowBlank="1" showInputMessage="1" showErrorMessage="1">
          <x14:formula1>
            <xm:f>Listes!$B$31:$B$35</xm:f>
          </x14:formula1>
          <xm:sqref>C7:C506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156"/>
  <sheetViews>
    <sheetView showGridLines="0" zoomScale="80" zoomScaleNormal="80" workbookViewId="0">
      <selection activeCell="E10" sqref="E10:J13"/>
    </sheetView>
  </sheetViews>
  <sheetFormatPr baseColWidth="10" defaultColWidth="23.1796875" defaultRowHeight="14.5" x14ac:dyDescent="0.35"/>
  <cols>
    <col min="1" max="1" width="5" style="165" customWidth="1"/>
    <col min="2" max="2" width="48" style="165" customWidth="1"/>
    <col min="3" max="3" width="23.1796875" style="165"/>
    <col min="4" max="4" width="23.81640625" style="165" customWidth="1"/>
    <col min="5" max="5" width="28.54296875" style="165" customWidth="1"/>
    <col min="6" max="6" width="41" style="165" customWidth="1"/>
    <col min="7" max="7" width="89.54296875" style="165" bestFit="1" customWidth="1"/>
    <col min="8" max="8" width="18.26953125" style="165" customWidth="1"/>
    <col min="9" max="9" width="23.81640625" style="165" customWidth="1"/>
    <col min="10" max="10" width="30.26953125" style="165" customWidth="1"/>
    <col min="11" max="11" width="30.26953125" style="165" bestFit="1" customWidth="1"/>
    <col min="12" max="12" width="10.7265625" style="165" customWidth="1"/>
    <col min="13" max="13" width="76.453125" style="165" hidden="1" customWidth="1"/>
    <col min="14" max="14" width="0" style="165" hidden="1" customWidth="1"/>
    <col min="15" max="16384" width="23.1796875" style="165"/>
  </cols>
  <sheetData>
    <row r="1" spans="1:10" ht="15" customHeight="1" x14ac:dyDescent="0.35">
      <c r="A1" s="163"/>
      <c r="B1" s="164"/>
      <c r="C1" s="164"/>
      <c r="D1" s="164"/>
      <c r="E1" s="164"/>
      <c r="F1" s="164"/>
      <c r="G1" s="164"/>
    </row>
    <row r="2" spans="1:10" ht="15" customHeight="1" x14ac:dyDescent="0.35">
      <c r="A2" s="163"/>
      <c r="B2" s="163"/>
    </row>
    <row r="3" spans="1:10" ht="15" customHeight="1" x14ac:dyDescent="0.35">
      <c r="A3" s="163"/>
      <c r="B3" s="163"/>
    </row>
    <row r="4" spans="1:10" ht="15" customHeight="1" x14ac:dyDescent="0.35">
      <c r="A4" s="163"/>
      <c r="B4" s="163"/>
    </row>
    <row r="5" spans="1:10" ht="15" customHeight="1" x14ac:dyDescent="0.35">
      <c r="A5" s="163"/>
      <c r="B5" s="163"/>
    </row>
    <row r="6" spans="1:10" ht="15" customHeight="1" x14ac:dyDescent="0.35">
      <c r="A6" s="163"/>
      <c r="B6" s="163"/>
    </row>
    <row r="7" spans="1:10" ht="15" customHeight="1" x14ac:dyDescent="0.35">
      <c r="A7" s="163"/>
      <c r="B7" s="166"/>
      <c r="C7" s="167"/>
    </row>
    <row r="8" spans="1:10" ht="15" customHeight="1" x14ac:dyDescent="0.35">
      <c r="A8" s="163"/>
      <c r="B8" s="166"/>
      <c r="C8" s="167"/>
    </row>
    <row r="9" spans="1:10" ht="60.65" customHeight="1" x14ac:dyDescent="0.35">
      <c r="A9" s="571" t="s">
        <v>176</v>
      </c>
      <c r="B9" s="572"/>
      <c r="C9" s="572"/>
      <c r="D9" s="572"/>
      <c r="E9" s="572"/>
      <c r="F9" s="572"/>
      <c r="G9" s="572"/>
      <c r="H9" s="572"/>
      <c r="I9" s="572"/>
      <c r="J9" s="573"/>
    </row>
    <row r="10" spans="1:10" ht="20.149999999999999" customHeight="1" x14ac:dyDescent="0.35">
      <c r="A10" s="574" t="s">
        <v>43</v>
      </c>
      <c r="B10" s="574"/>
      <c r="C10" s="574"/>
      <c r="D10" s="574"/>
      <c r="E10" s="617">
        <f>'Synthèse dépenses bénéficiaire'!E10:J10</f>
        <v>0</v>
      </c>
      <c r="F10" s="618"/>
      <c r="G10" s="618"/>
      <c r="H10" s="618"/>
      <c r="I10" s="618"/>
      <c r="J10" s="619"/>
    </row>
    <row r="11" spans="1:10" ht="20.149999999999999" customHeight="1" x14ac:dyDescent="0.35">
      <c r="A11" s="574" t="s">
        <v>42</v>
      </c>
      <c r="B11" s="574"/>
      <c r="C11" s="574"/>
      <c r="D11" s="574"/>
      <c r="E11" s="617">
        <f>'Synthèse dépenses bénéficiaire'!E11:J11</f>
        <v>0</v>
      </c>
      <c r="F11" s="618"/>
      <c r="G11" s="618"/>
      <c r="H11" s="618"/>
      <c r="I11" s="618"/>
      <c r="J11" s="619"/>
    </row>
    <row r="12" spans="1:10" ht="20.149999999999999" customHeight="1" x14ac:dyDescent="0.35">
      <c r="A12" s="574" t="s">
        <v>205</v>
      </c>
      <c r="B12" s="574"/>
      <c r="C12" s="574"/>
      <c r="D12" s="574"/>
      <c r="E12" s="617">
        <f>'Synthèse dépenses bénéficiaire'!E12:J12</f>
        <v>0</v>
      </c>
      <c r="F12" s="618"/>
      <c r="G12" s="618"/>
      <c r="H12" s="618"/>
      <c r="I12" s="618"/>
      <c r="J12" s="619"/>
    </row>
    <row r="13" spans="1:10" ht="20.149999999999999" customHeight="1" x14ac:dyDescent="0.35">
      <c r="A13" s="574" t="s">
        <v>275</v>
      </c>
      <c r="B13" s="574"/>
      <c r="C13" s="574"/>
      <c r="D13" s="574"/>
      <c r="E13" s="617">
        <f>'Synthèse dépenses bénéficiaire'!E13:J13</f>
        <v>0</v>
      </c>
      <c r="F13" s="618"/>
      <c r="G13" s="618"/>
      <c r="H13" s="618"/>
      <c r="I13" s="618"/>
      <c r="J13" s="619"/>
    </row>
    <row r="14" spans="1:10" ht="25" customHeight="1" x14ac:dyDescent="0.35">
      <c r="A14" s="571" t="s">
        <v>16</v>
      </c>
      <c r="B14" s="572"/>
      <c r="C14" s="572"/>
      <c r="D14" s="572"/>
      <c r="E14" s="572"/>
      <c r="F14" s="572"/>
      <c r="G14" s="572"/>
      <c r="H14" s="572"/>
      <c r="I14" s="572"/>
      <c r="J14" s="573"/>
    </row>
    <row r="15" spans="1:10" ht="15" customHeight="1" thickBot="1" x14ac:dyDescent="0.4">
      <c r="A15" s="168"/>
      <c r="B15" s="168"/>
      <c r="C15" s="168"/>
      <c r="D15" s="168"/>
      <c r="E15" s="168"/>
      <c r="F15" s="168"/>
      <c r="G15" s="168"/>
      <c r="H15" s="168"/>
      <c r="I15" s="168"/>
    </row>
    <row r="16" spans="1:10" ht="15" customHeight="1" thickBot="1" x14ac:dyDescent="0.4">
      <c r="A16" s="168"/>
      <c r="B16" s="575" t="s">
        <v>276</v>
      </c>
      <c r="C16" s="576"/>
      <c r="D16" s="577"/>
      <c r="E16" s="168"/>
      <c r="F16" s="168"/>
      <c r="G16" s="168"/>
      <c r="H16" s="168"/>
      <c r="I16" s="168"/>
    </row>
    <row r="17" spans="1:14" ht="15" customHeight="1" x14ac:dyDescent="0.35">
      <c r="A17" s="168"/>
      <c r="B17" s="578" t="str">
        <f>IF('DP_Instruction factures SI'!M4="","","Une ou plusieurs lignes ne sont pas instruites_Onglet DP Instruction sur factures SI")</f>
        <v/>
      </c>
      <c r="C17" s="579"/>
      <c r="D17" s="580"/>
      <c r="E17" s="168"/>
      <c r="F17" s="168"/>
      <c r="G17" s="168"/>
      <c r="H17" s="168"/>
      <c r="I17" s="168"/>
    </row>
    <row r="18" spans="1:14" ht="15" customHeight="1" x14ac:dyDescent="0.35">
      <c r="A18" s="168"/>
      <c r="B18" s="578" t="str">
        <f>IF('DP_Instruction rémunération SI'!T4="","","Une ou plusieurs lignes ne sont pas instruites_Onglet DP Instruction rémunération SI")</f>
        <v/>
      </c>
      <c r="C18" s="579"/>
      <c r="D18" s="580"/>
      <c r="E18" s="168"/>
      <c r="F18" s="168"/>
      <c r="G18" s="168"/>
      <c r="H18" s="168"/>
      <c r="I18" s="168"/>
    </row>
    <row r="19" spans="1:14" ht="15" customHeight="1" x14ac:dyDescent="0.35">
      <c r="A19" s="168"/>
      <c r="B19" s="578" t="str">
        <f>IF('DP_Instruction frais réels'!N4="","","Une ou plusieurs lignes ne sont pas instruites_Onglet DP Instruction frais réels")</f>
        <v/>
      </c>
      <c r="C19" s="579"/>
      <c r="D19" s="580"/>
      <c r="E19" s="168"/>
      <c r="F19" s="168"/>
      <c r="G19" s="168"/>
      <c r="H19" s="168"/>
      <c r="I19" s="168"/>
    </row>
    <row r="20" spans="1:14" ht="15" customHeight="1" thickBot="1" x14ac:dyDescent="0.4">
      <c r="A20" s="168"/>
      <c r="B20" s="586" t="str">
        <f>IF('DP_Instruction Forfaitaires'!T4="","","Une ou plusieurs lignes ne sont pas instruites_Onglet DP Instruction forfaitaires")</f>
        <v/>
      </c>
      <c r="C20" s="587"/>
      <c r="D20" s="588"/>
      <c r="E20" s="168"/>
      <c r="F20" s="168"/>
      <c r="G20" s="168"/>
      <c r="H20" s="168"/>
      <c r="I20" s="168"/>
    </row>
    <row r="21" spans="1:14" ht="15" customHeight="1" thickBot="1" x14ac:dyDescent="0.4">
      <c r="A21" s="168"/>
      <c r="B21" s="168"/>
      <c r="C21" s="168"/>
      <c r="D21" s="168"/>
      <c r="E21" s="168"/>
      <c r="F21" s="168"/>
      <c r="G21" s="168"/>
      <c r="H21" s="168"/>
      <c r="I21" s="168"/>
    </row>
    <row r="22" spans="1:14" ht="30.75" customHeight="1" thickBot="1" x14ac:dyDescent="0.4">
      <c r="A22" s="169"/>
      <c r="B22" s="170" t="s">
        <v>18</v>
      </c>
      <c r="C22" s="171" t="s">
        <v>19</v>
      </c>
      <c r="D22" s="171" t="s">
        <v>21</v>
      </c>
      <c r="E22" s="417" t="s">
        <v>198</v>
      </c>
      <c r="F22" s="172" t="s">
        <v>23</v>
      </c>
      <c r="G22" s="173"/>
    </row>
    <row r="23" spans="1:14" ht="19.5" customHeight="1" x14ac:dyDescent="0.35">
      <c r="A23" s="169"/>
      <c r="B23" s="174" t="s">
        <v>237</v>
      </c>
      <c r="C23" s="175">
        <f>IF(OR($B$17&lt;&gt;"",$B$18&lt;&gt;"",$B$19&lt;&gt;"",$B$20&lt;&gt;""),0,H32+H38)</f>
        <v>0</v>
      </c>
      <c r="D23" s="175">
        <f t="shared" ref="D23:E23" si="0">IF(OR($B$17&lt;&gt;"",$B$18&lt;&gt;"",$B$19&lt;&gt;"",$B$20&lt;&gt;""),0,I32+I38)</f>
        <v>0</v>
      </c>
      <c r="E23" s="175">
        <f t="shared" si="0"/>
        <v>0</v>
      </c>
      <c r="F23" s="175">
        <f>IF(C23-E23&lt;=0,0,C23-E23)</f>
        <v>0</v>
      </c>
      <c r="G23" s="173"/>
    </row>
    <row r="24" spans="1:14" ht="20.149999999999999" customHeight="1" x14ac:dyDescent="0.35">
      <c r="A24" s="169"/>
      <c r="B24" s="174" t="s">
        <v>177</v>
      </c>
      <c r="C24" s="175">
        <f ca="1">IF(OR($B$17&lt;&gt;"",$B$18&lt;&gt;"",$B$19&lt;&gt;"",$B$20&lt;&gt;""),0,H40)</f>
        <v>0</v>
      </c>
      <c r="D24" s="175">
        <f t="shared" ref="D24:E24" ca="1" si="1">IF(OR($B$17&lt;&gt;"",$B$18&lt;&gt;"",$B$19&lt;&gt;"",$B$20&lt;&gt;""),0,I40)</f>
        <v>0</v>
      </c>
      <c r="E24" s="175">
        <f t="shared" ca="1" si="1"/>
        <v>0</v>
      </c>
      <c r="F24" s="175">
        <f t="shared" ref="F24:F27" ca="1" si="2">IF(C24-E24&lt;=0,0,C24-E24)</f>
        <v>0</v>
      </c>
      <c r="G24" s="173"/>
    </row>
    <row r="25" spans="1:14" ht="20.149999999999999" customHeight="1" x14ac:dyDescent="0.35">
      <c r="A25" s="169"/>
      <c r="B25" s="174" t="s">
        <v>179</v>
      </c>
      <c r="C25" s="175">
        <f>IF(OR($B$17&lt;&gt;"",$B$18&lt;&gt;"",$B$19&lt;&gt;"",$B$20&lt;&gt;""),0,H45)</f>
        <v>0</v>
      </c>
      <c r="D25" s="175">
        <f t="shared" ref="D25:E25" si="3">IF(OR($B$17&lt;&gt;"",$B$18&lt;&gt;"",$B$19&lt;&gt;"",$B$20&lt;&gt;""),0,I45)</f>
        <v>0</v>
      </c>
      <c r="E25" s="175">
        <f t="shared" si="3"/>
        <v>0</v>
      </c>
      <c r="F25" s="175">
        <f t="shared" si="2"/>
        <v>0</v>
      </c>
      <c r="G25" s="173"/>
    </row>
    <row r="26" spans="1:14" ht="20.149999999999999" customHeight="1" x14ac:dyDescent="0.35">
      <c r="A26" s="169"/>
      <c r="B26" s="174" t="s">
        <v>122</v>
      </c>
      <c r="C26" s="175">
        <f>IF(OR($B$17&lt;&gt;"",$B$18&lt;&gt;"",$B$19&lt;&gt;"",$B$20&lt;&gt;""),0,H47)</f>
        <v>0</v>
      </c>
      <c r="D26" s="175">
        <f t="shared" ref="D26:E26" si="4">IF(OR($B$17&lt;&gt;"",$B$18&lt;&gt;"",$B$19&lt;&gt;"",$B$20&lt;&gt;""),0,I47)</f>
        <v>0</v>
      </c>
      <c r="E26" s="175">
        <f t="shared" si="4"/>
        <v>0</v>
      </c>
      <c r="F26" s="175">
        <f t="shared" si="2"/>
        <v>0</v>
      </c>
      <c r="G26" s="173"/>
    </row>
    <row r="27" spans="1:14" ht="20.149999999999999" customHeight="1" thickBot="1" x14ac:dyDescent="0.4">
      <c r="A27" s="169"/>
      <c r="B27" s="174" t="s">
        <v>174</v>
      </c>
      <c r="C27" s="175">
        <f>IF(OR($B$17&lt;&gt;"",$B$18&lt;&gt;"",$B$19&lt;&gt;"",$B$20&lt;&gt;""),0,H50)</f>
        <v>0</v>
      </c>
      <c r="D27" s="175">
        <f t="shared" ref="D27:E27" si="5">IF(OR($B$17&lt;&gt;"",$B$18&lt;&gt;"",$B$19&lt;&gt;"",$B$20&lt;&gt;""),0,I50)</f>
        <v>0</v>
      </c>
      <c r="E27" s="175">
        <f t="shared" si="5"/>
        <v>0</v>
      </c>
      <c r="F27" s="175">
        <f t="shared" si="2"/>
        <v>0</v>
      </c>
      <c r="G27" s="173"/>
    </row>
    <row r="28" spans="1:14" ht="20.25" customHeight="1" thickBot="1" x14ac:dyDescent="0.4">
      <c r="A28" s="169"/>
      <c r="B28" s="170" t="s">
        <v>2</v>
      </c>
      <c r="C28" s="176">
        <f ca="1">SUM(C23:C27)</f>
        <v>0</v>
      </c>
      <c r="D28" s="176">
        <f ca="1">SUM(D23:D27)</f>
        <v>0</v>
      </c>
      <c r="E28" s="176">
        <f ca="1">SUM(E23:E27)</f>
        <v>0</v>
      </c>
      <c r="F28" s="177">
        <f ca="1">SUM(F23:F27)</f>
        <v>0</v>
      </c>
      <c r="G28" s="173"/>
    </row>
    <row r="29" spans="1:14" ht="15" customHeight="1" thickBot="1" x14ac:dyDescent="0.4">
      <c r="A29" s="163"/>
      <c r="B29" s="173"/>
      <c r="C29" s="173"/>
      <c r="D29" s="173"/>
      <c r="E29" s="173"/>
      <c r="F29" s="173"/>
    </row>
    <row r="30" spans="1:14" ht="15" customHeight="1" thickBot="1" x14ac:dyDescent="0.4">
      <c r="A30" s="163"/>
      <c r="B30" s="569" t="s">
        <v>277</v>
      </c>
      <c r="C30" s="569"/>
      <c r="D30" s="569"/>
      <c r="E30" s="173"/>
      <c r="G30" s="583" t="s">
        <v>281</v>
      </c>
      <c r="H30" s="584"/>
      <c r="I30" s="584"/>
      <c r="J30" s="584"/>
      <c r="K30" s="585"/>
    </row>
    <row r="31" spans="1:14" ht="29.5" thickBot="1" x14ac:dyDescent="0.4">
      <c r="A31" s="163"/>
      <c r="B31" s="373" t="s">
        <v>49</v>
      </c>
      <c r="C31" s="373" t="s">
        <v>278</v>
      </c>
      <c r="D31" s="384" t="s">
        <v>283</v>
      </c>
      <c r="E31" s="384" t="s">
        <v>279</v>
      </c>
      <c r="F31" s="173"/>
      <c r="G31" s="431" t="s">
        <v>49</v>
      </c>
      <c r="H31" s="432" t="s">
        <v>19</v>
      </c>
      <c r="I31" s="433" t="s">
        <v>22</v>
      </c>
      <c r="J31" s="432" t="s">
        <v>198</v>
      </c>
      <c r="K31" s="433" t="s">
        <v>39</v>
      </c>
      <c r="M31" s="581" t="s">
        <v>169</v>
      </c>
      <c r="N31" s="582"/>
    </row>
    <row r="32" spans="1:14" ht="15" customHeight="1" x14ac:dyDescent="0.35">
      <c r="A32" s="163"/>
      <c r="B32" s="374" t="s">
        <v>238</v>
      </c>
      <c r="C32" s="375"/>
      <c r="D32" s="385"/>
      <c r="E32" s="385"/>
      <c r="F32" s="173"/>
      <c r="G32" s="434" t="s">
        <v>238</v>
      </c>
      <c r="H32" s="435">
        <f>SUM(H33:H37)</f>
        <v>0</v>
      </c>
      <c r="I32" s="435">
        <f>SUM(I33:I37)</f>
        <v>0</v>
      </c>
      <c r="J32" s="435">
        <f>SUM(J33:J37)</f>
        <v>0</v>
      </c>
      <c r="K32" s="436"/>
      <c r="M32" s="401" t="s">
        <v>170</v>
      </c>
      <c r="N32" s="402">
        <f ca="1">((I54-I38-I34)*0.2)/0.8</f>
        <v>0</v>
      </c>
    </row>
    <row r="33" spans="1:14" ht="15" customHeight="1" x14ac:dyDescent="0.35">
      <c r="A33" s="163"/>
      <c r="B33" s="376" t="s">
        <v>57</v>
      </c>
      <c r="C33" s="377"/>
      <c r="D33" s="386"/>
      <c r="E33" s="386"/>
      <c r="F33" s="173" t="s">
        <v>285</v>
      </c>
      <c r="G33" s="396" t="s">
        <v>57</v>
      </c>
      <c r="H33" s="437">
        <f>SUMIF('DP_Instruction factures SI'!$E$7:$E$506,'Synthèse dépenses SI'!G33,'DP_Instruction factures SI'!$H$7:$H$506)</f>
        <v>0</v>
      </c>
      <c r="I33" s="437">
        <f>SUMIF('DP_Instruction factures SI'!$E$7:$E$506,'Synthèse dépenses SI'!G33,'DP_Instruction factures SI'!$L$7:$L$506)</f>
        <v>0</v>
      </c>
      <c r="J33" s="438">
        <f>I33</f>
        <v>0</v>
      </c>
      <c r="K33" s="436"/>
      <c r="M33" s="399" t="s">
        <v>167</v>
      </c>
      <c r="N33" s="403">
        <f>IF(I34+I39=0,0,((I34/(I34+I39))*N32))</f>
        <v>0</v>
      </c>
    </row>
    <row r="34" spans="1:14" ht="15" customHeight="1" thickBot="1" x14ac:dyDescent="0.4">
      <c r="A34" s="163"/>
      <c r="B34" s="378" t="s">
        <v>59</v>
      </c>
      <c r="C34" s="377"/>
      <c r="D34" s="386"/>
      <c r="E34" s="386"/>
      <c r="F34" s="173"/>
      <c r="G34" s="439" t="s">
        <v>59</v>
      </c>
      <c r="H34" s="437">
        <f>SUMIF('DP_Instruction factures SI'!$E$7:$E$506,'Synthèse dépenses SI'!G34,'DP_Instruction factures SI'!$H$7:$H$506)</f>
        <v>0</v>
      </c>
      <c r="I34" s="437">
        <f>SUMIF('DP_Instruction factures SI'!$E$7:$E$506,'Synthèse dépenses SI'!G34,'DP_Instruction factures SI'!$L$7:$L$506)</f>
        <v>0</v>
      </c>
      <c r="J34" s="438">
        <f>MIN(I34,N33)</f>
        <v>0</v>
      </c>
      <c r="K34" s="436" t="s">
        <v>157</v>
      </c>
      <c r="M34" s="400" t="s">
        <v>168</v>
      </c>
      <c r="N34" s="404">
        <f>IF(I34+I39=0,0,((I39/(I39+I34))*N32))</f>
        <v>0</v>
      </c>
    </row>
    <row r="35" spans="1:14" ht="15" customHeight="1" x14ac:dyDescent="0.35">
      <c r="A35" s="163"/>
      <c r="B35" s="379" t="s">
        <v>58</v>
      </c>
      <c r="C35" s="377"/>
      <c r="D35" s="386"/>
      <c r="E35" s="386"/>
      <c r="F35" s="173"/>
      <c r="G35" s="440" t="s">
        <v>58</v>
      </c>
      <c r="H35" s="437">
        <f>SUMIF('DP_Instruction factures SI'!$E$7:$E$506,'Synthèse dépenses SI'!G35,'DP_Instruction factures SI'!$H$7:$H$506)</f>
        <v>0</v>
      </c>
      <c r="I35" s="437">
        <f>SUMIF('DP_Instruction factures SI'!$E$7:$E$506,'Synthèse dépenses SI'!G35,'DP_Instruction factures SI'!$L$7:$L$506)</f>
        <v>0</v>
      </c>
      <c r="J35" s="438">
        <f>I35</f>
        <v>0</v>
      </c>
      <c r="K35" s="436"/>
    </row>
    <row r="36" spans="1:14" ht="15" customHeight="1" x14ac:dyDescent="0.35">
      <c r="A36" s="163"/>
      <c r="B36" s="376" t="s">
        <v>60</v>
      </c>
      <c r="C36" s="377"/>
      <c r="D36" s="386"/>
      <c r="E36" s="386"/>
      <c r="F36" s="173"/>
      <c r="G36" s="396" t="s">
        <v>60</v>
      </c>
      <c r="H36" s="437">
        <f>SUMIF('DP_Instruction factures SI'!$E$7:$E$506,'Synthèse dépenses SI'!G36,'DP_Instruction factures SI'!$H$7:$H$506)</f>
        <v>0</v>
      </c>
      <c r="I36" s="437">
        <f>SUMIF('DP_Instruction factures SI'!$E$7:$E$506,'Synthèse dépenses SI'!G36,'DP_Instruction factures SI'!$L$7:$L$506)</f>
        <v>0</v>
      </c>
      <c r="J36" s="438">
        <f t="shared" ref="J36:J37" si="6">I36</f>
        <v>0</v>
      </c>
      <c r="K36" s="436"/>
    </row>
    <row r="37" spans="1:14" ht="15" customHeight="1" x14ac:dyDescent="0.35">
      <c r="A37" s="163"/>
      <c r="B37" s="378" t="s">
        <v>61</v>
      </c>
      <c r="C37" s="377"/>
      <c r="D37" s="386"/>
      <c r="E37" s="386"/>
      <c r="F37" s="173"/>
      <c r="G37" s="439" t="s">
        <v>61</v>
      </c>
      <c r="H37" s="437">
        <f>SUMIF('DP_Instruction factures SI'!$E$7:$E$506,'Synthèse dépenses SI'!G37,'DP_Instruction factures SI'!$H$7:$H$506)</f>
        <v>0</v>
      </c>
      <c r="I37" s="437">
        <f>SUMIF('DP_Instruction factures SI'!$E$7:$E$506,'Synthèse dépenses SI'!G37,'DP_Instruction factures SI'!$L$7:$L$506)</f>
        <v>0</v>
      </c>
      <c r="J37" s="438">
        <f t="shared" si="6"/>
        <v>0</v>
      </c>
      <c r="K37" s="436"/>
    </row>
    <row r="38" spans="1:14" ht="15" customHeight="1" x14ac:dyDescent="0.35">
      <c r="A38" s="163"/>
      <c r="B38" s="380" t="s">
        <v>239</v>
      </c>
      <c r="C38" s="375"/>
      <c r="D38" s="385"/>
      <c r="E38" s="385"/>
      <c r="F38" s="173"/>
      <c r="G38" s="441" t="s">
        <v>239</v>
      </c>
      <c r="H38" s="435">
        <f>H39</f>
        <v>0</v>
      </c>
      <c r="I38" s="435">
        <f>I39</f>
        <v>0</v>
      </c>
      <c r="J38" s="435">
        <f>J39</f>
        <v>0</v>
      </c>
      <c r="K38" s="436"/>
    </row>
    <row r="39" spans="1:14" ht="29" x14ac:dyDescent="0.35">
      <c r="A39" s="163"/>
      <c r="B39" s="381" t="s">
        <v>62</v>
      </c>
      <c r="C39" s="377"/>
      <c r="D39" s="386"/>
      <c r="E39" s="386"/>
      <c r="F39" s="173"/>
      <c r="G39" s="395" t="s">
        <v>62</v>
      </c>
      <c r="H39" s="437">
        <f>SUMIF('DP_Instruction factures SI'!$E$7:$E$506,'Synthèse dépenses SI'!G39,'DP_Instruction factures SI'!$H$7:$H$506)</f>
        <v>0</v>
      </c>
      <c r="I39" s="437">
        <f>SUMIF('DP_Instruction factures SI'!$E$7:$E$506,'Synthèse dépenses SI'!G39,'DP_Instruction factures SI'!$L$7:$L$506)</f>
        <v>0</v>
      </c>
      <c r="J39" s="438">
        <f>MIN(I39,N34)</f>
        <v>0</v>
      </c>
      <c r="K39" s="436" t="s">
        <v>157</v>
      </c>
    </row>
    <row r="40" spans="1:14" ht="15" customHeight="1" x14ac:dyDescent="0.35">
      <c r="A40" s="163"/>
      <c r="B40" s="380" t="s">
        <v>177</v>
      </c>
      <c r="C40" s="375"/>
      <c r="D40" s="385"/>
      <c r="E40" s="385"/>
      <c r="F40" s="173"/>
      <c r="G40" s="441" t="s">
        <v>177</v>
      </c>
      <c r="H40" s="435">
        <f ca="1">SUM(H41:H44)</f>
        <v>0</v>
      </c>
      <c r="I40" s="435">
        <f ca="1">SUM(I41:I44)</f>
        <v>0</v>
      </c>
      <c r="J40" s="435">
        <f ca="1">SUM(J41:J44)</f>
        <v>0</v>
      </c>
      <c r="K40" s="436"/>
    </row>
    <row r="41" spans="1:14" ht="15" customHeight="1" x14ac:dyDescent="0.35">
      <c r="A41" s="163"/>
      <c r="B41" s="382" t="s">
        <v>149</v>
      </c>
      <c r="C41" s="377"/>
      <c r="D41" s="386"/>
      <c r="E41" s="386"/>
      <c r="F41" s="173"/>
      <c r="G41" s="396" t="s">
        <v>149</v>
      </c>
      <c r="H41" s="437">
        <f ca="1">SUMIF('DP_Instruction rémunération SI'!$E$7:$E$506,'Synthèse dépenses SI'!G41,'DP_Instruction rémunération SI'!$L$7:$L$15)</f>
        <v>0</v>
      </c>
      <c r="I41" s="437">
        <f ca="1">SUMIF('DP_Instruction rémunération SI'!$E$7:$E$506,'Synthèse dépenses SI'!G41,'DP_Instruction rémunération SI'!$W$7:$W$15)</f>
        <v>0</v>
      </c>
      <c r="J41" s="438">
        <f ca="1">I41</f>
        <v>0</v>
      </c>
      <c r="K41" s="442" t="s">
        <v>161</v>
      </c>
    </row>
    <row r="42" spans="1:14" ht="15" customHeight="1" x14ac:dyDescent="0.35">
      <c r="A42" s="163"/>
      <c r="B42" s="382" t="s">
        <v>150</v>
      </c>
      <c r="C42" s="377"/>
      <c r="D42" s="386"/>
      <c r="E42" s="386"/>
      <c r="F42" s="173"/>
      <c r="G42" s="396" t="s">
        <v>150</v>
      </c>
      <c r="H42" s="437">
        <f ca="1">SUMIF('DP_Instruction rémunération SI'!$E$7:$E$506,'Synthèse dépenses SI'!G42,'DP_Instruction rémunération SI'!$L$7:$L$15)</f>
        <v>0</v>
      </c>
      <c r="I42" s="437">
        <f ca="1">SUMIF('DP_Instruction rémunération SI'!$E$7:$E$506,'Synthèse dépenses SI'!G42,'DP_Instruction rémunération SI'!$W$7:$W$15)</f>
        <v>0</v>
      </c>
      <c r="J42" s="438">
        <f t="shared" ref="J42:J44" ca="1" si="7">I42</f>
        <v>0</v>
      </c>
      <c r="K42" s="442" t="s">
        <v>159</v>
      </c>
    </row>
    <row r="43" spans="1:14" ht="15" customHeight="1" x14ac:dyDescent="0.35">
      <c r="A43" s="163"/>
      <c r="B43" s="382" t="s">
        <v>151</v>
      </c>
      <c r="C43" s="377"/>
      <c r="D43" s="386"/>
      <c r="E43" s="386"/>
      <c r="F43" s="173"/>
      <c r="G43" s="396" t="s">
        <v>151</v>
      </c>
      <c r="H43" s="437">
        <f ca="1">SUMIF('DP_Instruction rémunération SI'!$E$7:$E$506,'Synthèse dépenses SI'!G43,'DP_Instruction rémunération SI'!$L$7:$L$15)</f>
        <v>0</v>
      </c>
      <c r="I43" s="437">
        <f ca="1">SUMIF('DP_Instruction rémunération SI'!$E$7:$E$506,'Synthèse dépenses SI'!G43,'DP_Instruction rémunération SI'!$W$7:$W$15)</f>
        <v>0</v>
      </c>
      <c r="J43" s="438">
        <f t="shared" ca="1" si="7"/>
        <v>0</v>
      </c>
      <c r="K43" s="442" t="s">
        <v>160</v>
      </c>
    </row>
    <row r="44" spans="1:14" ht="15" customHeight="1" x14ac:dyDescent="0.35">
      <c r="A44" s="163"/>
      <c r="B44" s="382" t="s">
        <v>152</v>
      </c>
      <c r="C44" s="377"/>
      <c r="D44" s="386"/>
      <c r="E44" s="386"/>
      <c r="F44" s="173"/>
      <c r="G44" s="396" t="s">
        <v>152</v>
      </c>
      <c r="H44" s="437">
        <f ca="1">SUMIF('DP_Instruction rémunération SI'!$E$7:$E$506,'Synthèse dépenses SI'!G44,'DP_Instruction rémunération SI'!$L$7:$L$15)</f>
        <v>0</v>
      </c>
      <c r="I44" s="437">
        <f ca="1">SUMIF('DP_Instruction rémunération SI'!$E$7:$E$506,'Synthèse dépenses SI'!G44,'DP_Instruction rémunération SI'!$W$7:$W$15)</f>
        <v>0</v>
      </c>
      <c r="J44" s="438">
        <f t="shared" ca="1" si="7"/>
        <v>0</v>
      </c>
      <c r="K44" s="442" t="s">
        <v>158</v>
      </c>
    </row>
    <row r="45" spans="1:14" ht="15" customHeight="1" x14ac:dyDescent="0.35">
      <c r="A45" s="163"/>
      <c r="B45" s="380" t="s">
        <v>178</v>
      </c>
      <c r="C45" s="375"/>
      <c r="D45" s="385"/>
      <c r="E45" s="385"/>
      <c r="F45" s="173"/>
      <c r="G45" s="441" t="s">
        <v>178</v>
      </c>
      <c r="H45" s="435">
        <f>H46</f>
        <v>0</v>
      </c>
      <c r="I45" s="435">
        <f>I46</f>
        <v>0</v>
      </c>
      <c r="J45" s="435">
        <f>$J$46</f>
        <v>0</v>
      </c>
      <c r="K45" s="442"/>
    </row>
    <row r="46" spans="1:14" ht="15" customHeight="1" x14ac:dyDescent="0.35">
      <c r="A46" s="163"/>
      <c r="B46" s="382" t="s">
        <v>75</v>
      </c>
      <c r="C46" s="377"/>
      <c r="D46" s="386"/>
      <c r="E46" s="386"/>
      <c r="F46" s="173"/>
      <c r="G46" s="396" t="s">
        <v>75</v>
      </c>
      <c r="H46" s="437">
        <f>'Synthèse dépenses bénéficiaire'!G31</f>
        <v>0</v>
      </c>
      <c r="I46" s="437">
        <f>IF(H46=0,0,I40*0.15)</f>
        <v>0</v>
      </c>
      <c r="J46" s="438">
        <f>I46</f>
        <v>0</v>
      </c>
      <c r="K46" s="442"/>
    </row>
    <row r="47" spans="1:14" ht="15" customHeight="1" x14ac:dyDescent="0.35">
      <c r="A47" s="163"/>
      <c r="B47" s="380" t="s">
        <v>55</v>
      </c>
      <c r="C47" s="383"/>
      <c r="D47" s="387"/>
      <c r="E47" s="387"/>
      <c r="F47" s="173"/>
      <c r="G47" s="441" t="s">
        <v>55</v>
      </c>
      <c r="H47" s="443">
        <f>H48+H49</f>
        <v>0</v>
      </c>
      <c r="I47" s="443">
        <f>I48+I49</f>
        <v>0</v>
      </c>
      <c r="J47" s="443">
        <f>J48+J49</f>
        <v>0</v>
      </c>
      <c r="K47" s="442"/>
    </row>
    <row r="48" spans="1:14" ht="15" customHeight="1" x14ac:dyDescent="0.35">
      <c r="A48" s="163"/>
      <c r="B48" s="382" t="s">
        <v>67</v>
      </c>
      <c r="C48" s="377"/>
      <c r="D48" s="386"/>
      <c r="E48" s="386"/>
      <c r="F48" s="173"/>
      <c r="G48" s="396" t="s">
        <v>67</v>
      </c>
      <c r="H48" s="437">
        <f>SUMIF('DP_Instruction frais réels'!$E$7:$E$506,'Synthèse dépenses SI'!G48,'DP_Instruction frais réels'!$I$7:$I$506)</f>
        <v>0</v>
      </c>
      <c r="I48" s="437">
        <f>SUMIF('DP_Instruction frais réels'!$E$7:$E$506,'Synthèse dépenses SI'!G48,'DP_Instruction frais réels'!$Q$7:$Q$506)</f>
        <v>0</v>
      </c>
      <c r="J48" s="437">
        <f>I48</f>
        <v>0</v>
      </c>
      <c r="K48" s="442" t="s">
        <v>162</v>
      </c>
    </row>
    <row r="49" spans="1:11" ht="15" customHeight="1" x14ac:dyDescent="0.35">
      <c r="A49" s="163"/>
      <c r="B49" s="382" t="s">
        <v>68</v>
      </c>
      <c r="C49" s="377"/>
      <c r="D49" s="386"/>
      <c r="E49" s="386"/>
      <c r="F49" s="173"/>
      <c r="G49" s="396" t="s">
        <v>68</v>
      </c>
      <c r="H49" s="437">
        <f>SUMIF('DP_Instruction frais réels'!$E$7:$E$506,'Synthèse dépenses SI'!G49,'DP_Instruction frais réels'!$I$7:$I$506)</f>
        <v>0</v>
      </c>
      <c r="I49" s="437">
        <f>SUMIF('DP_Instruction frais réels'!$E$7:$E$506,'Synthèse dépenses SI'!G49,'DP_Instruction frais réels'!$Q$7:$Q$506)</f>
        <v>0</v>
      </c>
      <c r="J49" s="437">
        <f>I49</f>
        <v>0</v>
      </c>
      <c r="K49" s="442"/>
    </row>
    <row r="50" spans="1:11" ht="15" customHeight="1" x14ac:dyDescent="0.35">
      <c r="A50" s="163"/>
      <c r="B50" s="380" t="s">
        <v>174</v>
      </c>
      <c r="C50" s="383"/>
      <c r="D50" s="387"/>
      <c r="E50" s="387"/>
      <c r="F50" s="173"/>
      <c r="G50" s="441" t="s">
        <v>174</v>
      </c>
      <c r="H50" s="443">
        <f>SUM(H51:H53)</f>
        <v>0</v>
      </c>
      <c r="I50" s="443">
        <f>SUM(I51:I53)</f>
        <v>0</v>
      </c>
      <c r="J50" s="443">
        <f>SUM(J51:J53)</f>
        <v>0</v>
      </c>
      <c r="K50" s="442"/>
    </row>
    <row r="51" spans="1:11" ht="15" customHeight="1" x14ac:dyDescent="0.35">
      <c r="A51" s="163"/>
      <c r="B51" s="382" t="s">
        <v>69</v>
      </c>
      <c r="C51" s="377"/>
      <c r="D51" s="386"/>
      <c r="E51" s="386"/>
      <c r="F51" s="173"/>
      <c r="G51" s="396" t="s">
        <v>69</v>
      </c>
      <c r="H51" s="437">
        <f>SUMIF('DP_Instruction Forfaitaires'!$H$7:$H$506,'Synthèse dépenses SI'!G51,'DP_Instruction Forfaitaires'!$O$7:$O$506)</f>
        <v>0</v>
      </c>
      <c r="I51" s="437">
        <f>SUMIF('DP_Instruction Forfaitaires'!$H$7:$H$506,'Synthèse dépenses SI'!G51,'DP_Instruction Forfaitaires'!$S$7:$S$506)</f>
        <v>0</v>
      </c>
      <c r="J51" s="438">
        <f>I51</f>
        <v>0</v>
      </c>
      <c r="K51" s="442"/>
    </row>
    <row r="52" spans="1:11" ht="15" customHeight="1" x14ac:dyDescent="0.35">
      <c r="A52" s="163"/>
      <c r="B52" s="382" t="s">
        <v>70</v>
      </c>
      <c r="C52" s="377"/>
      <c r="D52" s="386"/>
      <c r="E52" s="386"/>
      <c r="F52" s="173"/>
      <c r="G52" s="396" t="s">
        <v>70</v>
      </c>
      <c r="H52" s="437">
        <f>SUMIF('DP_Instruction Forfaitaires'!$H$7:$H$506,'Synthèse dépenses SI'!G52,'DP_Instruction Forfaitaires'!$O$7:$O$506)</f>
        <v>0</v>
      </c>
      <c r="I52" s="437">
        <f>SUMIF('DP_Instruction Forfaitaires'!$H$7:$H$506,'Synthèse dépenses SI'!G52,'DP_Instruction Forfaitaires'!$S$7:$S$506)</f>
        <v>0</v>
      </c>
      <c r="J52" s="438">
        <f t="shared" ref="J52:J53" si="8">I52</f>
        <v>0</v>
      </c>
      <c r="K52" s="442"/>
    </row>
    <row r="53" spans="1:11" ht="15" customHeight="1" thickBot="1" x14ac:dyDescent="0.4">
      <c r="A53" s="163"/>
      <c r="B53" s="382" t="s">
        <v>71</v>
      </c>
      <c r="C53" s="377"/>
      <c r="D53" s="386"/>
      <c r="E53" s="386"/>
      <c r="F53" s="173"/>
      <c r="G53" s="396" t="s">
        <v>71</v>
      </c>
      <c r="H53" s="437">
        <f>SUMIF('DP_Instruction Forfaitaires'!$H$7:$H$506,'Synthèse dépenses SI'!G53,'DP_Instruction Forfaitaires'!$O$7:$O$506)</f>
        <v>0</v>
      </c>
      <c r="I53" s="437">
        <f>SUMIF('DP_Instruction Forfaitaires'!$H$7:$H$506,'Synthèse dépenses SI'!G53,'DP_Instruction Forfaitaires'!$S$7:$S$506)</f>
        <v>0</v>
      </c>
      <c r="J53" s="438">
        <f t="shared" si="8"/>
        <v>0</v>
      </c>
      <c r="K53" s="444"/>
    </row>
    <row r="54" spans="1:11" ht="15" customHeight="1" thickBot="1" x14ac:dyDescent="0.4">
      <c r="A54" s="163"/>
      <c r="B54" s="373" t="s">
        <v>2</v>
      </c>
      <c r="C54" s="407">
        <f>C32+C38+C40+C45+C47+C50</f>
        <v>0</v>
      </c>
      <c r="D54" s="408">
        <f>D32+D38+D40+D45+D47+D50</f>
        <v>0</v>
      </c>
      <c r="E54" s="409">
        <f>E32+E38+E40+E45+E47+E50</f>
        <v>0</v>
      </c>
      <c r="F54" s="173"/>
      <c r="G54" s="445" t="s">
        <v>2</v>
      </c>
      <c r="H54" s="446">
        <f ca="1">H32+H38+H40+H45+H47+H50</f>
        <v>0</v>
      </c>
      <c r="I54" s="446">
        <f ca="1">I32+I38+I40+I45+I47+I50</f>
        <v>0</v>
      </c>
      <c r="J54" s="447">
        <f ca="1">$J$32+$J$38+$J$40+$J$45+$J$47+$J$50</f>
        <v>0</v>
      </c>
      <c r="K54" s="448"/>
    </row>
    <row r="55" spans="1:11" ht="15" customHeight="1" x14ac:dyDescent="0.35">
      <c r="A55" s="163"/>
      <c r="B55" s="173"/>
      <c r="C55" s="173"/>
      <c r="D55" s="173"/>
      <c r="E55" s="173"/>
      <c r="F55" s="173"/>
    </row>
    <row r="56" spans="1:11" ht="31.15" customHeight="1" thickBot="1" x14ac:dyDescent="0.4">
      <c r="A56" s="163"/>
      <c r="B56" s="569" t="s">
        <v>280</v>
      </c>
      <c r="C56" s="569"/>
      <c r="D56" s="569"/>
      <c r="E56" s="173"/>
      <c r="F56" s="173"/>
    </row>
    <row r="57" spans="1:11" ht="16" thickBot="1" x14ac:dyDescent="0.4">
      <c r="A57" s="163"/>
      <c r="B57" s="373" t="s">
        <v>49</v>
      </c>
      <c r="C57" s="373" t="s">
        <v>278</v>
      </c>
      <c r="D57" s="384" t="s">
        <v>283</v>
      </c>
      <c r="E57" s="384" t="s">
        <v>279</v>
      </c>
      <c r="F57" s="173"/>
      <c r="G57" s="567" t="s">
        <v>286</v>
      </c>
      <c r="H57" s="568"/>
    </row>
    <row r="58" spans="1:11" ht="15" customHeight="1" x14ac:dyDescent="0.35">
      <c r="A58" s="163"/>
      <c r="B58" s="388" t="s">
        <v>238</v>
      </c>
      <c r="C58" s="389">
        <f>SUM(C59:C63)</f>
        <v>0</v>
      </c>
      <c r="D58" s="405">
        <f>SUM(D59:D63)</f>
        <v>0</v>
      </c>
      <c r="E58" s="414">
        <f>SUM(E59:E63)</f>
        <v>0</v>
      </c>
      <c r="F58" s="173"/>
      <c r="G58" s="452" t="s">
        <v>170</v>
      </c>
      <c r="H58" s="453">
        <f ca="1">((D80-D64-D60)*0.2)/0.8</f>
        <v>0</v>
      </c>
    </row>
    <row r="59" spans="1:11" ht="15" customHeight="1" x14ac:dyDescent="0.35">
      <c r="A59" s="163"/>
      <c r="B59" s="390" t="s">
        <v>57</v>
      </c>
      <c r="C59" s="391">
        <f>C33+H33</f>
        <v>0</v>
      </c>
      <c r="D59" s="391">
        <f t="shared" ref="D59:E63" si="9">D33+I33</f>
        <v>0</v>
      </c>
      <c r="E59" s="415">
        <f t="shared" si="9"/>
        <v>0</v>
      </c>
      <c r="F59" s="173"/>
      <c r="G59" s="410" t="s">
        <v>167</v>
      </c>
      <c r="H59" s="412">
        <f>IF(D60+D64=0,0,((D60/(D60+D64))*H58))</f>
        <v>0</v>
      </c>
    </row>
    <row r="60" spans="1:11" ht="15" customHeight="1" thickBot="1" x14ac:dyDescent="0.4">
      <c r="A60" s="163"/>
      <c r="B60" s="392" t="s">
        <v>59</v>
      </c>
      <c r="C60" s="391">
        <f t="shared" ref="C60:C63" si="10">C34+H34</f>
        <v>0</v>
      </c>
      <c r="D60" s="391">
        <f>D34+I34</f>
        <v>0</v>
      </c>
      <c r="E60" s="415">
        <f>MIN(D60,H59)</f>
        <v>0</v>
      </c>
      <c r="F60" s="173"/>
      <c r="G60" s="411" t="s">
        <v>168</v>
      </c>
      <c r="H60" s="413">
        <f>IF(D60+D64=0,0,((D64/(D60+D64))*H58))</f>
        <v>0</v>
      </c>
    </row>
    <row r="61" spans="1:11" ht="15" customHeight="1" x14ac:dyDescent="0.35">
      <c r="A61" s="163"/>
      <c r="B61" s="393" t="s">
        <v>58</v>
      </c>
      <c r="C61" s="391">
        <f t="shared" si="10"/>
        <v>0</v>
      </c>
      <c r="D61" s="391">
        <f t="shared" si="9"/>
        <v>0</v>
      </c>
      <c r="E61" s="415">
        <f>E35+J35</f>
        <v>0</v>
      </c>
      <c r="F61" s="173"/>
    </row>
    <row r="62" spans="1:11" ht="15" customHeight="1" x14ac:dyDescent="0.35">
      <c r="A62" s="163"/>
      <c r="B62" s="390" t="s">
        <v>60</v>
      </c>
      <c r="C62" s="391">
        <f t="shared" si="10"/>
        <v>0</v>
      </c>
      <c r="D62" s="391">
        <f t="shared" si="9"/>
        <v>0</v>
      </c>
      <c r="E62" s="415">
        <f>E36+J36</f>
        <v>0</v>
      </c>
      <c r="F62" s="173"/>
    </row>
    <row r="63" spans="1:11" ht="15" customHeight="1" x14ac:dyDescent="0.35">
      <c r="A63" s="163"/>
      <c r="B63" s="392" t="s">
        <v>61</v>
      </c>
      <c r="C63" s="391">
        <f t="shared" si="10"/>
        <v>0</v>
      </c>
      <c r="D63" s="391">
        <f t="shared" si="9"/>
        <v>0</v>
      </c>
      <c r="E63" s="415">
        <f>E37+J37</f>
        <v>0</v>
      </c>
      <c r="F63" s="173"/>
    </row>
    <row r="64" spans="1:11" ht="15" customHeight="1" x14ac:dyDescent="0.35">
      <c r="A64" s="163"/>
      <c r="B64" s="394" t="s">
        <v>239</v>
      </c>
      <c r="C64" s="389">
        <f>C65</f>
        <v>0</v>
      </c>
      <c r="D64" s="405">
        <f>D65</f>
        <v>0</v>
      </c>
      <c r="E64" s="414">
        <f>E65</f>
        <v>0</v>
      </c>
      <c r="F64" s="173"/>
    </row>
    <row r="65" spans="1:6" ht="29" x14ac:dyDescent="0.35">
      <c r="A65" s="163"/>
      <c r="B65" s="395" t="s">
        <v>62</v>
      </c>
      <c r="C65" s="391">
        <f>C39+H39</f>
        <v>0</v>
      </c>
      <c r="D65" s="391">
        <f>D39+I39</f>
        <v>0</v>
      </c>
      <c r="E65" s="415">
        <f>MIN(H60,D65)</f>
        <v>0</v>
      </c>
      <c r="F65" s="173"/>
    </row>
    <row r="66" spans="1:6" ht="15" customHeight="1" x14ac:dyDescent="0.35">
      <c r="A66" s="163"/>
      <c r="B66" s="394" t="s">
        <v>177</v>
      </c>
      <c r="C66" s="389">
        <f ca="1">SUM(C67:C70)</f>
        <v>0</v>
      </c>
      <c r="D66" s="405">
        <f ca="1">SUM(D67:D70)</f>
        <v>0</v>
      </c>
      <c r="E66" s="414">
        <f ca="1">SUM(E67:E70)</f>
        <v>0</v>
      </c>
      <c r="F66" s="173"/>
    </row>
    <row r="67" spans="1:6" ht="15" customHeight="1" x14ac:dyDescent="0.35">
      <c r="A67" s="163"/>
      <c r="B67" s="396" t="s">
        <v>149</v>
      </c>
      <c r="C67" s="391">
        <f ca="1">C41+H41</f>
        <v>0</v>
      </c>
      <c r="D67" s="391">
        <f t="shared" ref="D67:E70" ca="1" si="11">D41+I41</f>
        <v>0</v>
      </c>
      <c r="E67" s="415">
        <f t="shared" ca="1" si="11"/>
        <v>0</v>
      </c>
      <c r="F67" s="173"/>
    </row>
    <row r="68" spans="1:6" ht="15" customHeight="1" x14ac:dyDescent="0.35">
      <c r="A68" s="163"/>
      <c r="B68" s="396" t="s">
        <v>150</v>
      </c>
      <c r="C68" s="391">
        <f t="shared" ref="C68:C70" ca="1" si="12">C42+H42</f>
        <v>0</v>
      </c>
      <c r="D68" s="391">
        <f t="shared" ca="1" si="11"/>
        <v>0</v>
      </c>
      <c r="E68" s="415">
        <f t="shared" ca="1" si="11"/>
        <v>0</v>
      </c>
      <c r="F68" s="173"/>
    </row>
    <row r="69" spans="1:6" ht="15" customHeight="1" x14ac:dyDescent="0.35">
      <c r="A69" s="163"/>
      <c r="B69" s="396" t="s">
        <v>151</v>
      </c>
      <c r="C69" s="391">
        <f t="shared" ca="1" si="12"/>
        <v>0</v>
      </c>
      <c r="D69" s="391">
        <f t="shared" ca="1" si="11"/>
        <v>0</v>
      </c>
      <c r="E69" s="415">
        <f t="shared" ca="1" si="11"/>
        <v>0</v>
      </c>
      <c r="F69" s="173"/>
    </row>
    <row r="70" spans="1:6" ht="15" customHeight="1" x14ac:dyDescent="0.35">
      <c r="A70" s="163"/>
      <c r="B70" s="396" t="s">
        <v>152</v>
      </c>
      <c r="C70" s="391">
        <f t="shared" ca="1" si="12"/>
        <v>0</v>
      </c>
      <c r="D70" s="391">
        <f t="shared" ca="1" si="11"/>
        <v>0</v>
      </c>
      <c r="E70" s="415">
        <f t="shared" ca="1" si="11"/>
        <v>0</v>
      </c>
      <c r="F70" s="173"/>
    </row>
    <row r="71" spans="1:6" ht="15" customHeight="1" x14ac:dyDescent="0.35">
      <c r="A71" s="163"/>
      <c r="B71" s="394" t="s">
        <v>178</v>
      </c>
      <c r="C71" s="389">
        <f>C72</f>
        <v>0</v>
      </c>
      <c r="D71" s="405">
        <f>D72</f>
        <v>0</v>
      </c>
      <c r="E71" s="414">
        <f>E72</f>
        <v>0</v>
      </c>
      <c r="F71" s="173"/>
    </row>
    <row r="72" spans="1:6" ht="15" customHeight="1" x14ac:dyDescent="0.35">
      <c r="A72" s="163"/>
      <c r="B72" s="396" t="s">
        <v>75</v>
      </c>
      <c r="C72" s="391">
        <f>C46+H46</f>
        <v>0</v>
      </c>
      <c r="D72" s="391">
        <f t="shared" ref="D72:E72" si="13">D46+I46</f>
        <v>0</v>
      </c>
      <c r="E72" s="415">
        <f t="shared" si="13"/>
        <v>0</v>
      </c>
      <c r="F72" s="173"/>
    </row>
    <row r="73" spans="1:6" ht="15" customHeight="1" x14ac:dyDescent="0.35">
      <c r="A73" s="163"/>
      <c r="B73" s="394" t="s">
        <v>55</v>
      </c>
      <c r="C73" s="397">
        <f>C74+C75</f>
        <v>0</v>
      </c>
      <c r="D73" s="406">
        <f>D74+D75</f>
        <v>0</v>
      </c>
      <c r="E73" s="416">
        <f>E74+E75</f>
        <v>0</v>
      </c>
      <c r="F73" s="173"/>
    </row>
    <row r="74" spans="1:6" ht="15" customHeight="1" x14ac:dyDescent="0.35">
      <c r="A74" s="163"/>
      <c r="B74" s="396" t="s">
        <v>67</v>
      </c>
      <c r="C74" s="391">
        <f>C48+H48</f>
        <v>0</v>
      </c>
      <c r="D74" s="391">
        <f t="shared" ref="D74:E74" si="14">D48+I48</f>
        <v>0</v>
      </c>
      <c r="E74" s="415">
        <f t="shared" si="14"/>
        <v>0</v>
      </c>
      <c r="F74" s="173"/>
    </row>
    <row r="75" spans="1:6" ht="15" customHeight="1" x14ac:dyDescent="0.35">
      <c r="A75" s="163"/>
      <c r="B75" s="396" t="s">
        <v>68</v>
      </c>
      <c r="C75" s="391">
        <f>C49+H49</f>
        <v>0</v>
      </c>
      <c r="D75" s="391">
        <f t="shared" ref="D75:E75" si="15">D49+I49</f>
        <v>0</v>
      </c>
      <c r="E75" s="415">
        <f t="shared" si="15"/>
        <v>0</v>
      </c>
      <c r="F75" s="173"/>
    </row>
    <row r="76" spans="1:6" ht="15" customHeight="1" x14ac:dyDescent="0.35">
      <c r="A76" s="163"/>
      <c r="B76" s="394" t="s">
        <v>174</v>
      </c>
      <c r="C76" s="397">
        <f>SUM(C77:C79)</f>
        <v>0</v>
      </c>
      <c r="D76" s="406">
        <f>SUM(D77:D79)</f>
        <v>0</v>
      </c>
      <c r="E76" s="416">
        <f>SUM(E77:E79)</f>
        <v>0</v>
      </c>
      <c r="F76" s="173"/>
    </row>
    <row r="77" spans="1:6" ht="15" customHeight="1" x14ac:dyDescent="0.35">
      <c r="A77" s="163"/>
      <c r="B77" s="396" t="s">
        <v>69</v>
      </c>
      <c r="C77" s="391">
        <f>C51+H51</f>
        <v>0</v>
      </c>
      <c r="D77" s="391">
        <f t="shared" ref="D77:E79" si="16">D51+I51</f>
        <v>0</v>
      </c>
      <c r="E77" s="415">
        <f t="shared" si="16"/>
        <v>0</v>
      </c>
      <c r="F77" s="173"/>
    </row>
    <row r="78" spans="1:6" ht="15" customHeight="1" x14ac:dyDescent="0.35">
      <c r="A78" s="163"/>
      <c r="B78" s="396" t="s">
        <v>70</v>
      </c>
      <c r="C78" s="391">
        <f t="shared" ref="C78:C79" si="17">C52+H52</f>
        <v>0</v>
      </c>
      <c r="D78" s="391">
        <f t="shared" si="16"/>
        <v>0</v>
      </c>
      <c r="E78" s="415">
        <f t="shared" si="16"/>
        <v>0</v>
      </c>
      <c r="F78" s="173"/>
    </row>
    <row r="79" spans="1:6" ht="15" customHeight="1" thickBot="1" x14ac:dyDescent="0.4">
      <c r="A79" s="163"/>
      <c r="B79" s="396" t="s">
        <v>71</v>
      </c>
      <c r="C79" s="391">
        <f t="shared" si="17"/>
        <v>0</v>
      </c>
      <c r="D79" s="391">
        <f t="shared" si="16"/>
        <v>0</v>
      </c>
      <c r="E79" s="415">
        <f t="shared" si="16"/>
        <v>0</v>
      </c>
      <c r="F79" s="173"/>
    </row>
    <row r="80" spans="1:6" ht="15" customHeight="1" thickBot="1" x14ac:dyDescent="0.4">
      <c r="A80" s="163"/>
      <c r="B80" s="373" t="s">
        <v>2</v>
      </c>
      <c r="C80" s="407">
        <f ca="1">C58+C64+C66+C71+C73+C76</f>
        <v>0</v>
      </c>
      <c r="D80" s="408">
        <f ca="1">D58+D64+D66+D71+D73+D76</f>
        <v>0</v>
      </c>
      <c r="E80" s="408">
        <f ca="1">E58+E64+E66+E71+E73+E76</f>
        <v>0</v>
      </c>
      <c r="F80" s="173"/>
    </row>
    <row r="81" spans="1:8" ht="15" customHeight="1" x14ac:dyDescent="0.35">
      <c r="A81" s="163"/>
      <c r="B81" s="173"/>
      <c r="C81" s="173"/>
      <c r="D81" s="173"/>
      <c r="E81" s="173"/>
      <c r="F81" s="173"/>
    </row>
    <row r="82" spans="1:8" ht="19.5" customHeight="1" x14ac:dyDescent="0.35">
      <c r="A82" s="163"/>
      <c r="B82" s="173"/>
      <c r="C82" s="173"/>
      <c r="D82" s="173"/>
      <c r="E82" s="173"/>
      <c r="F82" s="173"/>
    </row>
    <row r="83" spans="1:8" ht="24.65" customHeight="1" x14ac:dyDescent="0.35">
      <c r="A83" s="163"/>
      <c r="B83" s="570" t="s">
        <v>201</v>
      </c>
      <c r="C83" s="570"/>
      <c r="D83" s="173"/>
      <c r="E83" s="173"/>
      <c r="F83" s="178"/>
      <c r="G83" s="178"/>
      <c r="H83" s="178"/>
    </row>
    <row r="84" spans="1:8" ht="13.9" customHeight="1" thickBot="1" x14ac:dyDescent="0.4">
      <c r="A84" s="163"/>
      <c r="B84" s="398" t="s">
        <v>282</v>
      </c>
      <c r="C84" s="359"/>
      <c r="D84" s="173"/>
      <c r="E84" s="173"/>
      <c r="F84" s="178"/>
      <c r="G84" s="178"/>
      <c r="H84" s="178"/>
    </row>
    <row r="85" spans="1:8" ht="25" customHeight="1" thickBot="1" x14ac:dyDescent="0.4">
      <c r="A85" s="163"/>
      <c r="B85" s="456" t="s">
        <v>49</v>
      </c>
      <c r="C85" s="457" t="s">
        <v>19</v>
      </c>
      <c r="D85" s="457" t="s">
        <v>22</v>
      </c>
      <c r="E85" s="457" t="s">
        <v>21</v>
      </c>
      <c r="F85" s="457" t="s">
        <v>39</v>
      </c>
      <c r="G85" s="178"/>
      <c r="H85" s="178"/>
    </row>
    <row r="86" spans="1:8" ht="20.149999999999999" customHeight="1" x14ac:dyDescent="0.35">
      <c r="A86" s="163"/>
      <c r="B86" s="458" t="s">
        <v>238</v>
      </c>
      <c r="C86" s="459">
        <f>SUM(C87:C91)</f>
        <v>0</v>
      </c>
      <c r="D86" s="459">
        <f>SUM(D87:D91)</f>
        <v>0</v>
      </c>
      <c r="E86" s="459">
        <f>SUM(E87:E91)</f>
        <v>0</v>
      </c>
      <c r="F86" s="460"/>
      <c r="G86" s="178"/>
      <c r="H86" s="178"/>
    </row>
    <row r="87" spans="1:8" ht="20.149999999999999" customHeight="1" x14ac:dyDescent="0.35">
      <c r="A87" s="163"/>
      <c r="B87" s="461" t="s">
        <v>57</v>
      </c>
      <c r="C87" s="462">
        <f>H33</f>
        <v>0</v>
      </c>
      <c r="D87" s="462">
        <f>I33</f>
        <v>0</v>
      </c>
      <c r="E87" s="462">
        <f>I33</f>
        <v>0</v>
      </c>
      <c r="F87" s="454"/>
      <c r="G87" s="178"/>
      <c r="H87" s="178"/>
    </row>
    <row r="88" spans="1:8" ht="20.149999999999999" customHeight="1" x14ac:dyDescent="0.35">
      <c r="A88" s="163"/>
      <c r="B88" s="464" t="s">
        <v>59</v>
      </c>
      <c r="C88" s="462">
        <f t="shared" ref="C88:D91" si="18">H34</f>
        <v>0</v>
      </c>
      <c r="D88" s="462">
        <f t="shared" si="18"/>
        <v>0</v>
      </c>
      <c r="E88" s="462">
        <f>E60-E34</f>
        <v>0</v>
      </c>
      <c r="F88" s="454" t="s">
        <v>157</v>
      </c>
      <c r="G88" s="178"/>
      <c r="H88" s="178"/>
    </row>
    <row r="89" spans="1:8" ht="20.149999999999999" customHeight="1" x14ac:dyDescent="0.35">
      <c r="A89" s="163"/>
      <c r="B89" s="464" t="s">
        <v>58</v>
      </c>
      <c r="C89" s="462">
        <f t="shared" si="18"/>
        <v>0</v>
      </c>
      <c r="D89" s="462">
        <f t="shared" si="18"/>
        <v>0</v>
      </c>
      <c r="E89" s="462">
        <f>I35</f>
        <v>0</v>
      </c>
      <c r="F89" s="454"/>
      <c r="G89" s="178"/>
      <c r="H89" s="178"/>
    </row>
    <row r="90" spans="1:8" ht="20.149999999999999" customHeight="1" x14ac:dyDescent="0.35">
      <c r="A90" s="163"/>
      <c r="B90" s="461" t="s">
        <v>60</v>
      </c>
      <c r="C90" s="462">
        <f t="shared" si="18"/>
        <v>0</v>
      </c>
      <c r="D90" s="462">
        <f t="shared" si="18"/>
        <v>0</v>
      </c>
      <c r="E90" s="462">
        <f t="shared" ref="E90:E91" si="19">I36</f>
        <v>0</v>
      </c>
      <c r="F90" s="454"/>
    </row>
    <row r="91" spans="1:8" ht="20.149999999999999" customHeight="1" x14ac:dyDescent="0.35">
      <c r="A91" s="163"/>
      <c r="B91" s="463" t="s">
        <v>61</v>
      </c>
      <c r="C91" s="462">
        <f t="shared" si="18"/>
        <v>0</v>
      </c>
      <c r="D91" s="462">
        <f t="shared" si="18"/>
        <v>0</v>
      </c>
      <c r="E91" s="462">
        <f t="shared" si="19"/>
        <v>0</v>
      </c>
      <c r="F91" s="454"/>
    </row>
    <row r="92" spans="1:8" ht="20.149999999999999" customHeight="1" x14ac:dyDescent="0.35">
      <c r="A92" s="163"/>
      <c r="B92" s="465" t="s">
        <v>239</v>
      </c>
      <c r="C92" s="459">
        <f>SUM(C93)</f>
        <v>0</v>
      </c>
      <c r="D92" s="459">
        <f>SUM(D93)</f>
        <v>0</v>
      </c>
      <c r="E92" s="459">
        <f>SUM(E93)</f>
        <v>0</v>
      </c>
      <c r="F92" s="460"/>
    </row>
    <row r="93" spans="1:8" ht="29" x14ac:dyDescent="0.35">
      <c r="A93" s="163"/>
      <c r="B93" s="466" t="s">
        <v>62</v>
      </c>
      <c r="C93" s="462">
        <f>H39</f>
        <v>0</v>
      </c>
      <c r="D93" s="462">
        <f>I39</f>
        <v>0</v>
      </c>
      <c r="E93" s="462">
        <f>E65-E39</f>
        <v>0</v>
      </c>
      <c r="F93" s="454" t="s">
        <v>157</v>
      </c>
    </row>
    <row r="94" spans="1:8" ht="20.149999999999999" customHeight="1" x14ac:dyDescent="0.35">
      <c r="A94" s="163"/>
      <c r="B94" s="465" t="s">
        <v>54</v>
      </c>
      <c r="C94" s="459">
        <f ca="1">SUM(C95:C98)</f>
        <v>0</v>
      </c>
      <c r="D94" s="459">
        <f ca="1">SUM(D95:D98)</f>
        <v>0</v>
      </c>
      <c r="E94" s="459">
        <f ca="1">SUM(E95:E98)</f>
        <v>0</v>
      </c>
      <c r="F94" s="460"/>
    </row>
    <row r="95" spans="1:8" ht="20.149999999999999" customHeight="1" x14ac:dyDescent="0.35">
      <c r="A95" s="163"/>
      <c r="B95" s="467" t="s">
        <v>149</v>
      </c>
      <c r="C95" s="462">
        <f ca="1">H41</f>
        <v>0</v>
      </c>
      <c r="D95" s="462">
        <f ca="1">I41</f>
        <v>0</v>
      </c>
      <c r="E95" s="462">
        <f ca="1">I41</f>
        <v>0</v>
      </c>
      <c r="F95" s="454" t="s">
        <v>161</v>
      </c>
    </row>
    <row r="96" spans="1:8" ht="20.149999999999999" customHeight="1" x14ac:dyDescent="0.35">
      <c r="A96" s="163"/>
      <c r="B96" s="467" t="s">
        <v>150</v>
      </c>
      <c r="C96" s="462">
        <f t="shared" ref="C96:D98" ca="1" si="20">H42</f>
        <v>0</v>
      </c>
      <c r="D96" s="462">
        <f t="shared" ca="1" si="20"/>
        <v>0</v>
      </c>
      <c r="E96" s="462">
        <f t="shared" ref="E96:E98" ca="1" si="21">I42</f>
        <v>0</v>
      </c>
      <c r="F96" s="454" t="s">
        <v>159</v>
      </c>
    </row>
    <row r="97" spans="1:7" ht="20.149999999999999" customHeight="1" x14ac:dyDescent="0.35">
      <c r="A97" s="163"/>
      <c r="B97" s="467" t="s">
        <v>151</v>
      </c>
      <c r="C97" s="462">
        <f t="shared" ca="1" si="20"/>
        <v>0</v>
      </c>
      <c r="D97" s="462">
        <f t="shared" ca="1" si="20"/>
        <v>0</v>
      </c>
      <c r="E97" s="462">
        <f t="shared" ca="1" si="21"/>
        <v>0</v>
      </c>
      <c r="F97" s="455" t="s">
        <v>160</v>
      </c>
    </row>
    <row r="98" spans="1:7" ht="20.149999999999999" customHeight="1" x14ac:dyDescent="0.35">
      <c r="A98" s="163"/>
      <c r="B98" s="467" t="s">
        <v>152</v>
      </c>
      <c r="C98" s="462">
        <f t="shared" ca="1" si="20"/>
        <v>0</v>
      </c>
      <c r="D98" s="462">
        <f t="shared" ca="1" si="20"/>
        <v>0</v>
      </c>
      <c r="E98" s="462">
        <f t="shared" ca="1" si="21"/>
        <v>0</v>
      </c>
      <c r="F98" s="454" t="s">
        <v>158</v>
      </c>
    </row>
    <row r="99" spans="1:7" ht="20.149999999999999" customHeight="1" x14ac:dyDescent="0.35">
      <c r="A99" s="163"/>
      <c r="B99" s="465" t="s">
        <v>74</v>
      </c>
      <c r="C99" s="459">
        <f>SUM(C100)</f>
        <v>0</v>
      </c>
      <c r="D99" s="459">
        <f>SUM(D100)</f>
        <v>0</v>
      </c>
      <c r="E99" s="459">
        <f>SUM(E100)</f>
        <v>0</v>
      </c>
      <c r="F99" s="460"/>
    </row>
    <row r="100" spans="1:7" ht="20.149999999999999" customHeight="1" x14ac:dyDescent="0.35">
      <c r="A100" s="163"/>
      <c r="B100" s="467" t="s">
        <v>75</v>
      </c>
      <c r="C100" s="462">
        <f>H46</f>
        <v>0</v>
      </c>
      <c r="D100" s="462">
        <f>I46</f>
        <v>0</v>
      </c>
      <c r="E100" s="462">
        <f>I46</f>
        <v>0</v>
      </c>
      <c r="F100" s="454"/>
    </row>
    <row r="101" spans="1:7" ht="20.149999999999999" customHeight="1" x14ac:dyDescent="0.35">
      <c r="A101" s="163"/>
      <c r="B101" s="465" t="s">
        <v>55</v>
      </c>
      <c r="C101" s="459">
        <f>SUM(C102:C103)</f>
        <v>0</v>
      </c>
      <c r="D101" s="459">
        <f>SUM(D102:D103)</f>
        <v>0</v>
      </c>
      <c r="E101" s="459">
        <f>SUM(E102:E103)</f>
        <v>0</v>
      </c>
      <c r="F101" s="460"/>
    </row>
    <row r="102" spans="1:7" ht="20.149999999999999" customHeight="1" x14ac:dyDescent="0.35">
      <c r="A102" s="163"/>
      <c r="B102" s="467" t="s">
        <v>67</v>
      </c>
      <c r="C102" s="462">
        <f t="shared" ref="C102:D103" si="22">H48</f>
        <v>0</v>
      </c>
      <c r="D102" s="462">
        <f t="shared" si="22"/>
        <v>0</v>
      </c>
      <c r="E102" s="462">
        <f>I48</f>
        <v>0</v>
      </c>
      <c r="F102" s="454" t="s">
        <v>162</v>
      </c>
    </row>
    <row r="103" spans="1:7" ht="20.149999999999999" customHeight="1" x14ac:dyDescent="0.35">
      <c r="A103" s="163"/>
      <c r="B103" s="467" t="s">
        <v>68</v>
      </c>
      <c r="C103" s="462">
        <f t="shared" si="22"/>
        <v>0</v>
      </c>
      <c r="D103" s="462">
        <f t="shared" si="22"/>
        <v>0</v>
      </c>
      <c r="E103" s="462">
        <f>I49</f>
        <v>0</v>
      </c>
      <c r="F103" s="454"/>
    </row>
    <row r="104" spans="1:7" ht="20.149999999999999" customHeight="1" x14ac:dyDescent="0.35">
      <c r="A104" s="163"/>
      <c r="B104" s="465" t="s">
        <v>56</v>
      </c>
      <c r="C104" s="459">
        <f>SUM(C105:C107)</f>
        <v>0</v>
      </c>
      <c r="D104" s="459">
        <f>SUM(D105:D107)</f>
        <v>0</v>
      </c>
      <c r="E104" s="459">
        <f>SUM(E105:E107)</f>
        <v>0</v>
      </c>
      <c r="F104" s="460"/>
    </row>
    <row r="105" spans="1:7" ht="20.149999999999999" customHeight="1" x14ac:dyDescent="0.35">
      <c r="A105" s="163"/>
      <c r="B105" s="467" t="s">
        <v>69</v>
      </c>
      <c r="C105" s="462">
        <f>H51</f>
        <v>0</v>
      </c>
      <c r="D105" s="462">
        <f>I51</f>
        <v>0</v>
      </c>
      <c r="E105" s="462">
        <f>I51</f>
        <v>0</v>
      </c>
      <c r="F105" s="454"/>
    </row>
    <row r="106" spans="1:7" ht="20.149999999999999" customHeight="1" x14ac:dyDescent="0.35">
      <c r="A106" s="163"/>
      <c r="B106" s="467" t="s">
        <v>70</v>
      </c>
      <c r="C106" s="462">
        <f t="shared" ref="C106:D107" si="23">H52</f>
        <v>0</v>
      </c>
      <c r="D106" s="462">
        <f t="shared" si="23"/>
        <v>0</v>
      </c>
      <c r="E106" s="462">
        <f t="shared" ref="E106:E107" si="24">I52</f>
        <v>0</v>
      </c>
      <c r="F106" s="454"/>
    </row>
    <row r="107" spans="1:7" ht="20.149999999999999" customHeight="1" thickBot="1" x14ac:dyDescent="0.4">
      <c r="A107" s="163"/>
      <c r="B107" s="467" t="s">
        <v>71</v>
      </c>
      <c r="C107" s="462">
        <f t="shared" si="23"/>
        <v>0</v>
      </c>
      <c r="D107" s="462">
        <f t="shared" si="23"/>
        <v>0</v>
      </c>
      <c r="E107" s="462">
        <f t="shared" si="24"/>
        <v>0</v>
      </c>
      <c r="F107" s="454"/>
    </row>
    <row r="108" spans="1:7" ht="25" customHeight="1" thickBot="1" x14ac:dyDescent="0.4">
      <c r="A108" s="163"/>
      <c r="B108" s="468" t="s">
        <v>2</v>
      </c>
      <c r="C108" s="469">
        <f ca="1">C104+C101+C99+C94+C92+C86</f>
        <v>0</v>
      </c>
      <c r="D108" s="469">
        <f ca="1">D104+D101+D99+D94+D92+D86</f>
        <v>0</v>
      </c>
      <c r="E108" s="469">
        <f ca="1">E104+E101+E99+E94+E92+E86</f>
        <v>0</v>
      </c>
      <c r="F108" s="470"/>
    </row>
    <row r="109" spans="1:7" ht="15.5" x14ac:dyDescent="0.35">
      <c r="A109" s="163"/>
      <c r="G109" s="173"/>
    </row>
    <row r="110" spans="1:7" ht="15.5" x14ac:dyDescent="0.35">
      <c r="A110" s="163"/>
      <c r="G110" s="173"/>
    </row>
    <row r="111" spans="1:7" ht="15.5" x14ac:dyDescent="0.35">
      <c r="A111" s="163"/>
      <c r="G111" s="173"/>
    </row>
    <row r="112" spans="1:7" ht="15.5" x14ac:dyDescent="0.35">
      <c r="G112" s="173"/>
    </row>
    <row r="113" spans="7:7" ht="15.5" x14ac:dyDescent="0.35">
      <c r="G113" s="173"/>
    </row>
    <row r="114" spans="7:7" ht="15.5" x14ac:dyDescent="0.35">
      <c r="G114" s="173"/>
    </row>
    <row r="115" spans="7:7" ht="15.5" x14ac:dyDescent="0.35">
      <c r="G115" s="173"/>
    </row>
    <row r="135" spans="6:7" x14ac:dyDescent="0.35">
      <c r="F135" s="179"/>
    </row>
    <row r="138" spans="6:7" ht="16.5" customHeight="1" x14ac:dyDescent="0.35"/>
    <row r="139" spans="6:7" ht="16.5" customHeight="1" x14ac:dyDescent="0.35"/>
    <row r="140" spans="6:7" ht="16.5" customHeight="1" x14ac:dyDescent="0.35"/>
    <row r="141" spans="6:7" ht="16.5" customHeight="1" x14ac:dyDescent="0.35"/>
    <row r="142" spans="6:7" ht="16.5" customHeight="1" x14ac:dyDescent="0.35">
      <c r="G142" s="179"/>
    </row>
    <row r="143" spans="6:7" ht="16.5" customHeight="1" x14ac:dyDescent="0.35"/>
    <row r="144" spans="6:7" ht="16.5" customHeight="1" x14ac:dyDescent="0.35"/>
    <row r="145" ht="16.5" customHeight="1" x14ac:dyDescent="0.35"/>
    <row r="146" ht="16.5" customHeight="1" x14ac:dyDescent="0.35"/>
    <row r="147" ht="16.5" customHeight="1" x14ac:dyDescent="0.35"/>
    <row r="148" ht="16.5" customHeight="1" x14ac:dyDescent="0.35"/>
    <row r="149" ht="16.5" customHeight="1" x14ac:dyDescent="0.35"/>
    <row r="150" ht="16.5" customHeight="1" x14ac:dyDescent="0.35"/>
    <row r="151" ht="16.5" customHeight="1" x14ac:dyDescent="0.35"/>
    <row r="152" ht="16.5" customHeight="1" x14ac:dyDescent="0.35"/>
    <row r="153" ht="16.5" customHeight="1" x14ac:dyDescent="0.35"/>
    <row r="154" ht="16.5" customHeight="1" x14ac:dyDescent="0.35"/>
    <row r="155" ht="16.5" customHeight="1" x14ac:dyDescent="0.35"/>
    <row r="156" ht="16.5" customHeight="1" x14ac:dyDescent="0.35"/>
  </sheetData>
  <mergeCells count="21">
    <mergeCell ref="M31:N31"/>
    <mergeCell ref="G30:K30"/>
    <mergeCell ref="B18:D18"/>
    <mergeCell ref="B19:D19"/>
    <mergeCell ref="B20:D20"/>
    <mergeCell ref="G57:H57"/>
    <mergeCell ref="B56:D56"/>
    <mergeCell ref="B30:D30"/>
    <mergeCell ref="B83:C83"/>
    <mergeCell ref="A9:J9"/>
    <mergeCell ref="A10:D10"/>
    <mergeCell ref="E10:J10"/>
    <mergeCell ref="A11:D11"/>
    <mergeCell ref="E11:J11"/>
    <mergeCell ref="A14:J14"/>
    <mergeCell ref="A12:D12"/>
    <mergeCell ref="A13:D13"/>
    <mergeCell ref="E12:J12"/>
    <mergeCell ref="E13:J13"/>
    <mergeCell ref="B16:D16"/>
    <mergeCell ref="B17:D17"/>
  </mergeCells>
  <conditionalFormatting sqref="B108:E108">
    <cfRule type="expression" dxfId="51" priority="1">
      <formula>OR($B$17&lt;&gt;"",$B$18&lt;&gt;"",$B$19&lt;&gt;"",$B$20&lt;&gt;"")</formula>
    </cfRule>
  </conditionalFormatting>
  <pageMargins left="0.25" right="0.25" top="0.75" bottom="0.75" header="0.3" footer="0.3"/>
  <pageSetup paperSize="9" scale="60" fitToHeight="0" orientation="landscape" r:id="rId1"/>
  <rowBreaks count="1" manualBreakCount="1">
    <brk id="108"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Q510"/>
  <sheetViews>
    <sheetView topLeftCell="F1" zoomScale="85" zoomScaleNormal="85" workbookViewId="0">
      <pane ySplit="6" topLeftCell="A7" activePane="bottomLeft" state="frozen"/>
      <selection activeCell="F81" sqref="F81"/>
      <selection pane="bottomLeft" activeCell="K7" sqref="K7:K506"/>
    </sheetView>
  </sheetViews>
  <sheetFormatPr baseColWidth="10" defaultColWidth="11.453125" defaultRowHeight="14.5" x14ac:dyDescent="0.35"/>
  <cols>
    <col min="1" max="1" width="10.7265625" style="31" customWidth="1"/>
    <col min="2" max="2" width="37.453125" style="31" bestFit="1" customWidth="1"/>
    <col min="3" max="3" width="31.1796875" style="31" bestFit="1" customWidth="1"/>
    <col min="4" max="4" width="24.26953125" style="31" bestFit="1" customWidth="1"/>
    <col min="5" max="5" width="26.81640625" style="31" bestFit="1" customWidth="1"/>
    <col min="6" max="6" width="24.81640625" style="31" bestFit="1" customWidth="1"/>
    <col min="7" max="7" width="28.7265625" style="31" bestFit="1" customWidth="1"/>
    <col min="8" max="8" width="17.7265625" style="31" customWidth="1"/>
    <col min="9" max="9" width="8.453125" style="31" bestFit="1" customWidth="1"/>
    <col min="10" max="11" width="17.7265625" style="316" customWidth="1"/>
    <col min="12" max="12" width="17.7265625" style="31" customWidth="1"/>
    <col min="13" max="13" width="48.81640625" style="31" bestFit="1" customWidth="1"/>
    <col min="14" max="14" width="28.453125" style="31" bestFit="1" customWidth="1"/>
    <col min="15" max="15" width="65.1796875" style="328" customWidth="1"/>
    <col min="16" max="16" width="10.7265625" style="31" customWidth="1"/>
    <col min="17" max="16384" width="11.453125" style="31"/>
  </cols>
  <sheetData>
    <row r="1" spans="1:17" ht="30" customHeight="1" thickBot="1" x14ac:dyDescent="0.4">
      <c r="A1" s="589" t="s">
        <v>191</v>
      </c>
      <c r="B1" s="590"/>
      <c r="C1" s="590"/>
      <c r="D1" s="590"/>
      <c r="E1" s="590"/>
      <c r="F1" s="590"/>
      <c r="G1" s="590"/>
      <c r="H1" s="590"/>
      <c r="I1" s="590"/>
      <c r="J1" s="590"/>
      <c r="K1" s="590"/>
      <c r="L1" s="590"/>
      <c r="M1" s="590"/>
      <c r="N1" s="590"/>
      <c r="O1" s="590"/>
      <c r="P1" s="591"/>
      <c r="Q1" s="329"/>
    </row>
    <row r="2" spans="1:17" ht="45" customHeight="1" thickBot="1" x14ac:dyDescent="0.4">
      <c r="A2" s="592" t="s">
        <v>41</v>
      </c>
      <c r="B2" s="593"/>
      <c r="C2" s="593"/>
      <c r="D2" s="593"/>
      <c r="E2" s="593"/>
      <c r="F2" s="593"/>
      <c r="G2" s="593"/>
      <c r="H2" s="593"/>
      <c r="I2" s="593"/>
      <c r="J2" s="593"/>
      <c r="K2" s="593"/>
      <c r="L2" s="593"/>
      <c r="M2" s="593"/>
      <c r="N2" s="593"/>
      <c r="O2" s="593"/>
      <c r="P2" s="594"/>
      <c r="Q2" s="329"/>
    </row>
    <row r="3" spans="1:17" ht="30" customHeight="1" x14ac:dyDescent="0.35">
      <c r="A3" s="595" t="s">
        <v>0</v>
      </c>
      <c r="B3" s="330" t="s">
        <v>3</v>
      </c>
      <c r="C3" s="330" t="s">
        <v>264</v>
      </c>
      <c r="D3" s="330" t="s">
        <v>40</v>
      </c>
      <c r="E3" s="330" t="s">
        <v>34</v>
      </c>
      <c r="F3" s="330" t="s">
        <v>243</v>
      </c>
      <c r="G3" s="330" t="s">
        <v>221</v>
      </c>
      <c r="H3" s="330" t="s">
        <v>222</v>
      </c>
      <c r="I3" s="313" t="s">
        <v>245</v>
      </c>
      <c r="J3" s="320" t="s">
        <v>243</v>
      </c>
      <c r="K3" s="320" t="s">
        <v>221</v>
      </c>
      <c r="L3" s="109" t="s">
        <v>44</v>
      </c>
      <c r="M3" s="109" t="s">
        <v>5</v>
      </c>
      <c r="N3" s="109" t="s">
        <v>15</v>
      </c>
      <c r="O3" s="302" t="s">
        <v>257</v>
      </c>
      <c r="P3" s="110" t="s">
        <v>50</v>
      </c>
      <c r="Q3" s="329"/>
    </row>
    <row r="4" spans="1:17" ht="42.75" customHeight="1" x14ac:dyDescent="0.35">
      <c r="A4" s="596"/>
      <c r="B4" s="312" t="s">
        <v>223</v>
      </c>
      <c r="C4" s="312" t="s">
        <v>224</v>
      </c>
      <c r="D4" s="312" t="s">
        <v>225</v>
      </c>
      <c r="E4" s="312" t="s">
        <v>244</v>
      </c>
      <c r="F4" s="312" t="s">
        <v>227</v>
      </c>
      <c r="G4" s="312" t="s">
        <v>228</v>
      </c>
      <c r="H4" s="312" t="s">
        <v>229</v>
      </c>
      <c r="I4" s="314"/>
      <c r="J4" s="321"/>
      <c r="K4" s="321"/>
      <c r="L4" s="111"/>
      <c r="M4" s="298" t="str">
        <f>IF(Q6&gt;0,"Une ou plusieurs lignes ne sont pas instruites","")</f>
        <v/>
      </c>
      <c r="N4" s="112"/>
      <c r="O4" s="225"/>
      <c r="P4" s="113"/>
      <c r="Q4" s="329"/>
    </row>
    <row r="5" spans="1:17" ht="15" thickBot="1" x14ac:dyDescent="0.4">
      <c r="A5" s="37" t="s">
        <v>29</v>
      </c>
      <c r="B5" s="38" t="s">
        <v>36</v>
      </c>
      <c r="C5" s="38" t="s">
        <v>30</v>
      </c>
      <c r="D5" s="38" t="s">
        <v>37</v>
      </c>
      <c r="E5" s="39" t="s">
        <v>20</v>
      </c>
      <c r="F5" s="231">
        <v>45689</v>
      </c>
      <c r="G5" s="231">
        <v>45747</v>
      </c>
      <c r="H5" s="40">
        <v>2850</v>
      </c>
      <c r="I5" s="326" t="s">
        <v>247</v>
      </c>
      <c r="J5" s="326">
        <v>45751</v>
      </c>
      <c r="K5" s="326">
        <v>45782</v>
      </c>
      <c r="L5" s="212">
        <v>2800</v>
      </c>
      <c r="M5" s="119" t="s">
        <v>11</v>
      </c>
      <c r="N5" s="120" t="s">
        <v>52</v>
      </c>
      <c r="O5" s="308"/>
      <c r="P5" s="121" t="s">
        <v>51</v>
      </c>
      <c r="Q5" s="329" t="s">
        <v>265</v>
      </c>
    </row>
    <row r="6" spans="1:17" ht="17.5" thickBot="1" x14ac:dyDescent="0.45">
      <c r="A6" s="122"/>
      <c r="B6" s="123"/>
      <c r="C6" s="124"/>
      <c r="D6" s="124"/>
      <c r="E6" s="123"/>
      <c r="F6" s="123"/>
      <c r="G6" s="304" t="s">
        <v>2</v>
      </c>
      <c r="H6" s="202">
        <f>SUM(H7:H506)</f>
        <v>0</v>
      </c>
      <c r="I6" s="123"/>
      <c r="J6" s="123"/>
      <c r="K6" s="304" t="s">
        <v>2</v>
      </c>
      <c r="L6" s="202">
        <f>SUM(L7:L506)</f>
        <v>0</v>
      </c>
      <c r="M6" s="200"/>
      <c r="N6" s="200"/>
      <c r="O6" s="307"/>
      <c r="P6" s="203"/>
      <c r="Q6" s="329">
        <f>SUM(Q7:Q506)</f>
        <v>0</v>
      </c>
    </row>
    <row r="7" spans="1:17" ht="20.149999999999999" customHeight="1" x14ac:dyDescent="0.35">
      <c r="A7" s="204">
        <v>1</v>
      </c>
      <c r="B7" s="123" t="str">
        <f>IF('Dépenses sur factures'!B7="","",'Dépenses sur factures'!B7)</f>
        <v/>
      </c>
      <c r="C7" s="197" t="str">
        <f>IF('Dépenses sur factures'!C7="","",'Dépenses sur factures'!C7)</f>
        <v/>
      </c>
      <c r="D7" s="197" t="str">
        <f>IF('Dépenses sur factures'!D7="","",'Dépenses sur factures'!D7)</f>
        <v/>
      </c>
      <c r="E7" s="123" t="str">
        <f>IF('Dépenses sur factures'!E7="","",'Dépenses sur factures'!E7)</f>
        <v/>
      </c>
      <c r="F7" s="296" t="str">
        <f>IF('Dépenses sur factures'!F7="","",'Dépenses sur factures'!F7)</f>
        <v/>
      </c>
      <c r="G7" s="296" t="str">
        <f>IF('Dépenses sur factures'!G7="","",'Dépenses sur factures'!G7)</f>
        <v/>
      </c>
      <c r="H7" s="125" t="str">
        <f>IF('Dépenses sur factures'!H7="","",'Dépenses sur factures'!H7)</f>
        <v/>
      </c>
      <c r="I7" s="102"/>
      <c r="J7" s="297" t="str">
        <f t="shared" ref="J7:J71" si="0">IF(I7="KO","",IF(I7="","",F7))</f>
        <v/>
      </c>
      <c r="K7" s="297" t="str">
        <f t="shared" ref="K7:K71" si="1">IF(I7="KO","",IF(I7="","",G7))</f>
        <v/>
      </c>
      <c r="L7" s="616"/>
      <c r="M7" s="193"/>
      <c r="N7" s="198"/>
      <c r="O7" s="301" t="str">
        <f>IF(AND(OR(I7="KO",L7&lt;&gt;""),OR(I7="",J7="",K7="")),Listes!$A$68,IF(AND(L7="",I7&lt;&gt;""),Listes!$A$69,IF(AND(H7&lt;L7,N7=""),Listes!$A$70,IF(AND(K7&lt;J7,N7=""),Listes!$A$71,IF(AND(L7&lt;&gt;"",L7&lt;H7,M7=""),Listes!$A$72,IF(AND(P7="",OR(I7&lt;&gt;"",J7&lt;&gt;"",K7&lt;&gt;"")),Listes!$A$73,""))))))</f>
        <v/>
      </c>
      <c r="P7" s="199"/>
      <c r="Q7" s="329">
        <f>IF(AND(B7&lt;&gt;"",P7&lt;&gt;"Oui"),1,0)</f>
        <v>0</v>
      </c>
    </row>
    <row r="8" spans="1:17" ht="20.149999999999999" customHeight="1" x14ac:dyDescent="0.35">
      <c r="A8" s="126">
        <v>2</v>
      </c>
      <c r="B8" s="123" t="str">
        <f>IF('Dépenses sur factures'!B8="","",'Dépenses sur factures'!B8)</f>
        <v/>
      </c>
      <c r="C8" s="197" t="str">
        <f>IF('Dépenses sur factures'!C8="","",'Dépenses sur factures'!C8)</f>
        <v/>
      </c>
      <c r="D8" s="197" t="str">
        <f>IF('Dépenses sur factures'!D8="","",'Dépenses sur factures'!D8)</f>
        <v/>
      </c>
      <c r="E8" s="123" t="str">
        <f>IF('Dépenses sur factures'!E8="","",'Dépenses sur factures'!E8)</f>
        <v/>
      </c>
      <c r="F8" s="296" t="str">
        <f>IF('Dépenses sur factures'!F8="","",'Dépenses sur factures'!F8)</f>
        <v/>
      </c>
      <c r="G8" s="296" t="str">
        <f>IF('Dépenses sur factures'!G8="","",'Dépenses sur factures'!G8)</f>
        <v/>
      </c>
      <c r="H8" s="125" t="str">
        <f>IF('Dépenses sur factures'!H8="","",'Dépenses sur factures'!H8)</f>
        <v/>
      </c>
      <c r="I8" s="102"/>
      <c r="J8" s="297" t="str">
        <f t="shared" si="0"/>
        <v/>
      </c>
      <c r="K8" s="297" t="str">
        <f t="shared" si="1"/>
        <v/>
      </c>
      <c r="L8" s="102"/>
      <c r="M8" s="193"/>
      <c r="N8" s="194"/>
      <c r="O8" s="301" t="str">
        <f>IF(AND(OR(I8="KO",L8&lt;&gt;""),OR(I8="",J8="",K8="")),Listes!$A$68,IF(AND(L8="",I8&lt;&gt;""),Listes!$A$69,IF(AND(H8&lt;L8,N8=""),Listes!$A$70,IF(AND(K8&lt;J8,N8=""),Listes!$A$71,IF(AND(L8&lt;&gt;"",L8&lt;H8,M8=""),Listes!$A$72,IF(AND(P8="",OR(I8&lt;&gt;"",J8&lt;&gt;"",K8&lt;&gt;"")),Listes!$A$73,""))))))</f>
        <v/>
      </c>
      <c r="P8" s="199"/>
      <c r="Q8" s="331">
        <f t="shared" ref="Q8:Q71" si="2">IF(AND(B8&lt;&gt;"",P8&lt;&gt;"Oui"),1,0)</f>
        <v>0</v>
      </c>
    </row>
    <row r="9" spans="1:17" ht="20.149999999999999" customHeight="1" x14ac:dyDescent="0.35">
      <c r="A9" s="126">
        <v>3</v>
      </c>
      <c r="B9" s="123" t="str">
        <f>IF('Dépenses sur factures'!B9="","",'Dépenses sur factures'!B9)</f>
        <v/>
      </c>
      <c r="C9" s="197" t="str">
        <f>IF('Dépenses sur factures'!C9="","",'Dépenses sur factures'!C9)</f>
        <v/>
      </c>
      <c r="D9" s="197" t="str">
        <f>IF('Dépenses sur factures'!D9="","",'Dépenses sur factures'!D9)</f>
        <v/>
      </c>
      <c r="E9" s="123" t="str">
        <f>IF('Dépenses sur factures'!E9="","",'Dépenses sur factures'!E9)</f>
        <v/>
      </c>
      <c r="F9" s="296" t="str">
        <f>IF('Dépenses sur factures'!F9="","",'Dépenses sur factures'!F9)</f>
        <v/>
      </c>
      <c r="G9" s="296" t="str">
        <f>IF('Dépenses sur factures'!G9="","",'Dépenses sur factures'!G9)</f>
        <v/>
      </c>
      <c r="H9" s="125" t="str">
        <f>IF('Dépenses sur factures'!H9="","",'Dépenses sur factures'!H9)</f>
        <v/>
      </c>
      <c r="I9" s="102"/>
      <c r="J9" s="297" t="str">
        <f t="shared" si="0"/>
        <v/>
      </c>
      <c r="K9" s="297" t="str">
        <f t="shared" si="1"/>
        <v/>
      </c>
      <c r="L9" s="102"/>
      <c r="M9" s="193"/>
      <c r="N9" s="194"/>
      <c r="O9" s="301" t="str">
        <f>IF(AND(OR(I9="KO",L9&lt;&gt;""),OR(I9="",J9="",K9="")),Listes!$A$68,IF(AND(L9="",I9&lt;&gt;""),Listes!$A$69,IF(AND(H9&lt;L9,N9=""),Listes!$A$70,IF(AND(K9&lt;J9,N9=""),Listes!$A$71,IF(AND(L9&lt;&gt;"",L9&lt;H9,M9=""),Listes!$A$72,IF(AND(P9="",OR(I9&lt;&gt;"",J9&lt;&gt;"",K9&lt;&gt;"")),Listes!$A$73,""))))))</f>
        <v/>
      </c>
      <c r="P9" s="199"/>
      <c r="Q9" s="331">
        <f t="shared" si="2"/>
        <v>0</v>
      </c>
    </row>
    <row r="10" spans="1:17" ht="20.149999999999999" customHeight="1" x14ac:dyDescent="0.35">
      <c r="A10" s="126">
        <v>4</v>
      </c>
      <c r="B10" s="123" t="str">
        <f>IF('Dépenses sur factures'!B10="","",'Dépenses sur factures'!B10)</f>
        <v/>
      </c>
      <c r="C10" s="197" t="str">
        <f>IF('Dépenses sur factures'!C10="","",'Dépenses sur factures'!C10)</f>
        <v/>
      </c>
      <c r="D10" s="197" t="str">
        <f>IF('Dépenses sur factures'!D10="","",'Dépenses sur factures'!D10)</f>
        <v/>
      </c>
      <c r="E10" s="123" t="str">
        <f>IF('Dépenses sur factures'!E10="","",'Dépenses sur factures'!E10)</f>
        <v/>
      </c>
      <c r="F10" s="296" t="str">
        <f>IF('Dépenses sur factures'!F10="","",'Dépenses sur factures'!F10)</f>
        <v/>
      </c>
      <c r="G10" s="296" t="str">
        <f>IF('Dépenses sur factures'!G10="","",'Dépenses sur factures'!G10)</f>
        <v/>
      </c>
      <c r="H10" s="125" t="str">
        <f>IF('Dépenses sur factures'!H10="","",'Dépenses sur factures'!H10)</f>
        <v/>
      </c>
      <c r="I10" s="102"/>
      <c r="J10" s="297" t="str">
        <f t="shared" si="0"/>
        <v/>
      </c>
      <c r="K10" s="297" t="str">
        <f t="shared" si="1"/>
        <v/>
      </c>
      <c r="L10" s="102"/>
      <c r="M10" s="193"/>
      <c r="N10" s="194"/>
      <c r="O10" s="301" t="str">
        <f>IF(AND(OR(I10="KO",L10&lt;&gt;""),OR(I10="",J10="",K10="")),Listes!$A$68,IF(AND(L10="",I10&lt;&gt;""),Listes!$A$69,IF(AND(H10&lt;L10,N10=""),Listes!$A$70,IF(AND(K10&lt;J10,N10=""),Listes!$A$71,IF(AND(L10&lt;&gt;"",L10&lt;H10,M10=""),Listes!$A$72,IF(AND(P10="",OR(I10&lt;&gt;"",J10&lt;&gt;"",K10&lt;&gt;"")),Listes!$A$73,""))))))</f>
        <v/>
      </c>
      <c r="P10" s="199"/>
      <c r="Q10" s="331">
        <f t="shared" si="2"/>
        <v>0</v>
      </c>
    </row>
    <row r="11" spans="1:17" ht="20.149999999999999" customHeight="1" x14ac:dyDescent="0.35">
      <c r="A11" s="126">
        <v>5</v>
      </c>
      <c r="B11" s="123" t="str">
        <f>IF('Dépenses sur factures'!B11="","",'Dépenses sur factures'!B11)</f>
        <v/>
      </c>
      <c r="C11" s="197" t="str">
        <f>IF('Dépenses sur factures'!C11="","",'Dépenses sur factures'!C11)</f>
        <v/>
      </c>
      <c r="D11" s="197" t="str">
        <f>IF('Dépenses sur factures'!D11="","",'Dépenses sur factures'!D11)</f>
        <v/>
      </c>
      <c r="E11" s="123" t="str">
        <f>IF('Dépenses sur factures'!E11="","",'Dépenses sur factures'!E11)</f>
        <v/>
      </c>
      <c r="F11" s="296" t="str">
        <f>IF('Dépenses sur factures'!F11="","",'Dépenses sur factures'!F11)</f>
        <v/>
      </c>
      <c r="G11" s="296" t="str">
        <f>IF('Dépenses sur factures'!G11="","",'Dépenses sur factures'!G11)</f>
        <v/>
      </c>
      <c r="H11" s="125" t="str">
        <f>IF('Dépenses sur factures'!H11="","",'Dépenses sur factures'!H11)</f>
        <v/>
      </c>
      <c r="I11" s="102"/>
      <c r="J11" s="297" t="str">
        <f t="shared" si="0"/>
        <v/>
      </c>
      <c r="K11" s="297" t="str">
        <f t="shared" si="1"/>
        <v/>
      </c>
      <c r="L11" s="102"/>
      <c r="M11" s="193"/>
      <c r="N11" s="194"/>
      <c r="O11" s="301" t="str">
        <f>IF(AND(OR(I11="KO",L11&lt;&gt;""),OR(I11="",J11="",K11="")),Listes!$A$68,IF(AND(L11="",I11&lt;&gt;""),Listes!$A$69,IF(AND(H11&lt;L11,N11=""),Listes!$A$70,IF(AND(K11&lt;J11,N11=""),Listes!$A$71,IF(AND(L11&lt;&gt;"",L11&lt;H11,M11=""),Listes!$A$72,IF(AND(P11="",OR(I11&lt;&gt;"",J11&lt;&gt;"",K11&lt;&gt;"")),Listes!$A$73,""))))))</f>
        <v/>
      </c>
      <c r="P11" s="199"/>
      <c r="Q11" s="331">
        <f t="shared" si="2"/>
        <v>0</v>
      </c>
    </row>
    <row r="12" spans="1:17" ht="20.149999999999999" customHeight="1" x14ac:dyDescent="0.35">
      <c r="A12" s="126">
        <v>6</v>
      </c>
      <c r="B12" s="123" t="str">
        <f>IF('Dépenses sur factures'!B12="","",'Dépenses sur factures'!B12)</f>
        <v/>
      </c>
      <c r="C12" s="197" t="str">
        <f>IF('Dépenses sur factures'!C12="","",'Dépenses sur factures'!C12)</f>
        <v/>
      </c>
      <c r="D12" s="197" t="str">
        <f>IF('Dépenses sur factures'!D12="","",'Dépenses sur factures'!D12)</f>
        <v/>
      </c>
      <c r="E12" s="123" t="str">
        <f>IF('Dépenses sur factures'!E12="","",'Dépenses sur factures'!E12)</f>
        <v/>
      </c>
      <c r="F12" s="296" t="str">
        <f>IF('Dépenses sur factures'!F12="","",'Dépenses sur factures'!F12)</f>
        <v/>
      </c>
      <c r="G12" s="296" t="str">
        <f>IF('Dépenses sur factures'!G12="","",'Dépenses sur factures'!G12)</f>
        <v/>
      </c>
      <c r="H12" s="125" t="str">
        <f>IF('Dépenses sur factures'!H12="","",'Dépenses sur factures'!H12)</f>
        <v/>
      </c>
      <c r="I12" s="102"/>
      <c r="J12" s="297" t="str">
        <f t="shared" si="0"/>
        <v/>
      </c>
      <c r="K12" s="297" t="str">
        <f t="shared" si="1"/>
        <v/>
      </c>
      <c r="L12" s="102"/>
      <c r="M12" s="193"/>
      <c r="N12" s="194"/>
      <c r="O12" s="301" t="str">
        <f>IF(AND(OR(I12="KO",L12&lt;&gt;""),OR(I12="",J12="",K12="")),Listes!$A$68,IF(AND(L12="",I12&lt;&gt;""),Listes!$A$69,IF(AND(H12&lt;L12,N12=""),Listes!$A$70,IF(AND(K12&lt;J12,N12=""),Listes!$A$71,IF(AND(L12&lt;&gt;"",L12&lt;H12,M12=""),Listes!$A$72,IF(AND(P12="",OR(I12&lt;&gt;"",J12&lt;&gt;"",K12&lt;&gt;"")),Listes!$A$73,""))))))</f>
        <v/>
      </c>
      <c r="P12" s="199"/>
      <c r="Q12" s="331">
        <f t="shared" si="2"/>
        <v>0</v>
      </c>
    </row>
    <row r="13" spans="1:17" ht="20.149999999999999" customHeight="1" x14ac:dyDescent="0.35">
      <c r="A13" s="126">
        <v>7</v>
      </c>
      <c r="B13" s="123" t="str">
        <f>IF('Dépenses sur factures'!B13="","",'Dépenses sur factures'!B13)</f>
        <v/>
      </c>
      <c r="C13" s="197" t="str">
        <f>IF('Dépenses sur factures'!C13="","",'Dépenses sur factures'!C13)</f>
        <v/>
      </c>
      <c r="D13" s="197" t="str">
        <f>IF('Dépenses sur factures'!D13="","",'Dépenses sur factures'!D13)</f>
        <v/>
      </c>
      <c r="E13" s="123" t="str">
        <f>IF('Dépenses sur factures'!E13="","",'Dépenses sur factures'!E13)</f>
        <v/>
      </c>
      <c r="F13" s="296" t="str">
        <f>IF('Dépenses sur factures'!F13="","",'Dépenses sur factures'!F13)</f>
        <v/>
      </c>
      <c r="G13" s="296" t="str">
        <f>IF('Dépenses sur factures'!G13="","",'Dépenses sur factures'!G13)</f>
        <v/>
      </c>
      <c r="H13" s="125" t="str">
        <f>IF('Dépenses sur factures'!H13="","",'Dépenses sur factures'!H13)</f>
        <v/>
      </c>
      <c r="I13" s="102"/>
      <c r="J13" s="297" t="str">
        <f t="shared" si="0"/>
        <v/>
      </c>
      <c r="K13" s="297" t="str">
        <f t="shared" si="1"/>
        <v/>
      </c>
      <c r="L13" s="102"/>
      <c r="M13" s="193"/>
      <c r="N13" s="194"/>
      <c r="O13" s="301" t="str">
        <f>IF(AND(OR(I13="KO",L13&lt;&gt;""),OR(I13="",J13="",K13="")),Listes!$A$68,IF(AND(L13="",I13&lt;&gt;""),Listes!$A$69,IF(AND(H13&lt;L13,N13=""),Listes!$A$70,IF(AND(K13&lt;J13,N13=""),Listes!$A$71,IF(AND(L13&lt;&gt;"",L13&lt;H13,M13=""),Listes!$A$72,IF(AND(P13="",OR(I13&lt;&gt;"",J13&lt;&gt;"",K13&lt;&gt;"")),Listes!$A$73,""))))))</f>
        <v/>
      </c>
      <c r="P13" s="199"/>
      <c r="Q13" s="331">
        <f t="shared" si="2"/>
        <v>0</v>
      </c>
    </row>
    <row r="14" spans="1:17" ht="20.149999999999999" customHeight="1" x14ac:dyDescent="0.35">
      <c r="A14" s="126">
        <v>8</v>
      </c>
      <c r="B14" s="123" t="str">
        <f>IF('Dépenses sur factures'!B14="","",'Dépenses sur factures'!B14)</f>
        <v/>
      </c>
      <c r="C14" s="197" t="str">
        <f>IF('Dépenses sur factures'!C14="","",'Dépenses sur factures'!C14)</f>
        <v/>
      </c>
      <c r="D14" s="197" t="str">
        <f>IF('Dépenses sur factures'!D14="","",'Dépenses sur factures'!D14)</f>
        <v/>
      </c>
      <c r="E14" s="123" t="str">
        <f>IF('Dépenses sur factures'!E14="","",'Dépenses sur factures'!E14)</f>
        <v/>
      </c>
      <c r="F14" s="296" t="str">
        <f>IF('Dépenses sur factures'!F14="","",'Dépenses sur factures'!F14)</f>
        <v/>
      </c>
      <c r="G14" s="296" t="str">
        <f>IF('Dépenses sur factures'!G14="","",'Dépenses sur factures'!G14)</f>
        <v/>
      </c>
      <c r="H14" s="125" t="str">
        <f>IF('Dépenses sur factures'!H14="","",'Dépenses sur factures'!H14)</f>
        <v/>
      </c>
      <c r="I14" s="102"/>
      <c r="J14" s="297" t="str">
        <f t="shared" si="0"/>
        <v/>
      </c>
      <c r="K14" s="297" t="str">
        <f t="shared" si="1"/>
        <v/>
      </c>
      <c r="L14" s="102"/>
      <c r="M14" s="193"/>
      <c r="N14" s="194"/>
      <c r="O14" s="301" t="str">
        <f>IF(AND(OR(I14="KO",L14&lt;&gt;""),OR(I14="",J14="",K14="")),Listes!$A$68,IF(AND(L14="",I14&lt;&gt;""),Listes!$A$69,IF(AND(H14&lt;L14,N14=""),Listes!$A$70,IF(AND(K14&lt;J14,N14=""),Listes!$A$71,IF(AND(L14&lt;&gt;"",L14&lt;H14,M14=""),Listes!$A$72,IF(AND(P14="",OR(I14&lt;&gt;"",J14&lt;&gt;"",K14&lt;&gt;"")),Listes!$A$73,""))))))</f>
        <v/>
      </c>
      <c r="P14" s="199"/>
      <c r="Q14" s="331">
        <f t="shared" si="2"/>
        <v>0</v>
      </c>
    </row>
    <row r="15" spans="1:17" ht="20.149999999999999" customHeight="1" x14ac:dyDescent="0.35">
      <c r="A15" s="126">
        <v>9</v>
      </c>
      <c r="B15" s="123" t="str">
        <f>IF('Dépenses sur factures'!B15="","",'Dépenses sur factures'!B15)</f>
        <v/>
      </c>
      <c r="C15" s="197" t="str">
        <f>IF('Dépenses sur factures'!C15="","",'Dépenses sur factures'!C15)</f>
        <v/>
      </c>
      <c r="D15" s="197" t="str">
        <f>IF('Dépenses sur factures'!D15="","",'Dépenses sur factures'!D15)</f>
        <v/>
      </c>
      <c r="E15" s="123" t="str">
        <f>IF('Dépenses sur factures'!E15="","",'Dépenses sur factures'!E15)</f>
        <v/>
      </c>
      <c r="F15" s="296" t="str">
        <f>IF('Dépenses sur factures'!F15="","",'Dépenses sur factures'!F15)</f>
        <v/>
      </c>
      <c r="G15" s="296" t="str">
        <f>IF('Dépenses sur factures'!G15="","",'Dépenses sur factures'!G15)</f>
        <v/>
      </c>
      <c r="H15" s="125" t="str">
        <f>IF('Dépenses sur factures'!H15="","",'Dépenses sur factures'!H15)</f>
        <v/>
      </c>
      <c r="I15" s="102"/>
      <c r="J15" s="297" t="str">
        <f t="shared" si="0"/>
        <v/>
      </c>
      <c r="K15" s="297" t="str">
        <f t="shared" si="1"/>
        <v/>
      </c>
      <c r="L15" s="102"/>
      <c r="M15" s="193"/>
      <c r="N15" s="194"/>
      <c r="O15" s="301" t="str">
        <f>IF(AND(OR(I15="KO",L15&lt;&gt;""),OR(I15="",J15="",K15="")),Listes!$A$68,IF(AND(L15="",I15&lt;&gt;""),Listes!$A$69,IF(AND(H15&lt;L15,N15=""),Listes!$A$70,IF(AND(K15&lt;J15,N15=""),Listes!$A$71,IF(AND(L15&lt;&gt;"",L15&lt;H15,M15=""),Listes!$A$72,IF(AND(P15="",OR(I15&lt;&gt;"",J15&lt;&gt;"",K15&lt;&gt;"")),Listes!$A$73,""))))))</f>
        <v/>
      </c>
      <c r="P15" s="291"/>
      <c r="Q15" s="331">
        <f t="shared" si="2"/>
        <v>0</v>
      </c>
    </row>
    <row r="16" spans="1:17" ht="20.149999999999999" customHeight="1" x14ac:dyDescent="0.35">
      <c r="A16" s="126">
        <v>10</v>
      </c>
      <c r="B16" s="123" t="str">
        <f>IF('Dépenses sur factures'!B16="","",'Dépenses sur factures'!B16)</f>
        <v/>
      </c>
      <c r="C16" s="197" t="str">
        <f>IF('Dépenses sur factures'!C16="","",'Dépenses sur factures'!C16)</f>
        <v/>
      </c>
      <c r="D16" s="197" t="str">
        <f>IF('Dépenses sur factures'!D16="","",'Dépenses sur factures'!D16)</f>
        <v/>
      </c>
      <c r="E16" s="123" t="str">
        <f>IF('Dépenses sur factures'!E16="","",'Dépenses sur factures'!E16)</f>
        <v/>
      </c>
      <c r="F16" s="296" t="str">
        <f>IF('Dépenses sur factures'!F16="","",'Dépenses sur factures'!F16)</f>
        <v/>
      </c>
      <c r="G16" s="296" t="str">
        <f>IF('Dépenses sur factures'!G16="","",'Dépenses sur factures'!G16)</f>
        <v/>
      </c>
      <c r="H16" s="125" t="str">
        <f>IF('Dépenses sur factures'!H16="","",'Dépenses sur factures'!H16)</f>
        <v/>
      </c>
      <c r="I16" s="102"/>
      <c r="J16" s="297" t="str">
        <f t="shared" si="0"/>
        <v/>
      </c>
      <c r="K16" s="297" t="str">
        <f t="shared" si="1"/>
        <v/>
      </c>
      <c r="L16" s="102"/>
      <c r="M16" s="193"/>
      <c r="N16" s="194"/>
      <c r="O16" s="301" t="str">
        <f>IF(AND(OR(I16="KO",L16&lt;&gt;""),OR(I16="",J16="",K16="")),Listes!$A$68,IF(AND(L16="",I16&lt;&gt;""),Listes!$A$69,IF(AND(H16&lt;L16,N16=""),Listes!$A$70,IF(AND(K16&lt;J16,N16=""),Listes!$A$71,IF(AND(L16&lt;&gt;"",L16&lt;H16,M16=""),Listes!$A$72,IF(AND(P16="",OR(I16&lt;&gt;"",J16&lt;&gt;"",K16&lt;&gt;"")),Listes!$A$73,""))))))</f>
        <v/>
      </c>
      <c r="P16" s="291"/>
      <c r="Q16" s="331">
        <f t="shared" si="2"/>
        <v>0</v>
      </c>
    </row>
    <row r="17" spans="1:17" ht="20.149999999999999" customHeight="1" x14ac:dyDescent="0.35">
      <c r="A17" s="126">
        <v>11</v>
      </c>
      <c r="B17" s="123" t="str">
        <f>IF('Dépenses sur factures'!B17="","",'Dépenses sur factures'!B17)</f>
        <v/>
      </c>
      <c r="C17" s="197" t="str">
        <f>IF('Dépenses sur factures'!C17="","",'Dépenses sur factures'!C17)</f>
        <v/>
      </c>
      <c r="D17" s="197" t="str">
        <f>IF('Dépenses sur factures'!D17="","",'Dépenses sur factures'!D17)</f>
        <v/>
      </c>
      <c r="E17" s="123" t="str">
        <f>IF('Dépenses sur factures'!E17="","",'Dépenses sur factures'!E17)</f>
        <v/>
      </c>
      <c r="F17" s="296" t="str">
        <f>IF('Dépenses sur factures'!F17="","",'Dépenses sur factures'!F17)</f>
        <v/>
      </c>
      <c r="G17" s="296" t="str">
        <f>IF('Dépenses sur factures'!G17="","",'Dépenses sur factures'!G17)</f>
        <v/>
      </c>
      <c r="H17" s="125" t="str">
        <f>IF('Dépenses sur factures'!H17="","",'Dépenses sur factures'!H17)</f>
        <v/>
      </c>
      <c r="I17" s="102"/>
      <c r="J17" s="297" t="str">
        <f t="shared" si="0"/>
        <v/>
      </c>
      <c r="K17" s="297" t="str">
        <f t="shared" si="1"/>
        <v/>
      </c>
      <c r="L17" s="102"/>
      <c r="M17" s="193"/>
      <c r="N17" s="194"/>
      <c r="O17" s="301" t="str">
        <f>IF(AND(OR(I17="KO",L17&lt;&gt;""),OR(I17="",J17="",K17="")),Listes!$A$68,IF(AND(L17="",I17&lt;&gt;""),Listes!$A$69,IF(AND(H17&lt;L17,N17=""),Listes!$A$70,IF(AND(K17&lt;J17,N17=""),Listes!$A$71,IF(AND(L17&lt;&gt;"",L17&lt;H17,M17=""),Listes!$A$72,IF(AND(P17="",OR(I17&lt;&gt;"",J17&lt;&gt;"",K17&lt;&gt;"")),Listes!$A$73,""))))))</f>
        <v/>
      </c>
      <c r="P17" s="291"/>
      <c r="Q17" s="331">
        <f t="shared" si="2"/>
        <v>0</v>
      </c>
    </row>
    <row r="18" spans="1:17" ht="20.149999999999999" customHeight="1" x14ac:dyDescent="0.35">
      <c r="A18" s="126">
        <v>12</v>
      </c>
      <c r="B18" s="123" t="str">
        <f>IF('Dépenses sur factures'!B18="","",'Dépenses sur factures'!B18)</f>
        <v/>
      </c>
      <c r="C18" s="197" t="str">
        <f>IF('Dépenses sur factures'!C18="","",'Dépenses sur factures'!C18)</f>
        <v/>
      </c>
      <c r="D18" s="197" t="str">
        <f>IF('Dépenses sur factures'!D18="","",'Dépenses sur factures'!D18)</f>
        <v/>
      </c>
      <c r="E18" s="123" t="str">
        <f>IF('Dépenses sur factures'!E18="","",'Dépenses sur factures'!E18)</f>
        <v/>
      </c>
      <c r="F18" s="296" t="str">
        <f>IF('Dépenses sur factures'!F18="","",'Dépenses sur factures'!F18)</f>
        <v/>
      </c>
      <c r="G18" s="296" t="str">
        <f>IF('Dépenses sur factures'!G18="","",'Dépenses sur factures'!G18)</f>
        <v/>
      </c>
      <c r="H18" s="125" t="str">
        <f>IF('Dépenses sur factures'!H18="","",'Dépenses sur factures'!H18)</f>
        <v/>
      </c>
      <c r="I18" s="102"/>
      <c r="J18" s="297" t="str">
        <f t="shared" si="0"/>
        <v/>
      </c>
      <c r="K18" s="297" t="str">
        <f t="shared" si="1"/>
        <v/>
      </c>
      <c r="L18" s="102"/>
      <c r="M18" s="193"/>
      <c r="N18" s="194"/>
      <c r="O18" s="301" t="str">
        <f>IF(AND(OR(I18="KO",L18&lt;&gt;""),OR(I18="",J18="",K18="")),Listes!$A$68,IF(AND(L18="",I18&lt;&gt;""),Listes!$A$69,IF(AND(H18&lt;L18,N18=""),Listes!$A$70,IF(AND(K18&lt;J18,N18=""),Listes!$A$71,IF(AND(L18&lt;&gt;"",L18&lt;H18,M18=""),Listes!$A$72,IF(AND(P18="",OR(I18&lt;&gt;"",J18&lt;&gt;"",K18&lt;&gt;"")),Listes!$A$73,""))))))</f>
        <v/>
      </c>
      <c r="P18" s="291"/>
      <c r="Q18" s="331">
        <f t="shared" si="2"/>
        <v>0</v>
      </c>
    </row>
    <row r="19" spans="1:17" ht="20.149999999999999" customHeight="1" x14ac:dyDescent="0.35">
      <c r="A19" s="126">
        <v>13</v>
      </c>
      <c r="B19" s="123" t="str">
        <f>IF('Dépenses sur factures'!B19="","",'Dépenses sur factures'!B19)</f>
        <v/>
      </c>
      <c r="C19" s="197" t="str">
        <f>IF('Dépenses sur factures'!C19="","",'Dépenses sur factures'!C19)</f>
        <v/>
      </c>
      <c r="D19" s="197" t="str">
        <f>IF('Dépenses sur factures'!D19="","",'Dépenses sur factures'!D19)</f>
        <v/>
      </c>
      <c r="E19" s="123" t="str">
        <f>IF('Dépenses sur factures'!E19="","",'Dépenses sur factures'!E19)</f>
        <v/>
      </c>
      <c r="F19" s="296" t="str">
        <f>IF('Dépenses sur factures'!F19="","",'Dépenses sur factures'!F19)</f>
        <v/>
      </c>
      <c r="G19" s="296" t="str">
        <f>IF('Dépenses sur factures'!G19="","",'Dépenses sur factures'!G19)</f>
        <v/>
      </c>
      <c r="H19" s="125" t="str">
        <f>IF('Dépenses sur factures'!H19="","",'Dépenses sur factures'!H19)</f>
        <v/>
      </c>
      <c r="I19" s="102"/>
      <c r="J19" s="297" t="str">
        <f t="shared" si="0"/>
        <v/>
      </c>
      <c r="K19" s="297" t="str">
        <f t="shared" si="1"/>
        <v/>
      </c>
      <c r="L19" s="102"/>
      <c r="M19" s="193"/>
      <c r="N19" s="194"/>
      <c r="O19" s="301" t="str">
        <f>IF(AND(OR(I19="KO",L19&lt;&gt;""),OR(I19="",J19="",K19="")),Listes!$A$68,IF(AND(L19="",I19&lt;&gt;""),Listes!$A$69,IF(AND(H19&lt;L19,N19=""),Listes!$A$70,IF(AND(K19&lt;J19,N19=""),Listes!$A$71,IF(AND(L19&lt;&gt;"",L19&lt;H19,M19=""),Listes!$A$72,IF(AND(P19="",OR(I19&lt;&gt;"",J19&lt;&gt;"",K19&lt;&gt;"")),Listes!$A$73,""))))))</f>
        <v/>
      </c>
      <c r="P19" s="291"/>
      <c r="Q19" s="331">
        <f t="shared" si="2"/>
        <v>0</v>
      </c>
    </row>
    <row r="20" spans="1:17" ht="20.149999999999999" customHeight="1" x14ac:dyDescent="0.35">
      <c r="A20" s="126">
        <v>14</v>
      </c>
      <c r="B20" s="123" t="str">
        <f>IF('Dépenses sur factures'!B20="","",'Dépenses sur factures'!B20)</f>
        <v/>
      </c>
      <c r="C20" s="197" t="str">
        <f>IF('Dépenses sur factures'!C20="","",'Dépenses sur factures'!C20)</f>
        <v/>
      </c>
      <c r="D20" s="197" t="str">
        <f>IF('Dépenses sur factures'!D20="","",'Dépenses sur factures'!D20)</f>
        <v/>
      </c>
      <c r="E20" s="123" t="str">
        <f>IF('Dépenses sur factures'!E20="","",'Dépenses sur factures'!E20)</f>
        <v/>
      </c>
      <c r="F20" s="296" t="str">
        <f>IF('Dépenses sur factures'!F20="","",'Dépenses sur factures'!F20)</f>
        <v/>
      </c>
      <c r="G20" s="296" t="str">
        <f>IF('Dépenses sur factures'!G20="","",'Dépenses sur factures'!G20)</f>
        <v/>
      </c>
      <c r="H20" s="125" t="str">
        <f>IF('Dépenses sur factures'!H20="","",'Dépenses sur factures'!H20)</f>
        <v/>
      </c>
      <c r="I20" s="102"/>
      <c r="J20" s="297" t="str">
        <f t="shared" si="0"/>
        <v/>
      </c>
      <c r="K20" s="297" t="str">
        <f t="shared" si="1"/>
        <v/>
      </c>
      <c r="L20" s="102"/>
      <c r="M20" s="193"/>
      <c r="N20" s="194"/>
      <c r="O20" s="301" t="str">
        <f>IF(AND(OR(I20="KO",L20&lt;&gt;""),OR(I20="",J20="",K20="")),Listes!$A$68,IF(AND(L20="",I20&lt;&gt;""),Listes!$A$69,IF(AND(H20&lt;L20,N20=""),Listes!$A$70,IF(AND(K20&lt;J20,N20=""),Listes!$A$71,IF(AND(L20&lt;&gt;"",L20&lt;H20,M20=""),Listes!$A$72,IF(AND(P20="",OR(I20&lt;&gt;"",J20&lt;&gt;"",K20&lt;&gt;"")),Listes!$A$73,""))))))</f>
        <v/>
      </c>
      <c r="P20" s="291"/>
      <c r="Q20" s="331">
        <f t="shared" si="2"/>
        <v>0</v>
      </c>
    </row>
    <row r="21" spans="1:17" ht="20.149999999999999" customHeight="1" x14ac:dyDescent="0.35">
      <c r="A21" s="126">
        <v>15</v>
      </c>
      <c r="B21" s="123" t="str">
        <f>IF('Dépenses sur factures'!B21="","",'Dépenses sur factures'!B21)</f>
        <v/>
      </c>
      <c r="C21" s="197" t="str">
        <f>IF('Dépenses sur factures'!C21="","",'Dépenses sur factures'!C21)</f>
        <v/>
      </c>
      <c r="D21" s="197" t="str">
        <f>IF('Dépenses sur factures'!D21="","",'Dépenses sur factures'!D21)</f>
        <v/>
      </c>
      <c r="E21" s="123" t="str">
        <f>IF('Dépenses sur factures'!E21="","",'Dépenses sur factures'!E21)</f>
        <v/>
      </c>
      <c r="F21" s="296" t="str">
        <f>IF('Dépenses sur factures'!F21="","",'Dépenses sur factures'!F21)</f>
        <v/>
      </c>
      <c r="G21" s="296" t="str">
        <f>IF('Dépenses sur factures'!G21="","",'Dépenses sur factures'!G21)</f>
        <v/>
      </c>
      <c r="H21" s="125" t="str">
        <f>IF('Dépenses sur factures'!H21="","",'Dépenses sur factures'!H21)</f>
        <v/>
      </c>
      <c r="I21" s="102"/>
      <c r="J21" s="297" t="str">
        <f t="shared" si="0"/>
        <v/>
      </c>
      <c r="K21" s="297" t="str">
        <f t="shared" si="1"/>
        <v/>
      </c>
      <c r="L21" s="102"/>
      <c r="M21" s="193"/>
      <c r="N21" s="194"/>
      <c r="O21" s="301" t="str">
        <f>IF(AND(OR(I21="KO",L21&lt;&gt;""),OR(I21="",J21="",K21="")),Listes!$A$68,IF(AND(L21="",I21&lt;&gt;""),Listes!$A$69,IF(AND(H21&lt;L21,N21=""),Listes!$A$70,IF(AND(K21&lt;J21,N21=""),Listes!$A$71,IF(AND(L21&lt;&gt;"",L21&lt;H21,M21=""),Listes!$A$72,IF(AND(P21="",OR(I21&lt;&gt;"",J21&lt;&gt;"",K21&lt;&gt;"")),Listes!$A$73,""))))))</f>
        <v/>
      </c>
      <c r="P21" s="291"/>
      <c r="Q21" s="331">
        <f t="shared" si="2"/>
        <v>0</v>
      </c>
    </row>
    <row r="22" spans="1:17" ht="20.149999999999999" customHeight="1" x14ac:dyDescent="0.35">
      <c r="A22" s="126">
        <v>16</v>
      </c>
      <c r="B22" s="123" t="str">
        <f>IF('Dépenses sur factures'!B22="","",'Dépenses sur factures'!B22)</f>
        <v/>
      </c>
      <c r="C22" s="197" t="str">
        <f>IF('Dépenses sur factures'!C22="","",'Dépenses sur factures'!C22)</f>
        <v/>
      </c>
      <c r="D22" s="197" t="str">
        <f>IF('Dépenses sur factures'!D22="","",'Dépenses sur factures'!D22)</f>
        <v/>
      </c>
      <c r="E22" s="123" t="str">
        <f>IF('Dépenses sur factures'!E22="","",'Dépenses sur factures'!E22)</f>
        <v/>
      </c>
      <c r="F22" s="296" t="str">
        <f>IF('Dépenses sur factures'!F22="","",'Dépenses sur factures'!F22)</f>
        <v/>
      </c>
      <c r="G22" s="296" t="str">
        <f>IF('Dépenses sur factures'!G22="","",'Dépenses sur factures'!G22)</f>
        <v/>
      </c>
      <c r="H22" s="125" t="str">
        <f>IF('Dépenses sur factures'!H22="","",'Dépenses sur factures'!H22)</f>
        <v/>
      </c>
      <c r="I22" s="102"/>
      <c r="J22" s="297" t="str">
        <f t="shared" si="0"/>
        <v/>
      </c>
      <c r="K22" s="297" t="str">
        <f t="shared" si="1"/>
        <v/>
      </c>
      <c r="L22" s="102"/>
      <c r="M22" s="193"/>
      <c r="N22" s="194"/>
      <c r="O22" s="301" t="str">
        <f>IF(AND(OR(I22="KO",L22&lt;&gt;""),OR(I22="",J22="",K22="")),Listes!$A$68,IF(AND(L22="",I22&lt;&gt;""),Listes!$A$69,IF(AND(H22&lt;L22,N22=""),Listes!$A$70,IF(AND(K22&lt;J22,N22=""),Listes!$A$71,IF(AND(L22&lt;&gt;"",L22&lt;H22,M22=""),Listes!$A$72,IF(AND(P22="",OR(I22&lt;&gt;"",J22&lt;&gt;"",K22&lt;&gt;"")),Listes!$A$73,""))))))</f>
        <v/>
      </c>
      <c r="P22" s="291"/>
      <c r="Q22" s="331">
        <f t="shared" si="2"/>
        <v>0</v>
      </c>
    </row>
    <row r="23" spans="1:17" ht="20.149999999999999" customHeight="1" x14ac:dyDescent="0.35">
      <c r="A23" s="126">
        <v>17</v>
      </c>
      <c r="B23" s="123" t="str">
        <f>IF('Dépenses sur factures'!B23="","",'Dépenses sur factures'!B23)</f>
        <v/>
      </c>
      <c r="C23" s="197" t="str">
        <f>IF('Dépenses sur factures'!C23="","",'Dépenses sur factures'!C23)</f>
        <v/>
      </c>
      <c r="D23" s="197" t="str">
        <f>IF('Dépenses sur factures'!D23="","",'Dépenses sur factures'!D23)</f>
        <v/>
      </c>
      <c r="E23" s="123" t="str">
        <f>IF('Dépenses sur factures'!E23="","",'Dépenses sur factures'!E23)</f>
        <v/>
      </c>
      <c r="F23" s="296" t="str">
        <f>IF('Dépenses sur factures'!F23="","",'Dépenses sur factures'!F23)</f>
        <v/>
      </c>
      <c r="G23" s="296" t="str">
        <f>IF('Dépenses sur factures'!G23="","",'Dépenses sur factures'!G23)</f>
        <v/>
      </c>
      <c r="H23" s="125" t="str">
        <f>IF('Dépenses sur factures'!H23="","",'Dépenses sur factures'!H23)</f>
        <v/>
      </c>
      <c r="I23" s="102"/>
      <c r="J23" s="297" t="str">
        <f t="shared" si="0"/>
        <v/>
      </c>
      <c r="K23" s="297" t="str">
        <f t="shared" si="1"/>
        <v/>
      </c>
      <c r="L23" s="102"/>
      <c r="M23" s="193"/>
      <c r="N23" s="194"/>
      <c r="O23" s="301" t="str">
        <f>IF(AND(OR(I23="KO",L23&lt;&gt;""),OR(I23="",J23="",K23="")),Listes!$A$68,IF(AND(L23="",I23&lt;&gt;""),Listes!$A$69,IF(AND(H23&lt;L23,N23=""),Listes!$A$70,IF(AND(K23&lt;J23,N23=""),Listes!$A$71,IF(AND(L23&lt;&gt;"",L23&lt;H23,M23=""),Listes!$A$72,IF(AND(P23="",OR(I23&lt;&gt;"",J23&lt;&gt;"",K23&lt;&gt;"")),Listes!$A$73,""))))))</f>
        <v/>
      </c>
      <c r="P23" s="291"/>
      <c r="Q23" s="331">
        <f t="shared" si="2"/>
        <v>0</v>
      </c>
    </row>
    <row r="24" spans="1:17" ht="20.149999999999999" customHeight="1" x14ac:dyDescent="0.35">
      <c r="A24" s="126">
        <v>18</v>
      </c>
      <c r="B24" s="123" t="str">
        <f>IF('Dépenses sur factures'!B24="","",'Dépenses sur factures'!B24)</f>
        <v/>
      </c>
      <c r="C24" s="197" t="str">
        <f>IF('Dépenses sur factures'!C24="","",'Dépenses sur factures'!C24)</f>
        <v/>
      </c>
      <c r="D24" s="197" t="str">
        <f>IF('Dépenses sur factures'!D24="","",'Dépenses sur factures'!D24)</f>
        <v/>
      </c>
      <c r="E24" s="123" t="str">
        <f>IF('Dépenses sur factures'!E24="","",'Dépenses sur factures'!E24)</f>
        <v/>
      </c>
      <c r="F24" s="296" t="str">
        <f>IF('Dépenses sur factures'!F24="","",'Dépenses sur factures'!F24)</f>
        <v/>
      </c>
      <c r="G24" s="296" t="str">
        <f>IF('Dépenses sur factures'!G24="","",'Dépenses sur factures'!G24)</f>
        <v/>
      </c>
      <c r="H24" s="125" t="str">
        <f>IF('Dépenses sur factures'!H24="","",'Dépenses sur factures'!H24)</f>
        <v/>
      </c>
      <c r="I24" s="102"/>
      <c r="J24" s="297" t="str">
        <f t="shared" si="0"/>
        <v/>
      </c>
      <c r="K24" s="297" t="str">
        <f t="shared" si="1"/>
        <v/>
      </c>
      <c r="L24" s="102"/>
      <c r="M24" s="193"/>
      <c r="N24" s="194"/>
      <c r="O24" s="301" t="str">
        <f>IF(AND(OR(I24="KO",L24&lt;&gt;""),OR(I24="",J24="",K24="")),Listes!$A$68,IF(AND(L24="",I24&lt;&gt;""),Listes!$A$69,IF(AND(H24&lt;L24,N24=""),Listes!$A$70,IF(AND(K24&lt;J24,N24=""),Listes!$A$71,IF(AND(L24&lt;&gt;"",L24&lt;H24,M24=""),Listes!$A$72,IF(AND(P24="",OR(I24&lt;&gt;"",J24&lt;&gt;"",K24&lt;&gt;"")),Listes!$A$73,""))))))</f>
        <v/>
      </c>
      <c r="P24" s="291"/>
      <c r="Q24" s="331">
        <f t="shared" si="2"/>
        <v>0</v>
      </c>
    </row>
    <row r="25" spans="1:17" ht="20.149999999999999" customHeight="1" x14ac:dyDescent="0.35">
      <c r="A25" s="126">
        <v>19</v>
      </c>
      <c r="B25" s="123" t="str">
        <f>IF('Dépenses sur factures'!B25="","",'Dépenses sur factures'!B25)</f>
        <v/>
      </c>
      <c r="C25" s="197" t="str">
        <f>IF('Dépenses sur factures'!C25="","",'Dépenses sur factures'!C25)</f>
        <v/>
      </c>
      <c r="D25" s="197" t="str">
        <f>IF('Dépenses sur factures'!D25="","",'Dépenses sur factures'!D25)</f>
        <v/>
      </c>
      <c r="E25" s="123" t="str">
        <f>IF('Dépenses sur factures'!E25="","",'Dépenses sur factures'!E25)</f>
        <v/>
      </c>
      <c r="F25" s="296" t="str">
        <f>IF('Dépenses sur factures'!F25="","",'Dépenses sur factures'!F25)</f>
        <v/>
      </c>
      <c r="G25" s="296" t="str">
        <f>IF('Dépenses sur factures'!G25="","",'Dépenses sur factures'!G25)</f>
        <v/>
      </c>
      <c r="H25" s="125" t="str">
        <f>IF('Dépenses sur factures'!H25="","",'Dépenses sur factures'!H25)</f>
        <v/>
      </c>
      <c r="I25" s="102"/>
      <c r="J25" s="297" t="str">
        <f t="shared" si="0"/>
        <v/>
      </c>
      <c r="K25" s="297" t="str">
        <f t="shared" si="1"/>
        <v/>
      </c>
      <c r="L25" s="102"/>
      <c r="M25" s="193"/>
      <c r="N25" s="194"/>
      <c r="O25" s="301" t="str">
        <f>IF(AND(OR(I25="KO",L25&lt;&gt;""),OR(I25="",J25="",K25="")),Listes!$A$68,IF(AND(L25="",I25&lt;&gt;""),Listes!$A$69,IF(AND(H25&lt;L25,N25=""),Listes!$A$70,IF(AND(K25&lt;J25,N25=""),Listes!$A$71,IF(AND(L25&lt;&gt;"",L25&lt;H25,M25=""),Listes!$A$72,IF(AND(P25="",OR(I25&lt;&gt;"",J25&lt;&gt;"",K25&lt;&gt;"")),Listes!$A$73,""))))))</f>
        <v/>
      </c>
      <c r="P25" s="291"/>
      <c r="Q25" s="331">
        <f t="shared" si="2"/>
        <v>0</v>
      </c>
    </row>
    <row r="26" spans="1:17" ht="20.149999999999999" customHeight="1" x14ac:dyDescent="0.35">
      <c r="A26" s="126">
        <v>20</v>
      </c>
      <c r="B26" s="123" t="str">
        <f>IF('Dépenses sur factures'!B26="","",'Dépenses sur factures'!B26)</f>
        <v/>
      </c>
      <c r="C26" s="197" t="str">
        <f>IF('Dépenses sur factures'!C26="","",'Dépenses sur factures'!C26)</f>
        <v/>
      </c>
      <c r="D26" s="197" t="str">
        <f>IF('Dépenses sur factures'!D26="","",'Dépenses sur factures'!D26)</f>
        <v/>
      </c>
      <c r="E26" s="123" t="str">
        <f>IF('Dépenses sur factures'!E26="","",'Dépenses sur factures'!E26)</f>
        <v/>
      </c>
      <c r="F26" s="296" t="str">
        <f>IF('Dépenses sur factures'!F26="","",'Dépenses sur factures'!F26)</f>
        <v/>
      </c>
      <c r="G26" s="296" t="str">
        <f>IF('Dépenses sur factures'!G26="","",'Dépenses sur factures'!G26)</f>
        <v/>
      </c>
      <c r="H26" s="125" t="str">
        <f>IF('Dépenses sur factures'!H26="","",'Dépenses sur factures'!H26)</f>
        <v/>
      </c>
      <c r="I26" s="102"/>
      <c r="J26" s="297" t="str">
        <f t="shared" si="0"/>
        <v/>
      </c>
      <c r="K26" s="297" t="str">
        <f t="shared" si="1"/>
        <v/>
      </c>
      <c r="L26" s="102"/>
      <c r="M26" s="193"/>
      <c r="N26" s="194"/>
      <c r="O26" s="301" t="str">
        <f>IF(AND(OR(I26="KO",L26&lt;&gt;""),OR(I26="",J26="",K26="")),Listes!$A$68,IF(AND(L26="",I26&lt;&gt;""),Listes!$A$69,IF(AND(H26&lt;L26,N26=""),Listes!$A$70,IF(AND(K26&lt;J26,N26=""),Listes!$A$71,IF(AND(L26&lt;&gt;"",L26&lt;H26,M26=""),Listes!$A$72,IF(AND(P26="",OR(I26&lt;&gt;"",J26&lt;&gt;"",K26&lt;&gt;"")),Listes!$A$73,""))))))</f>
        <v/>
      </c>
      <c r="P26" s="291"/>
      <c r="Q26" s="331">
        <f t="shared" si="2"/>
        <v>0</v>
      </c>
    </row>
    <row r="27" spans="1:17" ht="20.149999999999999" customHeight="1" x14ac:dyDescent="0.35">
      <c r="A27" s="126">
        <v>21</v>
      </c>
      <c r="B27" s="123" t="str">
        <f>IF('Dépenses sur factures'!B27="","",'Dépenses sur factures'!B27)</f>
        <v/>
      </c>
      <c r="C27" s="197" t="str">
        <f>IF('Dépenses sur factures'!C27="","",'Dépenses sur factures'!C27)</f>
        <v/>
      </c>
      <c r="D27" s="197" t="str">
        <f>IF('Dépenses sur factures'!D27="","",'Dépenses sur factures'!D27)</f>
        <v/>
      </c>
      <c r="E27" s="123" t="str">
        <f>IF('Dépenses sur factures'!E27="","",'Dépenses sur factures'!E27)</f>
        <v/>
      </c>
      <c r="F27" s="296" t="str">
        <f>IF('Dépenses sur factures'!F27="","",'Dépenses sur factures'!F27)</f>
        <v/>
      </c>
      <c r="G27" s="296" t="str">
        <f>IF('Dépenses sur factures'!G27="","",'Dépenses sur factures'!G27)</f>
        <v/>
      </c>
      <c r="H27" s="125" t="str">
        <f>IF('Dépenses sur factures'!H27="","",'Dépenses sur factures'!H27)</f>
        <v/>
      </c>
      <c r="I27" s="102"/>
      <c r="J27" s="297" t="str">
        <f t="shared" si="0"/>
        <v/>
      </c>
      <c r="K27" s="297" t="str">
        <f t="shared" si="1"/>
        <v/>
      </c>
      <c r="L27" s="102"/>
      <c r="M27" s="193"/>
      <c r="N27" s="194"/>
      <c r="O27" s="301" t="str">
        <f>IF(AND(OR(I27="KO",L27&lt;&gt;""),OR(I27="",J27="",K27="")),Listes!$A$68,IF(AND(L27="",I27&lt;&gt;""),Listes!$A$69,IF(AND(H27&lt;L27,N27=""),Listes!$A$70,IF(AND(K27&lt;J27,N27=""),Listes!$A$71,IF(AND(L27&lt;&gt;"",L27&lt;H27,M27=""),Listes!$A$72,IF(AND(P27="",OR(I27&lt;&gt;"",J27&lt;&gt;"",K27&lt;&gt;"")),Listes!$A$73,""))))))</f>
        <v/>
      </c>
      <c r="P27" s="291"/>
      <c r="Q27" s="331">
        <f t="shared" si="2"/>
        <v>0</v>
      </c>
    </row>
    <row r="28" spans="1:17" ht="20.149999999999999" customHeight="1" x14ac:dyDescent="0.35">
      <c r="A28" s="126">
        <v>22</v>
      </c>
      <c r="B28" s="123" t="str">
        <f>IF('Dépenses sur factures'!B28="","",'Dépenses sur factures'!B28)</f>
        <v/>
      </c>
      <c r="C28" s="197" t="str">
        <f>IF('Dépenses sur factures'!C28="","",'Dépenses sur factures'!C28)</f>
        <v/>
      </c>
      <c r="D28" s="197" t="str">
        <f>IF('Dépenses sur factures'!D28="","",'Dépenses sur factures'!D28)</f>
        <v/>
      </c>
      <c r="E28" s="123" t="str">
        <f>IF('Dépenses sur factures'!E28="","",'Dépenses sur factures'!E28)</f>
        <v/>
      </c>
      <c r="F28" s="296" t="str">
        <f>IF('Dépenses sur factures'!F28="","",'Dépenses sur factures'!F28)</f>
        <v/>
      </c>
      <c r="G28" s="296" t="str">
        <f>IF('Dépenses sur factures'!G28="","",'Dépenses sur factures'!G28)</f>
        <v/>
      </c>
      <c r="H28" s="125" t="str">
        <f>IF('Dépenses sur factures'!H28="","",'Dépenses sur factures'!H28)</f>
        <v/>
      </c>
      <c r="I28" s="102"/>
      <c r="J28" s="297" t="str">
        <f t="shared" si="0"/>
        <v/>
      </c>
      <c r="K28" s="297" t="str">
        <f t="shared" si="1"/>
        <v/>
      </c>
      <c r="L28" s="102"/>
      <c r="M28" s="193"/>
      <c r="N28" s="194"/>
      <c r="O28" s="301" t="str">
        <f>IF(AND(OR(I28="KO",L28&lt;&gt;""),OR(I28="",J28="",K28="")),Listes!$A$68,IF(AND(L28="",I28&lt;&gt;""),Listes!$A$69,IF(AND(H28&lt;L28,N28=""),Listes!$A$70,IF(AND(K28&lt;J28,N28=""),Listes!$A$71,IF(AND(L28&lt;&gt;"",L28&lt;H28,M28=""),Listes!$A$72,IF(AND(P28="",OR(I28&lt;&gt;"",J28&lt;&gt;"",K28&lt;&gt;"")),Listes!$A$73,""))))))</f>
        <v/>
      </c>
      <c r="P28" s="291"/>
      <c r="Q28" s="331">
        <f t="shared" si="2"/>
        <v>0</v>
      </c>
    </row>
    <row r="29" spans="1:17" ht="20.149999999999999" customHeight="1" x14ac:dyDescent="0.35">
      <c r="A29" s="126">
        <v>23</v>
      </c>
      <c r="B29" s="123" t="str">
        <f>IF('Dépenses sur factures'!B29="","",'Dépenses sur factures'!B29)</f>
        <v/>
      </c>
      <c r="C29" s="197" t="str">
        <f>IF('Dépenses sur factures'!C29="","",'Dépenses sur factures'!C29)</f>
        <v/>
      </c>
      <c r="D29" s="197" t="str">
        <f>IF('Dépenses sur factures'!D29="","",'Dépenses sur factures'!D29)</f>
        <v/>
      </c>
      <c r="E29" s="123" t="str">
        <f>IF('Dépenses sur factures'!E29="","",'Dépenses sur factures'!E29)</f>
        <v/>
      </c>
      <c r="F29" s="296" t="str">
        <f>IF('Dépenses sur factures'!F29="","",'Dépenses sur factures'!F29)</f>
        <v/>
      </c>
      <c r="G29" s="296" t="str">
        <f>IF('Dépenses sur factures'!G29="","",'Dépenses sur factures'!G29)</f>
        <v/>
      </c>
      <c r="H29" s="125" t="str">
        <f>IF('Dépenses sur factures'!H29="","",'Dépenses sur factures'!H29)</f>
        <v/>
      </c>
      <c r="I29" s="102"/>
      <c r="J29" s="297" t="str">
        <f t="shared" si="0"/>
        <v/>
      </c>
      <c r="K29" s="297" t="str">
        <f t="shared" si="1"/>
        <v/>
      </c>
      <c r="L29" s="102"/>
      <c r="M29" s="193"/>
      <c r="N29" s="194"/>
      <c r="O29" s="301" t="str">
        <f>IF(AND(OR(I29="KO",L29&lt;&gt;""),OR(I29="",J29="",K29="")),Listes!$A$68,IF(AND(L29="",I29&lt;&gt;""),Listes!$A$69,IF(AND(H29&lt;L29,N29=""),Listes!$A$70,IF(AND(K29&lt;J29,N29=""),Listes!$A$71,IF(AND(L29&lt;&gt;"",L29&lt;H29,M29=""),Listes!$A$72,IF(AND(P29="",OR(I29&lt;&gt;"",J29&lt;&gt;"",K29&lt;&gt;"")),Listes!$A$73,""))))))</f>
        <v/>
      </c>
      <c r="P29" s="291"/>
      <c r="Q29" s="331">
        <f t="shared" si="2"/>
        <v>0</v>
      </c>
    </row>
    <row r="30" spans="1:17" ht="20.149999999999999" customHeight="1" x14ac:dyDescent="0.35">
      <c r="A30" s="126">
        <v>24</v>
      </c>
      <c r="B30" s="123" t="str">
        <f>IF('Dépenses sur factures'!B30="","",'Dépenses sur factures'!B30)</f>
        <v/>
      </c>
      <c r="C30" s="197" t="str">
        <f>IF('Dépenses sur factures'!C30="","",'Dépenses sur factures'!C30)</f>
        <v/>
      </c>
      <c r="D30" s="197" t="str">
        <f>IF('Dépenses sur factures'!D30="","",'Dépenses sur factures'!D30)</f>
        <v/>
      </c>
      <c r="E30" s="123" t="str">
        <f>IF('Dépenses sur factures'!E30="","",'Dépenses sur factures'!E30)</f>
        <v/>
      </c>
      <c r="F30" s="296" t="str">
        <f>IF('Dépenses sur factures'!F30="","",'Dépenses sur factures'!F30)</f>
        <v/>
      </c>
      <c r="G30" s="296" t="str">
        <f>IF('Dépenses sur factures'!G30="","",'Dépenses sur factures'!G30)</f>
        <v/>
      </c>
      <c r="H30" s="125" t="str">
        <f>IF('Dépenses sur factures'!H30="","",'Dépenses sur factures'!H30)</f>
        <v/>
      </c>
      <c r="I30" s="102"/>
      <c r="J30" s="297" t="str">
        <f t="shared" si="0"/>
        <v/>
      </c>
      <c r="K30" s="297" t="str">
        <f t="shared" si="1"/>
        <v/>
      </c>
      <c r="L30" s="102"/>
      <c r="M30" s="193"/>
      <c r="N30" s="194"/>
      <c r="O30" s="301" t="str">
        <f>IF(AND(OR(I30="KO",L30&lt;&gt;""),OR(I30="",J30="",K30="")),Listes!$A$68,IF(AND(L30="",I30&lt;&gt;""),Listes!$A$69,IF(AND(H30&lt;L30,N30=""),Listes!$A$70,IF(AND(K30&lt;J30,N30=""),Listes!$A$71,IF(AND(L30&lt;&gt;"",L30&lt;H30,M30=""),Listes!$A$72,IF(AND(P30="",OR(I30&lt;&gt;"",J30&lt;&gt;"",K30&lt;&gt;"")),Listes!$A$73,""))))))</f>
        <v/>
      </c>
      <c r="P30" s="291"/>
      <c r="Q30" s="331">
        <f t="shared" si="2"/>
        <v>0</v>
      </c>
    </row>
    <row r="31" spans="1:17" ht="20.149999999999999" customHeight="1" x14ac:dyDescent="0.35">
      <c r="A31" s="126">
        <v>25</v>
      </c>
      <c r="B31" s="123" t="str">
        <f>IF('Dépenses sur factures'!B31="","",'Dépenses sur factures'!B31)</f>
        <v/>
      </c>
      <c r="C31" s="197" t="str">
        <f>IF('Dépenses sur factures'!C31="","",'Dépenses sur factures'!C31)</f>
        <v/>
      </c>
      <c r="D31" s="197" t="str">
        <f>IF('Dépenses sur factures'!D31="","",'Dépenses sur factures'!D31)</f>
        <v/>
      </c>
      <c r="E31" s="123" t="str">
        <f>IF('Dépenses sur factures'!E31="","",'Dépenses sur factures'!E31)</f>
        <v/>
      </c>
      <c r="F31" s="296" t="str">
        <f>IF('Dépenses sur factures'!F31="","",'Dépenses sur factures'!F31)</f>
        <v/>
      </c>
      <c r="G31" s="296" t="str">
        <f>IF('Dépenses sur factures'!G31="","",'Dépenses sur factures'!G31)</f>
        <v/>
      </c>
      <c r="H31" s="125" t="str">
        <f>IF('Dépenses sur factures'!H31="","",'Dépenses sur factures'!H31)</f>
        <v/>
      </c>
      <c r="I31" s="102"/>
      <c r="J31" s="297" t="str">
        <f t="shared" si="0"/>
        <v/>
      </c>
      <c r="K31" s="297" t="str">
        <f t="shared" si="1"/>
        <v/>
      </c>
      <c r="L31" s="102"/>
      <c r="M31" s="193"/>
      <c r="N31" s="194"/>
      <c r="O31" s="301" t="str">
        <f>IF(AND(OR(I31="KO",L31&lt;&gt;""),OR(I31="",J31="",K31="")),Listes!$A$68,IF(AND(L31="",I31&lt;&gt;""),Listes!$A$69,IF(AND(H31&lt;L31,N31=""),Listes!$A$70,IF(AND(K31&lt;J31,N31=""),Listes!$A$71,IF(AND(L31&lt;&gt;"",L31&lt;H31,M31=""),Listes!$A$72,IF(AND(P31="",OR(I31&lt;&gt;"",J31&lt;&gt;"",K31&lt;&gt;"")),Listes!$A$73,""))))))</f>
        <v/>
      </c>
      <c r="P31" s="291"/>
      <c r="Q31" s="331">
        <f t="shared" si="2"/>
        <v>0</v>
      </c>
    </row>
    <row r="32" spans="1:17" ht="20.149999999999999" customHeight="1" x14ac:dyDescent="0.35">
      <c r="A32" s="126">
        <v>26</v>
      </c>
      <c r="B32" s="123" t="str">
        <f>IF('Dépenses sur factures'!B32="","",'Dépenses sur factures'!B32)</f>
        <v/>
      </c>
      <c r="C32" s="197" t="str">
        <f>IF('Dépenses sur factures'!C32="","",'Dépenses sur factures'!C32)</f>
        <v/>
      </c>
      <c r="D32" s="197" t="str">
        <f>IF('Dépenses sur factures'!D32="","",'Dépenses sur factures'!D32)</f>
        <v/>
      </c>
      <c r="E32" s="123" t="str">
        <f>IF('Dépenses sur factures'!E32="","",'Dépenses sur factures'!E32)</f>
        <v/>
      </c>
      <c r="F32" s="296" t="str">
        <f>IF('Dépenses sur factures'!F32="","",'Dépenses sur factures'!F32)</f>
        <v/>
      </c>
      <c r="G32" s="296" t="str">
        <f>IF('Dépenses sur factures'!G32="","",'Dépenses sur factures'!G32)</f>
        <v/>
      </c>
      <c r="H32" s="125" t="str">
        <f>IF('Dépenses sur factures'!H32="","",'Dépenses sur factures'!H32)</f>
        <v/>
      </c>
      <c r="I32" s="102"/>
      <c r="J32" s="297" t="str">
        <f t="shared" si="0"/>
        <v/>
      </c>
      <c r="K32" s="297" t="str">
        <f t="shared" si="1"/>
        <v/>
      </c>
      <c r="L32" s="102"/>
      <c r="M32" s="193"/>
      <c r="N32" s="194"/>
      <c r="O32" s="301" t="str">
        <f>IF(AND(OR(I32="KO",L32&lt;&gt;""),OR(I32="",J32="",K32="")),Listes!$A$68,IF(AND(L32="",I32&lt;&gt;""),Listes!$A$69,IF(AND(H32&lt;L32,N32=""),Listes!$A$70,IF(AND(K32&lt;J32,N32=""),Listes!$A$71,IF(AND(L32&lt;&gt;"",L32&lt;H32,M32=""),Listes!$A$72,IF(AND(P32="",OR(I32&lt;&gt;"",J32&lt;&gt;"",K32&lt;&gt;"")),Listes!$A$73,""))))))</f>
        <v/>
      </c>
      <c r="P32" s="291"/>
      <c r="Q32" s="331">
        <f t="shared" si="2"/>
        <v>0</v>
      </c>
    </row>
    <row r="33" spans="1:17" ht="20.149999999999999" customHeight="1" x14ac:dyDescent="0.35">
      <c r="A33" s="126">
        <v>27</v>
      </c>
      <c r="B33" s="123" t="str">
        <f>IF('Dépenses sur factures'!B33="","",'Dépenses sur factures'!B33)</f>
        <v/>
      </c>
      <c r="C33" s="197" t="str">
        <f>IF('Dépenses sur factures'!C33="","",'Dépenses sur factures'!C33)</f>
        <v/>
      </c>
      <c r="D33" s="197" t="str">
        <f>IF('Dépenses sur factures'!D33="","",'Dépenses sur factures'!D33)</f>
        <v/>
      </c>
      <c r="E33" s="123" t="str">
        <f>IF('Dépenses sur factures'!E33="","",'Dépenses sur factures'!E33)</f>
        <v/>
      </c>
      <c r="F33" s="296" t="str">
        <f>IF('Dépenses sur factures'!F33="","",'Dépenses sur factures'!F33)</f>
        <v/>
      </c>
      <c r="G33" s="296" t="str">
        <f>IF('Dépenses sur factures'!G33="","",'Dépenses sur factures'!G33)</f>
        <v/>
      </c>
      <c r="H33" s="125" t="str">
        <f>IF('Dépenses sur factures'!H33="","",'Dépenses sur factures'!H33)</f>
        <v/>
      </c>
      <c r="I33" s="102"/>
      <c r="J33" s="297" t="str">
        <f t="shared" si="0"/>
        <v/>
      </c>
      <c r="K33" s="297" t="str">
        <f t="shared" si="1"/>
        <v/>
      </c>
      <c r="L33" s="102"/>
      <c r="M33" s="193"/>
      <c r="N33" s="194"/>
      <c r="O33" s="301" t="str">
        <f>IF(AND(OR(I33="KO",L33&lt;&gt;""),OR(I33="",J33="",K33="")),Listes!$A$68,IF(AND(L33="",I33&lt;&gt;""),Listes!$A$69,IF(AND(H33&lt;L33,N33=""),Listes!$A$70,IF(AND(K33&lt;J33,N33=""),Listes!$A$71,IF(AND(L33&lt;&gt;"",L33&lt;H33,M33=""),Listes!$A$72,IF(AND(P33="",OR(I33&lt;&gt;"",J33&lt;&gt;"",K33&lt;&gt;"")),Listes!$A$73,""))))))</f>
        <v/>
      </c>
      <c r="P33" s="291"/>
      <c r="Q33" s="331">
        <f t="shared" si="2"/>
        <v>0</v>
      </c>
    </row>
    <row r="34" spans="1:17" ht="20.149999999999999" customHeight="1" x14ac:dyDescent="0.35">
      <c r="A34" s="126">
        <v>28</v>
      </c>
      <c r="B34" s="123" t="str">
        <f>IF('Dépenses sur factures'!B34="","",'Dépenses sur factures'!B34)</f>
        <v/>
      </c>
      <c r="C34" s="197" t="str">
        <f>IF('Dépenses sur factures'!C34="","",'Dépenses sur factures'!C34)</f>
        <v/>
      </c>
      <c r="D34" s="197" t="str">
        <f>IF('Dépenses sur factures'!D34="","",'Dépenses sur factures'!D34)</f>
        <v/>
      </c>
      <c r="E34" s="123" t="str">
        <f>IF('Dépenses sur factures'!E34="","",'Dépenses sur factures'!E34)</f>
        <v/>
      </c>
      <c r="F34" s="296" t="str">
        <f>IF('Dépenses sur factures'!F34="","",'Dépenses sur factures'!F34)</f>
        <v/>
      </c>
      <c r="G34" s="296" t="str">
        <f>IF('Dépenses sur factures'!G34="","",'Dépenses sur factures'!G34)</f>
        <v/>
      </c>
      <c r="H34" s="125" t="str">
        <f>IF('Dépenses sur factures'!H34="","",'Dépenses sur factures'!H34)</f>
        <v/>
      </c>
      <c r="I34" s="102"/>
      <c r="J34" s="297" t="str">
        <f t="shared" si="0"/>
        <v/>
      </c>
      <c r="K34" s="297" t="str">
        <f t="shared" si="1"/>
        <v/>
      </c>
      <c r="L34" s="102"/>
      <c r="M34" s="193"/>
      <c r="N34" s="194"/>
      <c r="O34" s="301" t="str">
        <f>IF(AND(OR(I34="KO",L34&lt;&gt;""),OR(I34="",J34="",K34="")),Listes!$A$68,IF(AND(L34="",I34&lt;&gt;""),Listes!$A$69,IF(AND(H34&lt;L34,N34=""),Listes!$A$70,IF(AND(K34&lt;J34,N34=""),Listes!$A$71,IF(AND(L34&lt;&gt;"",L34&lt;H34,M34=""),Listes!$A$72,IF(AND(P34="",OR(I34&lt;&gt;"",J34&lt;&gt;"",K34&lt;&gt;"")),Listes!$A$73,""))))))</f>
        <v/>
      </c>
      <c r="P34" s="291"/>
      <c r="Q34" s="331">
        <f t="shared" si="2"/>
        <v>0</v>
      </c>
    </row>
    <row r="35" spans="1:17" ht="20.149999999999999" customHeight="1" x14ac:dyDescent="0.35">
      <c r="A35" s="126">
        <v>29</v>
      </c>
      <c r="B35" s="123" t="str">
        <f>IF('Dépenses sur factures'!B35="","",'Dépenses sur factures'!B35)</f>
        <v/>
      </c>
      <c r="C35" s="197" t="str">
        <f>IF('Dépenses sur factures'!C35="","",'Dépenses sur factures'!C35)</f>
        <v/>
      </c>
      <c r="D35" s="197" t="str">
        <f>IF('Dépenses sur factures'!D35="","",'Dépenses sur factures'!D35)</f>
        <v/>
      </c>
      <c r="E35" s="123" t="str">
        <f>IF('Dépenses sur factures'!E35="","",'Dépenses sur factures'!E35)</f>
        <v/>
      </c>
      <c r="F35" s="296" t="str">
        <f>IF('Dépenses sur factures'!F35="","",'Dépenses sur factures'!F35)</f>
        <v/>
      </c>
      <c r="G35" s="296" t="str">
        <f>IF('Dépenses sur factures'!G35="","",'Dépenses sur factures'!G35)</f>
        <v/>
      </c>
      <c r="H35" s="125" t="str">
        <f>IF('Dépenses sur factures'!H35="","",'Dépenses sur factures'!H35)</f>
        <v/>
      </c>
      <c r="I35" s="102"/>
      <c r="J35" s="297" t="str">
        <f t="shared" si="0"/>
        <v/>
      </c>
      <c r="K35" s="297" t="str">
        <f t="shared" si="1"/>
        <v/>
      </c>
      <c r="L35" s="102"/>
      <c r="M35" s="193"/>
      <c r="N35" s="194"/>
      <c r="O35" s="301" t="str">
        <f>IF(AND(OR(I35="KO",L35&lt;&gt;""),OR(I35="",J35="",K35="")),Listes!$A$68,IF(AND(L35="",I35&lt;&gt;""),Listes!$A$69,IF(AND(H35&lt;L35,N35=""),Listes!$A$70,IF(AND(K35&lt;J35,N35=""),Listes!$A$71,IF(AND(L35&lt;&gt;"",L35&lt;H35,M35=""),Listes!$A$72,IF(AND(P35="",OR(I35&lt;&gt;"",J35&lt;&gt;"",K35&lt;&gt;"")),Listes!$A$73,""))))))</f>
        <v/>
      </c>
      <c r="P35" s="291"/>
      <c r="Q35" s="331">
        <f t="shared" si="2"/>
        <v>0</v>
      </c>
    </row>
    <row r="36" spans="1:17" ht="20.149999999999999" customHeight="1" x14ac:dyDescent="0.35">
      <c r="A36" s="126">
        <v>30</v>
      </c>
      <c r="B36" s="123" t="str">
        <f>IF('Dépenses sur factures'!B36="","",'Dépenses sur factures'!B36)</f>
        <v/>
      </c>
      <c r="C36" s="197" t="str">
        <f>IF('Dépenses sur factures'!C36="","",'Dépenses sur factures'!C36)</f>
        <v/>
      </c>
      <c r="D36" s="197" t="str">
        <f>IF('Dépenses sur factures'!D36="","",'Dépenses sur factures'!D36)</f>
        <v/>
      </c>
      <c r="E36" s="123" t="str">
        <f>IF('Dépenses sur factures'!E36="","",'Dépenses sur factures'!E36)</f>
        <v/>
      </c>
      <c r="F36" s="296" t="str">
        <f>IF('Dépenses sur factures'!F36="","",'Dépenses sur factures'!F36)</f>
        <v/>
      </c>
      <c r="G36" s="296" t="str">
        <f>IF('Dépenses sur factures'!G36="","",'Dépenses sur factures'!G36)</f>
        <v/>
      </c>
      <c r="H36" s="125" t="str">
        <f>IF('Dépenses sur factures'!H36="","",'Dépenses sur factures'!H36)</f>
        <v/>
      </c>
      <c r="I36" s="102"/>
      <c r="J36" s="297" t="str">
        <f t="shared" si="0"/>
        <v/>
      </c>
      <c r="K36" s="297" t="str">
        <f t="shared" si="1"/>
        <v/>
      </c>
      <c r="L36" s="102"/>
      <c r="M36" s="193"/>
      <c r="N36" s="194"/>
      <c r="O36" s="301" t="str">
        <f>IF(AND(OR(I36="KO",L36&lt;&gt;""),OR(I36="",J36="",K36="")),Listes!$A$68,IF(AND(L36="",I36&lt;&gt;""),Listes!$A$69,IF(AND(H36&lt;L36,N36=""),Listes!$A$70,IF(AND(K36&lt;J36,N36=""),Listes!$A$71,IF(AND(L36&lt;&gt;"",L36&lt;H36,M36=""),Listes!$A$72,IF(AND(P36="",OR(I36&lt;&gt;"",J36&lt;&gt;"",K36&lt;&gt;"")),Listes!$A$73,""))))))</f>
        <v/>
      </c>
      <c r="P36" s="291"/>
      <c r="Q36" s="331">
        <f t="shared" si="2"/>
        <v>0</v>
      </c>
    </row>
    <row r="37" spans="1:17" ht="20.149999999999999" customHeight="1" x14ac:dyDescent="0.35">
      <c r="A37" s="126">
        <v>31</v>
      </c>
      <c r="B37" s="123" t="str">
        <f>IF('Dépenses sur factures'!B37="","",'Dépenses sur factures'!B37)</f>
        <v/>
      </c>
      <c r="C37" s="197" t="str">
        <f>IF('Dépenses sur factures'!C37="","",'Dépenses sur factures'!C37)</f>
        <v/>
      </c>
      <c r="D37" s="197" t="str">
        <f>IF('Dépenses sur factures'!D37="","",'Dépenses sur factures'!D37)</f>
        <v/>
      </c>
      <c r="E37" s="123" t="str">
        <f>IF('Dépenses sur factures'!E37="","",'Dépenses sur factures'!E37)</f>
        <v/>
      </c>
      <c r="F37" s="296" t="str">
        <f>IF('Dépenses sur factures'!F37="","",'Dépenses sur factures'!F37)</f>
        <v/>
      </c>
      <c r="G37" s="296" t="str">
        <f>IF('Dépenses sur factures'!G37="","",'Dépenses sur factures'!G37)</f>
        <v/>
      </c>
      <c r="H37" s="125" t="str">
        <f>IF('Dépenses sur factures'!H37="","",'Dépenses sur factures'!H37)</f>
        <v/>
      </c>
      <c r="I37" s="102"/>
      <c r="J37" s="297" t="str">
        <f t="shared" si="0"/>
        <v/>
      </c>
      <c r="K37" s="297" t="str">
        <f t="shared" si="1"/>
        <v/>
      </c>
      <c r="L37" s="102"/>
      <c r="M37" s="193"/>
      <c r="N37" s="194"/>
      <c r="O37" s="301" t="str">
        <f>IF(AND(OR(I37="KO",L37&lt;&gt;""),OR(I37="",J37="",K37="")),Listes!$A$68,IF(AND(L37="",I37&lt;&gt;""),Listes!$A$69,IF(AND(H37&lt;L37,N37=""),Listes!$A$70,IF(AND(K37&lt;J37,N37=""),Listes!$A$71,IF(AND(L37&lt;&gt;"",L37&lt;H37,M37=""),Listes!$A$72,IF(AND(P37="",OR(I37&lt;&gt;"",J37&lt;&gt;"",K37&lt;&gt;"")),Listes!$A$73,""))))))</f>
        <v/>
      </c>
      <c r="P37" s="291"/>
      <c r="Q37" s="331">
        <f t="shared" si="2"/>
        <v>0</v>
      </c>
    </row>
    <row r="38" spans="1:17" ht="20.149999999999999" customHeight="1" x14ac:dyDescent="0.35">
      <c r="A38" s="126">
        <v>32</v>
      </c>
      <c r="B38" s="123" t="str">
        <f>IF('Dépenses sur factures'!B38="","",'Dépenses sur factures'!B38)</f>
        <v/>
      </c>
      <c r="C38" s="197" t="str">
        <f>IF('Dépenses sur factures'!C38="","",'Dépenses sur factures'!C38)</f>
        <v/>
      </c>
      <c r="D38" s="197" t="str">
        <f>IF('Dépenses sur factures'!D38="","",'Dépenses sur factures'!D38)</f>
        <v/>
      </c>
      <c r="E38" s="123" t="str">
        <f>IF('Dépenses sur factures'!E38="","",'Dépenses sur factures'!E38)</f>
        <v/>
      </c>
      <c r="F38" s="296" t="str">
        <f>IF('Dépenses sur factures'!F38="","",'Dépenses sur factures'!F38)</f>
        <v/>
      </c>
      <c r="G38" s="296" t="str">
        <f>IF('Dépenses sur factures'!G38="","",'Dépenses sur factures'!G38)</f>
        <v/>
      </c>
      <c r="H38" s="125" t="str">
        <f>IF('Dépenses sur factures'!H38="","",'Dépenses sur factures'!H38)</f>
        <v/>
      </c>
      <c r="I38" s="102"/>
      <c r="J38" s="297" t="str">
        <f t="shared" si="0"/>
        <v/>
      </c>
      <c r="K38" s="297" t="str">
        <f t="shared" si="1"/>
        <v/>
      </c>
      <c r="L38" s="102"/>
      <c r="M38" s="193"/>
      <c r="N38" s="194"/>
      <c r="O38" s="301" t="str">
        <f>IF(AND(OR(I38="KO",L38&lt;&gt;""),OR(I38="",J38="",K38="")),Listes!$A$68,IF(AND(L38="",I38&lt;&gt;""),Listes!$A$69,IF(AND(H38&lt;L38,N38=""),Listes!$A$70,IF(AND(K38&lt;J38,N38=""),Listes!$A$71,IF(AND(L38&lt;&gt;"",L38&lt;H38,M38=""),Listes!$A$72,IF(AND(P38="",OR(I38&lt;&gt;"",J38&lt;&gt;"",K38&lt;&gt;"")),Listes!$A$73,""))))))</f>
        <v/>
      </c>
      <c r="P38" s="291"/>
      <c r="Q38" s="331">
        <f t="shared" si="2"/>
        <v>0</v>
      </c>
    </row>
    <row r="39" spans="1:17" ht="20.149999999999999" customHeight="1" x14ac:dyDescent="0.35">
      <c r="A39" s="126">
        <v>33</v>
      </c>
      <c r="B39" s="123" t="str">
        <f>IF('Dépenses sur factures'!B39="","",'Dépenses sur factures'!B39)</f>
        <v/>
      </c>
      <c r="C39" s="197" t="str">
        <f>IF('Dépenses sur factures'!C39="","",'Dépenses sur factures'!C39)</f>
        <v/>
      </c>
      <c r="D39" s="197" t="str">
        <f>IF('Dépenses sur factures'!D39="","",'Dépenses sur factures'!D39)</f>
        <v/>
      </c>
      <c r="E39" s="123" t="str">
        <f>IF('Dépenses sur factures'!E39="","",'Dépenses sur factures'!E39)</f>
        <v/>
      </c>
      <c r="F39" s="296" t="str">
        <f>IF('Dépenses sur factures'!F39="","",'Dépenses sur factures'!F39)</f>
        <v/>
      </c>
      <c r="G39" s="296" t="str">
        <f>IF('Dépenses sur factures'!G39="","",'Dépenses sur factures'!G39)</f>
        <v/>
      </c>
      <c r="H39" s="125" t="str">
        <f>IF('Dépenses sur factures'!H39="","",'Dépenses sur factures'!H39)</f>
        <v/>
      </c>
      <c r="I39" s="102"/>
      <c r="J39" s="297" t="str">
        <f t="shared" si="0"/>
        <v/>
      </c>
      <c r="K39" s="297" t="str">
        <f t="shared" si="1"/>
        <v/>
      </c>
      <c r="L39" s="102"/>
      <c r="M39" s="193"/>
      <c r="N39" s="194"/>
      <c r="O39" s="301" t="str">
        <f>IF(AND(OR(I39="KO",L39&lt;&gt;""),OR(I39="",J39="",K39="")),Listes!$A$68,IF(AND(L39="",I39&lt;&gt;""),Listes!$A$69,IF(AND(H39&lt;L39,N39=""),Listes!$A$70,IF(AND(K39&lt;J39,N39=""),Listes!$A$71,IF(AND(L39&lt;&gt;"",L39&lt;H39,M39=""),Listes!$A$72,IF(AND(P39="",OR(I39&lt;&gt;"",J39&lt;&gt;"",K39&lt;&gt;"")),Listes!$A$73,""))))))</f>
        <v/>
      </c>
      <c r="P39" s="291"/>
      <c r="Q39" s="331">
        <f t="shared" si="2"/>
        <v>0</v>
      </c>
    </row>
    <row r="40" spans="1:17" ht="20.149999999999999" customHeight="1" x14ac:dyDescent="0.35">
      <c r="A40" s="126">
        <v>34</v>
      </c>
      <c r="B40" s="123" t="str">
        <f>IF('Dépenses sur factures'!B40="","",'Dépenses sur factures'!B40)</f>
        <v/>
      </c>
      <c r="C40" s="197" t="str">
        <f>IF('Dépenses sur factures'!C40="","",'Dépenses sur factures'!C40)</f>
        <v/>
      </c>
      <c r="D40" s="197" t="str">
        <f>IF('Dépenses sur factures'!D40="","",'Dépenses sur factures'!D40)</f>
        <v/>
      </c>
      <c r="E40" s="123" t="str">
        <f>IF('Dépenses sur factures'!E40="","",'Dépenses sur factures'!E40)</f>
        <v/>
      </c>
      <c r="F40" s="296" t="str">
        <f>IF('Dépenses sur factures'!F40="","",'Dépenses sur factures'!F40)</f>
        <v/>
      </c>
      <c r="G40" s="296" t="str">
        <f>IF('Dépenses sur factures'!G40="","",'Dépenses sur factures'!G40)</f>
        <v/>
      </c>
      <c r="H40" s="125" t="str">
        <f>IF('Dépenses sur factures'!H40="","",'Dépenses sur factures'!H40)</f>
        <v/>
      </c>
      <c r="I40" s="102"/>
      <c r="J40" s="297" t="str">
        <f t="shared" si="0"/>
        <v/>
      </c>
      <c r="K40" s="297" t="str">
        <f t="shared" si="1"/>
        <v/>
      </c>
      <c r="L40" s="102"/>
      <c r="M40" s="193"/>
      <c r="N40" s="194"/>
      <c r="O40" s="301" t="str">
        <f>IF(AND(OR(I40="KO",L40&lt;&gt;""),OR(I40="",J40="",K40="")),Listes!$A$68,IF(AND(L40="",I40&lt;&gt;""),Listes!$A$69,IF(AND(H40&lt;L40,N40=""),Listes!$A$70,IF(AND(K40&lt;J40,N40=""),Listes!$A$71,IF(AND(L40&lt;&gt;"",L40&lt;H40,M40=""),Listes!$A$72,IF(AND(P40="",OR(I40&lt;&gt;"",J40&lt;&gt;"",K40&lt;&gt;"")),Listes!$A$73,""))))))</f>
        <v/>
      </c>
      <c r="P40" s="291"/>
      <c r="Q40" s="331">
        <f t="shared" si="2"/>
        <v>0</v>
      </c>
    </row>
    <row r="41" spans="1:17" ht="20.149999999999999" customHeight="1" x14ac:dyDescent="0.35">
      <c r="A41" s="126">
        <v>35</v>
      </c>
      <c r="B41" s="123" t="str">
        <f>IF('Dépenses sur factures'!B41="","",'Dépenses sur factures'!B41)</f>
        <v/>
      </c>
      <c r="C41" s="197" t="str">
        <f>IF('Dépenses sur factures'!C41="","",'Dépenses sur factures'!C41)</f>
        <v/>
      </c>
      <c r="D41" s="197" t="str">
        <f>IF('Dépenses sur factures'!D41="","",'Dépenses sur factures'!D41)</f>
        <v/>
      </c>
      <c r="E41" s="123" t="str">
        <f>IF('Dépenses sur factures'!E41="","",'Dépenses sur factures'!E41)</f>
        <v/>
      </c>
      <c r="F41" s="296" t="str">
        <f>IF('Dépenses sur factures'!F41="","",'Dépenses sur factures'!F41)</f>
        <v/>
      </c>
      <c r="G41" s="296" t="str">
        <f>IF('Dépenses sur factures'!G41="","",'Dépenses sur factures'!G41)</f>
        <v/>
      </c>
      <c r="H41" s="125" t="str">
        <f>IF('Dépenses sur factures'!H41="","",'Dépenses sur factures'!H41)</f>
        <v/>
      </c>
      <c r="I41" s="102"/>
      <c r="J41" s="297" t="str">
        <f t="shared" si="0"/>
        <v/>
      </c>
      <c r="K41" s="297" t="str">
        <f t="shared" si="1"/>
        <v/>
      </c>
      <c r="L41" s="102"/>
      <c r="M41" s="193"/>
      <c r="N41" s="194"/>
      <c r="O41" s="301" t="str">
        <f>IF(AND(OR(I41="KO",L41&lt;&gt;""),OR(I41="",J41="",K41="")),Listes!$A$68,IF(AND(L41="",I41&lt;&gt;""),Listes!$A$69,IF(AND(H41&lt;L41,N41=""),Listes!$A$70,IF(AND(K41&lt;J41,N41=""),Listes!$A$71,IF(AND(L41&lt;&gt;"",L41&lt;H41,M41=""),Listes!$A$72,IF(AND(P41="",OR(I41&lt;&gt;"",J41&lt;&gt;"",K41&lt;&gt;"")),Listes!$A$73,""))))))</f>
        <v/>
      </c>
      <c r="P41" s="291"/>
      <c r="Q41" s="331">
        <f t="shared" si="2"/>
        <v>0</v>
      </c>
    </row>
    <row r="42" spans="1:17" ht="20.149999999999999" customHeight="1" x14ac:dyDescent="0.35">
      <c r="A42" s="126">
        <v>36</v>
      </c>
      <c r="B42" s="123" t="str">
        <f>IF('Dépenses sur factures'!B42="","",'Dépenses sur factures'!B42)</f>
        <v/>
      </c>
      <c r="C42" s="197" t="str">
        <f>IF('Dépenses sur factures'!C42="","",'Dépenses sur factures'!C42)</f>
        <v/>
      </c>
      <c r="D42" s="197" t="str">
        <f>IF('Dépenses sur factures'!D42="","",'Dépenses sur factures'!D42)</f>
        <v/>
      </c>
      <c r="E42" s="123" t="str">
        <f>IF('Dépenses sur factures'!E42="","",'Dépenses sur factures'!E42)</f>
        <v/>
      </c>
      <c r="F42" s="296" t="str">
        <f>IF('Dépenses sur factures'!F42="","",'Dépenses sur factures'!F42)</f>
        <v/>
      </c>
      <c r="G42" s="296" t="str">
        <f>IF('Dépenses sur factures'!G42="","",'Dépenses sur factures'!G42)</f>
        <v/>
      </c>
      <c r="H42" s="125" t="str">
        <f>IF('Dépenses sur factures'!H42="","",'Dépenses sur factures'!H42)</f>
        <v/>
      </c>
      <c r="I42" s="102"/>
      <c r="J42" s="297" t="str">
        <f t="shared" si="0"/>
        <v/>
      </c>
      <c r="K42" s="297" t="str">
        <f t="shared" si="1"/>
        <v/>
      </c>
      <c r="L42" s="102"/>
      <c r="M42" s="193"/>
      <c r="N42" s="194"/>
      <c r="O42" s="301" t="str">
        <f>IF(AND(OR(I42="KO",L42&lt;&gt;""),OR(I42="",J42="",K42="")),Listes!$A$68,IF(AND(L42="",I42&lt;&gt;""),Listes!$A$69,IF(AND(H42&lt;L42,N42=""),Listes!$A$70,IF(AND(K42&lt;J42,N42=""),Listes!$A$71,IF(AND(L42&lt;&gt;"",L42&lt;H42,M42=""),Listes!$A$72,IF(AND(P42="",OR(I42&lt;&gt;"",J42&lt;&gt;"",K42&lt;&gt;"")),Listes!$A$73,""))))))</f>
        <v/>
      </c>
      <c r="P42" s="291"/>
      <c r="Q42" s="331">
        <f t="shared" si="2"/>
        <v>0</v>
      </c>
    </row>
    <row r="43" spans="1:17" ht="20.149999999999999" customHeight="1" x14ac:dyDescent="0.35">
      <c r="A43" s="126">
        <v>37</v>
      </c>
      <c r="B43" s="123" t="str">
        <f>IF('Dépenses sur factures'!B43="","",'Dépenses sur factures'!B43)</f>
        <v/>
      </c>
      <c r="C43" s="197" t="str">
        <f>IF('Dépenses sur factures'!C43="","",'Dépenses sur factures'!C43)</f>
        <v/>
      </c>
      <c r="D43" s="197" t="str">
        <f>IF('Dépenses sur factures'!D43="","",'Dépenses sur factures'!D43)</f>
        <v/>
      </c>
      <c r="E43" s="123" t="str">
        <f>IF('Dépenses sur factures'!E43="","",'Dépenses sur factures'!E43)</f>
        <v/>
      </c>
      <c r="F43" s="296" t="str">
        <f>IF('Dépenses sur factures'!F43="","",'Dépenses sur factures'!F43)</f>
        <v/>
      </c>
      <c r="G43" s="296" t="str">
        <f>IF('Dépenses sur factures'!G43="","",'Dépenses sur factures'!G43)</f>
        <v/>
      </c>
      <c r="H43" s="125" t="str">
        <f>IF('Dépenses sur factures'!H43="","",'Dépenses sur factures'!H43)</f>
        <v/>
      </c>
      <c r="I43" s="102"/>
      <c r="J43" s="297" t="str">
        <f t="shared" si="0"/>
        <v/>
      </c>
      <c r="K43" s="297" t="str">
        <f t="shared" si="1"/>
        <v/>
      </c>
      <c r="L43" s="102"/>
      <c r="M43" s="193"/>
      <c r="N43" s="194"/>
      <c r="O43" s="301" t="str">
        <f>IF(AND(OR(I43="KO",L43&lt;&gt;""),OR(I43="",J43="",K43="")),Listes!$A$68,IF(AND(L43="",I43&lt;&gt;""),Listes!$A$69,IF(AND(H43&lt;L43,N43=""),Listes!$A$70,IF(AND(K43&lt;J43,N43=""),Listes!$A$71,IF(AND(L43&lt;&gt;"",L43&lt;H43,M43=""),Listes!$A$72,IF(AND(P43="",OR(I43&lt;&gt;"",J43&lt;&gt;"",K43&lt;&gt;"")),Listes!$A$73,""))))))</f>
        <v/>
      </c>
      <c r="P43" s="291"/>
      <c r="Q43" s="331">
        <f t="shared" si="2"/>
        <v>0</v>
      </c>
    </row>
    <row r="44" spans="1:17" ht="20.149999999999999" customHeight="1" x14ac:dyDescent="0.35">
      <c r="A44" s="126">
        <v>38</v>
      </c>
      <c r="B44" s="123" t="str">
        <f>IF('Dépenses sur factures'!B44="","",'Dépenses sur factures'!B44)</f>
        <v/>
      </c>
      <c r="C44" s="197" t="str">
        <f>IF('Dépenses sur factures'!C44="","",'Dépenses sur factures'!C44)</f>
        <v/>
      </c>
      <c r="D44" s="197" t="str">
        <f>IF('Dépenses sur factures'!D44="","",'Dépenses sur factures'!D44)</f>
        <v/>
      </c>
      <c r="E44" s="123" t="str">
        <f>IF('Dépenses sur factures'!E44="","",'Dépenses sur factures'!E44)</f>
        <v/>
      </c>
      <c r="F44" s="296" t="str">
        <f>IF('Dépenses sur factures'!F44="","",'Dépenses sur factures'!F44)</f>
        <v/>
      </c>
      <c r="G44" s="296" t="str">
        <f>IF('Dépenses sur factures'!G44="","",'Dépenses sur factures'!G44)</f>
        <v/>
      </c>
      <c r="H44" s="125" t="str">
        <f>IF('Dépenses sur factures'!H44="","",'Dépenses sur factures'!H44)</f>
        <v/>
      </c>
      <c r="I44" s="102"/>
      <c r="J44" s="297" t="str">
        <f t="shared" si="0"/>
        <v/>
      </c>
      <c r="K44" s="297" t="str">
        <f t="shared" si="1"/>
        <v/>
      </c>
      <c r="L44" s="102"/>
      <c r="M44" s="193"/>
      <c r="N44" s="194"/>
      <c r="O44" s="301" t="str">
        <f>IF(AND(OR(I44="KO",L44&lt;&gt;""),OR(I44="",J44="",K44="")),Listes!$A$68,IF(AND(L44="",I44&lt;&gt;""),Listes!$A$69,IF(AND(H44&lt;L44,N44=""),Listes!$A$70,IF(AND(K44&lt;J44,N44=""),Listes!$A$71,IF(AND(L44&lt;&gt;"",L44&lt;H44,M44=""),Listes!$A$72,IF(AND(P44="",OR(I44&lt;&gt;"",J44&lt;&gt;"",K44&lt;&gt;"")),Listes!$A$73,""))))))</f>
        <v/>
      </c>
      <c r="P44" s="291"/>
      <c r="Q44" s="331">
        <f t="shared" si="2"/>
        <v>0</v>
      </c>
    </row>
    <row r="45" spans="1:17" ht="20.149999999999999" customHeight="1" x14ac:dyDescent="0.35">
      <c r="A45" s="126">
        <v>39</v>
      </c>
      <c r="B45" s="123" t="str">
        <f>IF('Dépenses sur factures'!B45="","",'Dépenses sur factures'!B45)</f>
        <v/>
      </c>
      <c r="C45" s="197" t="str">
        <f>IF('Dépenses sur factures'!C45="","",'Dépenses sur factures'!C45)</f>
        <v/>
      </c>
      <c r="D45" s="197" t="str">
        <f>IF('Dépenses sur factures'!D45="","",'Dépenses sur factures'!D45)</f>
        <v/>
      </c>
      <c r="E45" s="123" t="str">
        <f>IF('Dépenses sur factures'!E45="","",'Dépenses sur factures'!E45)</f>
        <v/>
      </c>
      <c r="F45" s="296" t="str">
        <f>IF('Dépenses sur factures'!F45="","",'Dépenses sur factures'!F45)</f>
        <v/>
      </c>
      <c r="G45" s="296" t="str">
        <f>IF('Dépenses sur factures'!G45="","",'Dépenses sur factures'!G45)</f>
        <v/>
      </c>
      <c r="H45" s="125" t="str">
        <f>IF('Dépenses sur factures'!H45="","",'Dépenses sur factures'!H45)</f>
        <v/>
      </c>
      <c r="I45" s="102"/>
      <c r="J45" s="297" t="str">
        <f t="shared" si="0"/>
        <v/>
      </c>
      <c r="K45" s="297" t="str">
        <f t="shared" si="1"/>
        <v/>
      </c>
      <c r="L45" s="102"/>
      <c r="M45" s="193"/>
      <c r="N45" s="194"/>
      <c r="O45" s="301" t="str">
        <f>IF(AND(OR(I45="KO",L45&lt;&gt;""),OR(I45="",J45="",K45="")),Listes!$A$68,IF(AND(L45="",I45&lt;&gt;""),Listes!$A$69,IF(AND(H45&lt;L45,N45=""),Listes!$A$70,IF(AND(K45&lt;J45,N45=""),Listes!$A$71,IF(AND(L45&lt;&gt;"",L45&lt;H45,M45=""),Listes!$A$72,IF(AND(P45="",OR(I45&lt;&gt;"",J45&lt;&gt;"",K45&lt;&gt;"")),Listes!$A$73,""))))))</f>
        <v/>
      </c>
      <c r="P45" s="291"/>
      <c r="Q45" s="331">
        <f t="shared" si="2"/>
        <v>0</v>
      </c>
    </row>
    <row r="46" spans="1:17" ht="20.149999999999999" customHeight="1" x14ac:dyDescent="0.35">
      <c r="A46" s="126">
        <v>40</v>
      </c>
      <c r="B46" s="123" t="str">
        <f>IF('Dépenses sur factures'!B46="","",'Dépenses sur factures'!B46)</f>
        <v/>
      </c>
      <c r="C46" s="197" t="str">
        <f>IF('Dépenses sur factures'!C46="","",'Dépenses sur factures'!C46)</f>
        <v/>
      </c>
      <c r="D46" s="197" t="str">
        <f>IF('Dépenses sur factures'!D46="","",'Dépenses sur factures'!D46)</f>
        <v/>
      </c>
      <c r="E46" s="123" t="str">
        <f>IF('Dépenses sur factures'!E46="","",'Dépenses sur factures'!E46)</f>
        <v/>
      </c>
      <c r="F46" s="296" t="str">
        <f>IF('Dépenses sur factures'!F46="","",'Dépenses sur factures'!F46)</f>
        <v/>
      </c>
      <c r="G46" s="296" t="str">
        <f>IF('Dépenses sur factures'!G46="","",'Dépenses sur factures'!G46)</f>
        <v/>
      </c>
      <c r="H46" s="125" t="str">
        <f>IF('Dépenses sur factures'!H46="","",'Dépenses sur factures'!H46)</f>
        <v/>
      </c>
      <c r="I46" s="102"/>
      <c r="J46" s="297" t="str">
        <f t="shared" si="0"/>
        <v/>
      </c>
      <c r="K46" s="297" t="str">
        <f t="shared" si="1"/>
        <v/>
      </c>
      <c r="L46" s="102"/>
      <c r="M46" s="193"/>
      <c r="N46" s="194"/>
      <c r="O46" s="301" t="str">
        <f>IF(AND(OR(I46="KO",L46&lt;&gt;""),OR(I46="",J46="",K46="")),Listes!$A$68,IF(AND(L46="",I46&lt;&gt;""),Listes!$A$69,IF(AND(H46&lt;L46,N46=""),Listes!$A$70,IF(AND(K46&lt;J46,N46=""),Listes!$A$71,IF(AND(L46&lt;&gt;"",L46&lt;H46,M46=""),Listes!$A$72,IF(AND(P46="",OR(I46&lt;&gt;"",J46&lt;&gt;"",K46&lt;&gt;"")),Listes!$A$73,""))))))</f>
        <v/>
      </c>
      <c r="P46" s="291"/>
      <c r="Q46" s="331">
        <f t="shared" si="2"/>
        <v>0</v>
      </c>
    </row>
    <row r="47" spans="1:17" ht="20.149999999999999" customHeight="1" x14ac:dyDescent="0.35">
      <c r="A47" s="126">
        <v>41</v>
      </c>
      <c r="B47" s="123" t="str">
        <f>IF('Dépenses sur factures'!B47="","",'Dépenses sur factures'!B47)</f>
        <v/>
      </c>
      <c r="C47" s="197" t="str">
        <f>IF('Dépenses sur factures'!C47="","",'Dépenses sur factures'!C47)</f>
        <v/>
      </c>
      <c r="D47" s="197" t="str">
        <f>IF('Dépenses sur factures'!D47="","",'Dépenses sur factures'!D47)</f>
        <v/>
      </c>
      <c r="E47" s="123" t="str">
        <f>IF('Dépenses sur factures'!E47="","",'Dépenses sur factures'!E47)</f>
        <v/>
      </c>
      <c r="F47" s="296" t="str">
        <f>IF('Dépenses sur factures'!F47="","",'Dépenses sur factures'!F47)</f>
        <v/>
      </c>
      <c r="G47" s="296" t="str">
        <f>IF('Dépenses sur factures'!G47="","",'Dépenses sur factures'!G47)</f>
        <v/>
      </c>
      <c r="H47" s="125" t="str">
        <f>IF('Dépenses sur factures'!H47="","",'Dépenses sur factures'!H47)</f>
        <v/>
      </c>
      <c r="I47" s="102"/>
      <c r="J47" s="297" t="str">
        <f t="shared" si="0"/>
        <v/>
      </c>
      <c r="K47" s="297" t="str">
        <f t="shared" si="1"/>
        <v/>
      </c>
      <c r="L47" s="102"/>
      <c r="M47" s="193"/>
      <c r="N47" s="194"/>
      <c r="O47" s="301" t="str">
        <f>IF(AND(OR(I47="KO",L47&lt;&gt;""),OR(I47="",J47="",K47="")),Listes!$A$68,IF(AND(L47="",I47&lt;&gt;""),Listes!$A$69,IF(AND(H47&lt;L47,N47=""),Listes!$A$70,IF(AND(K47&lt;J47,N47=""),Listes!$A$71,IF(AND(L47&lt;&gt;"",L47&lt;H47,M47=""),Listes!$A$72,IF(AND(P47="",OR(I47&lt;&gt;"",J47&lt;&gt;"",K47&lt;&gt;"")),Listes!$A$73,""))))))</f>
        <v/>
      </c>
      <c r="P47" s="291"/>
      <c r="Q47" s="331">
        <f t="shared" si="2"/>
        <v>0</v>
      </c>
    </row>
    <row r="48" spans="1:17" ht="20.149999999999999" customHeight="1" x14ac:dyDescent="0.35">
      <c r="A48" s="126">
        <v>42</v>
      </c>
      <c r="B48" s="123" t="str">
        <f>IF('Dépenses sur factures'!B48="","",'Dépenses sur factures'!B48)</f>
        <v/>
      </c>
      <c r="C48" s="197" t="str">
        <f>IF('Dépenses sur factures'!C48="","",'Dépenses sur factures'!C48)</f>
        <v/>
      </c>
      <c r="D48" s="197" t="str">
        <f>IF('Dépenses sur factures'!D48="","",'Dépenses sur factures'!D48)</f>
        <v/>
      </c>
      <c r="E48" s="123" t="str">
        <f>IF('Dépenses sur factures'!E48="","",'Dépenses sur factures'!E48)</f>
        <v/>
      </c>
      <c r="F48" s="296" t="str">
        <f>IF('Dépenses sur factures'!F48="","",'Dépenses sur factures'!F48)</f>
        <v/>
      </c>
      <c r="G48" s="296" t="str">
        <f>IF('Dépenses sur factures'!G48="","",'Dépenses sur factures'!G48)</f>
        <v/>
      </c>
      <c r="H48" s="125" t="str">
        <f>IF('Dépenses sur factures'!H48="","",'Dépenses sur factures'!H48)</f>
        <v/>
      </c>
      <c r="I48" s="102"/>
      <c r="J48" s="297" t="str">
        <f t="shared" si="0"/>
        <v/>
      </c>
      <c r="K48" s="297" t="str">
        <f t="shared" si="1"/>
        <v/>
      </c>
      <c r="L48" s="102"/>
      <c r="M48" s="193"/>
      <c r="N48" s="194"/>
      <c r="O48" s="301" t="str">
        <f>IF(AND(OR(I48="KO",L48&lt;&gt;""),OR(I48="",J48="",K48="")),Listes!$A$68,IF(AND(L48="",I48&lt;&gt;""),Listes!$A$69,IF(AND(H48&lt;L48,N48=""),Listes!$A$70,IF(AND(K48&lt;J48,N48=""),Listes!$A$71,IF(AND(L48&lt;&gt;"",L48&lt;H48,M48=""),Listes!$A$72,IF(AND(P48="",OR(I48&lt;&gt;"",J48&lt;&gt;"",K48&lt;&gt;"")),Listes!$A$73,""))))))</f>
        <v/>
      </c>
      <c r="P48" s="291"/>
      <c r="Q48" s="331">
        <f t="shared" si="2"/>
        <v>0</v>
      </c>
    </row>
    <row r="49" spans="1:17" ht="20.149999999999999" customHeight="1" x14ac:dyDescent="0.35">
      <c r="A49" s="126">
        <v>43</v>
      </c>
      <c r="B49" s="123" t="str">
        <f>IF('Dépenses sur factures'!B49="","",'Dépenses sur factures'!B49)</f>
        <v/>
      </c>
      <c r="C49" s="197" t="str">
        <f>IF('Dépenses sur factures'!C49="","",'Dépenses sur factures'!C49)</f>
        <v/>
      </c>
      <c r="D49" s="197" t="str">
        <f>IF('Dépenses sur factures'!D49="","",'Dépenses sur factures'!D49)</f>
        <v/>
      </c>
      <c r="E49" s="123" t="str">
        <f>IF('Dépenses sur factures'!E49="","",'Dépenses sur factures'!E49)</f>
        <v/>
      </c>
      <c r="F49" s="296" t="str">
        <f>IF('Dépenses sur factures'!F49="","",'Dépenses sur factures'!F49)</f>
        <v/>
      </c>
      <c r="G49" s="296" t="str">
        <f>IF('Dépenses sur factures'!G49="","",'Dépenses sur factures'!G49)</f>
        <v/>
      </c>
      <c r="H49" s="125" t="str">
        <f>IF('Dépenses sur factures'!H49="","",'Dépenses sur factures'!H49)</f>
        <v/>
      </c>
      <c r="I49" s="102"/>
      <c r="J49" s="297" t="str">
        <f t="shared" si="0"/>
        <v/>
      </c>
      <c r="K49" s="297" t="str">
        <f t="shared" si="1"/>
        <v/>
      </c>
      <c r="L49" s="102"/>
      <c r="M49" s="193"/>
      <c r="N49" s="194"/>
      <c r="O49" s="301" t="str">
        <f>IF(AND(OR(I49="KO",L49&lt;&gt;""),OR(I49="",J49="",K49="")),Listes!$A$68,IF(AND(L49="",I49&lt;&gt;""),Listes!$A$69,IF(AND(H49&lt;L49,N49=""),Listes!$A$70,IF(AND(K49&lt;J49,N49=""),Listes!$A$71,IF(AND(L49&lt;&gt;"",L49&lt;H49,M49=""),Listes!$A$72,IF(AND(P49="",OR(I49&lt;&gt;"",J49&lt;&gt;"",K49&lt;&gt;"")),Listes!$A$73,""))))))</f>
        <v/>
      </c>
      <c r="P49" s="291"/>
      <c r="Q49" s="331">
        <f t="shared" si="2"/>
        <v>0</v>
      </c>
    </row>
    <row r="50" spans="1:17" ht="20.149999999999999" customHeight="1" x14ac:dyDescent="0.35">
      <c r="A50" s="126">
        <v>44</v>
      </c>
      <c r="B50" s="123" t="str">
        <f>IF('Dépenses sur factures'!B50="","",'Dépenses sur factures'!B50)</f>
        <v/>
      </c>
      <c r="C50" s="197" t="str">
        <f>IF('Dépenses sur factures'!C50="","",'Dépenses sur factures'!C50)</f>
        <v/>
      </c>
      <c r="D50" s="197" t="str">
        <f>IF('Dépenses sur factures'!D50="","",'Dépenses sur factures'!D50)</f>
        <v/>
      </c>
      <c r="E50" s="123" t="str">
        <f>IF('Dépenses sur factures'!E50="","",'Dépenses sur factures'!E50)</f>
        <v/>
      </c>
      <c r="F50" s="296" t="str">
        <f>IF('Dépenses sur factures'!F50="","",'Dépenses sur factures'!F50)</f>
        <v/>
      </c>
      <c r="G50" s="296" t="str">
        <f>IF('Dépenses sur factures'!G50="","",'Dépenses sur factures'!G50)</f>
        <v/>
      </c>
      <c r="H50" s="125" t="str">
        <f>IF('Dépenses sur factures'!H50="","",'Dépenses sur factures'!H50)</f>
        <v/>
      </c>
      <c r="I50" s="102"/>
      <c r="J50" s="297" t="str">
        <f t="shared" si="0"/>
        <v/>
      </c>
      <c r="K50" s="297" t="str">
        <f t="shared" si="1"/>
        <v/>
      </c>
      <c r="L50" s="102"/>
      <c r="M50" s="193"/>
      <c r="N50" s="194"/>
      <c r="O50" s="301" t="str">
        <f>IF(AND(OR(I50="KO",L50&lt;&gt;""),OR(I50="",J50="",K50="")),Listes!$A$68,IF(AND(L50="",I50&lt;&gt;""),Listes!$A$69,IF(AND(H50&lt;L50,N50=""),Listes!$A$70,IF(AND(K50&lt;J50,N50=""),Listes!$A$71,IF(AND(L50&lt;&gt;"",L50&lt;H50,M50=""),Listes!$A$72,IF(AND(P50="",OR(I50&lt;&gt;"",J50&lt;&gt;"",K50&lt;&gt;"")),Listes!$A$73,""))))))</f>
        <v/>
      </c>
      <c r="P50" s="291"/>
      <c r="Q50" s="331">
        <f t="shared" si="2"/>
        <v>0</v>
      </c>
    </row>
    <row r="51" spans="1:17" ht="20.149999999999999" customHeight="1" x14ac:dyDescent="0.35">
      <c r="A51" s="126">
        <v>45</v>
      </c>
      <c r="B51" s="123" t="str">
        <f>IF('Dépenses sur factures'!B51="","",'Dépenses sur factures'!B51)</f>
        <v/>
      </c>
      <c r="C51" s="197" t="str">
        <f>IF('Dépenses sur factures'!C51="","",'Dépenses sur factures'!C51)</f>
        <v/>
      </c>
      <c r="D51" s="197" t="str">
        <f>IF('Dépenses sur factures'!D51="","",'Dépenses sur factures'!D51)</f>
        <v/>
      </c>
      <c r="E51" s="123" t="str">
        <f>IF('Dépenses sur factures'!E51="","",'Dépenses sur factures'!E51)</f>
        <v/>
      </c>
      <c r="F51" s="296" t="str">
        <f>IF('Dépenses sur factures'!F51="","",'Dépenses sur factures'!F51)</f>
        <v/>
      </c>
      <c r="G51" s="296" t="str">
        <f>IF('Dépenses sur factures'!G51="","",'Dépenses sur factures'!G51)</f>
        <v/>
      </c>
      <c r="H51" s="125" t="str">
        <f>IF('Dépenses sur factures'!H51="","",'Dépenses sur factures'!H51)</f>
        <v/>
      </c>
      <c r="I51" s="102"/>
      <c r="J51" s="297" t="str">
        <f t="shared" si="0"/>
        <v/>
      </c>
      <c r="K51" s="297" t="str">
        <f t="shared" si="1"/>
        <v/>
      </c>
      <c r="L51" s="102"/>
      <c r="M51" s="193"/>
      <c r="N51" s="194"/>
      <c r="O51" s="301" t="str">
        <f>IF(AND(OR(I51="KO",L51&lt;&gt;""),OR(I51="",J51="",K51="")),Listes!$A$68,IF(AND(L51="",I51&lt;&gt;""),Listes!$A$69,IF(AND(H51&lt;L51,N51=""),Listes!$A$70,IF(AND(K51&lt;J51,N51=""),Listes!$A$71,IF(AND(L51&lt;&gt;"",L51&lt;H51,M51=""),Listes!$A$72,IF(AND(P51="",OR(I51&lt;&gt;"",J51&lt;&gt;"",K51&lt;&gt;"")),Listes!$A$73,""))))))</f>
        <v/>
      </c>
      <c r="P51" s="291"/>
      <c r="Q51" s="331">
        <f t="shared" si="2"/>
        <v>0</v>
      </c>
    </row>
    <row r="52" spans="1:17" ht="20.149999999999999" customHeight="1" x14ac:dyDescent="0.35">
      <c r="A52" s="126">
        <v>46</v>
      </c>
      <c r="B52" s="123" t="str">
        <f>IF('Dépenses sur factures'!B52="","",'Dépenses sur factures'!B52)</f>
        <v/>
      </c>
      <c r="C52" s="197" t="str">
        <f>IF('Dépenses sur factures'!C52="","",'Dépenses sur factures'!C52)</f>
        <v/>
      </c>
      <c r="D52" s="197" t="str">
        <f>IF('Dépenses sur factures'!D52="","",'Dépenses sur factures'!D52)</f>
        <v/>
      </c>
      <c r="E52" s="123" t="str">
        <f>IF('Dépenses sur factures'!E52="","",'Dépenses sur factures'!E52)</f>
        <v/>
      </c>
      <c r="F52" s="296" t="str">
        <f>IF('Dépenses sur factures'!F52="","",'Dépenses sur factures'!F52)</f>
        <v/>
      </c>
      <c r="G52" s="296" t="str">
        <f>IF('Dépenses sur factures'!G52="","",'Dépenses sur factures'!G52)</f>
        <v/>
      </c>
      <c r="H52" s="125" t="str">
        <f>IF('Dépenses sur factures'!H52="","",'Dépenses sur factures'!H52)</f>
        <v/>
      </c>
      <c r="I52" s="102"/>
      <c r="J52" s="297" t="str">
        <f t="shared" si="0"/>
        <v/>
      </c>
      <c r="K52" s="297" t="str">
        <f t="shared" si="1"/>
        <v/>
      </c>
      <c r="L52" s="102"/>
      <c r="M52" s="193"/>
      <c r="N52" s="194"/>
      <c r="O52" s="301" t="str">
        <f>IF(AND(OR(I52="KO",L52&lt;&gt;""),OR(I52="",J52="",K52="")),Listes!$A$68,IF(AND(L52="",I52&lt;&gt;""),Listes!$A$69,IF(AND(H52&lt;L52,N52=""),Listes!$A$70,IF(AND(K52&lt;J52,N52=""),Listes!$A$71,IF(AND(L52&lt;&gt;"",L52&lt;H52,M52=""),Listes!$A$72,IF(AND(P52="",OR(I52&lt;&gt;"",J52&lt;&gt;"",K52&lt;&gt;"")),Listes!$A$73,""))))))</f>
        <v/>
      </c>
      <c r="P52" s="291"/>
      <c r="Q52" s="331">
        <f t="shared" si="2"/>
        <v>0</v>
      </c>
    </row>
    <row r="53" spans="1:17" ht="20.149999999999999" customHeight="1" x14ac:dyDescent="0.35">
      <c r="A53" s="126">
        <v>47</v>
      </c>
      <c r="B53" s="123" t="str">
        <f>IF('Dépenses sur factures'!B53="","",'Dépenses sur factures'!B53)</f>
        <v/>
      </c>
      <c r="C53" s="197" t="str">
        <f>IF('Dépenses sur factures'!C53="","",'Dépenses sur factures'!C53)</f>
        <v/>
      </c>
      <c r="D53" s="197" t="str">
        <f>IF('Dépenses sur factures'!D53="","",'Dépenses sur factures'!D53)</f>
        <v/>
      </c>
      <c r="E53" s="123" t="str">
        <f>IF('Dépenses sur factures'!E53="","",'Dépenses sur factures'!E53)</f>
        <v/>
      </c>
      <c r="F53" s="296" t="str">
        <f>IF('Dépenses sur factures'!F53="","",'Dépenses sur factures'!F53)</f>
        <v/>
      </c>
      <c r="G53" s="296" t="str">
        <f>IF('Dépenses sur factures'!G53="","",'Dépenses sur factures'!G53)</f>
        <v/>
      </c>
      <c r="H53" s="125" t="str">
        <f>IF('Dépenses sur factures'!H53="","",'Dépenses sur factures'!H53)</f>
        <v/>
      </c>
      <c r="I53" s="102"/>
      <c r="J53" s="297" t="str">
        <f t="shared" si="0"/>
        <v/>
      </c>
      <c r="K53" s="297" t="str">
        <f t="shared" si="1"/>
        <v/>
      </c>
      <c r="L53" s="102"/>
      <c r="M53" s="193"/>
      <c r="N53" s="194"/>
      <c r="O53" s="301" t="str">
        <f>IF(AND(OR(I53="KO",L53&lt;&gt;""),OR(I53="",J53="",K53="")),Listes!$A$68,IF(AND(L53="",I53&lt;&gt;""),Listes!$A$69,IF(AND(H53&lt;L53,N53=""),Listes!$A$70,IF(AND(K53&lt;J53,N53=""),Listes!$A$71,IF(AND(L53&lt;&gt;"",L53&lt;H53,M53=""),Listes!$A$72,IF(AND(P53="",OR(I53&lt;&gt;"",J53&lt;&gt;"",K53&lt;&gt;"")),Listes!$A$73,""))))))</f>
        <v/>
      </c>
      <c r="P53" s="291"/>
      <c r="Q53" s="331">
        <f t="shared" si="2"/>
        <v>0</v>
      </c>
    </row>
    <row r="54" spans="1:17" ht="20.149999999999999" customHeight="1" x14ac:dyDescent="0.35">
      <c r="A54" s="126">
        <v>48</v>
      </c>
      <c r="B54" s="123" t="str">
        <f>IF('Dépenses sur factures'!B54="","",'Dépenses sur factures'!B54)</f>
        <v/>
      </c>
      <c r="C54" s="197" t="str">
        <f>IF('Dépenses sur factures'!C54="","",'Dépenses sur factures'!C54)</f>
        <v/>
      </c>
      <c r="D54" s="197" t="str">
        <f>IF('Dépenses sur factures'!D54="","",'Dépenses sur factures'!D54)</f>
        <v/>
      </c>
      <c r="E54" s="123" t="str">
        <f>IF('Dépenses sur factures'!E54="","",'Dépenses sur factures'!E54)</f>
        <v/>
      </c>
      <c r="F54" s="296" t="str">
        <f>IF('Dépenses sur factures'!F54="","",'Dépenses sur factures'!F54)</f>
        <v/>
      </c>
      <c r="G54" s="296" t="str">
        <f>IF('Dépenses sur factures'!G54="","",'Dépenses sur factures'!G54)</f>
        <v/>
      </c>
      <c r="H54" s="125" t="str">
        <f>IF('Dépenses sur factures'!H54="","",'Dépenses sur factures'!H54)</f>
        <v/>
      </c>
      <c r="I54" s="102"/>
      <c r="J54" s="297" t="str">
        <f t="shared" si="0"/>
        <v/>
      </c>
      <c r="K54" s="297" t="str">
        <f t="shared" si="1"/>
        <v/>
      </c>
      <c r="L54" s="102"/>
      <c r="M54" s="193"/>
      <c r="N54" s="194"/>
      <c r="O54" s="301" t="str">
        <f>IF(AND(OR(I54="KO",L54&lt;&gt;""),OR(I54="",J54="",K54="")),Listes!$A$68,IF(AND(L54="",I54&lt;&gt;""),Listes!$A$69,IF(AND(H54&lt;L54,N54=""),Listes!$A$70,IF(AND(K54&lt;J54,N54=""),Listes!$A$71,IF(AND(L54&lt;&gt;"",L54&lt;H54,M54=""),Listes!$A$72,IF(AND(P54="",OR(I54&lt;&gt;"",J54&lt;&gt;"",K54&lt;&gt;"")),Listes!$A$73,""))))))</f>
        <v/>
      </c>
      <c r="P54" s="291"/>
      <c r="Q54" s="331">
        <f t="shared" si="2"/>
        <v>0</v>
      </c>
    </row>
    <row r="55" spans="1:17" ht="20.149999999999999" customHeight="1" x14ac:dyDescent="0.35">
      <c r="A55" s="126">
        <v>49</v>
      </c>
      <c r="B55" s="123" t="str">
        <f>IF('Dépenses sur factures'!B55="","",'Dépenses sur factures'!B55)</f>
        <v/>
      </c>
      <c r="C55" s="197" t="str">
        <f>IF('Dépenses sur factures'!C55="","",'Dépenses sur factures'!C55)</f>
        <v/>
      </c>
      <c r="D55" s="197" t="str">
        <f>IF('Dépenses sur factures'!D55="","",'Dépenses sur factures'!D55)</f>
        <v/>
      </c>
      <c r="E55" s="123" t="str">
        <f>IF('Dépenses sur factures'!E55="","",'Dépenses sur factures'!E55)</f>
        <v/>
      </c>
      <c r="F55" s="296" t="str">
        <f>IF('Dépenses sur factures'!F55="","",'Dépenses sur factures'!F55)</f>
        <v/>
      </c>
      <c r="G55" s="296" t="str">
        <f>IF('Dépenses sur factures'!G55="","",'Dépenses sur factures'!G55)</f>
        <v/>
      </c>
      <c r="H55" s="125" t="str">
        <f>IF('Dépenses sur factures'!H55="","",'Dépenses sur factures'!H55)</f>
        <v/>
      </c>
      <c r="I55" s="102"/>
      <c r="J55" s="297" t="str">
        <f t="shared" si="0"/>
        <v/>
      </c>
      <c r="K55" s="297" t="str">
        <f t="shared" si="1"/>
        <v/>
      </c>
      <c r="L55" s="102"/>
      <c r="M55" s="193"/>
      <c r="N55" s="194"/>
      <c r="O55" s="301" t="str">
        <f>IF(AND(OR(I55="KO",L55&lt;&gt;""),OR(I55="",J55="",K55="")),Listes!$A$68,IF(AND(L55="",I55&lt;&gt;""),Listes!$A$69,IF(AND(H55&lt;L55,N55=""),Listes!$A$70,IF(AND(K55&lt;J55,N55=""),Listes!$A$71,IF(AND(L55&lt;&gt;"",L55&lt;H55,M55=""),Listes!$A$72,IF(AND(P55="",OR(I55&lt;&gt;"",J55&lt;&gt;"",K55&lt;&gt;"")),Listes!$A$73,""))))))</f>
        <v/>
      </c>
      <c r="P55" s="291"/>
      <c r="Q55" s="331">
        <f t="shared" si="2"/>
        <v>0</v>
      </c>
    </row>
    <row r="56" spans="1:17" ht="20.149999999999999" customHeight="1" x14ac:dyDescent="0.35">
      <c r="A56" s="126">
        <v>50</v>
      </c>
      <c r="B56" s="123" t="str">
        <f>IF('Dépenses sur factures'!B56="","",'Dépenses sur factures'!B56)</f>
        <v/>
      </c>
      <c r="C56" s="197" t="str">
        <f>IF('Dépenses sur factures'!C56="","",'Dépenses sur factures'!C56)</f>
        <v/>
      </c>
      <c r="D56" s="197" t="str">
        <f>IF('Dépenses sur factures'!D56="","",'Dépenses sur factures'!D56)</f>
        <v/>
      </c>
      <c r="E56" s="123" t="str">
        <f>IF('Dépenses sur factures'!E56="","",'Dépenses sur factures'!E56)</f>
        <v/>
      </c>
      <c r="F56" s="296" t="str">
        <f>IF('Dépenses sur factures'!F56="","",'Dépenses sur factures'!F56)</f>
        <v/>
      </c>
      <c r="G56" s="296" t="str">
        <f>IF('Dépenses sur factures'!G56="","",'Dépenses sur factures'!G56)</f>
        <v/>
      </c>
      <c r="H56" s="125" t="str">
        <f>IF('Dépenses sur factures'!H56="","",'Dépenses sur factures'!H56)</f>
        <v/>
      </c>
      <c r="I56" s="102"/>
      <c r="J56" s="297" t="str">
        <f t="shared" si="0"/>
        <v/>
      </c>
      <c r="K56" s="297" t="str">
        <f t="shared" si="1"/>
        <v/>
      </c>
      <c r="L56" s="102"/>
      <c r="M56" s="193"/>
      <c r="N56" s="194"/>
      <c r="O56" s="301" t="str">
        <f>IF(AND(OR(I56="KO",L56&lt;&gt;""),OR(I56="",J56="",K56="")),Listes!$A$68,IF(AND(L56="",I56&lt;&gt;""),Listes!$A$69,IF(AND(H56&lt;L56,N56=""),Listes!$A$70,IF(AND(K56&lt;J56,N56=""),Listes!$A$71,IF(AND(L56&lt;&gt;"",L56&lt;H56,M56=""),Listes!$A$72,IF(AND(P56="",OR(I56&lt;&gt;"",J56&lt;&gt;"",K56&lt;&gt;"")),Listes!$A$73,""))))))</f>
        <v/>
      </c>
      <c r="P56" s="291"/>
      <c r="Q56" s="331">
        <f t="shared" si="2"/>
        <v>0</v>
      </c>
    </row>
    <row r="57" spans="1:17" ht="20.149999999999999" customHeight="1" x14ac:dyDescent="0.35">
      <c r="A57" s="126">
        <v>51</v>
      </c>
      <c r="B57" s="123" t="str">
        <f>IF('Dépenses sur factures'!B57="","",'Dépenses sur factures'!B57)</f>
        <v/>
      </c>
      <c r="C57" s="197" t="str">
        <f>IF('Dépenses sur factures'!C57="","",'Dépenses sur factures'!C57)</f>
        <v/>
      </c>
      <c r="D57" s="197" t="str">
        <f>IF('Dépenses sur factures'!D57="","",'Dépenses sur factures'!D57)</f>
        <v/>
      </c>
      <c r="E57" s="123" t="str">
        <f>IF('Dépenses sur factures'!E57="","",'Dépenses sur factures'!E57)</f>
        <v/>
      </c>
      <c r="F57" s="296" t="str">
        <f>IF('Dépenses sur factures'!F57="","",'Dépenses sur factures'!F57)</f>
        <v/>
      </c>
      <c r="G57" s="296" t="str">
        <f>IF('Dépenses sur factures'!G57="","",'Dépenses sur factures'!G57)</f>
        <v/>
      </c>
      <c r="H57" s="125" t="str">
        <f>IF('Dépenses sur factures'!H57="","",'Dépenses sur factures'!H57)</f>
        <v/>
      </c>
      <c r="I57" s="102"/>
      <c r="J57" s="297" t="str">
        <f t="shared" si="0"/>
        <v/>
      </c>
      <c r="K57" s="297" t="str">
        <f t="shared" si="1"/>
        <v/>
      </c>
      <c r="L57" s="102"/>
      <c r="M57" s="193"/>
      <c r="N57" s="194"/>
      <c r="O57" s="301" t="str">
        <f>IF(AND(OR(I57="KO",L57&lt;&gt;""),OR(I57="",J57="",K57="")),Listes!$A$68,IF(AND(L57="",I57&lt;&gt;""),Listes!$A$69,IF(AND(H57&lt;L57,N57=""),Listes!$A$70,IF(AND(K57&lt;J57,N57=""),Listes!$A$71,IF(AND(L57&lt;&gt;"",L57&lt;H57,M57=""),Listes!$A$72,IF(AND(P57="",OR(I57&lt;&gt;"",J57&lt;&gt;"",K57&lt;&gt;"")),Listes!$A$73,""))))))</f>
        <v/>
      </c>
      <c r="P57" s="291"/>
      <c r="Q57" s="331">
        <f t="shared" si="2"/>
        <v>0</v>
      </c>
    </row>
    <row r="58" spans="1:17" ht="20.149999999999999" customHeight="1" x14ac:dyDescent="0.35">
      <c r="A58" s="126">
        <v>52</v>
      </c>
      <c r="B58" s="123" t="str">
        <f>IF('Dépenses sur factures'!B58="","",'Dépenses sur factures'!B58)</f>
        <v/>
      </c>
      <c r="C58" s="197" t="str">
        <f>IF('Dépenses sur factures'!C58="","",'Dépenses sur factures'!C58)</f>
        <v/>
      </c>
      <c r="D58" s="197" t="str">
        <f>IF('Dépenses sur factures'!D58="","",'Dépenses sur factures'!D58)</f>
        <v/>
      </c>
      <c r="E58" s="123" t="str">
        <f>IF('Dépenses sur factures'!E58="","",'Dépenses sur factures'!E58)</f>
        <v/>
      </c>
      <c r="F58" s="296" t="str">
        <f>IF('Dépenses sur factures'!F58="","",'Dépenses sur factures'!F58)</f>
        <v/>
      </c>
      <c r="G58" s="296" t="str">
        <f>IF('Dépenses sur factures'!G58="","",'Dépenses sur factures'!G58)</f>
        <v/>
      </c>
      <c r="H58" s="125" t="str">
        <f>IF('Dépenses sur factures'!H58="","",'Dépenses sur factures'!H58)</f>
        <v/>
      </c>
      <c r="I58" s="102"/>
      <c r="J58" s="297" t="str">
        <f t="shared" si="0"/>
        <v/>
      </c>
      <c r="K58" s="297" t="str">
        <f t="shared" si="1"/>
        <v/>
      </c>
      <c r="L58" s="102"/>
      <c r="M58" s="193"/>
      <c r="N58" s="194"/>
      <c r="O58" s="301" t="str">
        <f>IF(AND(OR(I58="KO",L58&lt;&gt;""),OR(I58="",J58="",K58="")),Listes!$A$68,IF(AND(L58="",I58&lt;&gt;""),Listes!$A$69,IF(AND(H58&lt;L58,N58=""),Listes!$A$70,IF(AND(K58&lt;J58,N58=""),Listes!$A$71,IF(AND(L58&lt;&gt;"",L58&lt;H58,M58=""),Listes!$A$72,IF(AND(P58="",OR(I58&lt;&gt;"",J58&lt;&gt;"",K58&lt;&gt;"")),Listes!$A$73,""))))))</f>
        <v/>
      </c>
      <c r="P58" s="291"/>
      <c r="Q58" s="331">
        <f t="shared" si="2"/>
        <v>0</v>
      </c>
    </row>
    <row r="59" spans="1:17" ht="20.149999999999999" customHeight="1" x14ac:dyDescent="0.35">
      <c r="A59" s="126">
        <v>53</v>
      </c>
      <c r="B59" s="123" t="str">
        <f>IF('Dépenses sur factures'!B59="","",'Dépenses sur factures'!B59)</f>
        <v/>
      </c>
      <c r="C59" s="197" t="str">
        <f>IF('Dépenses sur factures'!C59="","",'Dépenses sur factures'!C59)</f>
        <v/>
      </c>
      <c r="D59" s="197" t="str">
        <f>IF('Dépenses sur factures'!D59="","",'Dépenses sur factures'!D59)</f>
        <v/>
      </c>
      <c r="E59" s="123" t="str">
        <f>IF('Dépenses sur factures'!E59="","",'Dépenses sur factures'!E59)</f>
        <v/>
      </c>
      <c r="F59" s="296" t="str">
        <f>IF('Dépenses sur factures'!F59="","",'Dépenses sur factures'!F59)</f>
        <v/>
      </c>
      <c r="G59" s="296" t="str">
        <f>IF('Dépenses sur factures'!G59="","",'Dépenses sur factures'!G59)</f>
        <v/>
      </c>
      <c r="H59" s="125" t="str">
        <f>IF('Dépenses sur factures'!H59="","",'Dépenses sur factures'!H59)</f>
        <v/>
      </c>
      <c r="I59" s="102"/>
      <c r="J59" s="297" t="str">
        <f t="shared" si="0"/>
        <v/>
      </c>
      <c r="K59" s="297" t="str">
        <f t="shared" si="1"/>
        <v/>
      </c>
      <c r="L59" s="102"/>
      <c r="M59" s="193"/>
      <c r="N59" s="194"/>
      <c r="O59" s="301" t="str">
        <f>IF(AND(OR(I59="KO",L59&lt;&gt;""),OR(I59="",J59="",K59="")),Listes!$A$68,IF(AND(L59="",I59&lt;&gt;""),Listes!$A$69,IF(AND(H59&lt;L59,N59=""),Listes!$A$70,IF(AND(K59&lt;J59,N59=""),Listes!$A$71,IF(AND(L59&lt;&gt;"",L59&lt;H59,M59=""),Listes!$A$72,IF(AND(P59="",OR(I59&lt;&gt;"",J59&lt;&gt;"",K59&lt;&gt;"")),Listes!$A$73,""))))))</f>
        <v/>
      </c>
      <c r="P59" s="291"/>
      <c r="Q59" s="331">
        <f t="shared" si="2"/>
        <v>0</v>
      </c>
    </row>
    <row r="60" spans="1:17" ht="20.149999999999999" customHeight="1" x14ac:dyDescent="0.35">
      <c r="A60" s="126">
        <v>54</v>
      </c>
      <c r="B60" s="123" t="str">
        <f>IF('Dépenses sur factures'!B60="","",'Dépenses sur factures'!B60)</f>
        <v/>
      </c>
      <c r="C60" s="197" t="str">
        <f>IF('Dépenses sur factures'!C60="","",'Dépenses sur factures'!C60)</f>
        <v/>
      </c>
      <c r="D60" s="197" t="str">
        <f>IF('Dépenses sur factures'!D60="","",'Dépenses sur factures'!D60)</f>
        <v/>
      </c>
      <c r="E60" s="123" t="str">
        <f>IF('Dépenses sur factures'!E60="","",'Dépenses sur factures'!E60)</f>
        <v/>
      </c>
      <c r="F60" s="296" t="str">
        <f>IF('Dépenses sur factures'!F60="","",'Dépenses sur factures'!F60)</f>
        <v/>
      </c>
      <c r="G60" s="296" t="str">
        <f>IF('Dépenses sur factures'!G60="","",'Dépenses sur factures'!G60)</f>
        <v/>
      </c>
      <c r="H60" s="125" t="str">
        <f>IF('Dépenses sur factures'!H60="","",'Dépenses sur factures'!H60)</f>
        <v/>
      </c>
      <c r="I60" s="102"/>
      <c r="J60" s="297" t="str">
        <f t="shared" si="0"/>
        <v/>
      </c>
      <c r="K60" s="297" t="str">
        <f t="shared" si="1"/>
        <v/>
      </c>
      <c r="L60" s="102"/>
      <c r="M60" s="193"/>
      <c r="N60" s="194"/>
      <c r="O60" s="301" t="str">
        <f>IF(AND(OR(I60="KO",L60&lt;&gt;""),OR(I60="",J60="",K60="")),Listes!$A$68,IF(AND(L60="",I60&lt;&gt;""),Listes!$A$69,IF(AND(H60&lt;L60,N60=""),Listes!$A$70,IF(AND(K60&lt;J60,N60=""),Listes!$A$71,IF(AND(L60&lt;&gt;"",L60&lt;H60,M60=""),Listes!$A$72,IF(AND(P60="",OR(I60&lt;&gt;"",J60&lt;&gt;"",K60&lt;&gt;"")),Listes!$A$73,""))))))</f>
        <v/>
      </c>
      <c r="P60" s="291"/>
      <c r="Q60" s="331">
        <f t="shared" si="2"/>
        <v>0</v>
      </c>
    </row>
    <row r="61" spans="1:17" ht="20.149999999999999" customHeight="1" x14ac:dyDescent="0.35">
      <c r="A61" s="126">
        <v>55</v>
      </c>
      <c r="B61" s="123" t="str">
        <f>IF('Dépenses sur factures'!B61="","",'Dépenses sur factures'!B61)</f>
        <v/>
      </c>
      <c r="C61" s="197" t="str">
        <f>IF('Dépenses sur factures'!C61="","",'Dépenses sur factures'!C61)</f>
        <v/>
      </c>
      <c r="D61" s="197" t="str">
        <f>IF('Dépenses sur factures'!D61="","",'Dépenses sur factures'!D61)</f>
        <v/>
      </c>
      <c r="E61" s="123" t="str">
        <f>IF('Dépenses sur factures'!E61="","",'Dépenses sur factures'!E61)</f>
        <v/>
      </c>
      <c r="F61" s="296" t="str">
        <f>IF('Dépenses sur factures'!F61="","",'Dépenses sur factures'!F61)</f>
        <v/>
      </c>
      <c r="G61" s="296" t="str">
        <f>IF('Dépenses sur factures'!G61="","",'Dépenses sur factures'!G61)</f>
        <v/>
      </c>
      <c r="H61" s="125" t="str">
        <f>IF('Dépenses sur factures'!H61="","",'Dépenses sur factures'!H61)</f>
        <v/>
      </c>
      <c r="I61" s="102"/>
      <c r="J61" s="297" t="str">
        <f t="shared" si="0"/>
        <v/>
      </c>
      <c r="K61" s="297" t="str">
        <f t="shared" si="1"/>
        <v/>
      </c>
      <c r="L61" s="102"/>
      <c r="M61" s="193"/>
      <c r="N61" s="194"/>
      <c r="O61" s="301" t="str">
        <f>IF(AND(OR(I61="KO",L61&lt;&gt;""),OR(I61="",J61="",K61="")),Listes!$A$68,IF(AND(L61="",I61&lt;&gt;""),Listes!$A$69,IF(AND(H61&lt;L61,N61=""),Listes!$A$70,IF(AND(K61&lt;J61,N61=""),Listes!$A$71,IF(AND(L61&lt;&gt;"",L61&lt;H61,M61=""),Listes!$A$72,IF(AND(P61="",OR(I61&lt;&gt;"",J61&lt;&gt;"",K61&lt;&gt;"")),Listes!$A$73,""))))))</f>
        <v/>
      </c>
      <c r="P61" s="291"/>
      <c r="Q61" s="331">
        <f t="shared" si="2"/>
        <v>0</v>
      </c>
    </row>
    <row r="62" spans="1:17" ht="20.149999999999999" customHeight="1" x14ac:dyDescent="0.35">
      <c r="A62" s="126">
        <v>56</v>
      </c>
      <c r="B62" s="123" t="str">
        <f>IF('Dépenses sur factures'!B62="","",'Dépenses sur factures'!B62)</f>
        <v/>
      </c>
      <c r="C62" s="197" t="str">
        <f>IF('Dépenses sur factures'!C62="","",'Dépenses sur factures'!C62)</f>
        <v/>
      </c>
      <c r="D62" s="197" t="str">
        <f>IF('Dépenses sur factures'!D62="","",'Dépenses sur factures'!D62)</f>
        <v/>
      </c>
      <c r="E62" s="123" t="str">
        <f>IF('Dépenses sur factures'!E62="","",'Dépenses sur factures'!E62)</f>
        <v/>
      </c>
      <c r="F62" s="296" t="str">
        <f>IF('Dépenses sur factures'!F62="","",'Dépenses sur factures'!F62)</f>
        <v/>
      </c>
      <c r="G62" s="296" t="str">
        <f>IF('Dépenses sur factures'!G62="","",'Dépenses sur factures'!G62)</f>
        <v/>
      </c>
      <c r="H62" s="125" t="str">
        <f>IF('Dépenses sur factures'!H62="","",'Dépenses sur factures'!H62)</f>
        <v/>
      </c>
      <c r="I62" s="102"/>
      <c r="J62" s="297" t="str">
        <f t="shared" si="0"/>
        <v/>
      </c>
      <c r="K62" s="297" t="str">
        <f t="shared" si="1"/>
        <v/>
      </c>
      <c r="L62" s="102"/>
      <c r="M62" s="193"/>
      <c r="N62" s="194"/>
      <c r="O62" s="301" t="str">
        <f>IF(AND(OR(I62="KO",L62&lt;&gt;""),OR(I62="",J62="",K62="")),Listes!$A$68,IF(AND(L62="",I62&lt;&gt;""),Listes!$A$69,IF(AND(H62&lt;L62,N62=""),Listes!$A$70,IF(AND(K62&lt;J62,N62=""),Listes!$A$71,IF(AND(L62&lt;&gt;"",L62&lt;H62,M62=""),Listes!$A$72,IF(AND(P62="",OR(I62&lt;&gt;"",J62&lt;&gt;"",K62&lt;&gt;"")),Listes!$A$73,""))))))</f>
        <v/>
      </c>
      <c r="P62" s="291"/>
      <c r="Q62" s="331">
        <f t="shared" si="2"/>
        <v>0</v>
      </c>
    </row>
    <row r="63" spans="1:17" ht="20.149999999999999" customHeight="1" x14ac:dyDescent="0.35">
      <c r="A63" s="126">
        <v>57</v>
      </c>
      <c r="B63" s="123" t="str">
        <f>IF('Dépenses sur factures'!B63="","",'Dépenses sur factures'!B63)</f>
        <v/>
      </c>
      <c r="C63" s="197" t="str">
        <f>IF('Dépenses sur factures'!C63="","",'Dépenses sur factures'!C63)</f>
        <v/>
      </c>
      <c r="D63" s="197" t="str">
        <f>IF('Dépenses sur factures'!D63="","",'Dépenses sur factures'!D63)</f>
        <v/>
      </c>
      <c r="E63" s="123" t="str">
        <f>IF('Dépenses sur factures'!E63="","",'Dépenses sur factures'!E63)</f>
        <v/>
      </c>
      <c r="F63" s="296" t="str">
        <f>IF('Dépenses sur factures'!F63="","",'Dépenses sur factures'!F63)</f>
        <v/>
      </c>
      <c r="G63" s="296" t="str">
        <f>IF('Dépenses sur factures'!G63="","",'Dépenses sur factures'!G63)</f>
        <v/>
      </c>
      <c r="H63" s="125" t="str">
        <f>IF('Dépenses sur factures'!H63="","",'Dépenses sur factures'!H63)</f>
        <v/>
      </c>
      <c r="I63" s="102"/>
      <c r="J63" s="297" t="str">
        <f t="shared" si="0"/>
        <v/>
      </c>
      <c r="K63" s="297" t="str">
        <f t="shared" si="1"/>
        <v/>
      </c>
      <c r="L63" s="102"/>
      <c r="M63" s="193"/>
      <c r="N63" s="194"/>
      <c r="O63" s="301" t="str">
        <f>IF(AND(OR(I63="KO",L63&lt;&gt;""),OR(I63="",J63="",K63="")),Listes!$A$68,IF(AND(L63="",I63&lt;&gt;""),Listes!$A$69,IF(AND(H63&lt;L63,N63=""),Listes!$A$70,IF(AND(K63&lt;J63,N63=""),Listes!$A$71,IF(AND(L63&lt;&gt;"",L63&lt;H63,M63=""),Listes!$A$72,IF(AND(P63="",OR(I63&lt;&gt;"",J63&lt;&gt;"",K63&lt;&gt;"")),Listes!$A$73,""))))))</f>
        <v/>
      </c>
      <c r="P63" s="291"/>
      <c r="Q63" s="331">
        <f t="shared" si="2"/>
        <v>0</v>
      </c>
    </row>
    <row r="64" spans="1:17" ht="20.149999999999999" customHeight="1" x14ac:dyDescent="0.35">
      <c r="A64" s="126">
        <v>58</v>
      </c>
      <c r="B64" s="123" t="str">
        <f>IF('Dépenses sur factures'!B64="","",'Dépenses sur factures'!B64)</f>
        <v/>
      </c>
      <c r="C64" s="197" t="str">
        <f>IF('Dépenses sur factures'!C64="","",'Dépenses sur factures'!C64)</f>
        <v/>
      </c>
      <c r="D64" s="197" t="str">
        <f>IF('Dépenses sur factures'!D64="","",'Dépenses sur factures'!D64)</f>
        <v/>
      </c>
      <c r="E64" s="123" t="str">
        <f>IF('Dépenses sur factures'!E64="","",'Dépenses sur factures'!E64)</f>
        <v/>
      </c>
      <c r="F64" s="296" t="str">
        <f>IF('Dépenses sur factures'!F64="","",'Dépenses sur factures'!F64)</f>
        <v/>
      </c>
      <c r="G64" s="296" t="str">
        <f>IF('Dépenses sur factures'!G64="","",'Dépenses sur factures'!G64)</f>
        <v/>
      </c>
      <c r="H64" s="125" t="str">
        <f>IF('Dépenses sur factures'!H64="","",'Dépenses sur factures'!H64)</f>
        <v/>
      </c>
      <c r="I64" s="102"/>
      <c r="J64" s="297" t="str">
        <f t="shared" si="0"/>
        <v/>
      </c>
      <c r="K64" s="297" t="str">
        <f t="shared" si="1"/>
        <v/>
      </c>
      <c r="L64" s="102"/>
      <c r="M64" s="193"/>
      <c r="N64" s="194"/>
      <c r="O64" s="301" t="str">
        <f>IF(AND(OR(I64="KO",L64&lt;&gt;""),OR(I64="",J64="",K64="")),Listes!$A$68,IF(AND(L64="",I64&lt;&gt;""),Listes!$A$69,IF(AND(H64&lt;L64,N64=""),Listes!$A$70,IF(AND(K64&lt;J64,N64=""),Listes!$A$71,IF(AND(L64&lt;&gt;"",L64&lt;H64,M64=""),Listes!$A$72,IF(AND(P64="",OR(I64&lt;&gt;"",J64&lt;&gt;"",K64&lt;&gt;"")),Listes!$A$73,""))))))</f>
        <v/>
      </c>
      <c r="P64" s="291"/>
      <c r="Q64" s="331">
        <f t="shared" si="2"/>
        <v>0</v>
      </c>
    </row>
    <row r="65" spans="1:17" ht="20.149999999999999" customHeight="1" x14ac:dyDescent="0.35">
      <c r="A65" s="126">
        <v>59</v>
      </c>
      <c r="B65" s="123" t="str">
        <f>IF('Dépenses sur factures'!B65="","",'Dépenses sur factures'!B65)</f>
        <v/>
      </c>
      <c r="C65" s="197" t="str">
        <f>IF('Dépenses sur factures'!C65="","",'Dépenses sur factures'!C65)</f>
        <v/>
      </c>
      <c r="D65" s="197" t="str">
        <f>IF('Dépenses sur factures'!D65="","",'Dépenses sur factures'!D65)</f>
        <v/>
      </c>
      <c r="E65" s="123" t="str">
        <f>IF('Dépenses sur factures'!E65="","",'Dépenses sur factures'!E65)</f>
        <v/>
      </c>
      <c r="F65" s="296" t="str">
        <f>IF('Dépenses sur factures'!F65="","",'Dépenses sur factures'!F65)</f>
        <v/>
      </c>
      <c r="G65" s="296" t="str">
        <f>IF('Dépenses sur factures'!G65="","",'Dépenses sur factures'!G65)</f>
        <v/>
      </c>
      <c r="H65" s="125" t="str">
        <f>IF('Dépenses sur factures'!H65="","",'Dépenses sur factures'!H65)</f>
        <v/>
      </c>
      <c r="I65" s="102"/>
      <c r="J65" s="297" t="str">
        <f t="shared" si="0"/>
        <v/>
      </c>
      <c r="K65" s="297" t="str">
        <f t="shared" si="1"/>
        <v/>
      </c>
      <c r="L65" s="102"/>
      <c r="M65" s="193"/>
      <c r="N65" s="194"/>
      <c r="O65" s="301" t="str">
        <f>IF(AND(OR(I65="KO",L65&lt;&gt;""),OR(I65="",J65="",K65="")),Listes!$A$68,IF(AND(L65="",I65&lt;&gt;""),Listes!$A$69,IF(AND(H65&lt;L65,N65=""),Listes!$A$70,IF(AND(K65&lt;J65,N65=""),Listes!$A$71,IF(AND(L65&lt;&gt;"",L65&lt;H65,M65=""),Listes!$A$72,IF(AND(P65="",OR(I65&lt;&gt;"",J65&lt;&gt;"",K65&lt;&gt;"")),Listes!$A$73,""))))))</f>
        <v/>
      </c>
      <c r="P65" s="291"/>
      <c r="Q65" s="331">
        <f t="shared" si="2"/>
        <v>0</v>
      </c>
    </row>
    <row r="66" spans="1:17" ht="20.149999999999999" customHeight="1" x14ac:dyDescent="0.35">
      <c r="A66" s="126">
        <v>60</v>
      </c>
      <c r="B66" s="123" t="str">
        <f>IF('Dépenses sur factures'!B66="","",'Dépenses sur factures'!B66)</f>
        <v/>
      </c>
      <c r="C66" s="197" t="str">
        <f>IF('Dépenses sur factures'!C66="","",'Dépenses sur factures'!C66)</f>
        <v/>
      </c>
      <c r="D66" s="197" t="str">
        <f>IF('Dépenses sur factures'!D66="","",'Dépenses sur factures'!D66)</f>
        <v/>
      </c>
      <c r="E66" s="123" t="str">
        <f>IF('Dépenses sur factures'!E66="","",'Dépenses sur factures'!E66)</f>
        <v/>
      </c>
      <c r="F66" s="296" t="str">
        <f>IF('Dépenses sur factures'!F66="","",'Dépenses sur factures'!F66)</f>
        <v/>
      </c>
      <c r="G66" s="296" t="str">
        <f>IF('Dépenses sur factures'!G66="","",'Dépenses sur factures'!G66)</f>
        <v/>
      </c>
      <c r="H66" s="125" t="str">
        <f>IF('Dépenses sur factures'!H66="","",'Dépenses sur factures'!H66)</f>
        <v/>
      </c>
      <c r="I66" s="102"/>
      <c r="J66" s="297" t="str">
        <f t="shared" si="0"/>
        <v/>
      </c>
      <c r="K66" s="297" t="str">
        <f t="shared" si="1"/>
        <v/>
      </c>
      <c r="L66" s="102"/>
      <c r="M66" s="193"/>
      <c r="N66" s="194"/>
      <c r="O66" s="301" t="str">
        <f>IF(AND(OR(I66="KO",L66&lt;&gt;""),OR(I66="",J66="",K66="")),Listes!$A$68,IF(AND(L66="",I66&lt;&gt;""),Listes!$A$69,IF(AND(H66&lt;L66,N66=""),Listes!$A$70,IF(AND(K66&lt;J66,N66=""),Listes!$A$71,IF(AND(L66&lt;&gt;"",L66&lt;H66,M66=""),Listes!$A$72,IF(AND(P66="",OR(I66&lt;&gt;"",J66&lt;&gt;"",K66&lt;&gt;"")),Listes!$A$73,""))))))</f>
        <v/>
      </c>
      <c r="P66" s="291"/>
      <c r="Q66" s="331">
        <f t="shared" si="2"/>
        <v>0</v>
      </c>
    </row>
    <row r="67" spans="1:17" ht="20.149999999999999" customHeight="1" x14ac:dyDescent="0.35">
      <c r="A67" s="126">
        <v>61</v>
      </c>
      <c r="B67" s="123" t="str">
        <f>IF('Dépenses sur factures'!B67="","",'Dépenses sur factures'!B67)</f>
        <v/>
      </c>
      <c r="C67" s="197" t="str">
        <f>IF('Dépenses sur factures'!C67="","",'Dépenses sur factures'!C67)</f>
        <v/>
      </c>
      <c r="D67" s="197" t="str">
        <f>IF('Dépenses sur factures'!D67="","",'Dépenses sur factures'!D67)</f>
        <v/>
      </c>
      <c r="E67" s="123" t="str">
        <f>IF('Dépenses sur factures'!E67="","",'Dépenses sur factures'!E67)</f>
        <v/>
      </c>
      <c r="F67" s="296" t="str">
        <f>IF('Dépenses sur factures'!F67="","",'Dépenses sur factures'!F67)</f>
        <v/>
      </c>
      <c r="G67" s="296" t="str">
        <f>IF('Dépenses sur factures'!G67="","",'Dépenses sur factures'!G67)</f>
        <v/>
      </c>
      <c r="H67" s="125" t="str">
        <f>IF('Dépenses sur factures'!H67="","",'Dépenses sur factures'!H67)</f>
        <v/>
      </c>
      <c r="I67" s="102"/>
      <c r="J67" s="297" t="str">
        <f t="shared" si="0"/>
        <v/>
      </c>
      <c r="K67" s="297" t="str">
        <f t="shared" si="1"/>
        <v/>
      </c>
      <c r="L67" s="102"/>
      <c r="M67" s="193"/>
      <c r="N67" s="194"/>
      <c r="O67" s="301" t="str">
        <f>IF(AND(OR(I67="KO",L67&lt;&gt;""),OR(I67="",J67="",K67="")),Listes!$A$68,IF(AND(L67="",I67&lt;&gt;""),Listes!$A$69,IF(AND(H67&lt;L67,N67=""),Listes!$A$70,IF(AND(K67&lt;J67,N67=""),Listes!$A$71,IF(AND(L67&lt;&gt;"",L67&lt;H67,M67=""),Listes!$A$72,IF(AND(P67="",OR(I67&lt;&gt;"",J67&lt;&gt;"",K67&lt;&gt;"")),Listes!$A$73,""))))))</f>
        <v/>
      </c>
      <c r="P67" s="291"/>
      <c r="Q67" s="331">
        <f t="shared" si="2"/>
        <v>0</v>
      </c>
    </row>
    <row r="68" spans="1:17" ht="20.149999999999999" customHeight="1" x14ac:dyDescent="0.35">
      <c r="A68" s="126">
        <v>62</v>
      </c>
      <c r="B68" s="123" t="str">
        <f>IF('Dépenses sur factures'!B68="","",'Dépenses sur factures'!B68)</f>
        <v/>
      </c>
      <c r="C68" s="197" t="str">
        <f>IF('Dépenses sur factures'!C68="","",'Dépenses sur factures'!C68)</f>
        <v/>
      </c>
      <c r="D68" s="197" t="str">
        <f>IF('Dépenses sur factures'!D68="","",'Dépenses sur factures'!D68)</f>
        <v/>
      </c>
      <c r="E68" s="123" t="str">
        <f>IF('Dépenses sur factures'!E68="","",'Dépenses sur factures'!E68)</f>
        <v/>
      </c>
      <c r="F68" s="296" t="str">
        <f>IF('Dépenses sur factures'!F68="","",'Dépenses sur factures'!F68)</f>
        <v/>
      </c>
      <c r="G68" s="296" t="str">
        <f>IF('Dépenses sur factures'!G68="","",'Dépenses sur factures'!G68)</f>
        <v/>
      </c>
      <c r="H68" s="125" t="str">
        <f>IF('Dépenses sur factures'!H68="","",'Dépenses sur factures'!H68)</f>
        <v/>
      </c>
      <c r="I68" s="102"/>
      <c r="J68" s="297" t="str">
        <f t="shared" si="0"/>
        <v/>
      </c>
      <c r="K68" s="297" t="str">
        <f t="shared" si="1"/>
        <v/>
      </c>
      <c r="L68" s="102"/>
      <c r="M68" s="193"/>
      <c r="N68" s="194"/>
      <c r="O68" s="301" t="str">
        <f>IF(AND(OR(I68="KO",L68&lt;&gt;""),OR(I68="",J68="",K68="")),Listes!$A$68,IF(AND(L68="",I68&lt;&gt;""),Listes!$A$69,IF(AND(H68&lt;L68,N68=""),Listes!$A$70,IF(AND(K68&lt;J68,N68=""),Listes!$A$71,IF(AND(L68&lt;&gt;"",L68&lt;H68,M68=""),Listes!$A$72,IF(AND(P68="",OR(I68&lt;&gt;"",J68&lt;&gt;"",K68&lt;&gt;"")),Listes!$A$73,""))))))</f>
        <v/>
      </c>
      <c r="P68" s="291"/>
      <c r="Q68" s="331">
        <f t="shared" si="2"/>
        <v>0</v>
      </c>
    </row>
    <row r="69" spans="1:17" ht="20.149999999999999" customHeight="1" x14ac:dyDescent="0.35">
      <c r="A69" s="126">
        <v>63</v>
      </c>
      <c r="B69" s="123" t="str">
        <f>IF('Dépenses sur factures'!B69="","",'Dépenses sur factures'!B69)</f>
        <v/>
      </c>
      <c r="C69" s="197" t="str">
        <f>IF('Dépenses sur factures'!C69="","",'Dépenses sur factures'!C69)</f>
        <v/>
      </c>
      <c r="D69" s="197" t="str">
        <f>IF('Dépenses sur factures'!D69="","",'Dépenses sur factures'!D69)</f>
        <v/>
      </c>
      <c r="E69" s="123" t="str">
        <f>IF('Dépenses sur factures'!E69="","",'Dépenses sur factures'!E69)</f>
        <v/>
      </c>
      <c r="F69" s="296" t="str">
        <f>IF('Dépenses sur factures'!F69="","",'Dépenses sur factures'!F69)</f>
        <v/>
      </c>
      <c r="G69" s="296" t="str">
        <f>IF('Dépenses sur factures'!G69="","",'Dépenses sur factures'!G69)</f>
        <v/>
      </c>
      <c r="H69" s="125" t="str">
        <f>IF('Dépenses sur factures'!H69="","",'Dépenses sur factures'!H69)</f>
        <v/>
      </c>
      <c r="I69" s="102"/>
      <c r="J69" s="297" t="str">
        <f t="shared" si="0"/>
        <v/>
      </c>
      <c r="K69" s="297" t="str">
        <f t="shared" si="1"/>
        <v/>
      </c>
      <c r="L69" s="102"/>
      <c r="M69" s="193"/>
      <c r="N69" s="194"/>
      <c r="O69" s="301" t="str">
        <f>IF(AND(OR(I69="KO",L69&lt;&gt;""),OR(I69="",J69="",K69="")),Listes!$A$68,IF(AND(L69="",I69&lt;&gt;""),Listes!$A$69,IF(AND(H69&lt;L69,N69=""),Listes!$A$70,IF(AND(K69&lt;J69,N69=""),Listes!$A$71,IF(AND(L69&lt;&gt;"",L69&lt;H69,M69=""),Listes!$A$72,IF(AND(P69="",OR(I69&lt;&gt;"",J69&lt;&gt;"",K69&lt;&gt;"")),Listes!$A$73,""))))))</f>
        <v/>
      </c>
      <c r="P69" s="291"/>
      <c r="Q69" s="331">
        <f t="shared" si="2"/>
        <v>0</v>
      </c>
    </row>
    <row r="70" spans="1:17" ht="20.149999999999999" customHeight="1" x14ac:dyDescent="0.35">
      <c r="A70" s="126">
        <v>64</v>
      </c>
      <c r="B70" s="123" t="str">
        <f>IF('Dépenses sur factures'!B70="","",'Dépenses sur factures'!B70)</f>
        <v/>
      </c>
      <c r="C70" s="197" t="str">
        <f>IF('Dépenses sur factures'!C70="","",'Dépenses sur factures'!C70)</f>
        <v/>
      </c>
      <c r="D70" s="197" t="str">
        <f>IF('Dépenses sur factures'!D70="","",'Dépenses sur factures'!D70)</f>
        <v/>
      </c>
      <c r="E70" s="123" t="str">
        <f>IF('Dépenses sur factures'!E70="","",'Dépenses sur factures'!E70)</f>
        <v/>
      </c>
      <c r="F70" s="296" t="str">
        <f>IF('Dépenses sur factures'!F70="","",'Dépenses sur factures'!F70)</f>
        <v/>
      </c>
      <c r="G70" s="296" t="str">
        <f>IF('Dépenses sur factures'!G70="","",'Dépenses sur factures'!G70)</f>
        <v/>
      </c>
      <c r="H70" s="125" t="str">
        <f>IF('Dépenses sur factures'!H70="","",'Dépenses sur factures'!H70)</f>
        <v/>
      </c>
      <c r="I70" s="102"/>
      <c r="J70" s="297" t="str">
        <f t="shared" si="0"/>
        <v/>
      </c>
      <c r="K70" s="297" t="str">
        <f t="shared" si="1"/>
        <v/>
      </c>
      <c r="L70" s="102"/>
      <c r="M70" s="193"/>
      <c r="N70" s="194"/>
      <c r="O70" s="301" t="str">
        <f>IF(AND(OR(I70="KO",L70&lt;&gt;""),OR(I70="",J70="",K70="")),Listes!$A$68,IF(AND(L70="",I70&lt;&gt;""),Listes!$A$69,IF(AND(H70&lt;L70,N70=""),Listes!$A$70,IF(AND(K70&lt;J70,N70=""),Listes!$A$71,IF(AND(L70&lt;&gt;"",L70&lt;H70,M70=""),Listes!$A$72,IF(AND(P70="",OR(I70&lt;&gt;"",J70&lt;&gt;"",K70&lt;&gt;"")),Listes!$A$73,""))))))</f>
        <v/>
      </c>
      <c r="P70" s="291"/>
      <c r="Q70" s="331">
        <f t="shared" si="2"/>
        <v>0</v>
      </c>
    </row>
    <row r="71" spans="1:17" ht="20.149999999999999" customHeight="1" x14ac:dyDescent="0.35">
      <c r="A71" s="126">
        <v>65</v>
      </c>
      <c r="B71" s="123" t="str">
        <f>IF('Dépenses sur factures'!B71="","",'Dépenses sur factures'!B71)</f>
        <v/>
      </c>
      <c r="C71" s="197" t="str">
        <f>IF('Dépenses sur factures'!C71="","",'Dépenses sur factures'!C71)</f>
        <v/>
      </c>
      <c r="D71" s="197" t="str">
        <f>IF('Dépenses sur factures'!D71="","",'Dépenses sur factures'!D71)</f>
        <v/>
      </c>
      <c r="E71" s="123" t="str">
        <f>IF('Dépenses sur factures'!E71="","",'Dépenses sur factures'!E71)</f>
        <v/>
      </c>
      <c r="F71" s="296" t="str">
        <f>IF('Dépenses sur factures'!F71="","",'Dépenses sur factures'!F71)</f>
        <v/>
      </c>
      <c r="G71" s="296" t="str">
        <f>IF('Dépenses sur factures'!G71="","",'Dépenses sur factures'!G71)</f>
        <v/>
      </c>
      <c r="H71" s="125" t="str">
        <f>IF('Dépenses sur factures'!H71="","",'Dépenses sur factures'!H71)</f>
        <v/>
      </c>
      <c r="I71" s="102"/>
      <c r="J71" s="297" t="str">
        <f t="shared" si="0"/>
        <v/>
      </c>
      <c r="K71" s="297" t="str">
        <f t="shared" si="1"/>
        <v/>
      </c>
      <c r="L71" s="102"/>
      <c r="M71" s="193"/>
      <c r="N71" s="194"/>
      <c r="O71" s="301" t="str">
        <f>IF(AND(OR(I71="KO",L71&lt;&gt;""),OR(I71="",J71="",K71="")),Listes!$A$68,IF(AND(L71="",I71&lt;&gt;""),Listes!$A$69,IF(AND(H71&lt;L71,N71=""),Listes!$A$70,IF(AND(K71&lt;J71,N71=""),Listes!$A$71,IF(AND(L71&lt;&gt;"",L71&lt;H71,M71=""),Listes!$A$72,IF(AND(P71="",OR(I71&lt;&gt;"",J71&lt;&gt;"",K71&lt;&gt;"")),Listes!$A$73,""))))))</f>
        <v/>
      </c>
      <c r="P71" s="291"/>
      <c r="Q71" s="331">
        <f t="shared" si="2"/>
        <v>0</v>
      </c>
    </row>
    <row r="72" spans="1:17" ht="20.149999999999999" customHeight="1" x14ac:dyDescent="0.35">
      <c r="A72" s="126">
        <v>66</v>
      </c>
      <c r="B72" s="123" t="str">
        <f>IF('Dépenses sur factures'!B72="","",'Dépenses sur factures'!B72)</f>
        <v/>
      </c>
      <c r="C72" s="197" t="str">
        <f>IF('Dépenses sur factures'!C72="","",'Dépenses sur factures'!C72)</f>
        <v/>
      </c>
      <c r="D72" s="197" t="str">
        <f>IF('Dépenses sur factures'!D72="","",'Dépenses sur factures'!D72)</f>
        <v/>
      </c>
      <c r="E72" s="123" t="str">
        <f>IF('Dépenses sur factures'!E72="","",'Dépenses sur factures'!E72)</f>
        <v/>
      </c>
      <c r="F72" s="296" t="str">
        <f>IF('Dépenses sur factures'!F72="","",'Dépenses sur factures'!F72)</f>
        <v/>
      </c>
      <c r="G72" s="296" t="str">
        <f>IF('Dépenses sur factures'!G72="","",'Dépenses sur factures'!G72)</f>
        <v/>
      </c>
      <c r="H72" s="125" t="str">
        <f>IF('Dépenses sur factures'!H72="","",'Dépenses sur factures'!H72)</f>
        <v/>
      </c>
      <c r="I72" s="102"/>
      <c r="J72" s="297" t="str">
        <f t="shared" ref="J72:J135" si="3">IF(I72="KO","",IF(I72="","",F72))</f>
        <v/>
      </c>
      <c r="K72" s="297" t="str">
        <f t="shared" ref="K72:K135" si="4">IF(I72="KO","",IF(I72="","",G72))</f>
        <v/>
      </c>
      <c r="L72" s="102"/>
      <c r="M72" s="193"/>
      <c r="N72" s="194"/>
      <c r="O72" s="301" t="str">
        <f>IF(AND(OR(I72="KO",L72&lt;&gt;""),OR(I72="",J72="",K72="")),Listes!$A$68,IF(AND(L72="",I72&lt;&gt;""),Listes!$A$69,IF(AND(H72&lt;L72,N72=""),Listes!$A$70,IF(AND(K72&lt;J72,N72=""),Listes!$A$71,IF(AND(L72&lt;&gt;"",L72&lt;H72,M72=""),Listes!$A$72,IF(AND(P72="",OR(I72&lt;&gt;"",J72&lt;&gt;"",K72&lt;&gt;"")),Listes!$A$73,""))))))</f>
        <v/>
      </c>
      <c r="P72" s="291"/>
      <c r="Q72" s="331">
        <f t="shared" ref="Q72:Q135" si="5">IF(AND(B72&lt;&gt;"",P72&lt;&gt;"Oui"),1,0)</f>
        <v>0</v>
      </c>
    </row>
    <row r="73" spans="1:17" ht="20.149999999999999" customHeight="1" x14ac:dyDescent="0.35">
      <c r="A73" s="126">
        <v>67</v>
      </c>
      <c r="B73" s="123" t="str">
        <f>IF('Dépenses sur factures'!B73="","",'Dépenses sur factures'!B73)</f>
        <v/>
      </c>
      <c r="C73" s="197" t="str">
        <f>IF('Dépenses sur factures'!C73="","",'Dépenses sur factures'!C73)</f>
        <v/>
      </c>
      <c r="D73" s="197" t="str">
        <f>IF('Dépenses sur factures'!D73="","",'Dépenses sur factures'!D73)</f>
        <v/>
      </c>
      <c r="E73" s="123" t="str">
        <f>IF('Dépenses sur factures'!E73="","",'Dépenses sur factures'!E73)</f>
        <v/>
      </c>
      <c r="F73" s="296" t="str">
        <f>IF('Dépenses sur factures'!F73="","",'Dépenses sur factures'!F73)</f>
        <v/>
      </c>
      <c r="G73" s="296" t="str">
        <f>IF('Dépenses sur factures'!G73="","",'Dépenses sur factures'!G73)</f>
        <v/>
      </c>
      <c r="H73" s="125" t="str">
        <f>IF('Dépenses sur factures'!H73="","",'Dépenses sur factures'!H73)</f>
        <v/>
      </c>
      <c r="I73" s="102"/>
      <c r="J73" s="297" t="str">
        <f t="shared" si="3"/>
        <v/>
      </c>
      <c r="K73" s="297" t="str">
        <f t="shared" si="4"/>
        <v/>
      </c>
      <c r="L73" s="102"/>
      <c r="M73" s="193"/>
      <c r="N73" s="194"/>
      <c r="O73" s="301" t="str">
        <f>IF(AND(OR(I73="KO",L73&lt;&gt;""),OR(I73="",J73="",K73="")),Listes!$A$68,IF(AND(L73="",I73&lt;&gt;""),Listes!$A$69,IF(AND(H73&lt;L73,N73=""),Listes!$A$70,IF(AND(K73&lt;J73,N73=""),Listes!$A$71,IF(AND(L73&lt;&gt;"",L73&lt;H73,M73=""),Listes!$A$72,IF(AND(P73="",OR(I73&lt;&gt;"",J73&lt;&gt;"",K73&lt;&gt;"")),Listes!$A$73,""))))))</f>
        <v/>
      </c>
      <c r="P73" s="291"/>
      <c r="Q73" s="331">
        <f t="shared" si="5"/>
        <v>0</v>
      </c>
    </row>
    <row r="74" spans="1:17" ht="20.149999999999999" customHeight="1" x14ac:dyDescent="0.35">
      <c r="A74" s="126">
        <v>68</v>
      </c>
      <c r="B74" s="123" t="str">
        <f>IF('Dépenses sur factures'!B74="","",'Dépenses sur factures'!B74)</f>
        <v/>
      </c>
      <c r="C74" s="197" t="str">
        <f>IF('Dépenses sur factures'!C74="","",'Dépenses sur factures'!C74)</f>
        <v/>
      </c>
      <c r="D74" s="197" t="str">
        <f>IF('Dépenses sur factures'!D74="","",'Dépenses sur factures'!D74)</f>
        <v/>
      </c>
      <c r="E74" s="123" t="str">
        <f>IF('Dépenses sur factures'!E74="","",'Dépenses sur factures'!E74)</f>
        <v/>
      </c>
      <c r="F74" s="296" t="str">
        <f>IF('Dépenses sur factures'!F74="","",'Dépenses sur factures'!F74)</f>
        <v/>
      </c>
      <c r="G74" s="296" t="str">
        <f>IF('Dépenses sur factures'!G74="","",'Dépenses sur factures'!G74)</f>
        <v/>
      </c>
      <c r="H74" s="125" t="str">
        <f>IF('Dépenses sur factures'!H74="","",'Dépenses sur factures'!H74)</f>
        <v/>
      </c>
      <c r="I74" s="102"/>
      <c r="J74" s="297" t="str">
        <f t="shared" si="3"/>
        <v/>
      </c>
      <c r="K74" s="297" t="str">
        <f t="shared" si="4"/>
        <v/>
      </c>
      <c r="L74" s="102"/>
      <c r="M74" s="193"/>
      <c r="N74" s="194"/>
      <c r="O74" s="301" t="str">
        <f>IF(AND(OR(I74="KO",L74&lt;&gt;""),OR(I74="",J74="",K74="")),Listes!$A$68,IF(AND(L74="",I74&lt;&gt;""),Listes!$A$69,IF(AND(H74&lt;L74,N74=""),Listes!$A$70,IF(AND(K74&lt;J74,N74=""),Listes!$A$71,IF(AND(L74&lt;&gt;"",L74&lt;H74,M74=""),Listes!$A$72,IF(AND(P74="",OR(I74&lt;&gt;"",J74&lt;&gt;"",K74&lt;&gt;"")),Listes!$A$73,""))))))</f>
        <v/>
      </c>
      <c r="P74" s="291"/>
      <c r="Q74" s="331">
        <f t="shared" si="5"/>
        <v>0</v>
      </c>
    </row>
    <row r="75" spans="1:17" ht="20.149999999999999" customHeight="1" x14ac:dyDescent="0.35">
      <c r="A75" s="126">
        <v>69</v>
      </c>
      <c r="B75" s="123" t="str">
        <f>IF('Dépenses sur factures'!B75="","",'Dépenses sur factures'!B75)</f>
        <v/>
      </c>
      <c r="C75" s="197" t="str">
        <f>IF('Dépenses sur factures'!C75="","",'Dépenses sur factures'!C75)</f>
        <v/>
      </c>
      <c r="D75" s="197" t="str">
        <f>IF('Dépenses sur factures'!D75="","",'Dépenses sur factures'!D75)</f>
        <v/>
      </c>
      <c r="E75" s="123" t="str">
        <f>IF('Dépenses sur factures'!E75="","",'Dépenses sur factures'!E75)</f>
        <v/>
      </c>
      <c r="F75" s="296" t="str">
        <f>IF('Dépenses sur factures'!F75="","",'Dépenses sur factures'!F75)</f>
        <v/>
      </c>
      <c r="G75" s="296" t="str">
        <f>IF('Dépenses sur factures'!G75="","",'Dépenses sur factures'!G75)</f>
        <v/>
      </c>
      <c r="H75" s="125" t="str">
        <f>IF('Dépenses sur factures'!H75="","",'Dépenses sur factures'!H75)</f>
        <v/>
      </c>
      <c r="I75" s="102"/>
      <c r="J75" s="297" t="str">
        <f t="shared" si="3"/>
        <v/>
      </c>
      <c r="K75" s="297" t="str">
        <f t="shared" si="4"/>
        <v/>
      </c>
      <c r="L75" s="102"/>
      <c r="M75" s="193"/>
      <c r="N75" s="194"/>
      <c r="O75" s="301" t="str">
        <f>IF(AND(OR(I75="KO",L75&lt;&gt;""),OR(I75="",J75="",K75="")),Listes!$A$68,IF(AND(L75="",I75&lt;&gt;""),Listes!$A$69,IF(AND(H75&lt;L75,N75=""),Listes!$A$70,IF(AND(K75&lt;J75,N75=""),Listes!$A$71,IF(AND(L75&lt;&gt;"",L75&lt;H75,M75=""),Listes!$A$72,IF(AND(P75="",OR(I75&lt;&gt;"",J75&lt;&gt;"",K75&lt;&gt;"")),Listes!$A$73,""))))))</f>
        <v/>
      </c>
      <c r="P75" s="291"/>
      <c r="Q75" s="331">
        <f t="shared" si="5"/>
        <v>0</v>
      </c>
    </row>
    <row r="76" spans="1:17" ht="20.149999999999999" customHeight="1" x14ac:dyDescent="0.35">
      <c r="A76" s="126">
        <v>70</v>
      </c>
      <c r="B76" s="123" t="str">
        <f>IF('Dépenses sur factures'!B76="","",'Dépenses sur factures'!B76)</f>
        <v/>
      </c>
      <c r="C76" s="197" t="str">
        <f>IF('Dépenses sur factures'!C76="","",'Dépenses sur factures'!C76)</f>
        <v/>
      </c>
      <c r="D76" s="197" t="str">
        <f>IF('Dépenses sur factures'!D76="","",'Dépenses sur factures'!D76)</f>
        <v/>
      </c>
      <c r="E76" s="123" t="str">
        <f>IF('Dépenses sur factures'!E76="","",'Dépenses sur factures'!E76)</f>
        <v/>
      </c>
      <c r="F76" s="296" t="str">
        <f>IF('Dépenses sur factures'!F76="","",'Dépenses sur factures'!F76)</f>
        <v/>
      </c>
      <c r="G76" s="296" t="str">
        <f>IF('Dépenses sur factures'!G76="","",'Dépenses sur factures'!G76)</f>
        <v/>
      </c>
      <c r="H76" s="125" t="str">
        <f>IF('Dépenses sur factures'!H76="","",'Dépenses sur factures'!H76)</f>
        <v/>
      </c>
      <c r="I76" s="102"/>
      <c r="J76" s="297" t="str">
        <f t="shared" si="3"/>
        <v/>
      </c>
      <c r="K76" s="297" t="str">
        <f t="shared" si="4"/>
        <v/>
      </c>
      <c r="L76" s="102"/>
      <c r="M76" s="193"/>
      <c r="N76" s="194"/>
      <c r="O76" s="301" t="str">
        <f>IF(AND(OR(I76="KO",L76&lt;&gt;""),OR(I76="",J76="",K76="")),Listes!$A$68,IF(AND(L76="",I76&lt;&gt;""),Listes!$A$69,IF(AND(H76&lt;L76,N76=""),Listes!$A$70,IF(AND(K76&lt;J76,N76=""),Listes!$A$71,IF(AND(L76&lt;&gt;"",L76&lt;H76,M76=""),Listes!$A$72,IF(AND(P76="",OR(I76&lt;&gt;"",J76&lt;&gt;"",K76&lt;&gt;"")),Listes!$A$73,""))))))</f>
        <v/>
      </c>
      <c r="P76" s="291"/>
      <c r="Q76" s="331">
        <f t="shared" si="5"/>
        <v>0</v>
      </c>
    </row>
    <row r="77" spans="1:17" ht="20.149999999999999" customHeight="1" x14ac:dyDescent="0.35">
      <c r="A77" s="126">
        <v>71</v>
      </c>
      <c r="B77" s="123" t="str">
        <f>IF('Dépenses sur factures'!B77="","",'Dépenses sur factures'!B77)</f>
        <v/>
      </c>
      <c r="C77" s="197" t="str">
        <f>IF('Dépenses sur factures'!C77="","",'Dépenses sur factures'!C77)</f>
        <v/>
      </c>
      <c r="D77" s="197" t="str">
        <f>IF('Dépenses sur factures'!D77="","",'Dépenses sur factures'!D77)</f>
        <v/>
      </c>
      <c r="E77" s="123" t="str">
        <f>IF('Dépenses sur factures'!E77="","",'Dépenses sur factures'!E77)</f>
        <v/>
      </c>
      <c r="F77" s="296" t="str">
        <f>IF('Dépenses sur factures'!F77="","",'Dépenses sur factures'!F77)</f>
        <v/>
      </c>
      <c r="G77" s="296" t="str">
        <f>IF('Dépenses sur factures'!G77="","",'Dépenses sur factures'!G77)</f>
        <v/>
      </c>
      <c r="H77" s="125" t="str">
        <f>IF('Dépenses sur factures'!H77="","",'Dépenses sur factures'!H77)</f>
        <v/>
      </c>
      <c r="I77" s="102"/>
      <c r="J77" s="297" t="str">
        <f t="shared" si="3"/>
        <v/>
      </c>
      <c r="K77" s="297" t="str">
        <f t="shared" si="4"/>
        <v/>
      </c>
      <c r="L77" s="102"/>
      <c r="M77" s="193"/>
      <c r="N77" s="194"/>
      <c r="O77" s="301" t="str">
        <f>IF(AND(OR(I77="KO",L77&lt;&gt;""),OR(I77="",J77="",K77="")),Listes!$A$68,IF(AND(L77="",I77&lt;&gt;""),Listes!$A$69,IF(AND(H77&lt;L77,N77=""),Listes!$A$70,IF(AND(K77&lt;J77,N77=""),Listes!$A$71,IF(AND(L77&lt;&gt;"",L77&lt;H77,M77=""),Listes!$A$72,IF(AND(P77="",OR(I77&lt;&gt;"",J77&lt;&gt;"",K77&lt;&gt;"")),Listes!$A$73,""))))))</f>
        <v/>
      </c>
      <c r="P77" s="291"/>
      <c r="Q77" s="331">
        <f t="shared" si="5"/>
        <v>0</v>
      </c>
    </row>
    <row r="78" spans="1:17" ht="20.149999999999999" customHeight="1" x14ac:dyDescent="0.35">
      <c r="A78" s="126">
        <v>72</v>
      </c>
      <c r="B78" s="123" t="str">
        <f>IF('Dépenses sur factures'!B78="","",'Dépenses sur factures'!B78)</f>
        <v/>
      </c>
      <c r="C78" s="197" t="str">
        <f>IF('Dépenses sur factures'!C78="","",'Dépenses sur factures'!C78)</f>
        <v/>
      </c>
      <c r="D78" s="197" t="str">
        <f>IF('Dépenses sur factures'!D78="","",'Dépenses sur factures'!D78)</f>
        <v/>
      </c>
      <c r="E78" s="123" t="str">
        <f>IF('Dépenses sur factures'!E78="","",'Dépenses sur factures'!E78)</f>
        <v/>
      </c>
      <c r="F78" s="296" t="str">
        <f>IF('Dépenses sur factures'!F78="","",'Dépenses sur factures'!F78)</f>
        <v/>
      </c>
      <c r="G78" s="296" t="str">
        <f>IF('Dépenses sur factures'!G78="","",'Dépenses sur factures'!G78)</f>
        <v/>
      </c>
      <c r="H78" s="125" t="str">
        <f>IF('Dépenses sur factures'!H78="","",'Dépenses sur factures'!H78)</f>
        <v/>
      </c>
      <c r="I78" s="102"/>
      <c r="J78" s="297" t="str">
        <f t="shared" si="3"/>
        <v/>
      </c>
      <c r="K78" s="297" t="str">
        <f t="shared" si="4"/>
        <v/>
      </c>
      <c r="L78" s="102"/>
      <c r="M78" s="193"/>
      <c r="N78" s="194"/>
      <c r="O78" s="301" t="str">
        <f>IF(AND(OR(I78="KO",L78&lt;&gt;""),OR(I78="",J78="",K78="")),Listes!$A$68,IF(AND(L78="",I78&lt;&gt;""),Listes!$A$69,IF(AND(H78&lt;L78,N78=""),Listes!$A$70,IF(AND(K78&lt;J78,N78=""),Listes!$A$71,IF(AND(L78&lt;&gt;"",L78&lt;H78,M78=""),Listes!$A$72,IF(AND(P78="",OR(I78&lt;&gt;"",J78&lt;&gt;"",K78&lt;&gt;"")),Listes!$A$73,""))))))</f>
        <v/>
      </c>
      <c r="P78" s="291"/>
      <c r="Q78" s="331">
        <f t="shared" si="5"/>
        <v>0</v>
      </c>
    </row>
    <row r="79" spans="1:17" ht="20.149999999999999" customHeight="1" x14ac:dyDescent="0.35">
      <c r="A79" s="126">
        <v>73</v>
      </c>
      <c r="B79" s="123" t="str">
        <f>IF('Dépenses sur factures'!B79="","",'Dépenses sur factures'!B79)</f>
        <v/>
      </c>
      <c r="C79" s="197" t="str">
        <f>IF('Dépenses sur factures'!C79="","",'Dépenses sur factures'!C79)</f>
        <v/>
      </c>
      <c r="D79" s="197" t="str">
        <f>IF('Dépenses sur factures'!D79="","",'Dépenses sur factures'!D79)</f>
        <v/>
      </c>
      <c r="E79" s="123" t="str">
        <f>IF('Dépenses sur factures'!E79="","",'Dépenses sur factures'!E79)</f>
        <v/>
      </c>
      <c r="F79" s="296" t="str">
        <f>IF('Dépenses sur factures'!F79="","",'Dépenses sur factures'!F79)</f>
        <v/>
      </c>
      <c r="G79" s="296" t="str">
        <f>IF('Dépenses sur factures'!G79="","",'Dépenses sur factures'!G79)</f>
        <v/>
      </c>
      <c r="H79" s="125" t="str">
        <f>IF('Dépenses sur factures'!H79="","",'Dépenses sur factures'!H79)</f>
        <v/>
      </c>
      <c r="I79" s="102"/>
      <c r="J79" s="297" t="str">
        <f t="shared" si="3"/>
        <v/>
      </c>
      <c r="K79" s="297" t="str">
        <f t="shared" si="4"/>
        <v/>
      </c>
      <c r="L79" s="102"/>
      <c r="M79" s="193"/>
      <c r="N79" s="194"/>
      <c r="O79" s="301" t="str">
        <f>IF(AND(OR(I79="KO",L79&lt;&gt;""),OR(I79="",J79="",K79="")),Listes!$A$68,IF(AND(L79="",I79&lt;&gt;""),Listes!$A$69,IF(AND(H79&lt;L79,N79=""),Listes!$A$70,IF(AND(K79&lt;J79,N79=""),Listes!$A$71,IF(AND(L79&lt;&gt;"",L79&lt;H79,M79=""),Listes!$A$72,IF(AND(P79="",OR(I79&lt;&gt;"",J79&lt;&gt;"",K79&lt;&gt;"")),Listes!$A$73,""))))))</f>
        <v/>
      </c>
      <c r="P79" s="291"/>
      <c r="Q79" s="331">
        <f t="shared" si="5"/>
        <v>0</v>
      </c>
    </row>
    <row r="80" spans="1:17" ht="20.149999999999999" customHeight="1" x14ac:dyDescent="0.35">
      <c r="A80" s="126">
        <v>74</v>
      </c>
      <c r="B80" s="123" t="str">
        <f>IF('Dépenses sur factures'!B80="","",'Dépenses sur factures'!B80)</f>
        <v/>
      </c>
      <c r="C80" s="197" t="str">
        <f>IF('Dépenses sur factures'!C80="","",'Dépenses sur factures'!C80)</f>
        <v/>
      </c>
      <c r="D80" s="197" t="str">
        <f>IF('Dépenses sur factures'!D80="","",'Dépenses sur factures'!D80)</f>
        <v/>
      </c>
      <c r="E80" s="123" t="str">
        <f>IF('Dépenses sur factures'!E80="","",'Dépenses sur factures'!E80)</f>
        <v/>
      </c>
      <c r="F80" s="296" t="str">
        <f>IF('Dépenses sur factures'!F80="","",'Dépenses sur factures'!F80)</f>
        <v/>
      </c>
      <c r="G80" s="296" t="str">
        <f>IF('Dépenses sur factures'!G80="","",'Dépenses sur factures'!G80)</f>
        <v/>
      </c>
      <c r="H80" s="125" t="str">
        <f>IF('Dépenses sur factures'!H80="","",'Dépenses sur factures'!H80)</f>
        <v/>
      </c>
      <c r="I80" s="102"/>
      <c r="J80" s="297" t="str">
        <f t="shared" si="3"/>
        <v/>
      </c>
      <c r="K80" s="297" t="str">
        <f t="shared" si="4"/>
        <v/>
      </c>
      <c r="L80" s="102"/>
      <c r="M80" s="193"/>
      <c r="N80" s="194"/>
      <c r="O80" s="301" t="str">
        <f>IF(AND(OR(I80="KO",L80&lt;&gt;""),OR(I80="",J80="",K80="")),Listes!$A$68,IF(AND(L80="",I80&lt;&gt;""),Listes!$A$69,IF(AND(H80&lt;L80,N80=""),Listes!$A$70,IF(AND(K80&lt;J80,N80=""),Listes!$A$71,IF(AND(L80&lt;&gt;"",L80&lt;H80,M80=""),Listes!$A$72,IF(AND(P80="",OR(I80&lt;&gt;"",J80&lt;&gt;"",K80&lt;&gt;"")),Listes!$A$73,""))))))</f>
        <v/>
      </c>
      <c r="P80" s="291"/>
      <c r="Q80" s="331">
        <f t="shared" si="5"/>
        <v>0</v>
      </c>
    </row>
    <row r="81" spans="1:17" ht="20.149999999999999" customHeight="1" x14ac:dyDescent="0.35">
      <c r="A81" s="126">
        <v>75</v>
      </c>
      <c r="B81" s="123" t="str">
        <f>IF('Dépenses sur factures'!B81="","",'Dépenses sur factures'!B81)</f>
        <v/>
      </c>
      <c r="C81" s="197" t="str">
        <f>IF('Dépenses sur factures'!C81="","",'Dépenses sur factures'!C81)</f>
        <v/>
      </c>
      <c r="D81" s="197" t="str">
        <f>IF('Dépenses sur factures'!D81="","",'Dépenses sur factures'!D81)</f>
        <v/>
      </c>
      <c r="E81" s="123" t="str">
        <f>IF('Dépenses sur factures'!E81="","",'Dépenses sur factures'!E81)</f>
        <v/>
      </c>
      <c r="F81" s="296" t="str">
        <f>IF('Dépenses sur factures'!F81="","",'Dépenses sur factures'!F81)</f>
        <v/>
      </c>
      <c r="G81" s="296" t="str">
        <f>IF('Dépenses sur factures'!G81="","",'Dépenses sur factures'!G81)</f>
        <v/>
      </c>
      <c r="H81" s="125" t="str">
        <f>IF('Dépenses sur factures'!H81="","",'Dépenses sur factures'!H81)</f>
        <v/>
      </c>
      <c r="I81" s="102"/>
      <c r="J81" s="297" t="str">
        <f t="shared" si="3"/>
        <v/>
      </c>
      <c r="K81" s="297" t="str">
        <f t="shared" si="4"/>
        <v/>
      </c>
      <c r="L81" s="102"/>
      <c r="M81" s="193"/>
      <c r="N81" s="194"/>
      <c r="O81" s="301" t="str">
        <f>IF(AND(OR(I81="KO",L81&lt;&gt;""),OR(I81="",J81="",K81="")),Listes!$A$68,IF(AND(L81="",I81&lt;&gt;""),Listes!$A$69,IF(AND(H81&lt;L81,N81=""),Listes!$A$70,IF(AND(K81&lt;J81,N81=""),Listes!$A$71,IF(AND(L81&lt;&gt;"",L81&lt;H81,M81=""),Listes!$A$72,IF(AND(P81="",OR(I81&lt;&gt;"",J81&lt;&gt;"",K81&lt;&gt;"")),Listes!$A$73,""))))))</f>
        <v/>
      </c>
      <c r="P81" s="291"/>
      <c r="Q81" s="331">
        <f t="shared" si="5"/>
        <v>0</v>
      </c>
    </row>
    <row r="82" spans="1:17" ht="20.149999999999999" customHeight="1" x14ac:dyDescent="0.35">
      <c r="A82" s="126">
        <v>76</v>
      </c>
      <c r="B82" s="123" t="str">
        <f>IF('Dépenses sur factures'!B82="","",'Dépenses sur factures'!B82)</f>
        <v/>
      </c>
      <c r="C82" s="197" t="str">
        <f>IF('Dépenses sur factures'!C82="","",'Dépenses sur factures'!C82)</f>
        <v/>
      </c>
      <c r="D82" s="197" t="str">
        <f>IF('Dépenses sur factures'!D82="","",'Dépenses sur factures'!D82)</f>
        <v/>
      </c>
      <c r="E82" s="123" t="str">
        <f>IF('Dépenses sur factures'!E82="","",'Dépenses sur factures'!E82)</f>
        <v/>
      </c>
      <c r="F82" s="296" t="str">
        <f>IF('Dépenses sur factures'!F82="","",'Dépenses sur factures'!F82)</f>
        <v/>
      </c>
      <c r="G82" s="296" t="str">
        <f>IF('Dépenses sur factures'!G82="","",'Dépenses sur factures'!G82)</f>
        <v/>
      </c>
      <c r="H82" s="125" t="str">
        <f>IF('Dépenses sur factures'!H82="","",'Dépenses sur factures'!H82)</f>
        <v/>
      </c>
      <c r="I82" s="102"/>
      <c r="J82" s="297" t="str">
        <f t="shared" si="3"/>
        <v/>
      </c>
      <c r="K82" s="297" t="str">
        <f t="shared" si="4"/>
        <v/>
      </c>
      <c r="L82" s="102"/>
      <c r="M82" s="193"/>
      <c r="N82" s="194"/>
      <c r="O82" s="301" t="str">
        <f>IF(AND(OR(I82="KO",L82&lt;&gt;""),OR(I82="",J82="",K82="")),Listes!$A$68,IF(AND(L82="",I82&lt;&gt;""),Listes!$A$69,IF(AND(H82&lt;L82,N82=""),Listes!$A$70,IF(AND(K82&lt;J82,N82=""),Listes!$A$71,IF(AND(L82&lt;&gt;"",L82&lt;H82,M82=""),Listes!$A$72,IF(AND(P82="",OR(I82&lt;&gt;"",J82&lt;&gt;"",K82&lt;&gt;"")),Listes!$A$73,""))))))</f>
        <v/>
      </c>
      <c r="P82" s="291"/>
      <c r="Q82" s="331">
        <f t="shared" si="5"/>
        <v>0</v>
      </c>
    </row>
    <row r="83" spans="1:17" ht="20.149999999999999" customHeight="1" x14ac:dyDescent="0.35">
      <c r="A83" s="126">
        <v>77</v>
      </c>
      <c r="B83" s="123" t="str">
        <f>IF('Dépenses sur factures'!B83="","",'Dépenses sur factures'!B83)</f>
        <v/>
      </c>
      <c r="C83" s="197" t="str">
        <f>IF('Dépenses sur factures'!C83="","",'Dépenses sur factures'!C83)</f>
        <v/>
      </c>
      <c r="D83" s="197" t="str">
        <f>IF('Dépenses sur factures'!D83="","",'Dépenses sur factures'!D83)</f>
        <v/>
      </c>
      <c r="E83" s="123" t="str">
        <f>IF('Dépenses sur factures'!E83="","",'Dépenses sur factures'!E83)</f>
        <v/>
      </c>
      <c r="F83" s="296" t="str">
        <f>IF('Dépenses sur factures'!F83="","",'Dépenses sur factures'!F83)</f>
        <v/>
      </c>
      <c r="G83" s="296" t="str">
        <f>IF('Dépenses sur factures'!G83="","",'Dépenses sur factures'!G83)</f>
        <v/>
      </c>
      <c r="H83" s="125" t="str">
        <f>IF('Dépenses sur factures'!H83="","",'Dépenses sur factures'!H83)</f>
        <v/>
      </c>
      <c r="I83" s="102"/>
      <c r="J83" s="297" t="str">
        <f t="shared" si="3"/>
        <v/>
      </c>
      <c r="K83" s="297" t="str">
        <f t="shared" si="4"/>
        <v/>
      </c>
      <c r="L83" s="102"/>
      <c r="M83" s="193"/>
      <c r="N83" s="194"/>
      <c r="O83" s="301" t="str">
        <f>IF(AND(OR(I83="KO",L83&lt;&gt;""),OR(I83="",J83="",K83="")),Listes!$A$68,IF(AND(L83="",I83&lt;&gt;""),Listes!$A$69,IF(AND(H83&lt;L83,N83=""),Listes!$A$70,IF(AND(K83&lt;J83,N83=""),Listes!$A$71,IF(AND(L83&lt;&gt;"",L83&lt;H83,M83=""),Listes!$A$72,IF(AND(P83="",OR(I83&lt;&gt;"",J83&lt;&gt;"",K83&lt;&gt;"")),Listes!$A$73,""))))))</f>
        <v/>
      </c>
      <c r="P83" s="291"/>
      <c r="Q83" s="331">
        <f t="shared" si="5"/>
        <v>0</v>
      </c>
    </row>
    <row r="84" spans="1:17" ht="20.149999999999999" customHeight="1" x14ac:dyDescent="0.35">
      <c r="A84" s="126">
        <v>78</v>
      </c>
      <c r="B84" s="123" t="str">
        <f>IF('Dépenses sur factures'!B84="","",'Dépenses sur factures'!B84)</f>
        <v/>
      </c>
      <c r="C84" s="197" t="str">
        <f>IF('Dépenses sur factures'!C84="","",'Dépenses sur factures'!C84)</f>
        <v/>
      </c>
      <c r="D84" s="197" t="str">
        <f>IF('Dépenses sur factures'!D84="","",'Dépenses sur factures'!D84)</f>
        <v/>
      </c>
      <c r="E84" s="123" t="str">
        <f>IF('Dépenses sur factures'!E84="","",'Dépenses sur factures'!E84)</f>
        <v/>
      </c>
      <c r="F84" s="296" t="str">
        <f>IF('Dépenses sur factures'!F84="","",'Dépenses sur factures'!F84)</f>
        <v/>
      </c>
      <c r="G84" s="296" t="str">
        <f>IF('Dépenses sur factures'!G84="","",'Dépenses sur factures'!G84)</f>
        <v/>
      </c>
      <c r="H84" s="125" t="str">
        <f>IF('Dépenses sur factures'!H84="","",'Dépenses sur factures'!H84)</f>
        <v/>
      </c>
      <c r="I84" s="102"/>
      <c r="J84" s="297" t="str">
        <f t="shared" si="3"/>
        <v/>
      </c>
      <c r="K84" s="297" t="str">
        <f t="shared" si="4"/>
        <v/>
      </c>
      <c r="L84" s="102"/>
      <c r="M84" s="193"/>
      <c r="N84" s="194"/>
      <c r="O84" s="301" t="str">
        <f>IF(AND(OR(I84="KO",L84&lt;&gt;""),OR(I84="",J84="",K84="")),Listes!$A$68,IF(AND(L84="",I84&lt;&gt;""),Listes!$A$69,IF(AND(H84&lt;L84,N84=""),Listes!$A$70,IF(AND(K84&lt;J84,N84=""),Listes!$A$71,IF(AND(L84&lt;&gt;"",L84&lt;H84,M84=""),Listes!$A$72,IF(AND(P84="",OR(I84&lt;&gt;"",J84&lt;&gt;"",K84&lt;&gt;"")),Listes!$A$73,""))))))</f>
        <v/>
      </c>
      <c r="P84" s="291"/>
      <c r="Q84" s="331">
        <f t="shared" si="5"/>
        <v>0</v>
      </c>
    </row>
    <row r="85" spans="1:17" ht="20.149999999999999" customHeight="1" x14ac:dyDescent="0.35">
      <c r="A85" s="126">
        <v>79</v>
      </c>
      <c r="B85" s="123" t="str">
        <f>IF('Dépenses sur factures'!B85="","",'Dépenses sur factures'!B85)</f>
        <v/>
      </c>
      <c r="C85" s="197" t="str">
        <f>IF('Dépenses sur factures'!C85="","",'Dépenses sur factures'!C85)</f>
        <v/>
      </c>
      <c r="D85" s="197" t="str">
        <f>IF('Dépenses sur factures'!D85="","",'Dépenses sur factures'!D85)</f>
        <v/>
      </c>
      <c r="E85" s="123" t="str">
        <f>IF('Dépenses sur factures'!E85="","",'Dépenses sur factures'!E85)</f>
        <v/>
      </c>
      <c r="F85" s="296" t="str">
        <f>IF('Dépenses sur factures'!F85="","",'Dépenses sur factures'!F85)</f>
        <v/>
      </c>
      <c r="G85" s="296" t="str">
        <f>IF('Dépenses sur factures'!G85="","",'Dépenses sur factures'!G85)</f>
        <v/>
      </c>
      <c r="H85" s="125" t="str">
        <f>IF('Dépenses sur factures'!H85="","",'Dépenses sur factures'!H85)</f>
        <v/>
      </c>
      <c r="I85" s="102"/>
      <c r="J85" s="297" t="str">
        <f t="shared" si="3"/>
        <v/>
      </c>
      <c r="K85" s="297" t="str">
        <f t="shared" si="4"/>
        <v/>
      </c>
      <c r="L85" s="102"/>
      <c r="M85" s="193"/>
      <c r="N85" s="194"/>
      <c r="O85" s="301" t="str">
        <f>IF(AND(OR(I85="KO",L85&lt;&gt;""),OR(I85="",J85="",K85="")),Listes!$A$68,IF(AND(L85="",I85&lt;&gt;""),Listes!$A$69,IF(AND(H85&lt;L85,N85=""),Listes!$A$70,IF(AND(K85&lt;J85,N85=""),Listes!$A$71,IF(AND(L85&lt;&gt;"",L85&lt;H85,M85=""),Listes!$A$72,IF(AND(P85="",OR(I85&lt;&gt;"",J85&lt;&gt;"",K85&lt;&gt;"")),Listes!$A$73,""))))))</f>
        <v/>
      </c>
      <c r="P85" s="291"/>
      <c r="Q85" s="331">
        <f t="shared" si="5"/>
        <v>0</v>
      </c>
    </row>
    <row r="86" spans="1:17" ht="20.149999999999999" customHeight="1" x14ac:dyDescent="0.35">
      <c r="A86" s="126">
        <v>80</v>
      </c>
      <c r="B86" s="123" t="str">
        <f>IF('Dépenses sur factures'!B86="","",'Dépenses sur factures'!B86)</f>
        <v/>
      </c>
      <c r="C86" s="197" t="str">
        <f>IF('Dépenses sur factures'!C86="","",'Dépenses sur factures'!C86)</f>
        <v/>
      </c>
      <c r="D86" s="197" t="str">
        <f>IF('Dépenses sur factures'!D86="","",'Dépenses sur factures'!D86)</f>
        <v/>
      </c>
      <c r="E86" s="123" t="str">
        <f>IF('Dépenses sur factures'!E86="","",'Dépenses sur factures'!E86)</f>
        <v/>
      </c>
      <c r="F86" s="296" t="str">
        <f>IF('Dépenses sur factures'!F86="","",'Dépenses sur factures'!F86)</f>
        <v/>
      </c>
      <c r="G86" s="296" t="str">
        <f>IF('Dépenses sur factures'!G86="","",'Dépenses sur factures'!G86)</f>
        <v/>
      </c>
      <c r="H86" s="125" t="str">
        <f>IF('Dépenses sur factures'!H86="","",'Dépenses sur factures'!H86)</f>
        <v/>
      </c>
      <c r="I86" s="102"/>
      <c r="J86" s="297" t="str">
        <f t="shared" si="3"/>
        <v/>
      </c>
      <c r="K86" s="297" t="str">
        <f t="shared" si="4"/>
        <v/>
      </c>
      <c r="L86" s="102"/>
      <c r="M86" s="193"/>
      <c r="N86" s="194"/>
      <c r="O86" s="301" t="str">
        <f>IF(AND(OR(I86="KO",L86&lt;&gt;""),OR(I86="",J86="",K86="")),Listes!$A$68,IF(AND(L86="",I86&lt;&gt;""),Listes!$A$69,IF(AND(H86&lt;L86,N86=""),Listes!$A$70,IF(AND(K86&lt;J86,N86=""),Listes!$A$71,IF(AND(L86&lt;&gt;"",L86&lt;H86,M86=""),Listes!$A$72,IF(AND(P86="",OR(I86&lt;&gt;"",J86&lt;&gt;"",K86&lt;&gt;"")),Listes!$A$73,""))))))</f>
        <v/>
      </c>
      <c r="P86" s="291"/>
      <c r="Q86" s="331">
        <f t="shared" si="5"/>
        <v>0</v>
      </c>
    </row>
    <row r="87" spans="1:17" ht="20.149999999999999" customHeight="1" x14ac:dyDescent="0.35">
      <c r="A87" s="126">
        <v>81</v>
      </c>
      <c r="B87" s="123" t="str">
        <f>IF('Dépenses sur factures'!B87="","",'Dépenses sur factures'!B87)</f>
        <v/>
      </c>
      <c r="C87" s="197" t="str">
        <f>IF('Dépenses sur factures'!C87="","",'Dépenses sur factures'!C87)</f>
        <v/>
      </c>
      <c r="D87" s="197" t="str">
        <f>IF('Dépenses sur factures'!D87="","",'Dépenses sur factures'!D87)</f>
        <v/>
      </c>
      <c r="E87" s="123" t="str">
        <f>IF('Dépenses sur factures'!E87="","",'Dépenses sur factures'!E87)</f>
        <v/>
      </c>
      <c r="F87" s="296" t="str">
        <f>IF('Dépenses sur factures'!F87="","",'Dépenses sur factures'!F87)</f>
        <v/>
      </c>
      <c r="G87" s="296" t="str">
        <f>IF('Dépenses sur factures'!G87="","",'Dépenses sur factures'!G87)</f>
        <v/>
      </c>
      <c r="H87" s="125" t="str">
        <f>IF('Dépenses sur factures'!H87="","",'Dépenses sur factures'!H87)</f>
        <v/>
      </c>
      <c r="I87" s="102"/>
      <c r="J87" s="297" t="str">
        <f t="shared" si="3"/>
        <v/>
      </c>
      <c r="K87" s="297" t="str">
        <f t="shared" si="4"/>
        <v/>
      </c>
      <c r="L87" s="102"/>
      <c r="M87" s="193"/>
      <c r="N87" s="194"/>
      <c r="O87" s="301" t="str">
        <f>IF(AND(OR(I87="KO",L87&lt;&gt;""),OR(I87="",J87="",K87="")),Listes!$A$68,IF(AND(L87="",I87&lt;&gt;""),Listes!$A$69,IF(AND(H87&lt;L87,N87=""),Listes!$A$70,IF(AND(K87&lt;J87,N87=""),Listes!$A$71,IF(AND(L87&lt;&gt;"",L87&lt;H87,M87=""),Listes!$A$72,IF(AND(P87="",OR(I87&lt;&gt;"",J87&lt;&gt;"",K87&lt;&gt;"")),Listes!$A$73,""))))))</f>
        <v/>
      </c>
      <c r="P87" s="291"/>
      <c r="Q87" s="331">
        <f t="shared" si="5"/>
        <v>0</v>
      </c>
    </row>
    <row r="88" spans="1:17" ht="20.149999999999999" customHeight="1" x14ac:dyDescent="0.35">
      <c r="A88" s="126">
        <v>82</v>
      </c>
      <c r="B88" s="123" t="str">
        <f>IF('Dépenses sur factures'!B88="","",'Dépenses sur factures'!B88)</f>
        <v/>
      </c>
      <c r="C88" s="197" t="str">
        <f>IF('Dépenses sur factures'!C88="","",'Dépenses sur factures'!C88)</f>
        <v/>
      </c>
      <c r="D88" s="197" t="str">
        <f>IF('Dépenses sur factures'!D88="","",'Dépenses sur factures'!D88)</f>
        <v/>
      </c>
      <c r="E88" s="123" t="str">
        <f>IF('Dépenses sur factures'!E88="","",'Dépenses sur factures'!E88)</f>
        <v/>
      </c>
      <c r="F88" s="296" t="str">
        <f>IF('Dépenses sur factures'!F88="","",'Dépenses sur factures'!F88)</f>
        <v/>
      </c>
      <c r="G88" s="296" t="str">
        <f>IF('Dépenses sur factures'!G88="","",'Dépenses sur factures'!G88)</f>
        <v/>
      </c>
      <c r="H88" s="125" t="str">
        <f>IF('Dépenses sur factures'!H88="","",'Dépenses sur factures'!H88)</f>
        <v/>
      </c>
      <c r="I88" s="102"/>
      <c r="J88" s="297" t="str">
        <f t="shared" si="3"/>
        <v/>
      </c>
      <c r="K88" s="297" t="str">
        <f t="shared" si="4"/>
        <v/>
      </c>
      <c r="L88" s="102"/>
      <c r="M88" s="193"/>
      <c r="N88" s="194"/>
      <c r="O88" s="301" t="str">
        <f>IF(AND(OR(I88="KO",L88&lt;&gt;""),OR(I88="",J88="",K88="")),Listes!$A$68,IF(AND(L88="",I88&lt;&gt;""),Listes!$A$69,IF(AND(H88&lt;L88,N88=""),Listes!$A$70,IF(AND(K88&lt;J88,N88=""),Listes!$A$71,IF(AND(L88&lt;&gt;"",L88&lt;H88,M88=""),Listes!$A$72,IF(AND(P88="",OR(I88&lt;&gt;"",J88&lt;&gt;"",K88&lt;&gt;"")),Listes!$A$73,""))))))</f>
        <v/>
      </c>
      <c r="P88" s="291"/>
      <c r="Q88" s="331">
        <f t="shared" si="5"/>
        <v>0</v>
      </c>
    </row>
    <row r="89" spans="1:17" ht="20.149999999999999" customHeight="1" x14ac:dyDescent="0.35">
      <c r="A89" s="126">
        <v>83</v>
      </c>
      <c r="B89" s="123" t="str">
        <f>IF('Dépenses sur factures'!B89="","",'Dépenses sur factures'!B89)</f>
        <v/>
      </c>
      <c r="C89" s="197" t="str">
        <f>IF('Dépenses sur factures'!C89="","",'Dépenses sur factures'!C89)</f>
        <v/>
      </c>
      <c r="D89" s="197" t="str">
        <f>IF('Dépenses sur factures'!D89="","",'Dépenses sur factures'!D89)</f>
        <v/>
      </c>
      <c r="E89" s="123" t="str">
        <f>IF('Dépenses sur factures'!E89="","",'Dépenses sur factures'!E89)</f>
        <v/>
      </c>
      <c r="F89" s="296" t="str">
        <f>IF('Dépenses sur factures'!F89="","",'Dépenses sur factures'!F89)</f>
        <v/>
      </c>
      <c r="G89" s="296" t="str">
        <f>IF('Dépenses sur factures'!G89="","",'Dépenses sur factures'!G89)</f>
        <v/>
      </c>
      <c r="H89" s="125" t="str">
        <f>IF('Dépenses sur factures'!H89="","",'Dépenses sur factures'!H89)</f>
        <v/>
      </c>
      <c r="I89" s="102"/>
      <c r="J89" s="297" t="str">
        <f t="shared" si="3"/>
        <v/>
      </c>
      <c r="K89" s="297" t="str">
        <f t="shared" si="4"/>
        <v/>
      </c>
      <c r="L89" s="102"/>
      <c r="M89" s="193"/>
      <c r="N89" s="194"/>
      <c r="O89" s="301" t="str">
        <f>IF(AND(OR(I89="KO",L89&lt;&gt;""),OR(I89="",J89="",K89="")),Listes!$A$68,IF(AND(L89="",I89&lt;&gt;""),Listes!$A$69,IF(AND(H89&lt;L89,N89=""),Listes!$A$70,IF(AND(K89&lt;J89,N89=""),Listes!$A$71,IF(AND(L89&lt;&gt;"",L89&lt;H89,M89=""),Listes!$A$72,IF(AND(P89="",OR(I89&lt;&gt;"",J89&lt;&gt;"",K89&lt;&gt;"")),Listes!$A$73,""))))))</f>
        <v/>
      </c>
      <c r="P89" s="291"/>
      <c r="Q89" s="331">
        <f t="shared" si="5"/>
        <v>0</v>
      </c>
    </row>
    <row r="90" spans="1:17" ht="20.149999999999999" customHeight="1" x14ac:dyDescent="0.35">
      <c r="A90" s="126">
        <v>84</v>
      </c>
      <c r="B90" s="123" t="str">
        <f>IF('Dépenses sur factures'!B90="","",'Dépenses sur factures'!B90)</f>
        <v/>
      </c>
      <c r="C90" s="197" t="str">
        <f>IF('Dépenses sur factures'!C90="","",'Dépenses sur factures'!C90)</f>
        <v/>
      </c>
      <c r="D90" s="197" t="str">
        <f>IF('Dépenses sur factures'!D90="","",'Dépenses sur factures'!D90)</f>
        <v/>
      </c>
      <c r="E90" s="123" t="str">
        <f>IF('Dépenses sur factures'!E90="","",'Dépenses sur factures'!E90)</f>
        <v/>
      </c>
      <c r="F90" s="296" t="str">
        <f>IF('Dépenses sur factures'!F90="","",'Dépenses sur factures'!F90)</f>
        <v/>
      </c>
      <c r="G90" s="296" t="str">
        <f>IF('Dépenses sur factures'!G90="","",'Dépenses sur factures'!G90)</f>
        <v/>
      </c>
      <c r="H90" s="125" t="str">
        <f>IF('Dépenses sur factures'!H90="","",'Dépenses sur factures'!H90)</f>
        <v/>
      </c>
      <c r="I90" s="102"/>
      <c r="J90" s="297" t="str">
        <f t="shared" si="3"/>
        <v/>
      </c>
      <c r="K90" s="297" t="str">
        <f t="shared" si="4"/>
        <v/>
      </c>
      <c r="L90" s="102"/>
      <c r="M90" s="193"/>
      <c r="N90" s="194"/>
      <c r="O90" s="301" t="str">
        <f>IF(AND(OR(I90="KO",L90&lt;&gt;""),OR(I90="",J90="",K90="")),Listes!$A$68,IF(AND(L90="",I90&lt;&gt;""),Listes!$A$69,IF(AND(H90&lt;L90,N90=""),Listes!$A$70,IF(AND(K90&lt;J90,N90=""),Listes!$A$71,IF(AND(L90&lt;&gt;"",L90&lt;H90,M90=""),Listes!$A$72,IF(AND(P90="",OR(I90&lt;&gt;"",J90&lt;&gt;"",K90&lt;&gt;"")),Listes!$A$73,""))))))</f>
        <v/>
      </c>
      <c r="P90" s="291"/>
      <c r="Q90" s="331">
        <f t="shared" si="5"/>
        <v>0</v>
      </c>
    </row>
    <row r="91" spans="1:17" ht="20.149999999999999" customHeight="1" x14ac:dyDescent="0.35">
      <c r="A91" s="126">
        <v>85</v>
      </c>
      <c r="B91" s="123" t="str">
        <f>IF('Dépenses sur factures'!B91="","",'Dépenses sur factures'!B91)</f>
        <v/>
      </c>
      <c r="C91" s="197" t="str">
        <f>IF('Dépenses sur factures'!C91="","",'Dépenses sur factures'!C91)</f>
        <v/>
      </c>
      <c r="D91" s="197" t="str">
        <f>IF('Dépenses sur factures'!D91="","",'Dépenses sur factures'!D91)</f>
        <v/>
      </c>
      <c r="E91" s="123" t="str">
        <f>IF('Dépenses sur factures'!E91="","",'Dépenses sur factures'!E91)</f>
        <v/>
      </c>
      <c r="F91" s="296" t="str">
        <f>IF('Dépenses sur factures'!F91="","",'Dépenses sur factures'!F91)</f>
        <v/>
      </c>
      <c r="G91" s="296" t="str">
        <f>IF('Dépenses sur factures'!G91="","",'Dépenses sur factures'!G91)</f>
        <v/>
      </c>
      <c r="H91" s="125" t="str">
        <f>IF('Dépenses sur factures'!H91="","",'Dépenses sur factures'!H91)</f>
        <v/>
      </c>
      <c r="I91" s="102"/>
      <c r="J91" s="297" t="str">
        <f t="shared" si="3"/>
        <v/>
      </c>
      <c r="K91" s="297" t="str">
        <f t="shared" si="4"/>
        <v/>
      </c>
      <c r="L91" s="102"/>
      <c r="M91" s="193"/>
      <c r="N91" s="194"/>
      <c r="O91" s="301" t="str">
        <f>IF(AND(OR(I91="KO",L91&lt;&gt;""),OR(I91="",J91="",K91="")),Listes!$A$68,IF(AND(L91="",I91&lt;&gt;""),Listes!$A$69,IF(AND(H91&lt;L91,N91=""),Listes!$A$70,IF(AND(K91&lt;J91,N91=""),Listes!$A$71,IF(AND(L91&lt;&gt;"",L91&lt;H91,M91=""),Listes!$A$72,IF(AND(P91="",OR(I91&lt;&gt;"",J91&lt;&gt;"",K91&lt;&gt;"")),Listes!$A$73,""))))))</f>
        <v/>
      </c>
      <c r="P91" s="291"/>
      <c r="Q91" s="331">
        <f t="shared" si="5"/>
        <v>0</v>
      </c>
    </row>
    <row r="92" spans="1:17" ht="20.149999999999999" customHeight="1" x14ac:dyDescent="0.35">
      <c r="A92" s="126">
        <v>86</v>
      </c>
      <c r="B92" s="123" t="str">
        <f>IF('Dépenses sur factures'!B92="","",'Dépenses sur factures'!B92)</f>
        <v/>
      </c>
      <c r="C92" s="197" t="str">
        <f>IF('Dépenses sur factures'!C92="","",'Dépenses sur factures'!C92)</f>
        <v/>
      </c>
      <c r="D92" s="197" t="str">
        <f>IF('Dépenses sur factures'!D92="","",'Dépenses sur factures'!D92)</f>
        <v/>
      </c>
      <c r="E92" s="123" t="str">
        <f>IF('Dépenses sur factures'!E92="","",'Dépenses sur factures'!E92)</f>
        <v/>
      </c>
      <c r="F92" s="296" t="str">
        <f>IF('Dépenses sur factures'!F92="","",'Dépenses sur factures'!F92)</f>
        <v/>
      </c>
      <c r="G92" s="296" t="str">
        <f>IF('Dépenses sur factures'!G92="","",'Dépenses sur factures'!G92)</f>
        <v/>
      </c>
      <c r="H92" s="125" t="str">
        <f>IF('Dépenses sur factures'!H92="","",'Dépenses sur factures'!H92)</f>
        <v/>
      </c>
      <c r="I92" s="102"/>
      <c r="J92" s="297" t="str">
        <f t="shared" si="3"/>
        <v/>
      </c>
      <c r="K92" s="297" t="str">
        <f t="shared" si="4"/>
        <v/>
      </c>
      <c r="L92" s="102"/>
      <c r="M92" s="193"/>
      <c r="N92" s="194"/>
      <c r="O92" s="301" t="str">
        <f>IF(AND(OR(I92="KO",L92&lt;&gt;""),OR(I92="",J92="",K92="")),Listes!$A$68,IF(AND(L92="",I92&lt;&gt;""),Listes!$A$69,IF(AND(H92&lt;L92,N92=""),Listes!$A$70,IF(AND(K92&lt;J92,N92=""),Listes!$A$71,IF(AND(L92&lt;&gt;"",L92&lt;H92,M92=""),Listes!$A$72,IF(AND(P92="",OR(I92&lt;&gt;"",J92&lt;&gt;"",K92&lt;&gt;"")),Listes!$A$73,""))))))</f>
        <v/>
      </c>
      <c r="P92" s="291"/>
      <c r="Q92" s="331">
        <f t="shared" si="5"/>
        <v>0</v>
      </c>
    </row>
    <row r="93" spans="1:17" ht="20.149999999999999" customHeight="1" x14ac:dyDescent="0.35">
      <c r="A93" s="126">
        <v>87</v>
      </c>
      <c r="B93" s="123" t="str">
        <f>IF('Dépenses sur factures'!B93="","",'Dépenses sur factures'!B93)</f>
        <v/>
      </c>
      <c r="C93" s="197" t="str">
        <f>IF('Dépenses sur factures'!C93="","",'Dépenses sur factures'!C93)</f>
        <v/>
      </c>
      <c r="D93" s="197" t="str">
        <f>IF('Dépenses sur factures'!D93="","",'Dépenses sur factures'!D93)</f>
        <v/>
      </c>
      <c r="E93" s="123" t="str">
        <f>IF('Dépenses sur factures'!E93="","",'Dépenses sur factures'!E93)</f>
        <v/>
      </c>
      <c r="F93" s="296" t="str">
        <f>IF('Dépenses sur factures'!F93="","",'Dépenses sur factures'!F93)</f>
        <v/>
      </c>
      <c r="G93" s="296" t="str">
        <f>IF('Dépenses sur factures'!G93="","",'Dépenses sur factures'!G93)</f>
        <v/>
      </c>
      <c r="H93" s="125" t="str">
        <f>IF('Dépenses sur factures'!H93="","",'Dépenses sur factures'!H93)</f>
        <v/>
      </c>
      <c r="I93" s="102"/>
      <c r="J93" s="297" t="str">
        <f t="shared" si="3"/>
        <v/>
      </c>
      <c r="K93" s="297" t="str">
        <f t="shared" si="4"/>
        <v/>
      </c>
      <c r="L93" s="102"/>
      <c r="M93" s="193"/>
      <c r="N93" s="194"/>
      <c r="O93" s="301" t="str">
        <f>IF(AND(OR(I93="KO",L93&lt;&gt;""),OR(I93="",J93="",K93="")),Listes!$A$68,IF(AND(L93="",I93&lt;&gt;""),Listes!$A$69,IF(AND(H93&lt;L93,N93=""),Listes!$A$70,IF(AND(K93&lt;J93,N93=""),Listes!$A$71,IF(AND(L93&lt;&gt;"",L93&lt;H93,M93=""),Listes!$A$72,IF(AND(P93="",OR(I93&lt;&gt;"",J93&lt;&gt;"",K93&lt;&gt;"")),Listes!$A$73,""))))))</f>
        <v/>
      </c>
      <c r="P93" s="291"/>
      <c r="Q93" s="331">
        <f t="shared" si="5"/>
        <v>0</v>
      </c>
    </row>
    <row r="94" spans="1:17" ht="20.149999999999999" customHeight="1" x14ac:dyDescent="0.35">
      <c r="A94" s="126">
        <v>88</v>
      </c>
      <c r="B94" s="123" t="str">
        <f>IF('Dépenses sur factures'!B94="","",'Dépenses sur factures'!B94)</f>
        <v/>
      </c>
      <c r="C94" s="197" t="str">
        <f>IF('Dépenses sur factures'!C94="","",'Dépenses sur factures'!C94)</f>
        <v/>
      </c>
      <c r="D94" s="197" t="str">
        <f>IF('Dépenses sur factures'!D94="","",'Dépenses sur factures'!D94)</f>
        <v/>
      </c>
      <c r="E94" s="123" t="str">
        <f>IF('Dépenses sur factures'!E94="","",'Dépenses sur factures'!E94)</f>
        <v/>
      </c>
      <c r="F94" s="296" t="str">
        <f>IF('Dépenses sur factures'!F94="","",'Dépenses sur factures'!F94)</f>
        <v/>
      </c>
      <c r="G94" s="296" t="str">
        <f>IF('Dépenses sur factures'!G94="","",'Dépenses sur factures'!G94)</f>
        <v/>
      </c>
      <c r="H94" s="125" t="str">
        <f>IF('Dépenses sur factures'!H94="","",'Dépenses sur factures'!H94)</f>
        <v/>
      </c>
      <c r="I94" s="102"/>
      <c r="J94" s="297" t="str">
        <f t="shared" si="3"/>
        <v/>
      </c>
      <c r="K94" s="297" t="str">
        <f t="shared" si="4"/>
        <v/>
      </c>
      <c r="L94" s="102"/>
      <c r="M94" s="193"/>
      <c r="N94" s="194"/>
      <c r="O94" s="301" t="str">
        <f>IF(AND(OR(I94="KO",L94&lt;&gt;""),OR(I94="",J94="",K94="")),Listes!$A$68,IF(AND(L94="",I94&lt;&gt;""),Listes!$A$69,IF(AND(H94&lt;L94,N94=""),Listes!$A$70,IF(AND(K94&lt;J94,N94=""),Listes!$A$71,IF(AND(L94&lt;&gt;"",L94&lt;H94,M94=""),Listes!$A$72,IF(AND(P94="",OR(I94&lt;&gt;"",J94&lt;&gt;"",K94&lt;&gt;"")),Listes!$A$73,""))))))</f>
        <v/>
      </c>
      <c r="P94" s="291"/>
      <c r="Q94" s="331">
        <f t="shared" si="5"/>
        <v>0</v>
      </c>
    </row>
    <row r="95" spans="1:17" ht="20.149999999999999" customHeight="1" x14ac:dyDescent="0.35">
      <c r="A95" s="126">
        <v>89</v>
      </c>
      <c r="B95" s="123" t="str">
        <f>IF('Dépenses sur factures'!B95="","",'Dépenses sur factures'!B95)</f>
        <v/>
      </c>
      <c r="C95" s="197" t="str">
        <f>IF('Dépenses sur factures'!C95="","",'Dépenses sur factures'!C95)</f>
        <v/>
      </c>
      <c r="D95" s="197" t="str">
        <f>IF('Dépenses sur factures'!D95="","",'Dépenses sur factures'!D95)</f>
        <v/>
      </c>
      <c r="E95" s="123" t="str">
        <f>IF('Dépenses sur factures'!E95="","",'Dépenses sur factures'!E95)</f>
        <v/>
      </c>
      <c r="F95" s="296" t="str">
        <f>IF('Dépenses sur factures'!F95="","",'Dépenses sur factures'!F95)</f>
        <v/>
      </c>
      <c r="G95" s="296" t="str">
        <f>IF('Dépenses sur factures'!G95="","",'Dépenses sur factures'!G95)</f>
        <v/>
      </c>
      <c r="H95" s="125" t="str">
        <f>IF('Dépenses sur factures'!H95="","",'Dépenses sur factures'!H95)</f>
        <v/>
      </c>
      <c r="I95" s="102"/>
      <c r="J95" s="297" t="str">
        <f t="shared" si="3"/>
        <v/>
      </c>
      <c r="K95" s="297" t="str">
        <f t="shared" si="4"/>
        <v/>
      </c>
      <c r="L95" s="102"/>
      <c r="M95" s="193"/>
      <c r="N95" s="194"/>
      <c r="O95" s="301" t="str">
        <f>IF(AND(OR(I95="KO",L95&lt;&gt;""),OR(I95="",J95="",K95="")),Listes!$A$68,IF(AND(L95="",I95&lt;&gt;""),Listes!$A$69,IF(AND(H95&lt;L95,N95=""),Listes!$A$70,IF(AND(K95&lt;J95,N95=""),Listes!$A$71,IF(AND(L95&lt;&gt;"",L95&lt;H95,M95=""),Listes!$A$72,IF(AND(P95="",OR(I95&lt;&gt;"",J95&lt;&gt;"",K95&lt;&gt;"")),Listes!$A$73,""))))))</f>
        <v/>
      </c>
      <c r="P95" s="291"/>
      <c r="Q95" s="331">
        <f t="shared" si="5"/>
        <v>0</v>
      </c>
    </row>
    <row r="96" spans="1:17" ht="20.149999999999999" customHeight="1" x14ac:dyDescent="0.35">
      <c r="A96" s="126">
        <v>90</v>
      </c>
      <c r="B96" s="123" t="str">
        <f>IF('Dépenses sur factures'!B96="","",'Dépenses sur factures'!B96)</f>
        <v/>
      </c>
      <c r="C96" s="197" t="str">
        <f>IF('Dépenses sur factures'!C96="","",'Dépenses sur factures'!C96)</f>
        <v/>
      </c>
      <c r="D96" s="197" t="str">
        <f>IF('Dépenses sur factures'!D96="","",'Dépenses sur factures'!D96)</f>
        <v/>
      </c>
      <c r="E96" s="123" t="str">
        <f>IF('Dépenses sur factures'!E96="","",'Dépenses sur factures'!E96)</f>
        <v/>
      </c>
      <c r="F96" s="296" t="str">
        <f>IF('Dépenses sur factures'!F96="","",'Dépenses sur factures'!F96)</f>
        <v/>
      </c>
      <c r="G96" s="296" t="str">
        <f>IF('Dépenses sur factures'!G96="","",'Dépenses sur factures'!G96)</f>
        <v/>
      </c>
      <c r="H96" s="125" t="str">
        <f>IF('Dépenses sur factures'!H96="","",'Dépenses sur factures'!H96)</f>
        <v/>
      </c>
      <c r="I96" s="102"/>
      <c r="J96" s="297" t="str">
        <f t="shared" si="3"/>
        <v/>
      </c>
      <c r="K96" s="297" t="str">
        <f t="shared" si="4"/>
        <v/>
      </c>
      <c r="L96" s="102"/>
      <c r="M96" s="193"/>
      <c r="N96" s="194"/>
      <c r="O96" s="301" t="str">
        <f>IF(AND(OR(I96="KO",L96&lt;&gt;""),OR(I96="",J96="",K96="")),Listes!$A$68,IF(AND(L96="",I96&lt;&gt;""),Listes!$A$69,IF(AND(H96&lt;L96,N96=""),Listes!$A$70,IF(AND(K96&lt;J96,N96=""),Listes!$A$71,IF(AND(L96&lt;&gt;"",L96&lt;H96,M96=""),Listes!$A$72,IF(AND(P96="",OR(I96&lt;&gt;"",J96&lt;&gt;"",K96&lt;&gt;"")),Listes!$A$73,""))))))</f>
        <v/>
      </c>
      <c r="P96" s="291"/>
      <c r="Q96" s="331">
        <f t="shared" si="5"/>
        <v>0</v>
      </c>
    </row>
    <row r="97" spans="1:17" ht="20.149999999999999" customHeight="1" x14ac:dyDescent="0.35">
      <c r="A97" s="126">
        <v>91</v>
      </c>
      <c r="B97" s="123" t="str">
        <f>IF('Dépenses sur factures'!B97="","",'Dépenses sur factures'!B97)</f>
        <v/>
      </c>
      <c r="C97" s="197" t="str">
        <f>IF('Dépenses sur factures'!C97="","",'Dépenses sur factures'!C97)</f>
        <v/>
      </c>
      <c r="D97" s="197" t="str">
        <f>IF('Dépenses sur factures'!D97="","",'Dépenses sur factures'!D97)</f>
        <v/>
      </c>
      <c r="E97" s="123" t="str">
        <f>IF('Dépenses sur factures'!E97="","",'Dépenses sur factures'!E97)</f>
        <v/>
      </c>
      <c r="F97" s="296" t="str">
        <f>IF('Dépenses sur factures'!F97="","",'Dépenses sur factures'!F97)</f>
        <v/>
      </c>
      <c r="G97" s="296" t="str">
        <f>IF('Dépenses sur factures'!G97="","",'Dépenses sur factures'!G97)</f>
        <v/>
      </c>
      <c r="H97" s="125" t="str">
        <f>IF('Dépenses sur factures'!H97="","",'Dépenses sur factures'!H97)</f>
        <v/>
      </c>
      <c r="I97" s="102"/>
      <c r="J97" s="297" t="str">
        <f t="shared" si="3"/>
        <v/>
      </c>
      <c r="K97" s="297" t="str">
        <f t="shared" si="4"/>
        <v/>
      </c>
      <c r="L97" s="102"/>
      <c r="M97" s="193"/>
      <c r="N97" s="194"/>
      <c r="O97" s="301" t="str">
        <f>IF(AND(OR(I97="KO",L97&lt;&gt;""),OR(I97="",J97="",K97="")),Listes!$A$68,IF(AND(L97="",I97&lt;&gt;""),Listes!$A$69,IF(AND(H97&lt;L97,N97=""),Listes!$A$70,IF(AND(K97&lt;J97,N97=""),Listes!$A$71,IF(AND(L97&lt;&gt;"",L97&lt;H97,M97=""),Listes!$A$72,IF(AND(P97="",OR(I97&lt;&gt;"",J97&lt;&gt;"",K97&lt;&gt;"")),Listes!$A$73,""))))))</f>
        <v/>
      </c>
      <c r="P97" s="291"/>
      <c r="Q97" s="331">
        <f t="shared" si="5"/>
        <v>0</v>
      </c>
    </row>
    <row r="98" spans="1:17" ht="20.149999999999999" customHeight="1" x14ac:dyDescent="0.35">
      <c r="A98" s="126">
        <v>92</v>
      </c>
      <c r="B98" s="123" t="str">
        <f>IF('Dépenses sur factures'!B98="","",'Dépenses sur factures'!B98)</f>
        <v/>
      </c>
      <c r="C98" s="197" t="str">
        <f>IF('Dépenses sur factures'!C98="","",'Dépenses sur factures'!C98)</f>
        <v/>
      </c>
      <c r="D98" s="197" t="str">
        <f>IF('Dépenses sur factures'!D98="","",'Dépenses sur factures'!D98)</f>
        <v/>
      </c>
      <c r="E98" s="123" t="str">
        <f>IF('Dépenses sur factures'!E98="","",'Dépenses sur factures'!E98)</f>
        <v/>
      </c>
      <c r="F98" s="296" t="str">
        <f>IF('Dépenses sur factures'!F98="","",'Dépenses sur factures'!F98)</f>
        <v/>
      </c>
      <c r="G98" s="296" t="str">
        <f>IF('Dépenses sur factures'!G98="","",'Dépenses sur factures'!G98)</f>
        <v/>
      </c>
      <c r="H98" s="125" t="str">
        <f>IF('Dépenses sur factures'!H98="","",'Dépenses sur factures'!H98)</f>
        <v/>
      </c>
      <c r="I98" s="102"/>
      <c r="J98" s="297" t="str">
        <f t="shared" si="3"/>
        <v/>
      </c>
      <c r="K98" s="297" t="str">
        <f t="shared" si="4"/>
        <v/>
      </c>
      <c r="L98" s="102"/>
      <c r="M98" s="193"/>
      <c r="N98" s="194"/>
      <c r="O98" s="301" t="str">
        <f>IF(AND(OR(I98="KO",L98&lt;&gt;""),OR(I98="",J98="",K98="")),Listes!$A$68,IF(AND(L98="",I98&lt;&gt;""),Listes!$A$69,IF(AND(H98&lt;L98,N98=""),Listes!$A$70,IF(AND(K98&lt;J98,N98=""),Listes!$A$71,IF(AND(L98&lt;&gt;"",L98&lt;H98,M98=""),Listes!$A$72,IF(AND(P98="",OR(I98&lt;&gt;"",J98&lt;&gt;"",K98&lt;&gt;"")),Listes!$A$73,""))))))</f>
        <v/>
      </c>
      <c r="P98" s="291"/>
      <c r="Q98" s="331">
        <f t="shared" si="5"/>
        <v>0</v>
      </c>
    </row>
    <row r="99" spans="1:17" ht="20.149999999999999" customHeight="1" x14ac:dyDescent="0.35">
      <c r="A99" s="126">
        <v>93</v>
      </c>
      <c r="B99" s="123" t="str">
        <f>IF('Dépenses sur factures'!B99="","",'Dépenses sur factures'!B99)</f>
        <v/>
      </c>
      <c r="C99" s="197" t="str">
        <f>IF('Dépenses sur factures'!C99="","",'Dépenses sur factures'!C99)</f>
        <v/>
      </c>
      <c r="D99" s="197" t="str">
        <f>IF('Dépenses sur factures'!D99="","",'Dépenses sur factures'!D99)</f>
        <v/>
      </c>
      <c r="E99" s="123" t="str">
        <f>IF('Dépenses sur factures'!E99="","",'Dépenses sur factures'!E99)</f>
        <v/>
      </c>
      <c r="F99" s="296" t="str">
        <f>IF('Dépenses sur factures'!F99="","",'Dépenses sur factures'!F99)</f>
        <v/>
      </c>
      <c r="G99" s="296" t="str">
        <f>IF('Dépenses sur factures'!G99="","",'Dépenses sur factures'!G99)</f>
        <v/>
      </c>
      <c r="H99" s="125" t="str">
        <f>IF('Dépenses sur factures'!H99="","",'Dépenses sur factures'!H99)</f>
        <v/>
      </c>
      <c r="I99" s="102"/>
      <c r="J99" s="297" t="str">
        <f t="shared" si="3"/>
        <v/>
      </c>
      <c r="K99" s="297" t="str">
        <f t="shared" si="4"/>
        <v/>
      </c>
      <c r="L99" s="102"/>
      <c r="M99" s="193"/>
      <c r="N99" s="194"/>
      <c r="O99" s="301" t="str">
        <f>IF(AND(OR(I99="KO",L99&lt;&gt;""),OR(I99="",J99="",K99="")),Listes!$A$68,IF(AND(L99="",I99&lt;&gt;""),Listes!$A$69,IF(AND(H99&lt;L99,N99=""),Listes!$A$70,IF(AND(K99&lt;J99,N99=""),Listes!$A$71,IF(AND(L99&lt;&gt;"",L99&lt;H99,M99=""),Listes!$A$72,IF(AND(P99="",OR(I99&lt;&gt;"",J99&lt;&gt;"",K99&lt;&gt;"")),Listes!$A$73,""))))))</f>
        <v/>
      </c>
      <c r="P99" s="291"/>
      <c r="Q99" s="331">
        <f t="shared" si="5"/>
        <v>0</v>
      </c>
    </row>
    <row r="100" spans="1:17" ht="20.149999999999999" customHeight="1" x14ac:dyDescent="0.35">
      <c r="A100" s="126">
        <v>94</v>
      </c>
      <c r="B100" s="123" t="str">
        <f>IF('Dépenses sur factures'!B100="","",'Dépenses sur factures'!B100)</f>
        <v/>
      </c>
      <c r="C100" s="197" t="str">
        <f>IF('Dépenses sur factures'!C100="","",'Dépenses sur factures'!C100)</f>
        <v/>
      </c>
      <c r="D100" s="197" t="str">
        <f>IF('Dépenses sur factures'!D100="","",'Dépenses sur factures'!D100)</f>
        <v/>
      </c>
      <c r="E100" s="123" t="str">
        <f>IF('Dépenses sur factures'!E100="","",'Dépenses sur factures'!E100)</f>
        <v/>
      </c>
      <c r="F100" s="296" t="str">
        <f>IF('Dépenses sur factures'!F100="","",'Dépenses sur factures'!F100)</f>
        <v/>
      </c>
      <c r="G100" s="296" t="str">
        <f>IF('Dépenses sur factures'!G100="","",'Dépenses sur factures'!G100)</f>
        <v/>
      </c>
      <c r="H100" s="125" t="str">
        <f>IF('Dépenses sur factures'!H100="","",'Dépenses sur factures'!H100)</f>
        <v/>
      </c>
      <c r="I100" s="102"/>
      <c r="J100" s="297" t="str">
        <f t="shared" si="3"/>
        <v/>
      </c>
      <c r="K100" s="297" t="str">
        <f t="shared" si="4"/>
        <v/>
      </c>
      <c r="L100" s="102"/>
      <c r="M100" s="193"/>
      <c r="N100" s="194"/>
      <c r="O100" s="301" t="str">
        <f>IF(AND(OR(I100="KO",L100&lt;&gt;""),OR(I100="",J100="",K100="")),Listes!$A$68,IF(AND(L100="",I100&lt;&gt;""),Listes!$A$69,IF(AND(H100&lt;L100,N100=""),Listes!$A$70,IF(AND(K100&lt;J100,N100=""),Listes!$A$71,IF(AND(L100&lt;&gt;"",L100&lt;H100,M100=""),Listes!$A$72,IF(AND(P100="",OR(I100&lt;&gt;"",J100&lt;&gt;"",K100&lt;&gt;"")),Listes!$A$73,""))))))</f>
        <v/>
      </c>
      <c r="P100" s="291"/>
      <c r="Q100" s="331">
        <f t="shared" si="5"/>
        <v>0</v>
      </c>
    </row>
    <row r="101" spans="1:17" ht="20.149999999999999" customHeight="1" x14ac:dyDescent="0.35">
      <c r="A101" s="126">
        <v>95</v>
      </c>
      <c r="B101" s="123" t="str">
        <f>IF('Dépenses sur factures'!B101="","",'Dépenses sur factures'!B101)</f>
        <v/>
      </c>
      <c r="C101" s="197" t="str">
        <f>IF('Dépenses sur factures'!C101="","",'Dépenses sur factures'!C101)</f>
        <v/>
      </c>
      <c r="D101" s="197" t="str">
        <f>IF('Dépenses sur factures'!D101="","",'Dépenses sur factures'!D101)</f>
        <v/>
      </c>
      <c r="E101" s="123" t="str">
        <f>IF('Dépenses sur factures'!E101="","",'Dépenses sur factures'!E101)</f>
        <v/>
      </c>
      <c r="F101" s="296" t="str">
        <f>IF('Dépenses sur factures'!F101="","",'Dépenses sur factures'!F101)</f>
        <v/>
      </c>
      <c r="G101" s="296" t="str">
        <f>IF('Dépenses sur factures'!G101="","",'Dépenses sur factures'!G101)</f>
        <v/>
      </c>
      <c r="H101" s="125" t="str">
        <f>IF('Dépenses sur factures'!H101="","",'Dépenses sur factures'!H101)</f>
        <v/>
      </c>
      <c r="I101" s="102"/>
      <c r="J101" s="297" t="str">
        <f t="shared" si="3"/>
        <v/>
      </c>
      <c r="K101" s="297" t="str">
        <f t="shared" si="4"/>
        <v/>
      </c>
      <c r="L101" s="102"/>
      <c r="M101" s="193"/>
      <c r="N101" s="194"/>
      <c r="O101" s="301" t="str">
        <f>IF(AND(OR(I101="KO",L101&lt;&gt;""),OR(I101="",J101="",K101="")),Listes!$A$68,IF(AND(L101="",I101&lt;&gt;""),Listes!$A$69,IF(AND(H101&lt;L101,N101=""),Listes!$A$70,IF(AND(K101&lt;J101,N101=""),Listes!$A$71,IF(AND(L101&lt;&gt;"",L101&lt;H101,M101=""),Listes!$A$72,IF(AND(P101="",OR(I101&lt;&gt;"",J101&lt;&gt;"",K101&lt;&gt;"")),Listes!$A$73,""))))))</f>
        <v/>
      </c>
      <c r="P101" s="291"/>
      <c r="Q101" s="331">
        <f t="shared" si="5"/>
        <v>0</v>
      </c>
    </row>
    <row r="102" spans="1:17" ht="20.149999999999999" customHeight="1" x14ac:dyDescent="0.35">
      <c r="A102" s="126">
        <v>96</v>
      </c>
      <c r="B102" s="123" t="str">
        <f>IF('Dépenses sur factures'!B102="","",'Dépenses sur factures'!B102)</f>
        <v/>
      </c>
      <c r="C102" s="197" t="str">
        <f>IF('Dépenses sur factures'!C102="","",'Dépenses sur factures'!C102)</f>
        <v/>
      </c>
      <c r="D102" s="197" t="str">
        <f>IF('Dépenses sur factures'!D102="","",'Dépenses sur factures'!D102)</f>
        <v/>
      </c>
      <c r="E102" s="123" t="str">
        <f>IF('Dépenses sur factures'!E102="","",'Dépenses sur factures'!E102)</f>
        <v/>
      </c>
      <c r="F102" s="296" t="str">
        <f>IF('Dépenses sur factures'!F102="","",'Dépenses sur factures'!F102)</f>
        <v/>
      </c>
      <c r="G102" s="296" t="str">
        <f>IF('Dépenses sur factures'!G102="","",'Dépenses sur factures'!G102)</f>
        <v/>
      </c>
      <c r="H102" s="125" t="str">
        <f>IF('Dépenses sur factures'!H102="","",'Dépenses sur factures'!H102)</f>
        <v/>
      </c>
      <c r="I102" s="102"/>
      <c r="J102" s="297" t="str">
        <f t="shared" si="3"/>
        <v/>
      </c>
      <c r="K102" s="297" t="str">
        <f t="shared" si="4"/>
        <v/>
      </c>
      <c r="L102" s="102"/>
      <c r="M102" s="193"/>
      <c r="N102" s="194"/>
      <c r="O102" s="301" t="str">
        <f>IF(AND(OR(I102="KO",L102&lt;&gt;""),OR(I102="",J102="",K102="")),Listes!$A$68,IF(AND(L102="",I102&lt;&gt;""),Listes!$A$69,IF(AND(H102&lt;L102,N102=""),Listes!$A$70,IF(AND(K102&lt;J102,N102=""),Listes!$A$71,IF(AND(L102&lt;&gt;"",L102&lt;H102,M102=""),Listes!$A$72,IF(AND(P102="",OR(I102&lt;&gt;"",J102&lt;&gt;"",K102&lt;&gt;"")),Listes!$A$73,""))))))</f>
        <v/>
      </c>
      <c r="P102" s="291"/>
      <c r="Q102" s="331">
        <f t="shared" si="5"/>
        <v>0</v>
      </c>
    </row>
    <row r="103" spans="1:17" ht="20.149999999999999" customHeight="1" x14ac:dyDescent="0.35">
      <c r="A103" s="126">
        <v>97</v>
      </c>
      <c r="B103" s="123" t="str">
        <f>IF('Dépenses sur factures'!B103="","",'Dépenses sur factures'!B103)</f>
        <v/>
      </c>
      <c r="C103" s="197" t="str">
        <f>IF('Dépenses sur factures'!C103="","",'Dépenses sur factures'!C103)</f>
        <v/>
      </c>
      <c r="D103" s="197" t="str">
        <f>IF('Dépenses sur factures'!D103="","",'Dépenses sur factures'!D103)</f>
        <v/>
      </c>
      <c r="E103" s="123" t="str">
        <f>IF('Dépenses sur factures'!E103="","",'Dépenses sur factures'!E103)</f>
        <v/>
      </c>
      <c r="F103" s="296" t="str">
        <f>IF('Dépenses sur factures'!F103="","",'Dépenses sur factures'!F103)</f>
        <v/>
      </c>
      <c r="G103" s="296" t="str">
        <f>IF('Dépenses sur factures'!G103="","",'Dépenses sur factures'!G103)</f>
        <v/>
      </c>
      <c r="H103" s="125" t="str">
        <f>IF('Dépenses sur factures'!H103="","",'Dépenses sur factures'!H103)</f>
        <v/>
      </c>
      <c r="I103" s="102"/>
      <c r="J103" s="297" t="str">
        <f t="shared" si="3"/>
        <v/>
      </c>
      <c r="K103" s="297" t="str">
        <f t="shared" si="4"/>
        <v/>
      </c>
      <c r="L103" s="102"/>
      <c r="M103" s="193"/>
      <c r="N103" s="194"/>
      <c r="O103" s="301" t="str">
        <f>IF(AND(OR(I103="KO",L103&lt;&gt;""),OR(I103="",J103="",K103="")),Listes!$A$68,IF(AND(L103="",I103&lt;&gt;""),Listes!$A$69,IF(AND(H103&lt;L103,N103=""),Listes!$A$70,IF(AND(K103&lt;J103,N103=""),Listes!$A$71,IF(AND(L103&lt;&gt;"",L103&lt;H103,M103=""),Listes!$A$72,IF(AND(P103="",OR(I103&lt;&gt;"",J103&lt;&gt;"",K103&lt;&gt;"")),Listes!$A$73,""))))))</f>
        <v/>
      </c>
      <c r="P103" s="291"/>
      <c r="Q103" s="331">
        <f t="shared" si="5"/>
        <v>0</v>
      </c>
    </row>
    <row r="104" spans="1:17" ht="20.149999999999999" customHeight="1" x14ac:dyDescent="0.35">
      <c r="A104" s="126">
        <v>98</v>
      </c>
      <c r="B104" s="123" t="str">
        <f>IF('Dépenses sur factures'!B104="","",'Dépenses sur factures'!B104)</f>
        <v/>
      </c>
      <c r="C104" s="197" t="str">
        <f>IF('Dépenses sur factures'!C104="","",'Dépenses sur factures'!C104)</f>
        <v/>
      </c>
      <c r="D104" s="197" t="str">
        <f>IF('Dépenses sur factures'!D104="","",'Dépenses sur factures'!D104)</f>
        <v/>
      </c>
      <c r="E104" s="123" t="str">
        <f>IF('Dépenses sur factures'!E104="","",'Dépenses sur factures'!E104)</f>
        <v/>
      </c>
      <c r="F104" s="296" t="str">
        <f>IF('Dépenses sur factures'!F104="","",'Dépenses sur factures'!F104)</f>
        <v/>
      </c>
      <c r="G104" s="296" t="str">
        <f>IF('Dépenses sur factures'!G104="","",'Dépenses sur factures'!G104)</f>
        <v/>
      </c>
      <c r="H104" s="125" t="str">
        <f>IF('Dépenses sur factures'!H104="","",'Dépenses sur factures'!H104)</f>
        <v/>
      </c>
      <c r="I104" s="102"/>
      <c r="J104" s="297" t="str">
        <f t="shared" si="3"/>
        <v/>
      </c>
      <c r="K104" s="297" t="str">
        <f t="shared" si="4"/>
        <v/>
      </c>
      <c r="L104" s="102"/>
      <c r="M104" s="193"/>
      <c r="N104" s="194"/>
      <c r="O104" s="301" t="str">
        <f>IF(AND(OR(I104="KO",L104&lt;&gt;""),OR(I104="",J104="",K104="")),Listes!$A$68,IF(AND(L104="",I104&lt;&gt;""),Listes!$A$69,IF(AND(H104&lt;L104,N104=""),Listes!$A$70,IF(AND(K104&lt;J104,N104=""),Listes!$A$71,IF(AND(L104&lt;&gt;"",L104&lt;H104,M104=""),Listes!$A$72,IF(AND(P104="",OR(I104&lt;&gt;"",J104&lt;&gt;"",K104&lt;&gt;"")),Listes!$A$73,""))))))</f>
        <v/>
      </c>
      <c r="P104" s="291"/>
      <c r="Q104" s="331">
        <f t="shared" si="5"/>
        <v>0</v>
      </c>
    </row>
    <row r="105" spans="1:17" ht="20.149999999999999" customHeight="1" x14ac:dyDescent="0.35">
      <c r="A105" s="126">
        <v>99</v>
      </c>
      <c r="B105" s="123" t="str">
        <f>IF('Dépenses sur factures'!B105="","",'Dépenses sur factures'!B105)</f>
        <v/>
      </c>
      <c r="C105" s="197" t="str">
        <f>IF('Dépenses sur factures'!C105="","",'Dépenses sur factures'!C105)</f>
        <v/>
      </c>
      <c r="D105" s="197" t="str">
        <f>IF('Dépenses sur factures'!D105="","",'Dépenses sur factures'!D105)</f>
        <v/>
      </c>
      <c r="E105" s="123" t="str">
        <f>IF('Dépenses sur factures'!E105="","",'Dépenses sur factures'!E105)</f>
        <v/>
      </c>
      <c r="F105" s="296" t="str">
        <f>IF('Dépenses sur factures'!F105="","",'Dépenses sur factures'!F105)</f>
        <v/>
      </c>
      <c r="G105" s="296" t="str">
        <f>IF('Dépenses sur factures'!G105="","",'Dépenses sur factures'!G105)</f>
        <v/>
      </c>
      <c r="H105" s="125" t="str">
        <f>IF('Dépenses sur factures'!H105="","",'Dépenses sur factures'!H105)</f>
        <v/>
      </c>
      <c r="I105" s="102"/>
      <c r="J105" s="297" t="str">
        <f t="shared" si="3"/>
        <v/>
      </c>
      <c r="K105" s="297" t="str">
        <f t="shared" si="4"/>
        <v/>
      </c>
      <c r="L105" s="102"/>
      <c r="M105" s="193"/>
      <c r="N105" s="194"/>
      <c r="O105" s="301" t="str">
        <f>IF(AND(OR(I105="KO",L105&lt;&gt;""),OR(I105="",J105="",K105="")),Listes!$A$68,IF(AND(L105="",I105&lt;&gt;""),Listes!$A$69,IF(AND(H105&lt;L105,N105=""),Listes!$A$70,IF(AND(K105&lt;J105,N105=""),Listes!$A$71,IF(AND(L105&lt;&gt;"",L105&lt;H105,M105=""),Listes!$A$72,IF(AND(P105="",OR(I105&lt;&gt;"",J105&lt;&gt;"",K105&lt;&gt;"")),Listes!$A$73,""))))))</f>
        <v/>
      </c>
      <c r="P105" s="291"/>
      <c r="Q105" s="331">
        <f t="shared" si="5"/>
        <v>0</v>
      </c>
    </row>
    <row r="106" spans="1:17" ht="20.149999999999999" customHeight="1" x14ac:dyDescent="0.35">
      <c r="A106" s="126">
        <v>100</v>
      </c>
      <c r="B106" s="123" t="str">
        <f>IF('Dépenses sur factures'!B106="","",'Dépenses sur factures'!B106)</f>
        <v/>
      </c>
      <c r="C106" s="197" t="str">
        <f>IF('Dépenses sur factures'!C106="","",'Dépenses sur factures'!C106)</f>
        <v/>
      </c>
      <c r="D106" s="197" t="str">
        <f>IF('Dépenses sur factures'!D106="","",'Dépenses sur factures'!D106)</f>
        <v/>
      </c>
      <c r="E106" s="123" t="str">
        <f>IF('Dépenses sur factures'!E106="","",'Dépenses sur factures'!E106)</f>
        <v/>
      </c>
      <c r="F106" s="296" t="str">
        <f>IF('Dépenses sur factures'!F106="","",'Dépenses sur factures'!F106)</f>
        <v/>
      </c>
      <c r="G106" s="296" t="str">
        <f>IF('Dépenses sur factures'!G106="","",'Dépenses sur factures'!G106)</f>
        <v/>
      </c>
      <c r="H106" s="125" t="str">
        <f>IF('Dépenses sur factures'!H106="","",'Dépenses sur factures'!H106)</f>
        <v/>
      </c>
      <c r="I106" s="102"/>
      <c r="J106" s="297" t="str">
        <f t="shared" si="3"/>
        <v/>
      </c>
      <c r="K106" s="297" t="str">
        <f t="shared" si="4"/>
        <v/>
      </c>
      <c r="L106" s="102"/>
      <c r="M106" s="193"/>
      <c r="N106" s="194"/>
      <c r="O106" s="301" t="str">
        <f>IF(AND(OR(I106="KO",L106&lt;&gt;""),OR(I106="",J106="",K106="")),Listes!$A$68,IF(AND(L106="",I106&lt;&gt;""),Listes!$A$69,IF(AND(H106&lt;L106,N106=""),Listes!$A$70,IF(AND(K106&lt;J106,N106=""),Listes!$A$71,IF(AND(L106&lt;&gt;"",L106&lt;H106,M106=""),Listes!$A$72,IF(AND(P106="",OR(I106&lt;&gt;"",J106&lt;&gt;"",K106&lt;&gt;"")),Listes!$A$73,""))))))</f>
        <v/>
      </c>
      <c r="P106" s="291"/>
      <c r="Q106" s="331">
        <f t="shared" si="5"/>
        <v>0</v>
      </c>
    </row>
    <row r="107" spans="1:17" ht="20.149999999999999" customHeight="1" x14ac:dyDescent="0.35">
      <c r="A107" s="126">
        <v>101</v>
      </c>
      <c r="B107" s="123" t="str">
        <f>IF('Dépenses sur factures'!B107="","",'Dépenses sur factures'!B107)</f>
        <v/>
      </c>
      <c r="C107" s="197" t="str">
        <f>IF('Dépenses sur factures'!C107="","",'Dépenses sur factures'!C107)</f>
        <v/>
      </c>
      <c r="D107" s="197" t="str">
        <f>IF('Dépenses sur factures'!D107="","",'Dépenses sur factures'!D107)</f>
        <v/>
      </c>
      <c r="E107" s="123" t="str">
        <f>IF('Dépenses sur factures'!E107="","",'Dépenses sur factures'!E107)</f>
        <v/>
      </c>
      <c r="F107" s="296" t="str">
        <f>IF('Dépenses sur factures'!F107="","",'Dépenses sur factures'!F107)</f>
        <v/>
      </c>
      <c r="G107" s="296" t="str">
        <f>IF('Dépenses sur factures'!G107="","",'Dépenses sur factures'!G107)</f>
        <v/>
      </c>
      <c r="H107" s="125" t="str">
        <f>IF('Dépenses sur factures'!H107="","",'Dépenses sur factures'!H107)</f>
        <v/>
      </c>
      <c r="I107" s="102"/>
      <c r="J107" s="297" t="str">
        <f t="shared" si="3"/>
        <v/>
      </c>
      <c r="K107" s="297" t="str">
        <f t="shared" si="4"/>
        <v/>
      </c>
      <c r="L107" s="102"/>
      <c r="M107" s="193"/>
      <c r="N107" s="194"/>
      <c r="O107" s="301" t="str">
        <f>IF(AND(OR(I107="KO",L107&lt;&gt;""),OR(I107="",J107="",K107="")),Listes!$A$68,IF(AND(L107="",I107&lt;&gt;""),Listes!$A$69,IF(AND(H107&lt;L107,N107=""),Listes!$A$70,IF(AND(K107&lt;J107,N107=""),Listes!$A$71,IF(AND(L107&lt;&gt;"",L107&lt;H107,M107=""),Listes!$A$72,IF(AND(P107="",OR(I107&lt;&gt;"",J107&lt;&gt;"",K107&lt;&gt;"")),Listes!$A$73,""))))))</f>
        <v/>
      </c>
      <c r="P107" s="291"/>
      <c r="Q107" s="331">
        <f t="shared" si="5"/>
        <v>0</v>
      </c>
    </row>
    <row r="108" spans="1:17" ht="20.149999999999999" customHeight="1" x14ac:dyDescent="0.35">
      <c r="A108" s="126">
        <v>102</v>
      </c>
      <c r="B108" s="123" t="str">
        <f>IF('Dépenses sur factures'!B108="","",'Dépenses sur factures'!B108)</f>
        <v/>
      </c>
      <c r="C108" s="197" t="str">
        <f>IF('Dépenses sur factures'!C108="","",'Dépenses sur factures'!C108)</f>
        <v/>
      </c>
      <c r="D108" s="197" t="str">
        <f>IF('Dépenses sur factures'!D108="","",'Dépenses sur factures'!D108)</f>
        <v/>
      </c>
      <c r="E108" s="123" t="str">
        <f>IF('Dépenses sur factures'!E108="","",'Dépenses sur factures'!E108)</f>
        <v/>
      </c>
      <c r="F108" s="296" t="str">
        <f>IF('Dépenses sur factures'!F108="","",'Dépenses sur factures'!F108)</f>
        <v/>
      </c>
      <c r="G108" s="296" t="str">
        <f>IF('Dépenses sur factures'!G108="","",'Dépenses sur factures'!G108)</f>
        <v/>
      </c>
      <c r="H108" s="125" t="str">
        <f>IF('Dépenses sur factures'!H108="","",'Dépenses sur factures'!H108)</f>
        <v/>
      </c>
      <c r="I108" s="102"/>
      <c r="J108" s="297" t="str">
        <f t="shared" si="3"/>
        <v/>
      </c>
      <c r="K108" s="297" t="str">
        <f t="shared" si="4"/>
        <v/>
      </c>
      <c r="L108" s="102"/>
      <c r="M108" s="193"/>
      <c r="N108" s="194"/>
      <c r="O108" s="301" t="str">
        <f>IF(AND(OR(I108="KO",L108&lt;&gt;""),OR(I108="",J108="",K108="")),Listes!$A$68,IF(AND(L108="",I108&lt;&gt;""),Listes!$A$69,IF(AND(H108&lt;L108,N108=""),Listes!$A$70,IF(AND(K108&lt;J108,N108=""),Listes!$A$71,IF(AND(L108&lt;&gt;"",L108&lt;H108,M108=""),Listes!$A$72,IF(AND(P108="",OR(I108&lt;&gt;"",J108&lt;&gt;"",K108&lt;&gt;"")),Listes!$A$73,""))))))</f>
        <v/>
      </c>
      <c r="P108" s="291"/>
      <c r="Q108" s="331">
        <f t="shared" si="5"/>
        <v>0</v>
      </c>
    </row>
    <row r="109" spans="1:17" ht="20.149999999999999" customHeight="1" x14ac:dyDescent="0.35">
      <c r="A109" s="126">
        <v>103</v>
      </c>
      <c r="B109" s="123" t="str">
        <f>IF('Dépenses sur factures'!B109="","",'Dépenses sur factures'!B109)</f>
        <v/>
      </c>
      <c r="C109" s="197" t="str">
        <f>IF('Dépenses sur factures'!C109="","",'Dépenses sur factures'!C109)</f>
        <v/>
      </c>
      <c r="D109" s="197" t="str">
        <f>IF('Dépenses sur factures'!D109="","",'Dépenses sur factures'!D109)</f>
        <v/>
      </c>
      <c r="E109" s="123" t="str">
        <f>IF('Dépenses sur factures'!E109="","",'Dépenses sur factures'!E109)</f>
        <v/>
      </c>
      <c r="F109" s="296" t="str">
        <f>IF('Dépenses sur factures'!F109="","",'Dépenses sur factures'!F109)</f>
        <v/>
      </c>
      <c r="G109" s="296" t="str">
        <f>IF('Dépenses sur factures'!G109="","",'Dépenses sur factures'!G109)</f>
        <v/>
      </c>
      <c r="H109" s="125" t="str">
        <f>IF('Dépenses sur factures'!H109="","",'Dépenses sur factures'!H109)</f>
        <v/>
      </c>
      <c r="I109" s="102"/>
      <c r="J109" s="297" t="str">
        <f t="shared" si="3"/>
        <v/>
      </c>
      <c r="K109" s="297" t="str">
        <f t="shared" si="4"/>
        <v/>
      </c>
      <c r="L109" s="102"/>
      <c r="M109" s="193"/>
      <c r="N109" s="194"/>
      <c r="O109" s="301" t="str">
        <f>IF(AND(OR(I109="KO",L109&lt;&gt;""),OR(I109="",J109="",K109="")),Listes!$A$68,IF(AND(L109="",I109&lt;&gt;""),Listes!$A$69,IF(AND(H109&lt;L109,N109=""),Listes!$A$70,IF(AND(K109&lt;J109,N109=""),Listes!$A$71,IF(AND(L109&lt;&gt;"",L109&lt;H109,M109=""),Listes!$A$72,IF(AND(P109="",OR(I109&lt;&gt;"",J109&lt;&gt;"",K109&lt;&gt;"")),Listes!$A$73,""))))))</f>
        <v/>
      </c>
      <c r="P109" s="291"/>
      <c r="Q109" s="331">
        <f t="shared" si="5"/>
        <v>0</v>
      </c>
    </row>
    <row r="110" spans="1:17" ht="20.149999999999999" customHeight="1" x14ac:dyDescent="0.35">
      <c r="A110" s="126">
        <v>104</v>
      </c>
      <c r="B110" s="123" t="str">
        <f>IF('Dépenses sur factures'!B110="","",'Dépenses sur factures'!B110)</f>
        <v/>
      </c>
      <c r="C110" s="197" t="str">
        <f>IF('Dépenses sur factures'!C110="","",'Dépenses sur factures'!C110)</f>
        <v/>
      </c>
      <c r="D110" s="197" t="str">
        <f>IF('Dépenses sur factures'!D110="","",'Dépenses sur factures'!D110)</f>
        <v/>
      </c>
      <c r="E110" s="123" t="str">
        <f>IF('Dépenses sur factures'!E110="","",'Dépenses sur factures'!E110)</f>
        <v/>
      </c>
      <c r="F110" s="296" t="str">
        <f>IF('Dépenses sur factures'!F110="","",'Dépenses sur factures'!F110)</f>
        <v/>
      </c>
      <c r="G110" s="296" t="str">
        <f>IF('Dépenses sur factures'!G110="","",'Dépenses sur factures'!G110)</f>
        <v/>
      </c>
      <c r="H110" s="125" t="str">
        <f>IF('Dépenses sur factures'!H110="","",'Dépenses sur factures'!H110)</f>
        <v/>
      </c>
      <c r="I110" s="102"/>
      <c r="J110" s="297" t="str">
        <f t="shared" si="3"/>
        <v/>
      </c>
      <c r="K110" s="297" t="str">
        <f t="shared" si="4"/>
        <v/>
      </c>
      <c r="L110" s="102"/>
      <c r="M110" s="193"/>
      <c r="N110" s="194"/>
      <c r="O110" s="301" t="str">
        <f>IF(AND(OR(I110="KO",L110&lt;&gt;""),OR(I110="",J110="",K110="")),Listes!$A$68,IF(AND(L110="",I110&lt;&gt;""),Listes!$A$69,IF(AND(H110&lt;L110,N110=""),Listes!$A$70,IF(AND(K110&lt;J110,N110=""),Listes!$A$71,IF(AND(L110&lt;&gt;"",L110&lt;H110,M110=""),Listes!$A$72,IF(AND(P110="",OR(I110&lt;&gt;"",J110&lt;&gt;"",K110&lt;&gt;"")),Listes!$A$73,""))))))</f>
        <v/>
      </c>
      <c r="P110" s="291"/>
      <c r="Q110" s="331">
        <f t="shared" si="5"/>
        <v>0</v>
      </c>
    </row>
    <row r="111" spans="1:17" ht="20.149999999999999" customHeight="1" x14ac:dyDescent="0.35">
      <c r="A111" s="126">
        <v>105</v>
      </c>
      <c r="B111" s="123" t="str">
        <f>IF('Dépenses sur factures'!B111="","",'Dépenses sur factures'!B111)</f>
        <v/>
      </c>
      <c r="C111" s="197" t="str">
        <f>IF('Dépenses sur factures'!C111="","",'Dépenses sur factures'!C111)</f>
        <v/>
      </c>
      <c r="D111" s="197" t="str">
        <f>IF('Dépenses sur factures'!D111="","",'Dépenses sur factures'!D111)</f>
        <v/>
      </c>
      <c r="E111" s="123" t="str">
        <f>IF('Dépenses sur factures'!E111="","",'Dépenses sur factures'!E111)</f>
        <v/>
      </c>
      <c r="F111" s="296" t="str">
        <f>IF('Dépenses sur factures'!F111="","",'Dépenses sur factures'!F111)</f>
        <v/>
      </c>
      <c r="G111" s="296" t="str">
        <f>IF('Dépenses sur factures'!G111="","",'Dépenses sur factures'!G111)</f>
        <v/>
      </c>
      <c r="H111" s="125" t="str">
        <f>IF('Dépenses sur factures'!H111="","",'Dépenses sur factures'!H111)</f>
        <v/>
      </c>
      <c r="I111" s="102"/>
      <c r="J111" s="297" t="str">
        <f t="shared" si="3"/>
        <v/>
      </c>
      <c r="K111" s="297" t="str">
        <f t="shared" si="4"/>
        <v/>
      </c>
      <c r="L111" s="102"/>
      <c r="M111" s="193"/>
      <c r="N111" s="194"/>
      <c r="O111" s="301" t="str">
        <f>IF(AND(OR(I111="KO",L111&lt;&gt;""),OR(I111="",J111="",K111="")),Listes!$A$68,IF(AND(L111="",I111&lt;&gt;""),Listes!$A$69,IF(AND(H111&lt;L111,N111=""),Listes!$A$70,IF(AND(K111&lt;J111,N111=""),Listes!$A$71,IF(AND(L111&lt;&gt;"",L111&lt;H111,M111=""),Listes!$A$72,IF(AND(P111="",OR(I111&lt;&gt;"",J111&lt;&gt;"",K111&lt;&gt;"")),Listes!$A$73,""))))))</f>
        <v/>
      </c>
      <c r="P111" s="291"/>
      <c r="Q111" s="331">
        <f t="shared" si="5"/>
        <v>0</v>
      </c>
    </row>
    <row r="112" spans="1:17" ht="20.149999999999999" customHeight="1" x14ac:dyDescent="0.35">
      <c r="A112" s="126">
        <v>106</v>
      </c>
      <c r="B112" s="123" t="str">
        <f>IF('Dépenses sur factures'!B112="","",'Dépenses sur factures'!B112)</f>
        <v/>
      </c>
      <c r="C112" s="197" t="str">
        <f>IF('Dépenses sur factures'!C112="","",'Dépenses sur factures'!C112)</f>
        <v/>
      </c>
      <c r="D112" s="197" t="str">
        <f>IF('Dépenses sur factures'!D112="","",'Dépenses sur factures'!D112)</f>
        <v/>
      </c>
      <c r="E112" s="123" t="str">
        <f>IF('Dépenses sur factures'!E112="","",'Dépenses sur factures'!E112)</f>
        <v/>
      </c>
      <c r="F112" s="296" t="str">
        <f>IF('Dépenses sur factures'!F112="","",'Dépenses sur factures'!F112)</f>
        <v/>
      </c>
      <c r="G112" s="296" t="str">
        <f>IF('Dépenses sur factures'!G112="","",'Dépenses sur factures'!G112)</f>
        <v/>
      </c>
      <c r="H112" s="125" t="str">
        <f>IF('Dépenses sur factures'!H112="","",'Dépenses sur factures'!H112)</f>
        <v/>
      </c>
      <c r="I112" s="102"/>
      <c r="J112" s="297" t="str">
        <f t="shared" si="3"/>
        <v/>
      </c>
      <c r="K112" s="297" t="str">
        <f t="shared" si="4"/>
        <v/>
      </c>
      <c r="L112" s="102"/>
      <c r="M112" s="193"/>
      <c r="N112" s="194"/>
      <c r="O112" s="301" t="str">
        <f>IF(AND(OR(I112="KO",L112&lt;&gt;""),OR(I112="",J112="",K112="")),Listes!$A$68,IF(AND(L112="",I112&lt;&gt;""),Listes!$A$69,IF(AND(H112&lt;L112,N112=""),Listes!$A$70,IF(AND(K112&lt;J112,N112=""),Listes!$A$71,IF(AND(L112&lt;&gt;"",L112&lt;H112,M112=""),Listes!$A$72,IF(AND(P112="",OR(I112&lt;&gt;"",J112&lt;&gt;"",K112&lt;&gt;"")),Listes!$A$73,""))))))</f>
        <v/>
      </c>
      <c r="P112" s="291"/>
      <c r="Q112" s="331">
        <f t="shared" si="5"/>
        <v>0</v>
      </c>
    </row>
    <row r="113" spans="1:17" ht="20.149999999999999" customHeight="1" x14ac:dyDescent="0.35">
      <c r="A113" s="126">
        <v>107</v>
      </c>
      <c r="B113" s="123" t="str">
        <f>IF('Dépenses sur factures'!B113="","",'Dépenses sur factures'!B113)</f>
        <v/>
      </c>
      <c r="C113" s="197" t="str">
        <f>IF('Dépenses sur factures'!C113="","",'Dépenses sur factures'!C113)</f>
        <v/>
      </c>
      <c r="D113" s="197" t="str">
        <f>IF('Dépenses sur factures'!D113="","",'Dépenses sur factures'!D113)</f>
        <v/>
      </c>
      <c r="E113" s="123" t="str">
        <f>IF('Dépenses sur factures'!E113="","",'Dépenses sur factures'!E113)</f>
        <v/>
      </c>
      <c r="F113" s="296" t="str">
        <f>IF('Dépenses sur factures'!F113="","",'Dépenses sur factures'!F113)</f>
        <v/>
      </c>
      <c r="G113" s="296" t="str">
        <f>IF('Dépenses sur factures'!G113="","",'Dépenses sur factures'!G113)</f>
        <v/>
      </c>
      <c r="H113" s="125" t="str">
        <f>IF('Dépenses sur factures'!H113="","",'Dépenses sur factures'!H113)</f>
        <v/>
      </c>
      <c r="I113" s="102"/>
      <c r="J113" s="297" t="str">
        <f t="shared" si="3"/>
        <v/>
      </c>
      <c r="K113" s="297" t="str">
        <f t="shared" si="4"/>
        <v/>
      </c>
      <c r="L113" s="102"/>
      <c r="M113" s="193"/>
      <c r="N113" s="194"/>
      <c r="O113" s="301" t="str">
        <f>IF(AND(OR(I113="KO",L113&lt;&gt;""),OR(I113="",J113="",K113="")),Listes!$A$68,IF(AND(L113="",I113&lt;&gt;""),Listes!$A$69,IF(AND(H113&lt;L113,N113=""),Listes!$A$70,IF(AND(K113&lt;J113,N113=""),Listes!$A$71,IF(AND(L113&lt;&gt;"",L113&lt;H113,M113=""),Listes!$A$72,IF(AND(P113="",OR(I113&lt;&gt;"",J113&lt;&gt;"",K113&lt;&gt;"")),Listes!$A$73,""))))))</f>
        <v/>
      </c>
      <c r="P113" s="291"/>
      <c r="Q113" s="331">
        <f t="shared" si="5"/>
        <v>0</v>
      </c>
    </row>
    <row r="114" spans="1:17" ht="20.149999999999999" customHeight="1" x14ac:dyDescent="0.35">
      <c r="A114" s="126">
        <v>108</v>
      </c>
      <c r="B114" s="123" t="str">
        <f>IF('Dépenses sur factures'!B114="","",'Dépenses sur factures'!B114)</f>
        <v/>
      </c>
      <c r="C114" s="197" t="str">
        <f>IF('Dépenses sur factures'!C114="","",'Dépenses sur factures'!C114)</f>
        <v/>
      </c>
      <c r="D114" s="197" t="str">
        <f>IF('Dépenses sur factures'!D114="","",'Dépenses sur factures'!D114)</f>
        <v/>
      </c>
      <c r="E114" s="123" t="str">
        <f>IF('Dépenses sur factures'!E114="","",'Dépenses sur factures'!E114)</f>
        <v/>
      </c>
      <c r="F114" s="296" t="str">
        <f>IF('Dépenses sur factures'!F114="","",'Dépenses sur factures'!F114)</f>
        <v/>
      </c>
      <c r="G114" s="296" t="str">
        <f>IF('Dépenses sur factures'!G114="","",'Dépenses sur factures'!G114)</f>
        <v/>
      </c>
      <c r="H114" s="125" t="str">
        <f>IF('Dépenses sur factures'!H114="","",'Dépenses sur factures'!H114)</f>
        <v/>
      </c>
      <c r="I114" s="102"/>
      <c r="J114" s="297" t="str">
        <f t="shared" si="3"/>
        <v/>
      </c>
      <c r="K114" s="297" t="str">
        <f t="shared" si="4"/>
        <v/>
      </c>
      <c r="L114" s="102"/>
      <c r="M114" s="193"/>
      <c r="N114" s="194"/>
      <c r="O114" s="301" t="str">
        <f>IF(AND(OR(I114="KO",L114&lt;&gt;""),OR(I114="",J114="",K114="")),Listes!$A$68,IF(AND(L114="",I114&lt;&gt;""),Listes!$A$69,IF(AND(H114&lt;L114,N114=""),Listes!$A$70,IF(AND(K114&lt;J114,N114=""),Listes!$A$71,IF(AND(L114&lt;&gt;"",L114&lt;H114,M114=""),Listes!$A$72,IF(AND(P114="",OR(I114&lt;&gt;"",J114&lt;&gt;"",K114&lt;&gt;"")),Listes!$A$73,""))))))</f>
        <v/>
      </c>
      <c r="P114" s="291"/>
      <c r="Q114" s="331">
        <f t="shared" si="5"/>
        <v>0</v>
      </c>
    </row>
    <row r="115" spans="1:17" ht="20.149999999999999" customHeight="1" x14ac:dyDescent="0.35">
      <c r="A115" s="126">
        <v>109</v>
      </c>
      <c r="B115" s="123" t="str">
        <f>IF('Dépenses sur factures'!B115="","",'Dépenses sur factures'!B115)</f>
        <v/>
      </c>
      <c r="C115" s="197" t="str">
        <f>IF('Dépenses sur factures'!C115="","",'Dépenses sur factures'!C115)</f>
        <v/>
      </c>
      <c r="D115" s="197" t="str">
        <f>IF('Dépenses sur factures'!D115="","",'Dépenses sur factures'!D115)</f>
        <v/>
      </c>
      <c r="E115" s="123" t="str">
        <f>IF('Dépenses sur factures'!E115="","",'Dépenses sur factures'!E115)</f>
        <v/>
      </c>
      <c r="F115" s="296" t="str">
        <f>IF('Dépenses sur factures'!F115="","",'Dépenses sur factures'!F115)</f>
        <v/>
      </c>
      <c r="G115" s="296" t="str">
        <f>IF('Dépenses sur factures'!G115="","",'Dépenses sur factures'!G115)</f>
        <v/>
      </c>
      <c r="H115" s="125" t="str">
        <f>IF('Dépenses sur factures'!H115="","",'Dépenses sur factures'!H115)</f>
        <v/>
      </c>
      <c r="I115" s="102"/>
      <c r="J115" s="297" t="str">
        <f t="shared" si="3"/>
        <v/>
      </c>
      <c r="K115" s="297" t="str">
        <f t="shared" si="4"/>
        <v/>
      </c>
      <c r="L115" s="102"/>
      <c r="M115" s="193"/>
      <c r="N115" s="194"/>
      <c r="O115" s="301" t="str">
        <f>IF(AND(OR(I115="KO",L115&lt;&gt;""),OR(I115="",J115="",K115="")),Listes!$A$68,IF(AND(L115="",I115&lt;&gt;""),Listes!$A$69,IF(AND(H115&lt;L115,N115=""),Listes!$A$70,IF(AND(K115&lt;J115,N115=""),Listes!$A$71,IF(AND(L115&lt;&gt;"",L115&lt;H115,M115=""),Listes!$A$72,IF(AND(P115="",OR(I115&lt;&gt;"",J115&lt;&gt;"",K115&lt;&gt;"")),Listes!$A$73,""))))))</f>
        <v/>
      </c>
      <c r="P115" s="291"/>
      <c r="Q115" s="331">
        <f t="shared" si="5"/>
        <v>0</v>
      </c>
    </row>
    <row r="116" spans="1:17" ht="20.149999999999999" customHeight="1" x14ac:dyDescent="0.35">
      <c r="A116" s="126">
        <v>110</v>
      </c>
      <c r="B116" s="123" t="str">
        <f>IF('Dépenses sur factures'!B116="","",'Dépenses sur factures'!B116)</f>
        <v/>
      </c>
      <c r="C116" s="197" t="str">
        <f>IF('Dépenses sur factures'!C116="","",'Dépenses sur factures'!C116)</f>
        <v/>
      </c>
      <c r="D116" s="197" t="str">
        <f>IF('Dépenses sur factures'!D116="","",'Dépenses sur factures'!D116)</f>
        <v/>
      </c>
      <c r="E116" s="123" t="str">
        <f>IF('Dépenses sur factures'!E116="","",'Dépenses sur factures'!E116)</f>
        <v/>
      </c>
      <c r="F116" s="296" t="str">
        <f>IF('Dépenses sur factures'!F116="","",'Dépenses sur factures'!F116)</f>
        <v/>
      </c>
      <c r="G116" s="296" t="str">
        <f>IF('Dépenses sur factures'!G116="","",'Dépenses sur factures'!G116)</f>
        <v/>
      </c>
      <c r="H116" s="125" t="str">
        <f>IF('Dépenses sur factures'!H116="","",'Dépenses sur factures'!H116)</f>
        <v/>
      </c>
      <c r="I116" s="102"/>
      <c r="J116" s="297" t="str">
        <f t="shared" si="3"/>
        <v/>
      </c>
      <c r="K116" s="297" t="str">
        <f t="shared" si="4"/>
        <v/>
      </c>
      <c r="L116" s="102"/>
      <c r="M116" s="193"/>
      <c r="N116" s="194"/>
      <c r="O116" s="301" t="str">
        <f>IF(AND(OR(I116="KO",L116&lt;&gt;""),OR(I116="",J116="",K116="")),Listes!$A$68,IF(AND(L116="",I116&lt;&gt;""),Listes!$A$69,IF(AND(H116&lt;L116,N116=""),Listes!$A$70,IF(AND(K116&lt;J116,N116=""),Listes!$A$71,IF(AND(L116&lt;&gt;"",L116&lt;H116,M116=""),Listes!$A$72,IF(AND(P116="",OR(I116&lt;&gt;"",J116&lt;&gt;"",K116&lt;&gt;"")),Listes!$A$73,""))))))</f>
        <v/>
      </c>
      <c r="P116" s="291"/>
      <c r="Q116" s="331">
        <f t="shared" si="5"/>
        <v>0</v>
      </c>
    </row>
    <row r="117" spans="1:17" ht="20.149999999999999" customHeight="1" x14ac:dyDescent="0.35">
      <c r="A117" s="126">
        <v>111</v>
      </c>
      <c r="B117" s="123" t="str">
        <f>IF('Dépenses sur factures'!B117="","",'Dépenses sur factures'!B117)</f>
        <v/>
      </c>
      <c r="C117" s="197" t="str">
        <f>IF('Dépenses sur factures'!C117="","",'Dépenses sur factures'!C117)</f>
        <v/>
      </c>
      <c r="D117" s="197" t="str">
        <f>IF('Dépenses sur factures'!D117="","",'Dépenses sur factures'!D117)</f>
        <v/>
      </c>
      <c r="E117" s="123" t="str">
        <f>IF('Dépenses sur factures'!E117="","",'Dépenses sur factures'!E117)</f>
        <v/>
      </c>
      <c r="F117" s="296" t="str">
        <f>IF('Dépenses sur factures'!F117="","",'Dépenses sur factures'!F117)</f>
        <v/>
      </c>
      <c r="G117" s="296" t="str">
        <f>IF('Dépenses sur factures'!G117="","",'Dépenses sur factures'!G117)</f>
        <v/>
      </c>
      <c r="H117" s="125" t="str">
        <f>IF('Dépenses sur factures'!H117="","",'Dépenses sur factures'!H117)</f>
        <v/>
      </c>
      <c r="I117" s="102"/>
      <c r="J117" s="297" t="str">
        <f t="shared" si="3"/>
        <v/>
      </c>
      <c r="K117" s="297" t="str">
        <f t="shared" si="4"/>
        <v/>
      </c>
      <c r="L117" s="102"/>
      <c r="M117" s="193"/>
      <c r="N117" s="194"/>
      <c r="O117" s="301" t="str">
        <f>IF(AND(OR(I117="KO",L117&lt;&gt;""),OR(I117="",J117="",K117="")),Listes!$A$68,IF(AND(L117="",I117&lt;&gt;""),Listes!$A$69,IF(AND(H117&lt;L117,N117=""),Listes!$A$70,IF(AND(K117&lt;J117,N117=""),Listes!$A$71,IF(AND(L117&lt;&gt;"",L117&lt;H117,M117=""),Listes!$A$72,IF(AND(P117="",OR(I117&lt;&gt;"",J117&lt;&gt;"",K117&lt;&gt;"")),Listes!$A$73,""))))))</f>
        <v/>
      </c>
      <c r="P117" s="291"/>
      <c r="Q117" s="331">
        <f t="shared" si="5"/>
        <v>0</v>
      </c>
    </row>
    <row r="118" spans="1:17" ht="20.149999999999999" customHeight="1" x14ac:dyDescent="0.35">
      <c r="A118" s="126">
        <v>112</v>
      </c>
      <c r="B118" s="123" t="str">
        <f>IF('Dépenses sur factures'!B118="","",'Dépenses sur factures'!B118)</f>
        <v/>
      </c>
      <c r="C118" s="197" t="str">
        <f>IF('Dépenses sur factures'!C118="","",'Dépenses sur factures'!C118)</f>
        <v/>
      </c>
      <c r="D118" s="197" t="str">
        <f>IF('Dépenses sur factures'!D118="","",'Dépenses sur factures'!D118)</f>
        <v/>
      </c>
      <c r="E118" s="123" t="str">
        <f>IF('Dépenses sur factures'!E118="","",'Dépenses sur factures'!E118)</f>
        <v/>
      </c>
      <c r="F118" s="296" t="str">
        <f>IF('Dépenses sur factures'!F118="","",'Dépenses sur factures'!F118)</f>
        <v/>
      </c>
      <c r="G118" s="296" t="str">
        <f>IF('Dépenses sur factures'!G118="","",'Dépenses sur factures'!G118)</f>
        <v/>
      </c>
      <c r="H118" s="125" t="str">
        <f>IF('Dépenses sur factures'!H118="","",'Dépenses sur factures'!H118)</f>
        <v/>
      </c>
      <c r="I118" s="102"/>
      <c r="J118" s="297" t="str">
        <f t="shared" si="3"/>
        <v/>
      </c>
      <c r="K118" s="297" t="str">
        <f t="shared" si="4"/>
        <v/>
      </c>
      <c r="L118" s="102"/>
      <c r="M118" s="193"/>
      <c r="N118" s="194"/>
      <c r="O118" s="301" t="str">
        <f>IF(AND(OR(I118="KO",L118&lt;&gt;""),OR(I118="",J118="",K118="")),Listes!$A$68,IF(AND(L118="",I118&lt;&gt;""),Listes!$A$69,IF(AND(H118&lt;L118,N118=""),Listes!$A$70,IF(AND(K118&lt;J118,N118=""),Listes!$A$71,IF(AND(L118&lt;&gt;"",L118&lt;H118,M118=""),Listes!$A$72,IF(AND(P118="",OR(I118&lt;&gt;"",J118&lt;&gt;"",K118&lt;&gt;"")),Listes!$A$73,""))))))</f>
        <v/>
      </c>
      <c r="P118" s="291"/>
      <c r="Q118" s="331">
        <f t="shared" si="5"/>
        <v>0</v>
      </c>
    </row>
    <row r="119" spans="1:17" ht="20.149999999999999" customHeight="1" x14ac:dyDescent="0.35">
      <c r="A119" s="126">
        <v>113</v>
      </c>
      <c r="B119" s="123" t="str">
        <f>IF('Dépenses sur factures'!B119="","",'Dépenses sur factures'!B119)</f>
        <v/>
      </c>
      <c r="C119" s="197" t="str">
        <f>IF('Dépenses sur factures'!C119="","",'Dépenses sur factures'!C119)</f>
        <v/>
      </c>
      <c r="D119" s="197" t="str">
        <f>IF('Dépenses sur factures'!D119="","",'Dépenses sur factures'!D119)</f>
        <v/>
      </c>
      <c r="E119" s="123" t="str">
        <f>IF('Dépenses sur factures'!E119="","",'Dépenses sur factures'!E119)</f>
        <v/>
      </c>
      <c r="F119" s="296" t="str">
        <f>IF('Dépenses sur factures'!F119="","",'Dépenses sur factures'!F119)</f>
        <v/>
      </c>
      <c r="G119" s="296" t="str">
        <f>IF('Dépenses sur factures'!G119="","",'Dépenses sur factures'!G119)</f>
        <v/>
      </c>
      <c r="H119" s="125" t="str">
        <f>IF('Dépenses sur factures'!H119="","",'Dépenses sur factures'!H119)</f>
        <v/>
      </c>
      <c r="I119" s="102"/>
      <c r="J119" s="297" t="str">
        <f t="shared" si="3"/>
        <v/>
      </c>
      <c r="K119" s="297" t="str">
        <f t="shared" si="4"/>
        <v/>
      </c>
      <c r="L119" s="102"/>
      <c r="M119" s="193"/>
      <c r="N119" s="194"/>
      <c r="O119" s="301" t="str">
        <f>IF(AND(OR(I119="KO",L119&lt;&gt;""),OR(I119="",J119="",K119="")),Listes!$A$68,IF(AND(L119="",I119&lt;&gt;""),Listes!$A$69,IF(AND(H119&lt;L119,N119=""),Listes!$A$70,IF(AND(K119&lt;J119,N119=""),Listes!$A$71,IF(AND(L119&lt;&gt;"",L119&lt;H119,M119=""),Listes!$A$72,IF(AND(P119="",OR(I119&lt;&gt;"",J119&lt;&gt;"",K119&lt;&gt;"")),Listes!$A$73,""))))))</f>
        <v/>
      </c>
      <c r="P119" s="291"/>
      <c r="Q119" s="331">
        <f t="shared" si="5"/>
        <v>0</v>
      </c>
    </row>
    <row r="120" spans="1:17" ht="20.149999999999999" customHeight="1" x14ac:dyDescent="0.35">
      <c r="A120" s="126">
        <v>114</v>
      </c>
      <c r="B120" s="123" t="str">
        <f>IF('Dépenses sur factures'!B120="","",'Dépenses sur factures'!B120)</f>
        <v/>
      </c>
      <c r="C120" s="197" t="str">
        <f>IF('Dépenses sur factures'!C120="","",'Dépenses sur factures'!C120)</f>
        <v/>
      </c>
      <c r="D120" s="197" t="str">
        <f>IF('Dépenses sur factures'!D120="","",'Dépenses sur factures'!D120)</f>
        <v/>
      </c>
      <c r="E120" s="123" t="str">
        <f>IF('Dépenses sur factures'!E120="","",'Dépenses sur factures'!E120)</f>
        <v/>
      </c>
      <c r="F120" s="296" t="str">
        <f>IF('Dépenses sur factures'!F120="","",'Dépenses sur factures'!F120)</f>
        <v/>
      </c>
      <c r="G120" s="296" t="str">
        <f>IF('Dépenses sur factures'!G120="","",'Dépenses sur factures'!G120)</f>
        <v/>
      </c>
      <c r="H120" s="125" t="str">
        <f>IF('Dépenses sur factures'!H120="","",'Dépenses sur factures'!H120)</f>
        <v/>
      </c>
      <c r="I120" s="102"/>
      <c r="J120" s="297" t="str">
        <f t="shared" si="3"/>
        <v/>
      </c>
      <c r="K120" s="297" t="str">
        <f t="shared" si="4"/>
        <v/>
      </c>
      <c r="L120" s="102"/>
      <c r="M120" s="193"/>
      <c r="N120" s="194"/>
      <c r="O120" s="301" t="str">
        <f>IF(AND(OR(I120="KO",L120&lt;&gt;""),OR(I120="",J120="",K120="")),Listes!$A$68,IF(AND(L120="",I120&lt;&gt;""),Listes!$A$69,IF(AND(H120&lt;L120,N120=""),Listes!$A$70,IF(AND(K120&lt;J120,N120=""),Listes!$A$71,IF(AND(L120&lt;&gt;"",L120&lt;H120,M120=""),Listes!$A$72,IF(AND(P120="",OR(I120&lt;&gt;"",J120&lt;&gt;"",K120&lt;&gt;"")),Listes!$A$73,""))))))</f>
        <v/>
      </c>
      <c r="P120" s="291"/>
      <c r="Q120" s="331">
        <f t="shared" si="5"/>
        <v>0</v>
      </c>
    </row>
    <row r="121" spans="1:17" ht="20.149999999999999" customHeight="1" x14ac:dyDescent="0.35">
      <c r="A121" s="126">
        <v>115</v>
      </c>
      <c r="B121" s="123" t="str">
        <f>IF('Dépenses sur factures'!B121="","",'Dépenses sur factures'!B121)</f>
        <v/>
      </c>
      <c r="C121" s="197" t="str">
        <f>IF('Dépenses sur factures'!C121="","",'Dépenses sur factures'!C121)</f>
        <v/>
      </c>
      <c r="D121" s="197" t="str">
        <f>IF('Dépenses sur factures'!D121="","",'Dépenses sur factures'!D121)</f>
        <v/>
      </c>
      <c r="E121" s="123" t="str">
        <f>IF('Dépenses sur factures'!E121="","",'Dépenses sur factures'!E121)</f>
        <v/>
      </c>
      <c r="F121" s="296" t="str">
        <f>IF('Dépenses sur factures'!F121="","",'Dépenses sur factures'!F121)</f>
        <v/>
      </c>
      <c r="G121" s="296" t="str">
        <f>IF('Dépenses sur factures'!G121="","",'Dépenses sur factures'!G121)</f>
        <v/>
      </c>
      <c r="H121" s="125" t="str">
        <f>IF('Dépenses sur factures'!H121="","",'Dépenses sur factures'!H121)</f>
        <v/>
      </c>
      <c r="I121" s="102"/>
      <c r="J121" s="297" t="str">
        <f t="shared" si="3"/>
        <v/>
      </c>
      <c r="K121" s="297" t="str">
        <f t="shared" si="4"/>
        <v/>
      </c>
      <c r="L121" s="102"/>
      <c r="M121" s="193"/>
      <c r="N121" s="194"/>
      <c r="O121" s="301" t="str">
        <f>IF(AND(OR(I121="KO",L121&lt;&gt;""),OR(I121="",J121="",K121="")),Listes!$A$68,IF(AND(L121="",I121&lt;&gt;""),Listes!$A$69,IF(AND(H121&lt;L121,N121=""),Listes!$A$70,IF(AND(K121&lt;J121,N121=""),Listes!$A$71,IF(AND(L121&lt;&gt;"",L121&lt;H121,M121=""),Listes!$A$72,IF(AND(P121="",OR(I121&lt;&gt;"",J121&lt;&gt;"",K121&lt;&gt;"")),Listes!$A$73,""))))))</f>
        <v/>
      </c>
      <c r="P121" s="291"/>
      <c r="Q121" s="331">
        <f t="shared" si="5"/>
        <v>0</v>
      </c>
    </row>
    <row r="122" spans="1:17" ht="20.149999999999999" customHeight="1" x14ac:dyDescent="0.35">
      <c r="A122" s="126">
        <v>116</v>
      </c>
      <c r="B122" s="123" t="str">
        <f>IF('Dépenses sur factures'!B122="","",'Dépenses sur factures'!B122)</f>
        <v/>
      </c>
      <c r="C122" s="197" t="str">
        <f>IF('Dépenses sur factures'!C122="","",'Dépenses sur factures'!C122)</f>
        <v/>
      </c>
      <c r="D122" s="197" t="str">
        <f>IF('Dépenses sur factures'!D122="","",'Dépenses sur factures'!D122)</f>
        <v/>
      </c>
      <c r="E122" s="123" t="str">
        <f>IF('Dépenses sur factures'!E122="","",'Dépenses sur factures'!E122)</f>
        <v/>
      </c>
      <c r="F122" s="296" t="str">
        <f>IF('Dépenses sur factures'!F122="","",'Dépenses sur factures'!F122)</f>
        <v/>
      </c>
      <c r="G122" s="296" t="str">
        <f>IF('Dépenses sur factures'!G122="","",'Dépenses sur factures'!G122)</f>
        <v/>
      </c>
      <c r="H122" s="125" t="str">
        <f>IF('Dépenses sur factures'!H122="","",'Dépenses sur factures'!H122)</f>
        <v/>
      </c>
      <c r="I122" s="102"/>
      <c r="J122" s="297" t="str">
        <f t="shared" si="3"/>
        <v/>
      </c>
      <c r="K122" s="297" t="str">
        <f t="shared" si="4"/>
        <v/>
      </c>
      <c r="L122" s="102"/>
      <c r="M122" s="193"/>
      <c r="N122" s="194"/>
      <c r="O122" s="301" t="str">
        <f>IF(AND(OR(I122="KO",L122&lt;&gt;""),OR(I122="",J122="",K122="")),Listes!$A$68,IF(AND(L122="",I122&lt;&gt;""),Listes!$A$69,IF(AND(H122&lt;L122,N122=""),Listes!$A$70,IF(AND(K122&lt;J122,N122=""),Listes!$A$71,IF(AND(L122&lt;&gt;"",L122&lt;H122,M122=""),Listes!$A$72,IF(AND(P122="",OR(I122&lt;&gt;"",J122&lt;&gt;"",K122&lt;&gt;"")),Listes!$A$73,""))))))</f>
        <v/>
      </c>
      <c r="P122" s="291"/>
      <c r="Q122" s="331">
        <f t="shared" si="5"/>
        <v>0</v>
      </c>
    </row>
    <row r="123" spans="1:17" ht="20.149999999999999" customHeight="1" x14ac:dyDescent="0.35">
      <c r="A123" s="126">
        <v>117</v>
      </c>
      <c r="B123" s="123" t="str">
        <f>IF('Dépenses sur factures'!B123="","",'Dépenses sur factures'!B123)</f>
        <v/>
      </c>
      <c r="C123" s="197" t="str">
        <f>IF('Dépenses sur factures'!C123="","",'Dépenses sur factures'!C123)</f>
        <v/>
      </c>
      <c r="D123" s="197" t="str">
        <f>IF('Dépenses sur factures'!D123="","",'Dépenses sur factures'!D123)</f>
        <v/>
      </c>
      <c r="E123" s="123" t="str">
        <f>IF('Dépenses sur factures'!E123="","",'Dépenses sur factures'!E123)</f>
        <v/>
      </c>
      <c r="F123" s="296" t="str">
        <f>IF('Dépenses sur factures'!F123="","",'Dépenses sur factures'!F123)</f>
        <v/>
      </c>
      <c r="G123" s="296" t="str">
        <f>IF('Dépenses sur factures'!G123="","",'Dépenses sur factures'!G123)</f>
        <v/>
      </c>
      <c r="H123" s="125" t="str">
        <f>IF('Dépenses sur factures'!H123="","",'Dépenses sur factures'!H123)</f>
        <v/>
      </c>
      <c r="I123" s="102"/>
      <c r="J123" s="297" t="str">
        <f t="shared" si="3"/>
        <v/>
      </c>
      <c r="K123" s="297" t="str">
        <f t="shared" si="4"/>
        <v/>
      </c>
      <c r="L123" s="102"/>
      <c r="M123" s="193"/>
      <c r="N123" s="194"/>
      <c r="O123" s="301" t="str">
        <f>IF(AND(OR(I123="KO",L123&lt;&gt;""),OR(I123="",J123="",K123="")),Listes!$A$68,IF(AND(L123="",I123&lt;&gt;""),Listes!$A$69,IF(AND(H123&lt;L123,N123=""),Listes!$A$70,IF(AND(K123&lt;J123,N123=""),Listes!$A$71,IF(AND(L123&lt;&gt;"",L123&lt;H123,M123=""),Listes!$A$72,IF(AND(P123="",OR(I123&lt;&gt;"",J123&lt;&gt;"",K123&lt;&gt;"")),Listes!$A$73,""))))))</f>
        <v/>
      </c>
      <c r="P123" s="291"/>
      <c r="Q123" s="331">
        <f t="shared" si="5"/>
        <v>0</v>
      </c>
    </row>
    <row r="124" spans="1:17" ht="20.149999999999999" customHeight="1" x14ac:dyDescent="0.35">
      <c r="A124" s="126">
        <v>118</v>
      </c>
      <c r="B124" s="123" t="str">
        <f>IF('Dépenses sur factures'!B124="","",'Dépenses sur factures'!B124)</f>
        <v/>
      </c>
      <c r="C124" s="197" t="str">
        <f>IF('Dépenses sur factures'!C124="","",'Dépenses sur factures'!C124)</f>
        <v/>
      </c>
      <c r="D124" s="197" t="str">
        <f>IF('Dépenses sur factures'!D124="","",'Dépenses sur factures'!D124)</f>
        <v/>
      </c>
      <c r="E124" s="123" t="str">
        <f>IF('Dépenses sur factures'!E124="","",'Dépenses sur factures'!E124)</f>
        <v/>
      </c>
      <c r="F124" s="296" t="str">
        <f>IF('Dépenses sur factures'!F124="","",'Dépenses sur factures'!F124)</f>
        <v/>
      </c>
      <c r="G124" s="296" t="str">
        <f>IF('Dépenses sur factures'!G124="","",'Dépenses sur factures'!G124)</f>
        <v/>
      </c>
      <c r="H124" s="125" t="str">
        <f>IF('Dépenses sur factures'!H124="","",'Dépenses sur factures'!H124)</f>
        <v/>
      </c>
      <c r="I124" s="102"/>
      <c r="J124" s="297" t="str">
        <f t="shared" si="3"/>
        <v/>
      </c>
      <c r="K124" s="297" t="str">
        <f t="shared" si="4"/>
        <v/>
      </c>
      <c r="L124" s="102"/>
      <c r="M124" s="193"/>
      <c r="N124" s="194"/>
      <c r="O124" s="301" t="str">
        <f>IF(AND(OR(I124="KO",L124&lt;&gt;""),OR(I124="",J124="",K124="")),Listes!$A$68,IF(AND(L124="",I124&lt;&gt;""),Listes!$A$69,IF(AND(H124&lt;L124,N124=""),Listes!$A$70,IF(AND(K124&lt;J124,N124=""),Listes!$A$71,IF(AND(L124&lt;&gt;"",L124&lt;H124,M124=""),Listes!$A$72,IF(AND(P124="",OR(I124&lt;&gt;"",J124&lt;&gt;"",K124&lt;&gt;"")),Listes!$A$73,""))))))</f>
        <v/>
      </c>
      <c r="P124" s="291"/>
      <c r="Q124" s="331">
        <f t="shared" si="5"/>
        <v>0</v>
      </c>
    </row>
    <row r="125" spans="1:17" ht="20.149999999999999" customHeight="1" x14ac:dyDescent="0.35">
      <c r="A125" s="126">
        <v>119</v>
      </c>
      <c r="B125" s="123" t="str">
        <f>IF('Dépenses sur factures'!B125="","",'Dépenses sur factures'!B125)</f>
        <v/>
      </c>
      <c r="C125" s="197" t="str">
        <f>IF('Dépenses sur factures'!C125="","",'Dépenses sur factures'!C125)</f>
        <v/>
      </c>
      <c r="D125" s="197" t="str">
        <f>IF('Dépenses sur factures'!D125="","",'Dépenses sur factures'!D125)</f>
        <v/>
      </c>
      <c r="E125" s="123" t="str">
        <f>IF('Dépenses sur factures'!E125="","",'Dépenses sur factures'!E125)</f>
        <v/>
      </c>
      <c r="F125" s="296" t="str">
        <f>IF('Dépenses sur factures'!F125="","",'Dépenses sur factures'!F125)</f>
        <v/>
      </c>
      <c r="G125" s="296" t="str">
        <f>IF('Dépenses sur factures'!G125="","",'Dépenses sur factures'!G125)</f>
        <v/>
      </c>
      <c r="H125" s="125" t="str">
        <f>IF('Dépenses sur factures'!H125="","",'Dépenses sur factures'!H125)</f>
        <v/>
      </c>
      <c r="I125" s="102"/>
      <c r="J125" s="297" t="str">
        <f t="shared" si="3"/>
        <v/>
      </c>
      <c r="K125" s="297" t="str">
        <f t="shared" si="4"/>
        <v/>
      </c>
      <c r="L125" s="102"/>
      <c r="M125" s="193"/>
      <c r="N125" s="194"/>
      <c r="O125" s="301" t="str">
        <f>IF(AND(OR(I125="KO",L125&lt;&gt;""),OR(I125="",J125="",K125="")),Listes!$A$68,IF(AND(L125="",I125&lt;&gt;""),Listes!$A$69,IF(AND(H125&lt;L125,N125=""),Listes!$A$70,IF(AND(K125&lt;J125,N125=""),Listes!$A$71,IF(AND(L125&lt;&gt;"",L125&lt;H125,M125=""),Listes!$A$72,IF(AND(P125="",OR(I125&lt;&gt;"",J125&lt;&gt;"",K125&lt;&gt;"")),Listes!$A$73,""))))))</f>
        <v/>
      </c>
      <c r="P125" s="291"/>
      <c r="Q125" s="331">
        <f t="shared" si="5"/>
        <v>0</v>
      </c>
    </row>
    <row r="126" spans="1:17" ht="20.149999999999999" customHeight="1" x14ac:dyDescent="0.35">
      <c r="A126" s="126">
        <v>120</v>
      </c>
      <c r="B126" s="123" t="str">
        <f>IF('Dépenses sur factures'!B126="","",'Dépenses sur factures'!B126)</f>
        <v/>
      </c>
      <c r="C126" s="197" t="str">
        <f>IF('Dépenses sur factures'!C126="","",'Dépenses sur factures'!C126)</f>
        <v/>
      </c>
      <c r="D126" s="197" t="str">
        <f>IF('Dépenses sur factures'!D126="","",'Dépenses sur factures'!D126)</f>
        <v/>
      </c>
      <c r="E126" s="123" t="str">
        <f>IF('Dépenses sur factures'!E126="","",'Dépenses sur factures'!E126)</f>
        <v/>
      </c>
      <c r="F126" s="296" t="str">
        <f>IF('Dépenses sur factures'!F126="","",'Dépenses sur factures'!F126)</f>
        <v/>
      </c>
      <c r="G126" s="296" t="str">
        <f>IF('Dépenses sur factures'!G126="","",'Dépenses sur factures'!G126)</f>
        <v/>
      </c>
      <c r="H126" s="125" t="str">
        <f>IF('Dépenses sur factures'!H126="","",'Dépenses sur factures'!H126)</f>
        <v/>
      </c>
      <c r="I126" s="102"/>
      <c r="J126" s="297" t="str">
        <f t="shared" si="3"/>
        <v/>
      </c>
      <c r="K126" s="297" t="str">
        <f t="shared" si="4"/>
        <v/>
      </c>
      <c r="L126" s="102"/>
      <c r="M126" s="193"/>
      <c r="N126" s="194"/>
      <c r="O126" s="301" t="str">
        <f>IF(AND(OR(I126="KO",L126&lt;&gt;""),OR(I126="",J126="",K126="")),Listes!$A$68,IF(AND(L126="",I126&lt;&gt;""),Listes!$A$69,IF(AND(H126&lt;L126,N126=""),Listes!$A$70,IF(AND(K126&lt;J126,N126=""),Listes!$A$71,IF(AND(L126&lt;&gt;"",L126&lt;H126,M126=""),Listes!$A$72,IF(AND(P126="",OR(I126&lt;&gt;"",J126&lt;&gt;"",K126&lt;&gt;"")),Listes!$A$73,""))))))</f>
        <v/>
      </c>
      <c r="P126" s="291"/>
      <c r="Q126" s="331">
        <f t="shared" si="5"/>
        <v>0</v>
      </c>
    </row>
    <row r="127" spans="1:17" ht="20.149999999999999" customHeight="1" x14ac:dyDescent="0.35">
      <c r="A127" s="126">
        <v>121</v>
      </c>
      <c r="B127" s="123" t="str">
        <f>IF('Dépenses sur factures'!B127="","",'Dépenses sur factures'!B127)</f>
        <v/>
      </c>
      <c r="C127" s="197" t="str">
        <f>IF('Dépenses sur factures'!C127="","",'Dépenses sur factures'!C127)</f>
        <v/>
      </c>
      <c r="D127" s="197" t="str">
        <f>IF('Dépenses sur factures'!D127="","",'Dépenses sur factures'!D127)</f>
        <v/>
      </c>
      <c r="E127" s="123" t="str">
        <f>IF('Dépenses sur factures'!E127="","",'Dépenses sur factures'!E127)</f>
        <v/>
      </c>
      <c r="F127" s="296" t="str">
        <f>IF('Dépenses sur factures'!F127="","",'Dépenses sur factures'!F127)</f>
        <v/>
      </c>
      <c r="G127" s="296" t="str">
        <f>IF('Dépenses sur factures'!G127="","",'Dépenses sur factures'!G127)</f>
        <v/>
      </c>
      <c r="H127" s="125" t="str">
        <f>IF('Dépenses sur factures'!H127="","",'Dépenses sur factures'!H127)</f>
        <v/>
      </c>
      <c r="I127" s="102"/>
      <c r="J127" s="297" t="str">
        <f t="shared" si="3"/>
        <v/>
      </c>
      <c r="K127" s="297" t="str">
        <f t="shared" si="4"/>
        <v/>
      </c>
      <c r="L127" s="102"/>
      <c r="M127" s="193"/>
      <c r="N127" s="194"/>
      <c r="O127" s="301" t="str">
        <f>IF(AND(OR(I127="KO",L127&lt;&gt;""),OR(I127="",J127="",K127="")),Listes!$A$68,IF(AND(L127="",I127&lt;&gt;""),Listes!$A$69,IF(AND(H127&lt;L127,N127=""),Listes!$A$70,IF(AND(K127&lt;J127,N127=""),Listes!$A$71,IF(AND(L127&lt;&gt;"",L127&lt;H127,M127=""),Listes!$A$72,IF(AND(P127="",OR(I127&lt;&gt;"",J127&lt;&gt;"",K127&lt;&gt;"")),Listes!$A$73,""))))))</f>
        <v/>
      </c>
      <c r="P127" s="291"/>
      <c r="Q127" s="331">
        <f t="shared" si="5"/>
        <v>0</v>
      </c>
    </row>
    <row r="128" spans="1:17" ht="20.149999999999999" customHeight="1" x14ac:dyDescent="0.35">
      <c r="A128" s="126">
        <v>122</v>
      </c>
      <c r="B128" s="123" t="str">
        <f>IF('Dépenses sur factures'!B128="","",'Dépenses sur factures'!B128)</f>
        <v/>
      </c>
      <c r="C128" s="197" t="str">
        <f>IF('Dépenses sur factures'!C128="","",'Dépenses sur factures'!C128)</f>
        <v/>
      </c>
      <c r="D128" s="197" t="str">
        <f>IF('Dépenses sur factures'!D128="","",'Dépenses sur factures'!D128)</f>
        <v/>
      </c>
      <c r="E128" s="123" t="str">
        <f>IF('Dépenses sur factures'!E128="","",'Dépenses sur factures'!E128)</f>
        <v/>
      </c>
      <c r="F128" s="296" t="str">
        <f>IF('Dépenses sur factures'!F128="","",'Dépenses sur factures'!F128)</f>
        <v/>
      </c>
      <c r="G128" s="296" t="str">
        <f>IF('Dépenses sur factures'!G128="","",'Dépenses sur factures'!G128)</f>
        <v/>
      </c>
      <c r="H128" s="125" t="str">
        <f>IF('Dépenses sur factures'!H128="","",'Dépenses sur factures'!H128)</f>
        <v/>
      </c>
      <c r="I128" s="102"/>
      <c r="J128" s="297" t="str">
        <f t="shared" si="3"/>
        <v/>
      </c>
      <c r="K128" s="297" t="str">
        <f t="shared" si="4"/>
        <v/>
      </c>
      <c r="L128" s="102"/>
      <c r="M128" s="193"/>
      <c r="N128" s="194"/>
      <c r="O128" s="301" t="str">
        <f>IF(AND(OR(I128="KO",L128&lt;&gt;""),OR(I128="",J128="",K128="")),Listes!$A$68,IF(AND(L128="",I128&lt;&gt;""),Listes!$A$69,IF(AND(H128&lt;L128,N128=""),Listes!$A$70,IF(AND(K128&lt;J128,N128=""),Listes!$A$71,IF(AND(L128&lt;&gt;"",L128&lt;H128,M128=""),Listes!$A$72,IF(AND(P128="",OR(I128&lt;&gt;"",J128&lt;&gt;"",K128&lt;&gt;"")),Listes!$A$73,""))))))</f>
        <v/>
      </c>
      <c r="P128" s="291"/>
      <c r="Q128" s="331">
        <f t="shared" si="5"/>
        <v>0</v>
      </c>
    </row>
    <row r="129" spans="1:17" ht="20.149999999999999" customHeight="1" x14ac:dyDescent="0.35">
      <c r="A129" s="126">
        <v>123</v>
      </c>
      <c r="B129" s="123" t="str">
        <f>IF('Dépenses sur factures'!B129="","",'Dépenses sur factures'!B129)</f>
        <v/>
      </c>
      <c r="C129" s="197" t="str">
        <f>IF('Dépenses sur factures'!C129="","",'Dépenses sur factures'!C129)</f>
        <v/>
      </c>
      <c r="D129" s="197" t="str">
        <f>IF('Dépenses sur factures'!D129="","",'Dépenses sur factures'!D129)</f>
        <v/>
      </c>
      <c r="E129" s="123" t="str">
        <f>IF('Dépenses sur factures'!E129="","",'Dépenses sur factures'!E129)</f>
        <v/>
      </c>
      <c r="F129" s="296" t="str">
        <f>IF('Dépenses sur factures'!F129="","",'Dépenses sur factures'!F129)</f>
        <v/>
      </c>
      <c r="G129" s="296" t="str">
        <f>IF('Dépenses sur factures'!G129="","",'Dépenses sur factures'!G129)</f>
        <v/>
      </c>
      <c r="H129" s="125" t="str">
        <f>IF('Dépenses sur factures'!H129="","",'Dépenses sur factures'!H129)</f>
        <v/>
      </c>
      <c r="I129" s="102"/>
      <c r="J129" s="297" t="str">
        <f t="shared" si="3"/>
        <v/>
      </c>
      <c r="K129" s="297" t="str">
        <f t="shared" si="4"/>
        <v/>
      </c>
      <c r="L129" s="102"/>
      <c r="M129" s="193"/>
      <c r="N129" s="194"/>
      <c r="O129" s="301" t="str">
        <f>IF(AND(OR(I129="KO",L129&lt;&gt;""),OR(I129="",J129="",K129="")),Listes!$A$68,IF(AND(L129="",I129&lt;&gt;""),Listes!$A$69,IF(AND(H129&lt;L129,N129=""),Listes!$A$70,IF(AND(K129&lt;J129,N129=""),Listes!$A$71,IF(AND(L129&lt;&gt;"",L129&lt;H129,M129=""),Listes!$A$72,IF(AND(P129="",OR(I129&lt;&gt;"",J129&lt;&gt;"",K129&lt;&gt;"")),Listes!$A$73,""))))))</f>
        <v/>
      </c>
      <c r="P129" s="291"/>
      <c r="Q129" s="331">
        <f t="shared" si="5"/>
        <v>0</v>
      </c>
    </row>
    <row r="130" spans="1:17" ht="20.149999999999999" customHeight="1" x14ac:dyDescent="0.35">
      <c r="A130" s="126">
        <v>124</v>
      </c>
      <c r="B130" s="123" t="str">
        <f>IF('Dépenses sur factures'!B130="","",'Dépenses sur factures'!B130)</f>
        <v/>
      </c>
      <c r="C130" s="197" t="str">
        <f>IF('Dépenses sur factures'!C130="","",'Dépenses sur factures'!C130)</f>
        <v/>
      </c>
      <c r="D130" s="197" t="str">
        <f>IF('Dépenses sur factures'!D130="","",'Dépenses sur factures'!D130)</f>
        <v/>
      </c>
      <c r="E130" s="123" t="str">
        <f>IF('Dépenses sur factures'!E130="","",'Dépenses sur factures'!E130)</f>
        <v/>
      </c>
      <c r="F130" s="296" t="str">
        <f>IF('Dépenses sur factures'!F130="","",'Dépenses sur factures'!F130)</f>
        <v/>
      </c>
      <c r="G130" s="296" t="str">
        <f>IF('Dépenses sur factures'!G130="","",'Dépenses sur factures'!G130)</f>
        <v/>
      </c>
      <c r="H130" s="125" t="str">
        <f>IF('Dépenses sur factures'!H130="","",'Dépenses sur factures'!H130)</f>
        <v/>
      </c>
      <c r="I130" s="102"/>
      <c r="J130" s="297" t="str">
        <f t="shared" si="3"/>
        <v/>
      </c>
      <c r="K130" s="297" t="str">
        <f t="shared" si="4"/>
        <v/>
      </c>
      <c r="L130" s="102"/>
      <c r="M130" s="193"/>
      <c r="N130" s="194"/>
      <c r="O130" s="301" t="str">
        <f>IF(AND(OR(I130="KO",L130&lt;&gt;""),OR(I130="",J130="",K130="")),Listes!$A$68,IF(AND(L130="",I130&lt;&gt;""),Listes!$A$69,IF(AND(H130&lt;L130,N130=""),Listes!$A$70,IF(AND(K130&lt;J130,N130=""),Listes!$A$71,IF(AND(L130&lt;&gt;"",L130&lt;H130,M130=""),Listes!$A$72,IF(AND(P130="",OR(I130&lt;&gt;"",J130&lt;&gt;"",K130&lt;&gt;"")),Listes!$A$73,""))))))</f>
        <v/>
      </c>
      <c r="P130" s="291"/>
      <c r="Q130" s="331">
        <f t="shared" si="5"/>
        <v>0</v>
      </c>
    </row>
    <row r="131" spans="1:17" ht="20.149999999999999" customHeight="1" x14ac:dyDescent="0.35">
      <c r="A131" s="126">
        <v>125</v>
      </c>
      <c r="B131" s="123" t="str">
        <f>IF('Dépenses sur factures'!B131="","",'Dépenses sur factures'!B131)</f>
        <v/>
      </c>
      <c r="C131" s="197" t="str">
        <f>IF('Dépenses sur factures'!C131="","",'Dépenses sur factures'!C131)</f>
        <v/>
      </c>
      <c r="D131" s="197" t="str">
        <f>IF('Dépenses sur factures'!D131="","",'Dépenses sur factures'!D131)</f>
        <v/>
      </c>
      <c r="E131" s="123" t="str">
        <f>IF('Dépenses sur factures'!E131="","",'Dépenses sur factures'!E131)</f>
        <v/>
      </c>
      <c r="F131" s="296" t="str">
        <f>IF('Dépenses sur factures'!F131="","",'Dépenses sur factures'!F131)</f>
        <v/>
      </c>
      <c r="G131" s="296" t="str">
        <f>IF('Dépenses sur factures'!G131="","",'Dépenses sur factures'!G131)</f>
        <v/>
      </c>
      <c r="H131" s="125" t="str">
        <f>IF('Dépenses sur factures'!H131="","",'Dépenses sur factures'!H131)</f>
        <v/>
      </c>
      <c r="I131" s="102"/>
      <c r="J131" s="297" t="str">
        <f t="shared" si="3"/>
        <v/>
      </c>
      <c r="K131" s="297" t="str">
        <f t="shared" si="4"/>
        <v/>
      </c>
      <c r="L131" s="102"/>
      <c r="M131" s="193"/>
      <c r="N131" s="194"/>
      <c r="O131" s="301" t="str">
        <f>IF(AND(OR(I131="KO",L131&lt;&gt;""),OR(I131="",J131="",K131="")),Listes!$A$68,IF(AND(L131="",I131&lt;&gt;""),Listes!$A$69,IF(AND(H131&lt;L131,N131=""),Listes!$A$70,IF(AND(K131&lt;J131,N131=""),Listes!$A$71,IF(AND(L131&lt;&gt;"",L131&lt;H131,M131=""),Listes!$A$72,IF(AND(P131="",OR(I131&lt;&gt;"",J131&lt;&gt;"",K131&lt;&gt;"")),Listes!$A$73,""))))))</f>
        <v/>
      </c>
      <c r="P131" s="291"/>
      <c r="Q131" s="331">
        <f t="shared" si="5"/>
        <v>0</v>
      </c>
    </row>
    <row r="132" spans="1:17" ht="20.149999999999999" customHeight="1" x14ac:dyDescent="0.35">
      <c r="A132" s="126">
        <v>126</v>
      </c>
      <c r="B132" s="123" t="str">
        <f>IF('Dépenses sur factures'!B132="","",'Dépenses sur factures'!B132)</f>
        <v/>
      </c>
      <c r="C132" s="197" t="str">
        <f>IF('Dépenses sur factures'!C132="","",'Dépenses sur factures'!C132)</f>
        <v/>
      </c>
      <c r="D132" s="197" t="str">
        <f>IF('Dépenses sur factures'!D132="","",'Dépenses sur factures'!D132)</f>
        <v/>
      </c>
      <c r="E132" s="123" t="str">
        <f>IF('Dépenses sur factures'!E132="","",'Dépenses sur factures'!E132)</f>
        <v/>
      </c>
      <c r="F132" s="296" t="str">
        <f>IF('Dépenses sur factures'!F132="","",'Dépenses sur factures'!F132)</f>
        <v/>
      </c>
      <c r="G132" s="296" t="str">
        <f>IF('Dépenses sur factures'!G132="","",'Dépenses sur factures'!G132)</f>
        <v/>
      </c>
      <c r="H132" s="125" t="str">
        <f>IF('Dépenses sur factures'!H132="","",'Dépenses sur factures'!H132)</f>
        <v/>
      </c>
      <c r="I132" s="102"/>
      <c r="J132" s="297" t="str">
        <f t="shared" si="3"/>
        <v/>
      </c>
      <c r="K132" s="297" t="str">
        <f t="shared" si="4"/>
        <v/>
      </c>
      <c r="L132" s="102"/>
      <c r="M132" s="193"/>
      <c r="N132" s="194"/>
      <c r="O132" s="301" t="str">
        <f>IF(AND(OR(I132="KO",L132&lt;&gt;""),OR(I132="",J132="",K132="")),Listes!$A$68,IF(AND(L132="",I132&lt;&gt;""),Listes!$A$69,IF(AND(H132&lt;L132,N132=""),Listes!$A$70,IF(AND(K132&lt;J132,N132=""),Listes!$A$71,IF(AND(L132&lt;&gt;"",L132&lt;H132,M132=""),Listes!$A$72,IF(AND(P132="",OR(I132&lt;&gt;"",J132&lt;&gt;"",K132&lt;&gt;"")),Listes!$A$73,""))))))</f>
        <v/>
      </c>
      <c r="P132" s="291"/>
      <c r="Q132" s="331">
        <f t="shared" si="5"/>
        <v>0</v>
      </c>
    </row>
    <row r="133" spans="1:17" ht="20.149999999999999" customHeight="1" x14ac:dyDescent="0.35">
      <c r="A133" s="126">
        <v>127</v>
      </c>
      <c r="B133" s="123" t="str">
        <f>IF('Dépenses sur factures'!B133="","",'Dépenses sur factures'!B133)</f>
        <v/>
      </c>
      <c r="C133" s="197" t="str">
        <f>IF('Dépenses sur factures'!C133="","",'Dépenses sur factures'!C133)</f>
        <v/>
      </c>
      <c r="D133" s="197" t="str">
        <f>IF('Dépenses sur factures'!D133="","",'Dépenses sur factures'!D133)</f>
        <v/>
      </c>
      <c r="E133" s="123" t="str">
        <f>IF('Dépenses sur factures'!E133="","",'Dépenses sur factures'!E133)</f>
        <v/>
      </c>
      <c r="F133" s="296" t="str">
        <f>IF('Dépenses sur factures'!F133="","",'Dépenses sur factures'!F133)</f>
        <v/>
      </c>
      <c r="G133" s="296" t="str">
        <f>IF('Dépenses sur factures'!G133="","",'Dépenses sur factures'!G133)</f>
        <v/>
      </c>
      <c r="H133" s="125" t="str">
        <f>IF('Dépenses sur factures'!H133="","",'Dépenses sur factures'!H133)</f>
        <v/>
      </c>
      <c r="I133" s="102"/>
      <c r="J133" s="297" t="str">
        <f t="shared" si="3"/>
        <v/>
      </c>
      <c r="K133" s="297" t="str">
        <f t="shared" si="4"/>
        <v/>
      </c>
      <c r="L133" s="102"/>
      <c r="M133" s="193"/>
      <c r="N133" s="194"/>
      <c r="O133" s="301" t="str">
        <f>IF(AND(OR(I133="KO",L133&lt;&gt;""),OR(I133="",J133="",K133="")),Listes!$A$68,IF(AND(L133="",I133&lt;&gt;""),Listes!$A$69,IF(AND(H133&lt;L133,N133=""),Listes!$A$70,IF(AND(K133&lt;J133,N133=""),Listes!$A$71,IF(AND(L133&lt;&gt;"",L133&lt;H133,M133=""),Listes!$A$72,IF(AND(P133="",OR(I133&lt;&gt;"",J133&lt;&gt;"",K133&lt;&gt;"")),Listes!$A$73,""))))))</f>
        <v/>
      </c>
      <c r="P133" s="291"/>
      <c r="Q133" s="331">
        <f t="shared" si="5"/>
        <v>0</v>
      </c>
    </row>
    <row r="134" spans="1:17" ht="20.149999999999999" customHeight="1" x14ac:dyDescent="0.35">
      <c r="A134" s="126">
        <v>128</v>
      </c>
      <c r="B134" s="123" t="str">
        <f>IF('Dépenses sur factures'!B134="","",'Dépenses sur factures'!B134)</f>
        <v/>
      </c>
      <c r="C134" s="197" t="str">
        <f>IF('Dépenses sur factures'!C134="","",'Dépenses sur factures'!C134)</f>
        <v/>
      </c>
      <c r="D134" s="197" t="str">
        <f>IF('Dépenses sur factures'!D134="","",'Dépenses sur factures'!D134)</f>
        <v/>
      </c>
      <c r="E134" s="123" t="str">
        <f>IF('Dépenses sur factures'!E134="","",'Dépenses sur factures'!E134)</f>
        <v/>
      </c>
      <c r="F134" s="296" t="str">
        <f>IF('Dépenses sur factures'!F134="","",'Dépenses sur factures'!F134)</f>
        <v/>
      </c>
      <c r="G134" s="296" t="str">
        <f>IF('Dépenses sur factures'!G134="","",'Dépenses sur factures'!G134)</f>
        <v/>
      </c>
      <c r="H134" s="125" t="str">
        <f>IF('Dépenses sur factures'!H134="","",'Dépenses sur factures'!H134)</f>
        <v/>
      </c>
      <c r="I134" s="102"/>
      <c r="J134" s="297" t="str">
        <f t="shared" si="3"/>
        <v/>
      </c>
      <c r="K134" s="297" t="str">
        <f t="shared" si="4"/>
        <v/>
      </c>
      <c r="L134" s="102"/>
      <c r="M134" s="193"/>
      <c r="N134" s="194"/>
      <c r="O134" s="301" t="str">
        <f>IF(AND(OR(I134="KO",L134&lt;&gt;""),OR(I134="",J134="",K134="")),Listes!$A$68,IF(AND(L134="",I134&lt;&gt;""),Listes!$A$69,IF(AND(H134&lt;L134,N134=""),Listes!$A$70,IF(AND(K134&lt;J134,N134=""),Listes!$A$71,IF(AND(L134&lt;&gt;"",L134&lt;H134,M134=""),Listes!$A$72,IF(AND(P134="",OR(I134&lt;&gt;"",J134&lt;&gt;"",K134&lt;&gt;"")),Listes!$A$73,""))))))</f>
        <v/>
      </c>
      <c r="P134" s="291"/>
      <c r="Q134" s="331">
        <f t="shared" si="5"/>
        <v>0</v>
      </c>
    </row>
    <row r="135" spans="1:17" ht="20.149999999999999" customHeight="1" x14ac:dyDescent="0.35">
      <c r="A135" s="126">
        <v>129</v>
      </c>
      <c r="B135" s="123" t="str">
        <f>IF('Dépenses sur factures'!B135="","",'Dépenses sur factures'!B135)</f>
        <v/>
      </c>
      <c r="C135" s="197" t="str">
        <f>IF('Dépenses sur factures'!C135="","",'Dépenses sur factures'!C135)</f>
        <v/>
      </c>
      <c r="D135" s="197" t="str">
        <f>IF('Dépenses sur factures'!D135="","",'Dépenses sur factures'!D135)</f>
        <v/>
      </c>
      <c r="E135" s="123" t="str">
        <f>IF('Dépenses sur factures'!E135="","",'Dépenses sur factures'!E135)</f>
        <v/>
      </c>
      <c r="F135" s="296" t="str">
        <f>IF('Dépenses sur factures'!F135="","",'Dépenses sur factures'!F135)</f>
        <v/>
      </c>
      <c r="G135" s="296" t="str">
        <f>IF('Dépenses sur factures'!G135="","",'Dépenses sur factures'!G135)</f>
        <v/>
      </c>
      <c r="H135" s="125" t="str">
        <f>IF('Dépenses sur factures'!H135="","",'Dépenses sur factures'!H135)</f>
        <v/>
      </c>
      <c r="I135" s="102"/>
      <c r="J135" s="297" t="str">
        <f t="shared" si="3"/>
        <v/>
      </c>
      <c r="K135" s="297" t="str">
        <f t="shared" si="4"/>
        <v/>
      </c>
      <c r="L135" s="102"/>
      <c r="M135" s="193"/>
      <c r="N135" s="194"/>
      <c r="O135" s="301" t="str">
        <f>IF(AND(OR(I135="KO",L135&lt;&gt;""),OR(I135="",J135="",K135="")),Listes!$A$68,IF(AND(L135="",I135&lt;&gt;""),Listes!$A$69,IF(AND(H135&lt;L135,N135=""),Listes!$A$70,IF(AND(K135&lt;J135,N135=""),Listes!$A$71,IF(AND(L135&lt;&gt;"",L135&lt;H135,M135=""),Listes!$A$72,IF(AND(P135="",OR(I135&lt;&gt;"",J135&lt;&gt;"",K135&lt;&gt;"")),Listes!$A$73,""))))))</f>
        <v/>
      </c>
      <c r="P135" s="291"/>
      <c r="Q135" s="331">
        <f t="shared" si="5"/>
        <v>0</v>
      </c>
    </row>
    <row r="136" spans="1:17" ht="20.149999999999999" customHeight="1" x14ac:dyDescent="0.35">
      <c r="A136" s="126">
        <v>130</v>
      </c>
      <c r="B136" s="123" t="str">
        <f>IF('Dépenses sur factures'!B136="","",'Dépenses sur factures'!B136)</f>
        <v/>
      </c>
      <c r="C136" s="197" t="str">
        <f>IF('Dépenses sur factures'!C136="","",'Dépenses sur factures'!C136)</f>
        <v/>
      </c>
      <c r="D136" s="197" t="str">
        <f>IF('Dépenses sur factures'!D136="","",'Dépenses sur factures'!D136)</f>
        <v/>
      </c>
      <c r="E136" s="123" t="str">
        <f>IF('Dépenses sur factures'!E136="","",'Dépenses sur factures'!E136)</f>
        <v/>
      </c>
      <c r="F136" s="296" t="str">
        <f>IF('Dépenses sur factures'!F136="","",'Dépenses sur factures'!F136)</f>
        <v/>
      </c>
      <c r="G136" s="296" t="str">
        <f>IF('Dépenses sur factures'!G136="","",'Dépenses sur factures'!G136)</f>
        <v/>
      </c>
      <c r="H136" s="125" t="str">
        <f>IF('Dépenses sur factures'!H136="","",'Dépenses sur factures'!H136)</f>
        <v/>
      </c>
      <c r="I136" s="102"/>
      <c r="J136" s="297" t="str">
        <f t="shared" ref="J136:J199" si="6">IF(I136="KO","",IF(I136="","",F136))</f>
        <v/>
      </c>
      <c r="K136" s="297" t="str">
        <f t="shared" ref="K136:K199" si="7">IF(I136="KO","",IF(I136="","",G136))</f>
        <v/>
      </c>
      <c r="L136" s="102"/>
      <c r="M136" s="193"/>
      <c r="N136" s="194"/>
      <c r="O136" s="301" t="str">
        <f>IF(AND(OR(I136="KO",L136&lt;&gt;""),OR(I136="",J136="",K136="")),Listes!$A$68,IF(AND(L136="",I136&lt;&gt;""),Listes!$A$69,IF(AND(H136&lt;L136,N136=""),Listes!$A$70,IF(AND(K136&lt;J136,N136=""),Listes!$A$71,IF(AND(L136&lt;&gt;"",L136&lt;H136,M136=""),Listes!$A$72,IF(AND(P136="",OR(I136&lt;&gt;"",J136&lt;&gt;"",K136&lt;&gt;"")),Listes!$A$73,""))))))</f>
        <v/>
      </c>
      <c r="P136" s="291"/>
      <c r="Q136" s="331">
        <f t="shared" ref="Q136:Q199" si="8">IF(AND(B136&lt;&gt;"",P136&lt;&gt;"Oui"),1,0)</f>
        <v>0</v>
      </c>
    </row>
    <row r="137" spans="1:17" ht="20.149999999999999" customHeight="1" x14ac:dyDescent="0.35">
      <c r="A137" s="126">
        <v>131</v>
      </c>
      <c r="B137" s="123" t="str">
        <f>IF('Dépenses sur factures'!B137="","",'Dépenses sur factures'!B137)</f>
        <v/>
      </c>
      <c r="C137" s="197" t="str">
        <f>IF('Dépenses sur factures'!C137="","",'Dépenses sur factures'!C137)</f>
        <v/>
      </c>
      <c r="D137" s="197" t="str">
        <f>IF('Dépenses sur factures'!D137="","",'Dépenses sur factures'!D137)</f>
        <v/>
      </c>
      <c r="E137" s="123" t="str">
        <f>IF('Dépenses sur factures'!E137="","",'Dépenses sur factures'!E137)</f>
        <v/>
      </c>
      <c r="F137" s="296" t="str">
        <f>IF('Dépenses sur factures'!F137="","",'Dépenses sur factures'!F137)</f>
        <v/>
      </c>
      <c r="G137" s="296" t="str">
        <f>IF('Dépenses sur factures'!G137="","",'Dépenses sur factures'!G137)</f>
        <v/>
      </c>
      <c r="H137" s="125" t="str">
        <f>IF('Dépenses sur factures'!H137="","",'Dépenses sur factures'!H137)</f>
        <v/>
      </c>
      <c r="I137" s="102"/>
      <c r="J137" s="297" t="str">
        <f t="shared" si="6"/>
        <v/>
      </c>
      <c r="K137" s="297" t="str">
        <f t="shared" si="7"/>
        <v/>
      </c>
      <c r="L137" s="102"/>
      <c r="M137" s="193"/>
      <c r="N137" s="194"/>
      <c r="O137" s="301" t="str">
        <f>IF(AND(OR(I137="KO",L137&lt;&gt;""),OR(I137="",J137="",K137="")),Listes!$A$68,IF(AND(L137="",I137&lt;&gt;""),Listes!$A$69,IF(AND(H137&lt;L137,N137=""),Listes!$A$70,IF(AND(K137&lt;J137,N137=""),Listes!$A$71,IF(AND(L137&lt;&gt;"",L137&lt;H137,M137=""),Listes!$A$72,IF(AND(P137="",OR(I137&lt;&gt;"",J137&lt;&gt;"",K137&lt;&gt;"")),Listes!$A$73,""))))))</f>
        <v/>
      </c>
      <c r="P137" s="291"/>
      <c r="Q137" s="331">
        <f t="shared" si="8"/>
        <v>0</v>
      </c>
    </row>
    <row r="138" spans="1:17" ht="20.149999999999999" customHeight="1" x14ac:dyDescent="0.35">
      <c r="A138" s="126">
        <v>132</v>
      </c>
      <c r="B138" s="123" t="str">
        <f>IF('Dépenses sur factures'!B138="","",'Dépenses sur factures'!B138)</f>
        <v/>
      </c>
      <c r="C138" s="197" t="str">
        <f>IF('Dépenses sur factures'!C138="","",'Dépenses sur factures'!C138)</f>
        <v/>
      </c>
      <c r="D138" s="197" t="str">
        <f>IF('Dépenses sur factures'!D138="","",'Dépenses sur factures'!D138)</f>
        <v/>
      </c>
      <c r="E138" s="123" t="str">
        <f>IF('Dépenses sur factures'!E138="","",'Dépenses sur factures'!E138)</f>
        <v/>
      </c>
      <c r="F138" s="296" t="str">
        <f>IF('Dépenses sur factures'!F138="","",'Dépenses sur factures'!F138)</f>
        <v/>
      </c>
      <c r="G138" s="296" t="str">
        <f>IF('Dépenses sur factures'!G138="","",'Dépenses sur factures'!G138)</f>
        <v/>
      </c>
      <c r="H138" s="125" t="str">
        <f>IF('Dépenses sur factures'!H138="","",'Dépenses sur factures'!H138)</f>
        <v/>
      </c>
      <c r="I138" s="102"/>
      <c r="J138" s="297" t="str">
        <f t="shared" si="6"/>
        <v/>
      </c>
      <c r="K138" s="297" t="str">
        <f t="shared" si="7"/>
        <v/>
      </c>
      <c r="L138" s="102"/>
      <c r="M138" s="193"/>
      <c r="N138" s="194"/>
      <c r="O138" s="301" t="str">
        <f>IF(AND(OR(I138="KO",L138&lt;&gt;""),OR(I138="",J138="",K138="")),Listes!$A$68,IF(AND(L138="",I138&lt;&gt;""),Listes!$A$69,IF(AND(H138&lt;L138,N138=""),Listes!$A$70,IF(AND(K138&lt;J138,N138=""),Listes!$A$71,IF(AND(L138&lt;&gt;"",L138&lt;H138,M138=""),Listes!$A$72,IF(AND(P138="",OR(I138&lt;&gt;"",J138&lt;&gt;"",K138&lt;&gt;"")),Listes!$A$73,""))))))</f>
        <v/>
      </c>
      <c r="P138" s="291"/>
      <c r="Q138" s="331">
        <f t="shared" si="8"/>
        <v>0</v>
      </c>
    </row>
    <row r="139" spans="1:17" ht="20.149999999999999" customHeight="1" x14ac:dyDescent="0.35">
      <c r="A139" s="126">
        <v>133</v>
      </c>
      <c r="B139" s="123" t="str">
        <f>IF('Dépenses sur factures'!B139="","",'Dépenses sur factures'!B139)</f>
        <v/>
      </c>
      <c r="C139" s="197" t="str">
        <f>IF('Dépenses sur factures'!C139="","",'Dépenses sur factures'!C139)</f>
        <v/>
      </c>
      <c r="D139" s="197" t="str">
        <f>IF('Dépenses sur factures'!D139="","",'Dépenses sur factures'!D139)</f>
        <v/>
      </c>
      <c r="E139" s="123" t="str">
        <f>IF('Dépenses sur factures'!E139="","",'Dépenses sur factures'!E139)</f>
        <v/>
      </c>
      <c r="F139" s="296" t="str">
        <f>IF('Dépenses sur factures'!F139="","",'Dépenses sur factures'!F139)</f>
        <v/>
      </c>
      <c r="G139" s="296" t="str">
        <f>IF('Dépenses sur factures'!G139="","",'Dépenses sur factures'!G139)</f>
        <v/>
      </c>
      <c r="H139" s="125" t="str">
        <f>IF('Dépenses sur factures'!H139="","",'Dépenses sur factures'!H139)</f>
        <v/>
      </c>
      <c r="I139" s="102"/>
      <c r="J139" s="297" t="str">
        <f t="shared" si="6"/>
        <v/>
      </c>
      <c r="K139" s="297" t="str">
        <f t="shared" si="7"/>
        <v/>
      </c>
      <c r="L139" s="102"/>
      <c r="M139" s="193"/>
      <c r="N139" s="194"/>
      <c r="O139" s="301" t="str">
        <f>IF(AND(OR(I139="KO",L139&lt;&gt;""),OR(I139="",J139="",K139="")),Listes!$A$68,IF(AND(L139="",I139&lt;&gt;""),Listes!$A$69,IF(AND(H139&lt;L139,N139=""),Listes!$A$70,IF(AND(K139&lt;J139,N139=""),Listes!$A$71,IF(AND(L139&lt;&gt;"",L139&lt;H139,M139=""),Listes!$A$72,IF(AND(P139="",OR(I139&lt;&gt;"",J139&lt;&gt;"",K139&lt;&gt;"")),Listes!$A$73,""))))))</f>
        <v/>
      </c>
      <c r="P139" s="291"/>
      <c r="Q139" s="331">
        <f t="shared" si="8"/>
        <v>0</v>
      </c>
    </row>
    <row r="140" spans="1:17" ht="20.149999999999999" customHeight="1" x14ac:dyDescent="0.35">
      <c r="A140" s="126">
        <v>134</v>
      </c>
      <c r="B140" s="123" t="str">
        <f>IF('Dépenses sur factures'!B140="","",'Dépenses sur factures'!B140)</f>
        <v/>
      </c>
      <c r="C140" s="197" t="str">
        <f>IF('Dépenses sur factures'!C140="","",'Dépenses sur factures'!C140)</f>
        <v/>
      </c>
      <c r="D140" s="197" t="str">
        <f>IF('Dépenses sur factures'!D140="","",'Dépenses sur factures'!D140)</f>
        <v/>
      </c>
      <c r="E140" s="123" t="str">
        <f>IF('Dépenses sur factures'!E140="","",'Dépenses sur factures'!E140)</f>
        <v/>
      </c>
      <c r="F140" s="296" t="str">
        <f>IF('Dépenses sur factures'!F140="","",'Dépenses sur factures'!F140)</f>
        <v/>
      </c>
      <c r="G140" s="296" t="str">
        <f>IF('Dépenses sur factures'!G140="","",'Dépenses sur factures'!G140)</f>
        <v/>
      </c>
      <c r="H140" s="125" t="str">
        <f>IF('Dépenses sur factures'!H140="","",'Dépenses sur factures'!H140)</f>
        <v/>
      </c>
      <c r="I140" s="102"/>
      <c r="J140" s="297" t="str">
        <f t="shared" si="6"/>
        <v/>
      </c>
      <c r="K140" s="297" t="str">
        <f t="shared" si="7"/>
        <v/>
      </c>
      <c r="L140" s="102"/>
      <c r="M140" s="193"/>
      <c r="N140" s="194"/>
      <c r="O140" s="301" t="str">
        <f>IF(AND(OR(I140="KO",L140&lt;&gt;""),OR(I140="",J140="",K140="")),Listes!$A$68,IF(AND(L140="",I140&lt;&gt;""),Listes!$A$69,IF(AND(H140&lt;L140,N140=""),Listes!$A$70,IF(AND(K140&lt;J140,N140=""),Listes!$A$71,IF(AND(L140&lt;&gt;"",L140&lt;H140,M140=""),Listes!$A$72,IF(AND(P140="",OR(I140&lt;&gt;"",J140&lt;&gt;"",K140&lt;&gt;"")),Listes!$A$73,""))))))</f>
        <v/>
      </c>
      <c r="P140" s="291"/>
      <c r="Q140" s="331">
        <f t="shared" si="8"/>
        <v>0</v>
      </c>
    </row>
    <row r="141" spans="1:17" ht="20.149999999999999" customHeight="1" x14ac:dyDescent="0.35">
      <c r="A141" s="126">
        <v>135</v>
      </c>
      <c r="B141" s="123" t="str">
        <f>IF('Dépenses sur factures'!B141="","",'Dépenses sur factures'!B141)</f>
        <v/>
      </c>
      <c r="C141" s="197" t="str">
        <f>IF('Dépenses sur factures'!C141="","",'Dépenses sur factures'!C141)</f>
        <v/>
      </c>
      <c r="D141" s="197" t="str">
        <f>IF('Dépenses sur factures'!D141="","",'Dépenses sur factures'!D141)</f>
        <v/>
      </c>
      <c r="E141" s="123" t="str">
        <f>IF('Dépenses sur factures'!E141="","",'Dépenses sur factures'!E141)</f>
        <v/>
      </c>
      <c r="F141" s="296" t="str">
        <f>IF('Dépenses sur factures'!F141="","",'Dépenses sur factures'!F141)</f>
        <v/>
      </c>
      <c r="G141" s="296" t="str">
        <f>IF('Dépenses sur factures'!G141="","",'Dépenses sur factures'!G141)</f>
        <v/>
      </c>
      <c r="H141" s="125" t="str">
        <f>IF('Dépenses sur factures'!H141="","",'Dépenses sur factures'!H141)</f>
        <v/>
      </c>
      <c r="I141" s="102"/>
      <c r="J141" s="297" t="str">
        <f t="shared" si="6"/>
        <v/>
      </c>
      <c r="K141" s="297" t="str">
        <f t="shared" si="7"/>
        <v/>
      </c>
      <c r="L141" s="102"/>
      <c r="M141" s="193"/>
      <c r="N141" s="194"/>
      <c r="O141" s="301" t="str">
        <f>IF(AND(OR(I141="KO",L141&lt;&gt;""),OR(I141="",J141="",K141="")),Listes!$A$68,IF(AND(L141="",I141&lt;&gt;""),Listes!$A$69,IF(AND(H141&lt;L141,N141=""),Listes!$A$70,IF(AND(K141&lt;J141,N141=""),Listes!$A$71,IF(AND(L141&lt;&gt;"",L141&lt;H141,M141=""),Listes!$A$72,IF(AND(P141="",OR(I141&lt;&gt;"",J141&lt;&gt;"",K141&lt;&gt;"")),Listes!$A$73,""))))))</f>
        <v/>
      </c>
      <c r="P141" s="291"/>
      <c r="Q141" s="331">
        <f t="shared" si="8"/>
        <v>0</v>
      </c>
    </row>
    <row r="142" spans="1:17" ht="20.149999999999999" customHeight="1" x14ac:dyDescent="0.35">
      <c r="A142" s="126">
        <v>136</v>
      </c>
      <c r="B142" s="123" t="str">
        <f>IF('Dépenses sur factures'!B142="","",'Dépenses sur factures'!B142)</f>
        <v/>
      </c>
      <c r="C142" s="197" t="str">
        <f>IF('Dépenses sur factures'!C142="","",'Dépenses sur factures'!C142)</f>
        <v/>
      </c>
      <c r="D142" s="197" t="str">
        <f>IF('Dépenses sur factures'!D142="","",'Dépenses sur factures'!D142)</f>
        <v/>
      </c>
      <c r="E142" s="123" t="str">
        <f>IF('Dépenses sur factures'!E142="","",'Dépenses sur factures'!E142)</f>
        <v/>
      </c>
      <c r="F142" s="296" t="str">
        <f>IF('Dépenses sur factures'!F142="","",'Dépenses sur factures'!F142)</f>
        <v/>
      </c>
      <c r="G142" s="296" t="str">
        <f>IF('Dépenses sur factures'!G142="","",'Dépenses sur factures'!G142)</f>
        <v/>
      </c>
      <c r="H142" s="125" t="str">
        <f>IF('Dépenses sur factures'!H142="","",'Dépenses sur factures'!H142)</f>
        <v/>
      </c>
      <c r="I142" s="102"/>
      <c r="J142" s="297" t="str">
        <f t="shared" si="6"/>
        <v/>
      </c>
      <c r="K142" s="297" t="str">
        <f t="shared" si="7"/>
        <v/>
      </c>
      <c r="L142" s="102"/>
      <c r="M142" s="193"/>
      <c r="N142" s="194"/>
      <c r="O142" s="301" t="str">
        <f>IF(AND(OR(I142="KO",L142&lt;&gt;""),OR(I142="",J142="",K142="")),Listes!$A$68,IF(AND(L142="",I142&lt;&gt;""),Listes!$A$69,IF(AND(H142&lt;L142,N142=""),Listes!$A$70,IF(AND(K142&lt;J142,N142=""),Listes!$A$71,IF(AND(L142&lt;&gt;"",L142&lt;H142,M142=""),Listes!$A$72,IF(AND(P142="",OR(I142&lt;&gt;"",J142&lt;&gt;"",K142&lt;&gt;"")),Listes!$A$73,""))))))</f>
        <v/>
      </c>
      <c r="P142" s="291"/>
      <c r="Q142" s="331">
        <f t="shared" si="8"/>
        <v>0</v>
      </c>
    </row>
    <row r="143" spans="1:17" ht="20.149999999999999" customHeight="1" x14ac:dyDescent="0.35">
      <c r="A143" s="126">
        <v>137</v>
      </c>
      <c r="B143" s="123" t="str">
        <f>IF('Dépenses sur factures'!B143="","",'Dépenses sur factures'!B143)</f>
        <v/>
      </c>
      <c r="C143" s="197" t="str">
        <f>IF('Dépenses sur factures'!C143="","",'Dépenses sur factures'!C143)</f>
        <v/>
      </c>
      <c r="D143" s="197" t="str">
        <f>IF('Dépenses sur factures'!D143="","",'Dépenses sur factures'!D143)</f>
        <v/>
      </c>
      <c r="E143" s="123" t="str">
        <f>IF('Dépenses sur factures'!E143="","",'Dépenses sur factures'!E143)</f>
        <v/>
      </c>
      <c r="F143" s="296" t="str">
        <f>IF('Dépenses sur factures'!F143="","",'Dépenses sur factures'!F143)</f>
        <v/>
      </c>
      <c r="G143" s="296" t="str">
        <f>IF('Dépenses sur factures'!G143="","",'Dépenses sur factures'!G143)</f>
        <v/>
      </c>
      <c r="H143" s="125" t="str">
        <f>IF('Dépenses sur factures'!H143="","",'Dépenses sur factures'!H143)</f>
        <v/>
      </c>
      <c r="I143" s="102"/>
      <c r="J143" s="297" t="str">
        <f t="shared" si="6"/>
        <v/>
      </c>
      <c r="K143" s="297" t="str">
        <f t="shared" si="7"/>
        <v/>
      </c>
      <c r="L143" s="102"/>
      <c r="M143" s="193"/>
      <c r="N143" s="194"/>
      <c r="O143" s="301" t="str">
        <f>IF(AND(OR(I143="KO",L143&lt;&gt;""),OR(I143="",J143="",K143="")),Listes!$A$68,IF(AND(L143="",I143&lt;&gt;""),Listes!$A$69,IF(AND(H143&lt;L143,N143=""),Listes!$A$70,IF(AND(K143&lt;J143,N143=""),Listes!$A$71,IF(AND(L143&lt;&gt;"",L143&lt;H143,M143=""),Listes!$A$72,IF(AND(P143="",OR(I143&lt;&gt;"",J143&lt;&gt;"",K143&lt;&gt;"")),Listes!$A$73,""))))))</f>
        <v/>
      </c>
      <c r="P143" s="291"/>
      <c r="Q143" s="331">
        <f t="shared" si="8"/>
        <v>0</v>
      </c>
    </row>
    <row r="144" spans="1:17" ht="20.149999999999999" customHeight="1" x14ac:dyDescent="0.35">
      <c r="A144" s="126">
        <v>138</v>
      </c>
      <c r="B144" s="123" t="str">
        <f>IF('Dépenses sur factures'!B144="","",'Dépenses sur factures'!B144)</f>
        <v/>
      </c>
      <c r="C144" s="197" t="str">
        <f>IF('Dépenses sur factures'!C144="","",'Dépenses sur factures'!C144)</f>
        <v/>
      </c>
      <c r="D144" s="197" t="str">
        <f>IF('Dépenses sur factures'!D144="","",'Dépenses sur factures'!D144)</f>
        <v/>
      </c>
      <c r="E144" s="123" t="str">
        <f>IF('Dépenses sur factures'!E144="","",'Dépenses sur factures'!E144)</f>
        <v/>
      </c>
      <c r="F144" s="296" t="str">
        <f>IF('Dépenses sur factures'!F144="","",'Dépenses sur factures'!F144)</f>
        <v/>
      </c>
      <c r="G144" s="296" t="str">
        <f>IF('Dépenses sur factures'!G144="","",'Dépenses sur factures'!G144)</f>
        <v/>
      </c>
      <c r="H144" s="125" t="str">
        <f>IF('Dépenses sur factures'!H144="","",'Dépenses sur factures'!H144)</f>
        <v/>
      </c>
      <c r="I144" s="102"/>
      <c r="J144" s="297" t="str">
        <f t="shared" si="6"/>
        <v/>
      </c>
      <c r="K144" s="297" t="str">
        <f t="shared" si="7"/>
        <v/>
      </c>
      <c r="L144" s="102"/>
      <c r="M144" s="193"/>
      <c r="N144" s="194"/>
      <c r="O144" s="301" t="str">
        <f>IF(AND(OR(I144="KO",L144&lt;&gt;""),OR(I144="",J144="",K144="")),Listes!$A$68,IF(AND(L144="",I144&lt;&gt;""),Listes!$A$69,IF(AND(H144&lt;L144,N144=""),Listes!$A$70,IF(AND(K144&lt;J144,N144=""),Listes!$A$71,IF(AND(L144&lt;&gt;"",L144&lt;H144,M144=""),Listes!$A$72,IF(AND(P144="",OR(I144&lt;&gt;"",J144&lt;&gt;"",K144&lt;&gt;"")),Listes!$A$73,""))))))</f>
        <v/>
      </c>
      <c r="P144" s="291"/>
      <c r="Q144" s="331">
        <f t="shared" si="8"/>
        <v>0</v>
      </c>
    </row>
    <row r="145" spans="1:17" ht="20.149999999999999" customHeight="1" x14ac:dyDescent="0.35">
      <c r="A145" s="126">
        <v>139</v>
      </c>
      <c r="B145" s="123" t="str">
        <f>IF('Dépenses sur factures'!B145="","",'Dépenses sur factures'!B145)</f>
        <v/>
      </c>
      <c r="C145" s="197" t="str">
        <f>IF('Dépenses sur factures'!C145="","",'Dépenses sur factures'!C145)</f>
        <v/>
      </c>
      <c r="D145" s="197" t="str">
        <f>IF('Dépenses sur factures'!D145="","",'Dépenses sur factures'!D145)</f>
        <v/>
      </c>
      <c r="E145" s="123" t="str">
        <f>IF('Dépenses sur factures'!E145="","",'Dépenses sur factures'!E145)</f>
        <v/>
      </c>
      <c r="F145" s="296" t="str">
        <f>IF('Dépenses sur factures'!F145="","",'Dépenses sur factures'!F145)</f>
        <v/>
      </c>
      <c r="G145" s="296" t="str">
        <f>IF('Dépenses sur factures'!G145="","",'Dépenses sur factures'!G145)</f>
        <v/>
      </c>
      <c r="H145" s="125" t="str">
        <f>IF('Dépenses sur factures'!H145="","",'Dépenses sur factures'!H145)</f>
        <v/>
      </c>
      <c r="I145" s="102"/>
      <c r="J145" s="297" t="str">
        <f t="shared" si="6"/>
        <v/>
      </c>
      <c r="K145" s="297" t="str">
        <f t="shared" si="7"/>
        <v/>
      </c>
      <c r="L145" s="102"/>
      <c r="M145" s="193"/>
      <c r="N145" s="194"/>
      <c r="O145" s="301" t="str">
        <f>IF(AND(OR(I145="KO",L145&lt;&gt;""),OR(I145="",J145="",K145="")),Listes!$A$68,IF(AND(L145="",I145&lt;&gt;""),Listes!$A$69,IF(AND(H145&lt;L145,N145=""),Listes!$A$70,IF(AND(K145&lt;J145,N145=""),Listes!$A$71,IF(AND(L145&lt;&gt;"",L145&lt;H145,M145=""),Listes!$A$72,IF(AND(P145="",OR(I145&lt;&gt;"",J145&lt;&gt;"",K145&lt;&gt;"")),Listes!$A$73,""))))))</f>
        <v/>
      </c>
      <c r="P145" s="291"/>
      <c r="Q145" s="331">
        <f t="shared" si="8"/>
        <v>0</v>
      </c>
    </row>
    <row r="146" spans="1:17" ht="20.149999999999999" customHeight="1" x14ac:dyDescent="0.35">
      <c r="A146" s="126">
        <v>140</v>
      </c>
      <c r="B146" s="123" t="str">
        <f>IF('Dépenses sur factures'!B146="","",'Dépenses sur factures'!B146)</f>
        <v/>
      </c>
      <c r="C146" s="197" t="str">
        <f>IF('Dépenses sur factures'!C146="","",'Dépenses sur factures'!C146)</f>
        <v/>
      </c>
      <c r="D146" s="197" t="str">
        <f>IF('Dépenses sur factures'!D146="","",'Dépenses sur factures'!D146)</f>
        <v/>
      </c>
      <c r="E146" s="123" t="str">
        <f>IF('Dépenses sur factures'!E146="","",'Dépenses sur factures'!E146)</f>
        <v/>
      </c>
      <c r="F146" s="296" t="str">
        <f>IF('Dépenses sur factures'!F146="","",'Dépenses sur factures'!F146)</f>
        <v/>
      </c>
      <c r="G146" s="296" t="str">
        <f>IF('Dépenses sur factures'!G146="","",'Dépenses sur factures'!G146)</f>
        <v/>
      </c>
      <c r="H146" s="125" t="str">
        <f>IF('Dépenses sur factures'!H146="","",'Dépenses sur factures'!H146)</f>
        <v/>
      </c>
      <c r="I146" s="102"/>
      <c r="J146" s="297" t="str">
        <f t="shared" si="6"/>
        <v/>
      </c>
      <c r="K146" s="297" t="str">
        <f t="shared" si="7"/>
        <v/>
      </c>
      <c r="L146" s="102"/>
      <c r="M146" s="193"/>
      <c r="N146" s="194"/>
      <c r="O146" s="301" t="str">
        <f>IF(AND(OR(I146="KO",L146&lt;&gt;""),OR(I146="",J146="",K146="")),Listes!$A$68,IF(AND(L146="",I146&lt;&gt;""),Listes!$A$69,IF(AND(H146&lt;L146,N146=""),Listes!$A$70,IF(AND(K146&lt;J146,N146=""),Listes!$A$71,IF(AND(L146&lt;&gt;"",L146&lt;H146,M146=""),Listes!$A$72,IF(AND(P146="",OR(I146&lt;&gt;"",J146&lt;&gt;"",K146&lt;&gt;"")),Listes!$A$73,""))))))</f>
        <v/>
      </c>
      <c r="P146" s="291"/>
      <c r="Q146" s="331">
        <f t="shared" si="8"/>
        <v>0</v>
      </c>
    </row>
    <row r="147" spans="1:17" ht="20.149999999999999" customHeight="1" x14ac:dyDescent="0.35">
      <c r="A147" s="126">
        <v>141</v>
      </c>
      <c r="B147" s="123" t="str">
        <f>IF('Dépenses sur factures'!B147="","",'Dépenses sur factures'!B147)</f>
        <v/>
      </c>
      <c r="C147" s="197" t="str">
        <f>IF('Dépenses sur factures'!C147="","",'Dépenses sur factures'!C147)</f>
        <v/>
      </c>
      <c r="D147" s="197" t="str">
        <f>IF('Dépenses sur factures'!D147="","",'Dépenses sur factures'!D147)</f>
        <v/>
      </c>
      <c r="E147" s="123" t="str">
        <f>IF('Dépenses sur factures'!E147="","",'Dépenses sur factures'!E147)</f>
        <v/>
      </c>
      <c r="F147" s="296" t="str">
        <f>IF('Dépenses sur factures'!F147="","",'Dépenses sur factures'!F147)</f>
        <v/>
      </c>
      <c r="G147" s="296" t="str">
        <f>IF('Dépenses sur factures'!G147="","",'Dépenses sur factures'!G147)</f>
        <v/>
      </c>
      <c r="H147" s="125" t="str">
        <f>IF('Dépenses sur factures'!H147="","",'Dépenses sur factures'!H147)</f>
        <v/>
      </c>
      <c r="I147" s="102"/>
      <c r="J147" s="297" t="str">
        <f t="shared" si="6"/>
        <v/>
      </c>
      <c r="K147" s="297" t="str">
        <f t="shared" si="7"/>
        <v/>
      </c>
      <c r="L147" s="102"/>
      <c r="M147" s="193"/>
      <c r="N147" s="194"/>
      <c r="O147" s="301" t="str">
        <f>IF(AND(OR(I147="KO",L147&lt;&gt;""),OR(I147="",J147="",K147="")),Listes!$A$68,IF(AND(L147="",I147&lt;&gt;""),Listes!$A$69,IF(AND(H147&lt;L147,N147=""),Listes!$A$70,IF(AND(K147&lt;J147,N147=""),Listes!$A$71,IF(AND(L147&lt;&gt;"",L147&lt;H147,M147=""),Listes!$A$72,IF(AND(P147="",OR(I147&lt;&gt;"",J147&lt;&gt;"",K147&lt;&gt;"")),Listes!$A$73,""))))))</f>
        <v/>
      </c>
      <c r="P147" s="291"/>
      <c r="Q147" s="331">
        <f t="shared" si="8"/>
        <v>0</v>
      </c>
    </row>
    <row r="148" spans="1:17" ht="20.149999999999999" customHeight="1" x14ac:dyDescent="0.35">
      <c r="A148" s="126">
        <v>142</v>
      </c>
      <c r="B148" s="123" t="str">
        <f>IF('Dépenses sur factures'!B148="","",'Dépenses sur factures'!B148)</f>
        <v/>
      </c>
      <c r="C148" s="197" t="str">
        <f>IF('Dépenses sur factures'!C148="","",'Dépenses sur factures'!C148)</f>
        <v/>
      </c>
      <c r="D148" s="197" t="str">
        <f>IF('Dépenses sur factures'!D148="","",'Dépenses sur factures'!D148)</f>
        <v/>
      </c>
      <c r="E148" s="123" t="str">
        <f>IF('Dépenses sur factures'!E148="","",'Dépenses sur factures'!E148)</f>
        <v/>
      </c>
      <c r="F148" s="296" t="str">
        <f>IF('Dépenses sur factures'!F148="","",'Dépenses sur factures'!F148)</f>
        <v/>
      </c>
      <c r="G148" s="296" t="str">
        <f>IF('Dépenses sur factures'!G148="","",'Dépenses sur factures'!G148)</f>
        <v/>
      </c>
      <c r="H148" s="125" t="str">
        <f>IF('Dépenses sur factures'!H148="","",'Dépenses sur factures'!H148)</f>
        <v/>
      </c>
      <c r="I148" s="102"/>
      <c r="J148" s="297" t="str">
        <f t="shared" si="6"/>
        <v/>
      </c>
      <c r="K148" s="297" t="str">
        <f t="shared" si="7"/>
        <v/>
      </c>
      <c r="L148" s="102"/>
      <c r="M148" s="193"/>
      <c r="N148" s="194"/>
      <c r="O148" s="301" t="str">
        <f>IF(AND(OR(I148="KO",L148&lt;&gt;""),OR(I148="",J148="",K148="")),Listes!$A$68,IF(AND(L148="",I148&lt;&gt;""),Listes!$A$69,IF(AND(H148&lt;L148,N148=""),Listes!$A$70,IF(AND(K148&lt;J148,N148=""),Listes!$A$71,IF(AND(L148&lt;&gt;"",L148&lt;H148,M148=""),Listes!$A$72,IF(AND(P148="",OR(I148&lt;&gt;"",J148&lt;&gt;"",K148&lt;&gt;"")),Listes!$A$73,""))))))</f>
        <v/>
      </c>
      <c r="P148" s="291"/>
      <c r="Q148" s="331">
        <f t="shared" si="8"/>
        <v>0</v>
      </c>
    </row>
    <row r="149" spans="1:17" ht="20.149999999999999" customHeight="1" x14ac:dyDescent="0.35">
      <c r="A149" s="126">
        <v>143</v>
      </c>
      <c r="B149" s="123" t="str">
        <f>IF('Dépenses sur factures'!B149="","",'Dépenses sur factures'!B149)</f>
        <v/>
      </c>
      <c r="C149" s="197" t="str">
        <f>IF('Dépenses sur factures'!C149="","",'Dépenses sur factures'!C149)</f>
        <v/>
      </c>
      <c r="D149" s="197" t="str">
        <f>IF('Dépenses sur factures'!D149="","",'Dépenses sur factures'!D149)</f>
        <v/>
      </c>
      <c r="E149" s="123" t="str">
        <f>IF('Dépenses sur factures'!E149="","",'Dépenses sur factures'!E149)</f>
        <v/>
      </c>
      <c r="F149" s="296" t="str">
        <f>IF('Dépenses sur factures'!F149="","",'Dépenses sur factures'!F149)</f>
        <v/>
      </c>
      <c r="G149" s="296" t="str">
        <f>IF('Dépenses sur factures'!G149="","",'Dépenses sur factures'!G149)</f>
        <v/>
      </c>
      <c r="H149" s="125" t="str">
        <f>IF('Dépenses sur factures'!H149="","",'Dépenses sur factures'!H149)</f>
        <v/>
      </c>
      <c r="I149" s="102"/>
      <c r="J149" s="297" t="str">
        <f t="shared" si="6"/>
        <v/>
      </c>
      <c r="K149" s="297" t="str">
        <f t="shared" si="7"/>
        <v/>
      </c>
      <c r="L149" s="102"/>
      <c r="M149" s="193"/>
      <c r="N149" s="194"/>
      <c r="O149" s="301" t="str">
        <f>IF(AND(OR(I149="KO",L149&lt;&gt;""),OR(I149="",J149="",K149="")),Listes!$A$68,IF(AND(L149="",I149&lt;&gt;""),Listes!$A$69,IF(AND(H149&lt;L149,N149=""),Listes!$A$70,IF(AND(K149&lt;J149,N149=""),Listes!$A$71,IF(AND(L149&lt;&gt;"",L149&lt;H149,M149=""),Listes!$A$72,IF(AND(P149="",OR(I149&lt;&gt;"",J149&lt;&gt;"",K149&lt;&gt;"")),Listes!$A$73,""))))))</f>
        <v/>
      </c>
      <c r="P149" s="291"/>
      <c r="Q149" s="331">
        <f t="shared" si="8"/>
        <v>0</v>
      </c>
    </row>
    <row r="150" spans="1:17" ht="20.149999999999999" customHeight="1" x14ac:dyDescent="0.35">
      <c r="A150" s="126">
        <v>144</v>
      </c>
      <c r="B150" s="123" t="str">
        <f>IF('Dépenses sur factures'!B150="","",'Dépenses sur factures'!B150)</f>
        <v/>
      </c>
      <c r="C150" s="197" t="str">
        <f>IF('Dépenses sur factures'!C150="","",'Dépenses sur factures'!C150)</f>
        <v/>
      </c>
      <c r="D150" s="197" t="str">
        <f>IF('Dépenses sur factures'!D150="","",'Dépenses sur factures'!D150)</f>
        <v/>
      </c>
      <c r="E150" s="123" t="str">
        <f>IF('Dépenses sur factures'!E150="","",'Dépenses sur factures'!E150)</f>
        <v/>
      </c>
      <c r="F150" s="296" t="str">
        <f>IF('Dépenses sur factures'!F150="","",'Dépenses sur factures'!F150)</f>
        <v/>
      </c>
      <c r="G150" s="296" t="str">
        <f>IF('Dépenses sur factures'!G150="","",'Dépenses sur factures'!G150)</f>
        <v/>
      </c>
      <c r="H150" s="125" t="str">
        <f>IF('Dépenses sur factures'!H150="","",'Dépenses sur factures'!H150)</f>
        <v/>
      </c>
      <c r="I150" s="102"/>
      <c r="J150" s="297" t="str">
        <f t="shared" si="6"/>
        <v/>
      </c>
      <c r="K150" s="297" t="str">
        <f t="shared" si="7"/>
        <v/>
      </c>
      <c r="L150" s="102"/>
      <c r="M150" s="193"/>
      <c r="N150" s="194"/>
      <c r="O150" s="301" t="str">
        <f>IF(AND(OR(I150="KO",L150&lt;&gt;""),OR(I150="",J150="",K150="")),Listes!$A$68,IF(AND(L150="",I150&lt;&gt;""),Listes!$A$69,IF(AND(H150&lt;L150,N150=""),Listes!$A$70,IF(AND(K150&lt;J150,N150=""),Listes!$A$71,IF(AND(L150&lt;&gt;"",L150&lt;H150,M150=""),Listes!$A$72,IF(AND(P150="",OR(I150&lt;&gt;"",J150&lt;&gt;"",K150&lt;&gt;"")),Listes!$A$73,""))))))</f>
        <v/>
      </c>
      <c r="P150" s="291"/>
      <c r="Q150" s="331">
        <f t="shared" si="8"/>
        <v>0</v>
      </c>
    </row>
    <row r="151" spans="1:17" ht="20.149999999999999" customHeight="1" x14ac:dyDescent="0.35">
      <c r="A151" s="126">
        <v>145</v>
      </c>
      <c r="B151" s="123" t="str">
        <f>IF('Dépenses sur factures'!B151="","",'Dépenses sur factures'!B151)</f>
        <v/>
      </c>
      <c r="C151" s="197" t="str">
        <f>IF('Dépenses sur factures'!C151="","",'Dépenses sur factures'!C151)</f>
        <v/>
      </c>
      <c r="D151" s="197" t="str">
        <f>IF('Dépenses sur factures'!D151="","",'Dépenses sur factures'!D151)</f>
        <v/>
      </c>
      <c r="E151" s="123" t="str">
        <f>IF('Dépenses sur factures'!E151="","",'Dépenses sur factures'!E151)</f>
        <v/>
      </c>
      <c r="F151" s="296" t="str">
        <f>IF('Dépenses sur factures'!F151="","",'Dépenses sur factures'!F151)</f>
        <v/>
      </c>
      <c r="G151" s="296" t="str">
        <f>IF('Dépenses sur factures'!G151="","",'Dépenses sur factures'!G151)</f>
        <v/>
      </c>
      <c r="H151" s="125" t="str">
        <f>IF('Dépenses sur factures'!H151="","",'Dépenses sur factures'!H151)</f>
        <v/>
      </c>
      <c r="I151" s="102"/>
      <c r="J151" s="297" t="str">
        <f t="shared" si="6"/>
        <v/>
      </c>
      <c r="K151" s="297" t="str">
        <f t="shared" si="7"/>
        <v/>
      </c>
      <c r="L151" s="102"/>
      <c r="M151" s="193"/>
      <c r="N151" s="194"/>
      <c r="O151" s="301" t="str">
        <f>IF(AND(OR(I151="KO",L151&lt;&gt;""),OR(I151="",J151="",K151="")),Listes!$A$68,IF(AND(L151="",I151&lt;&gt;""),Listes!$A$69,IF(AND(H151&lt;L151,N151=""),Listes!$A$70,IF(AND(K151&lt;J151,N151=""),Listes!$A$71,IF(AND(L151&lt;&gt;"",L151&lt;H151,M151=""),Listes!$A$72,IF(AND(P151="",OR(I151&lt;&gt;"",J151&lt;&gt;"",K151&lt;&gt;"")),Listes!$A$73,""))))))</f>
        <v/>
      </c>
      <c r="P151" s="291"/>
      <c r="Q151" s="331">
        <f t="shared" si="8"/>
        <v>0</v>
      </c>
    </row>
    <row r="152" spans="1:17" ht="20.149999999999999" customHeight="1" x14ac:dyDescent="0.35">
      <c r="A152" s="126">
        <v>146</v>
      </c>
      <c r="B152" s="123" t="str">
        <f>IF('Dépenses sur factures'!B152="","",'Dépenses sur factures'!B152)</f>
        <v/>
      </c>
      <c r="C152" s="197" t="str">
        <f>IF('Dépenses sur factures'!C152="","",'Dépenses sur factures'!C152)</f>
        <v/>
      </c>
      <c r="D152" s="197" t="str">
        <f>IF('Dépenses sur factures'!D152="","",'Dépenses sur factures'!D152)</f>
        <v/>
      </c>
      <c r="E152" s="123" t="str">
        <f>IF('Dépenses sur factures'!E152="","",'Dépenses sur factures'!E152)</f>
        <v/>
      </c>
      <c r="F152" s="296" t="str">
        <f>IF('Dépenses sur factures'!F152="","",'Dépenses sur factures'!F152)</f>
        <v/>
      </c>
      <c r="G152" s="296" t="str">
        <f>IF('Dépenses sur factures'!G152="","",'Dépenses sur factures'!G152)</f>
        <v/>
      </c>
      <c r="H152" s="125" t="str">
        <f>IF('Dépenses sur factures'!H152="","",'Dépenses sur factures'!H152)</f>
        <v/>
      </c>
      <c r="I152" s="102"/>
      <c r="J152" s="297" t="str">
        <f t="shared" si="6"/>
        <v/>
      </c>
      <c r="K152" s="297" t="str">
        <f t="shared" si="7"/>
        <v/>
      </c>
      <c r="L152" s="102"/>
      <c r="M152" s="193"/>
      <c r="N152" s="194"/>
      <c r="O152" s="301" t="str">
        <f>IF(AND(OR(I152="KO",L152&lt;&gt;""),OR(I152="",J152="",K152="")),Listes!$A$68,IF(AND(L152="",I152&lt;&gt;""),Listes!$A$69,IF(AND(H152&lt;L152,N152=""),Listes!$A$70,IF(AND(K152&lt;J152,N152=""),Listes!$A$71,IF(AND(L152&lt;&gt;"",L152&lt;H152,M152=""),Listes!$A$72,IF(AND(P152="",OR(I152&lt;&gt;"",J152&lt;&gt;"",K152&lt;&gt;"")),Listes!$A$73,""))))))</f>
        <v/>
      </c>
      <c r="P152" s="291"/>
      <c r="Q152" s="331">
        <f t="shared" si="8"/>
        <v>0</v>
      </c>
    </row>
    <row r="153" spans="1:17" ht="20.149999999999999" customHeight="1" x14ac:dyDescent="0.35">
      <c r="A153" s="126">
        <v>147</v>
      </c>
      <c r="B153" s="123" t="str">
        <f>IF('Dépenses sur factures'!B153="","",'Dépenses sur factures'!B153)</f>
        <v/>
      </c>
      <c r="C153" s="197" t="str">
        <f>IF('Dépenses sur factures'!C153="","",'Dépenses sur factures'!C153)</f>
        <v/>
      </c>
      <c r="D153" s="197" t="str">
        <f>IF('Dépenses sur factures'!D153="","",'Dépenses sur factures'!D153)</f>
        <v/>
      </c>
      <c r="E153" s="123" t="str">
        <f>IF('Dépenses sur factures'!E153="","",'Dépenses sur factures'!E153)</f>
        <v/>
      </c>
      <c r="F153" s="296" t="str">
        <f>IF('Dépenses sur factures'!F153="","",'Dépenses sur factures'!F153)</f>
        <v/>
      </c>
      <c r="G153" s="296" t="str">
        <f>IF('Dépenses sur factures'!G153="","",'Dépenses sur factures'!G153)</f>
        <v/>
      </c>
      <c r="H153" s="125" t="str">
        <f>IF('Dépenses sur factures'!H153="","",'Dépenses sur factures'!H153)</f>
        <v/>
      </c>
      <c r="I153" s="102"/>
      <c r="J153" s="297" t="str">
        <f t="shared" si="6"/>
        <v/>
      </c>
      <c r="K153" s="297" t="str">
        <f t="shared" si="7"/>
        <v/>
      </c>
      <c r="L153" s="102"/>
      <c r="M153" s="193"/>
      <c r="N153" s="194"/>
      <c r="O153" s="301" t="str">
        <f>IF(AND(OR(I153="KO",L153&lt;&gt;""),OR(I153="",J153="",K153="")),Listes!$A$68,IF(AND(L153="",I153&lt;&gt;""),Listes!$A$69,IF(AND(H153&lt;L153,N153=""),Listes!$A$70,IF(AND(K153&lt;J153,N153=""),Listes!$A$71,IF(AND(L153&lt;&gt;"",L153&lt;H153,M153=""),Listes!$A$72,IF(AND(P153="",OR(I153&lt;&gt;"",J153&lt;&gt;"",K153&lt;&gt;"")),Listes!$A$73,""))))))</f>
        <v/>
      </c>
      <c r="P153" s="291"/>
      <c r="Q153" s="331">
        <f t="shared" si="8"/>
        <v>0</v>
      </c>
    </row>
    <row r="154" spans="1:17" ht="20.149999999999999" customHeight="1" x14ac:dyDescent="0.35">
      <c r="A154" s="126">
        <v>148</v>
      </c>
      <c r="B154" s="123" t="str">
        <f>IF('Dépenses sur factures'!B154="","",'Dépenses sur factures'!B154)</f>
        <v/>
      </c>
      <c r="C154" s="197" t="str">
        <f>IF('Dépenses sur factures'!C154="","",'Dépenses sur factures'!C154)</f>
        <v/>
      </c>
      <c r="D154" s="197" t="str">
        <f>IF('Dépenses sur factures'!D154="","",'Dépenses sur factures'!D154)</f>
        <v/>
      </c>
      <c r="E154" s="123" t="str">
        <f>IF('Dépenses sur factures'!E154="","",'Dépenses sur factures'!E154)</f>
        <v/>
      </c>
      <c r="F154" s="296" t="str">
        <f>IF('Dépenses sur factures'!F154="","",'Dépenses sur factures'!F154)</f>
        <v/>
      </c>
      <c r="G154" s="296" t="str">
        <f>IF('Dépenses sur factures'!G154="","",'Dépenses sur factures'!G154)</f>
        <v/>
      </c>
      <c r="H154" s="125" t="str">
        <f>IF('Dépenses sur factures'!H154="","",'Dépenses sur factures'!H154)</f>
        <v/>
      </c>
      <c r="I154" s="102"/>
      <c r="J154" s="297" t="str">
        <f t="shared" si="6"/>
        <v/>
      </c>
      <c r="K154" s="297" t="str">
        <f t="shared" si="7"/>
        <v/>
      </c>
      <c r="L154" s="102"/>
      <c r="M154" s="193"/>
      <c r="N154" s="194"/>
      <c r="O154" s="301" t="str">
        <f>IF(AND(OR(I154="KO",L154&lt;&gt;""),OR(I154="",J154="",K154="")),Listes!$A$68,IF(AND(L154="",I154&lt;&gt;""),Listes!$A$69,IF(AND(H154&lt;L154,N154=""),Listes!$A$70,IF(AND(K154&lt;J154,N154=""),Listes!$A$71,IF(AND(L154&lt;&gt;"",L154&lt;H154,M154=""),Listes!$A$72,IF(AND(P154="",OR(I154&lt;&gt;"",J154&lt;&gt;"",K154&lt;&gt;"")),Listes!$A$73,""))))))</f>
        <v/>
      </c>
      <c r="P154" s="291"/>
      <c r="Q154" s="331">
        <f t="shared" si="8"/>
        <v>0</v>
      </c>
    </row>
    <row r="155" spans="1:17" ht="20.149999999999999" customHeight="1" x14ac:dyDescent="0.35">
      <c r="A155" s="126">
        <v>149</v>
      </c>
      <c r="B155" s="123" t="str">
        <f>IF('Dépenses sur factures'!B155="","",'Dépenses sur factures'!B155)</f>
        <v/>
      </c>
      <c r="C155" s="197" t="str">
        <f>IF('Dépenses sur factures'!C155="","",'Dépenses sur factures'!C155)</f>
        <v/>
      </c>
      <c r="D155" s="197" t="str">
        <f>IF('Dépenses sur factures'!D155="","",'Dépenses sur factures'!D155)</f>
        <v/>
      </c>
      <c r="E155" s="123" t="str">
        <f>IF('Dépenses sur factures'!E155="","",'Dépenses sur factures'!E155)</f>
        <v/>
      </c>
      <c r="F155" s="296" t="str">
        <f>IF('Dépenses sur factures'!F155="","",'Dépenses sur factures'!F155)</f>
        <v/>
      </c>
      <c r="G155" s="296" t="str">
        <f>IF('Dépenses sur factures'!G155="","",'Dépenses sur factures'!G155)</f>
        <v/>
      </c>
      <c r="H155" s="125" t="str">
        <f>IF('Dépenses sur factures'!H155="","",'Dépenses sur factures'!H155)</f>
        <v/>
      </c>
      <c r="I155" s="102"/>
      <c r="J155" s="297" t="str">
        <f t="shared" si="6"/>
        <v/>
      </c>
      <c r="K155" s="297" t="str">
        <f t="shared" si="7"/>
        <v/>
      </c>
      <c r="L155" s="102"/>
      <c r="M155" s="193"/>
      <c r="N155" s="194"/>
      <c r="O155" s="301" t="str">
        <f>IF(AND(OR(I155="KO",L155&lt;&gt;""),OR(I155="",J155="",K155="")),Listes!$A$68,IF(AND(L155="",I155&lt;&gt;""),Listes!$A$69,IF(AND(H155&lt;L155,N155=""),Listes!$A$70,IF(AND(K155&lt;J155,N155=""),Listes!$A$71,IF(AND(L155&lt;&gt;"",L155&lt;H155,M155=""),Listes!$A$72,IF(AND(P155="",OR(I155&lt;&gt;"",J155&lt;&gt;"",K155&lt;&gt;"")),Listes!$A$73,""))))))</f>
        <v/>
      </c>
      <c r="P155" s="291"/>
      <c r="Q155" s="331">
        <f t="shared" si="8"/>
        <v>0</v>
      </c>
    </row>
    <row r="156" spans="1:17" ht="20.149999999999999" customHeight="1" x14ac:dyDescent="0.35">
      <c r="A156" s="126">
        <v>150</v>
      </c>
      <c r="B156" s="123" t="str">
        <f>IF('Dépenses sur factures'!B156="","",'Dépenses sur factures'!B156)</f>
        <v/>
      </c>
      <c r="C156" s="197" t="str">
        <f>IF('Dépenses sur factures'!C156="","",'Dépenses sur factures'!C156)</f>
        <v/>
      </c>
      <c r="D156" s="197" t="str">
        <f>IF('Dépenses sur factures'!D156="","",'Dépenses sur factures'!D156)</f>
        <v/>
      </c>
      <c r="E156" s="123" t="str">
        <f>IF('Dépenses sur factures'!E156="","",'Dépenses sur factures'!E156)</f>
        <v/>
      </c>
      <c r="F156" s="296" t="str">
        <f>IF('Dépenses sur factures'!F156="","",'Dépenses sur factures'!F156)</f>
        <v/>
      </c>
      <c r="G156" s="296" t="str">
        <f>IF('Dépenses sur factures'!G156="","",'Dépenses sur factures'!G156)</f>
        <v/>
      </c>
      <c r="H156" s="125" t="str">
        <f>IF('Dépenses sur factures'!H156="","",'Dépenses sur factures'!H156)</f>
        <v/>
      </c>
      <c r="I156" s="102"/>
      <c r="J156" s="297" t="str">
        <f t="shared" si="6"/>
        <v/>
      </c>
      <c r="K156" s="297" t="str">
        <f t="shared" si="7"/>
        <v/>
      </c>
      <c r="L156" s="102"/>
      <c r="M156" s="193"/>
      <c r="N156" s="194"/>
      <c r="O156" s="301" t="str">
        <f>IF(AND(OR(I156="KO",L156&lt;&gt;""),OR(I156="",J156="",K156="")),Listes!$A$68,IF(AND(L156="",I156&lt;&gt;""),Listes!$A$69,IF(AND(H156&lt;L156,N156=""),Listes!$A$70,IF(AND(K156&lt;J156,N156=""),Listes!$A$71,IF(AND(L156&lt;&gt;"",L156&lt;H156,M156=""),Listes!$A$72,IF(AND(P156="",OR(I156&lt;&gt;"",J156&lt;&gt;"",K156&lt;&gt;"")),Listes!$A$73,""))))))</f>
        <v/>
      </c>
      <c r="P156" s="291"/>
      <c r="Q156" s="331">
        <f t="shared" si="8"/>
        <v>0</v>
      </c>
    </row>
    <row r="157" spans="1:17" ht="20.149999999999999" customHeight="1" x14ac:dyDescent="0.35">
      <c r="A157" s="126">
        <v>151</v>
      </c>
      <c r="B157" s="123" t="str">
        <f>IF('Dépenses sur factures'!B157="","",'Dépenses sur factures'!B157)</f>
        <v/>
      </c>
      <c r="C157" s="197" t="str">
        <f>IF('Dépenses sur factures'!C157="","",'Dépenses sur factures'!C157)</f>
        <v/>
      </c>
      <c r="D157" s="197" t="str">
        <f>IF('Dépenses sur factures'!D157="","",'Dépenses sur factures'!D157)</f>
        <v/>
      </c>
      <c r="E157" s="123" t="str">
        <f>IF('Dépenses sur factures'!E157="","",'Dépenses sur factures'!E157)</f>
        <v/>
      </c>
      <c r="F157" s="296" t="str">
        <f>IF('Dépenses sur factures'!F157="","",'Dépenses sur factures'!F157)</f>
        <v/>
      </c>
      <c r="G157" s="296" t="str">
        <f>IF('Dépenses sur factures'!G157="","",'Dépenses sur factures'!G157)</f>
        <v/>
      </c>
      <c r="H157" s="125" t="str">
        <f>IF('Dépenses sur factures'!H157="","",'Dépenses sur factures'!H157)</f>
        <v/>
      </c>
      <c r="I157" s="102"/>
      <c r="J157" s="297" t="str">
        <f t="shared" si="6"/>
        <v/>
      </c>
      <c r="K157" s="297" t="str">
        <f t="shared" si="7"/>
        <v/>
      </c>
      <c r="L157" s="102"/>
      <c r="M157" s="193"/>
      <c r="N157" s="194"/>
      <c r="O157" s="301" t="str">
        <f>IF(AND(OR(I157="KO",L157&lt;&gt;""),OR(I157="",J157="",K157="")),Listes!$A$68,IF(AND(L157="",I157&lt;&gt;""),Listes!$A$69,IF(AND(H157&lt;L157,N157=""),Listes!$A$70,IF(AND(K157&lt;J157,N157=""),Listes!$A$71,IF(AND(L157&lt;&gt;"",L157&lt;H157,M157=""),Listes!$A$72,IF(AND(P157="",OR(I157&lt;&gt;"",J157&lt;&gt;"",K157&lt;&gt;"")),Listes!$A$73,""))))))</f>
        <v/>
      </c>
      <c r="P157" s="291"/>
      <c r="Q157" s="331">
        <f t="shared" si="8"/>
        <v>0</v>
      </c>
    </row>
    <row r="158" spans="1:17" ht="20.149999999999999" customHeight="1" x14ac:dyDescent="0.35">
      <c r="A158" s="126">
        <v>152</v>
      </c>
      <c r="B158" s="123" t="str">
        <f>IF('Dépenses sur factures'!B158="","",'Dépenses sur factures'!B158)</f>
        <v/>
      </c>
      <c r="C158" s="197" t="str">
        <f>IF('Dépenses sur factures'!C158="","",'Dépenses sur factures'!C158)</f>
        <v/>
      </c>
      <c r="D158" s="197" t="str">
        <f>IF('Dépenses sur factures'!D158="","",'Dépenses sur factures'!D158)</f>
        <v/>
      </c>
      <c r="E158" s="123" t="str">
        <f>IF('Dépenses sur factures'!E158="","",'Dépenses sur factures'!E158)</f>
        <v/>
      </c>
      <c r="F158" s="296" t="str">
        <f>IF('Dépenses sur factures'!F158="","",'Dépenses sur factures'!F158)</f>
        <v/>
      </c>
      <c r="G158" s="296" t="str">
        <f>IF('Dépenses sur factures'!G158="","",'Dépenses sur factures'!G158)</f>
        <v/>
      </c>
      <c r="H158" s="125" t="str">
        <f>IF('Dépenses sur factures'!H158="","",'Dépenses sur factures'!H158)</f>
        <v/>
      </c>
      <c r="I158" s="102"/>
      <c r="J158" s="297" t="str">
        <f t="shared" si="6"/>
        <v/>
      </c>
      <c r="K158" s="297" t="str">
        <f t="shared" si="7"/>
        <v/>
      </c>
      <c r="L158" s="102"/>
      <c r="M158" s="193"/>
      <c r="N158" s="194"/>
      <c r="O158" s="301" t="str">
        <f>IF(AND(OR(I158="KO",L158&lt;&gt;""),OR(I158="",J158="",K158="")),Listes!$A$68,IF(AND(L158="",I158&lt;&gt;""),Listes!$A$69,IF(AND(H158&lt;L158,N158=""),Listes!$A$70,IF(AND(K158&lt;J158,N158=""),Listes!$A$71,IF(AND(L158&lt;&gt;"",L158&lt;H158,M158=""),Listes!$A$72,IF(AND(P158="",OR(I158&lt;&gt;"",J158&lt;&gt;"",K158&lt;&gt;"")),Listes!$A$73,""))))))</f>
        <v/>
      </c>
      <c r="P158" s="291"/>
      <c r="Q158" s="331">
        <f t="shared" si="8"/>
        <v>0</v>
      </c>
    </row>
    <row r="159" spans="1:17" ht="20.149999999999999" customHeight="1" x14ac:dyDescent="0.35">
      <c r="A159" s="126">
        <v>153</v>
      </c>
      <c r="B159" s="123" t="str">
        <f>IF('Dépenses sur factures'!B159="","",'Dépenses sur factures'!B159)</f>
        <v/>
      </c>
      <c r="C159" s="197" t="str">
        <f>IF('Dépenses sur factures'!C159="","",'Dépenses sur factures'!C159)</f>
        <v/>
      </c>
      <c r="D159" s="197" t="str">
        <f>IF('Dépenses sur factures'!D159="","",'Dépenses sur factures'!D159)</f>
        <v/>
      </c>
      <c r="E159" s="123" t="str">
        <f>IF('Dépenses sur factures'!E159="","",'Dépenses sur factures'!E159)</f>
        <v/>
      </c>
      <c r="F159" s="296" t="str">
        <f>IF('Dépenses sur factures'!F159="","",'Dépenses sur factures'!F159)</f>
        <v/>
      </c>
      <c r="G159" s="296" t="str">
        <f>IF('Dépenses sur factures'!G159="","",'Dépenses sur factures'!G159)</f>
        <v/>
      </c>
      <c r="H159" s="125" t="str">
        <f>IF('Dépenses sur factures'!H159="","",'Dépenses sur factures'!H159)</f>
        <v/>
      </c>
      <c r="I159" s="102"/>
      <c r="J159" s="297" t="str">
        <f t="shared" si="6"/>
        <v/>
      </c>
      <c r="K159" s="297" t="str">
        <f t="shared" si="7"/>
        <v/>
      </c>
      <c r="L159" s="102"/>
      <c r="M159" s="193"/>
      <c r="N159" s="194"/>
      <c r="O159" s="301" t="str">
        <f>IF(AND(OR(I159="KO",L159&lt;&gt;""),OR(I159="",J159="",K159="")),Listes!$A$68,IF(AND(L159="",I159&lt;&gt;""),Listes!$A$69,IF(AND(H159&lt;L159,N159=""),Listes!$A$70,IF(AND(K159&lt;J159,N159=""),Listes!$A$71,IF(AND(L159&lt;&gt;"",L159&lt;H159,M159=""),Listes!$A$72,IF(AND(P159="",OR(I159&lt;&gt;"",J159&lt;&gt;"",K159&lt;&gt;"")),Listes!$A$73,""))))))</f>
        <v/>
      </c>
      <c r="P159" s="291"/>
      <c r="Q159" s="331">
        <f t="shared" si="8"/>
        <v>0</v>
      </c>
    </row>
    <row r="160" spans="1:17" ht="20.149999999999999" customHeight="1" x14ac:dyDescent="0.35">
      <c r="A160" s="126">
        <v>154</v>
      </c>
      <c r="B160" s="123" t="str">
        <f>IF('Dépenses sur factures'!B160="","",'Dépenses sur factures'!B160)</f>
        <v/>
      </c>
      <c r="C160" s="197" t="str">
        <f>IF('Dépenses sur factures'!C160="","",'Dépenses sur factures'!C160)</f>
        <v/>
      </c>
      <c r="D160" s="197" t="str">
        <f>IF('Dépenses sur factures'!D160="","",'Dépenses sur factures'!D160)</f>
        <v/>
      </c>
      <c r="E160" s="123" t="str">
        <f>IF('Dépenses sur factures'!E160="","",'Dépenses sur factures'!E160)</f>
        <v/>
      </c>
      <c r="F160" s="296" t="str">
        <f>IF('Dépenses sur factures'!F160="","",'Dépenses sur factures'!F160)</f>
        <v/>
      </c>
      <c r="G160" s="296" t="str">
        <f>IF('Dépenses sur factures'!G160="","",'Dépenses sur factures'!G160)</f>
        <v/>
      </c>
      <c r="H160" s="125" t="str">
        <f>IF('Dépenses sur factures'!H160="","",'Dépenses sur factures'!H160)</f>
        <v/>
      </c>
      <c r="I160" s="102"/>
      <c r="J160" s="297" t="str">
        <f t="shared" si="6"/>
        <v/>
      </c>
      <c r="K160" s="297" t="str">
        <f t="shared" si="7"/>
        <v/>
      </c>
      <c r="L160" s="102"/>
      <c r="M160" s="193"/>
      <c r="N160" s="194"/>
      <c r="O160" s="301" t="str">
        <f>IF(AND(OR(I160="KO",L160&lt;&gt;""),OR(I160="",J160="",K160="")),Listes!$A$68,IF(AND(L160="",I160&lt;&gt;""),Listes!$A$69,IF(AND(H160&lt;L160,N160=""),Listes!$A$70,IF(AND(K160&lt;J160,N160=""),Listes!$A$71,IF(AND(L160&lt;&gt;"",L160&lt;H160,M160=""),Listes!$A$72,IF(AND(P160="",OR(I160&lt;&gt;"",J160&lt;&gt;"",K160&lt;&gt;"")),Listes!$A$73,""))))))</f>
        <v/>
      </c>
      <c r="P160" s="291"/>
      <c r="Q160" s="331">
        <f t="shared" si="8"/>
        <v>0</v>
      </c>
    </row>
    <row r="161" spans="1:17" ht="20.149999999999999" customHeight="1" x14ac:dyDescent="0.35">
      <c r="A161" s="126">
        <v>155</v>
      </c>
      <c r="B161" s="123" t="str">
        <f>IF('Dépenses sur factures'!B161="","",'Dépenses sur factures'!B161)</f>
        <v/>
      </c>
      <c r="C161" s="197" t="str">
        <f>IF('Dépenses sur factures'!C161="","",'Dépenses sur factures'!C161)</f>
        <v/>
      </c>
      <c r="D161" s="197" t="str">
        <f>IF('Dépenses sur factures'!D161="","",'Dépenses sur factures'!D161)</f>
        <v/>
      </c>
      <c r="E161" s="123" t="str">
        <f>IF('Dépenses sur factures'!E161="","",'Dépenses sur factures'!E161)</f>
        <v/>
      </c>
      <c r="F161" s="296" t="str">
        <f>IF('Dépenses sur factures'!F161="","",'Dépenses sur factures'!F161)</f>
        <v/>
      </c>
      <c r="G161" s="296" t="str">
        <f>IF('Dépenses sur factures'!G161="","",'Dépenses sur factures'!G161)</f>
        <v/>
      </c>
      <c r="H161" s="125" t="str">
        <f>IF('Dépenses sur factures'!H161="","",'Dépenses sur factures'!H161)</f>
        <v/>
      </c>
      <c r="I161" s="102"/>
      <c r="J161" s="297" t="str">
        <f t="shared" si="6"/>
        <v/>
      </c>
      <c r="K161" s="297" t="str">
        <f t="shared" si="7"/>
        <v/>
      </c>
      <c r="L161" s="102"/>
      <c r="M161" s="193"/>
      <c r="N161" s="194"/>
      <c r="O161" s="301" t="str">
        <f>IF(AND(OR(I161="KO",L161&lt;&gt;""),OR(I161="",J161="",K161="")),Listes!$A$68,IF(AND(L161="",I161&lt;&gt;""),Listes!$A$69,IF(AND(H161&lt;L161,N161=""),Listes!$A$70,IF(AND(K161&lt;J161,N161=""),Listes!$A$71,IF(AND(L161&lt;&gt;"",L161&lt;H161,M161=""),Listes!$A$72,IF(AND(P161="",OR(I161&lt;&gt;"",J161&lt;&gt;"",K161&lt;&gt;"")),Listes!$A$73,""))))))</f>
        <v/>
      </c>
      <c r="P161" s="291"/>
      <c r="Q161" s="331">
        <f t="shared" si="8"/>
        <v>0</v>
      </c>
    </row>
    <row r="162" spans="1:17" ht="20.149999999999999" customHeight="1" x14ac:dyDescent="0.35">
      <c r="A162" s="126">
        <v>156</v>
      </c>
      <c r="B162" s="123" t="str">
        <f>IF('Dépenses sur factures'!B162="","",'Dépenses sur factures'!B162)</f>
        <v/>
      </c>
      <c r="C162" s="197" t="str">
        <f>IF('Dépenses sur factures'!C162="","",'Dépenses sur factures'!C162)</f>
        <v/>
      </c>
      <c r="D162" s="197" t="str">
        <f>IF('Dépenses sur factures'!D162="","",'Dépenses sur factures'!D162)</f>
        <v/>
      </c>
      <c r="E162" s="123" t="str">
        <f>IF('Dépenses sur factures'!E162="","",'Dépenses sur factures'!E162)</f>
        <v/>
      </c>
      <c r="F162" s="296" t="str">
        <f>IF('Dépenses sur factures'!F162="","",'Dépenses sur factures'!F162)</f>
        <v/>
      </c>
      <c r="G162" s="296" t="str">
        <f>IF('Dépenses sur factures'!G162="","",'Dépenses sur factures'!G162)</f>
        <v/>
      </c>
      <c r="H162" s="125" t="str">
        <f>IF('Dépenses sur factures'!H162="","",'Dépenses sur factures'!H162)</f>
        <v/>
      </c>
      <c r="I162" s="102"/>
      <c r="J162" s="297" t="str">
        <f t="shared" si="6"/>
        <v/>
      </c>
      <c r="K162" s="297" t="str">
        <f t="shared" si="7"/>
        <v/>
      </c>
      <c r="L162" s="102"/>
      <c r="M162" s="193"/>
      <c r="N162" s="194"/>
      <c r="O162" s="301" t="str">
        <f>IF(AND(OR(I162="KO",L162&lt;&gt;""),OR(I162="",J162="",K162="")),Listes!$A$68,IF(AND(L162="",I162&lt;&gt;""),Listes!$A$69,IF(AND(H162&lt;L162,N162=""),Listes!$A$70,IF(AND(K162&lt;J162,N162=""),Listes!$A$71,IF(AND(L162&lt;&gt;"",L162&lt;H162,M162=""),Listes!$A$72,IF(AND(P162="",OR(I162&lt;&gt;"",J162&lt;&gt;"",K162&lt;&gt;"")),Listes!$A$73,""))))))</f>
        <v/>
      </c>
      <c r="P162" s="291"/>
      <c r="Q162" s="331">
        <f t="shared" si="8"/>
        <v>0</v>
      </c>
    </row>
    <row r="163" spans="1:17" ht="20.149999999999999" customHeight="1" x14ac:dyDescent="0.35">
      <c r="A163" s="126">
        <v>157</v>
      </c>
      <c r="B163" s="123" t="str">
        <f>IF('Dépenses sur factures'!B163="","",'Dépenses sur factures'!B163)</f>
        <v/>
      </c>
      <c r="C163" s="197" t="str">
        <f>IF('Dépenses sur factures'!C163="","",'Dépenses sur factures'!C163)</f>
        <v/>
      </c>
      <c r="D163" s="197" t="str">
        <f>IF('Dépenses sur factures'!D163="","",'Dépenses sur factures'!D163)</f>
        <v/>
      </c>
      <c r="E163" s="123" t="str">
        <f>IF('Dépenses sur factures'!E163="","",'Dépenses sur factures'!E163)</f>
        <v/>
      </c>
      <c r="F163" s="296" t="str">
        <f>IF('Dépenses sur factures'!F163="","",'Dépenses sur factures'!F163)</f>
        <v/>
      </c>
      <c r="G163" s="296" t="str">
        <f>IF('Dépenses sur factures'!G163="","",'Dépenses sur factures'!G163)</f>
        <v/>
      </c>
      <c r="H163" s="125" t="str">
        <f>IF('Dépenses sur factures'!H163="","",'Dépenses sur factures'!H163)</f>
        <v/>
      </c>
      <c r="I163" s="102"/>
      <c r="J163" s="297" t="str">
        <f t="shared" si="6"/>
        <v/>
      </c>
      <c r="K163" s="297" t="str">
        <f t="shared" si="7"/>
        <v/>
      </c>
      <c r="L163" s="102"/>
      <c r="M163" s="193"/>
      <c r="N163" s="194"/>
      <c r="O163" s="301" t="str">
        <f>IF(AND(OR(I163="KO",L163&lt;&gt;""),OR(I163="",J163="",K163="")),Listes!$A$68,IF(AND(L163="",I163&lt;&gt;""),Listes!$A$69,IF(AND(H163&lt;L163,N163=""),Listes!$A$70,IF(AND(K163&lt;J163,N163=""),Listes!$A$71,IF(AND(L163&lt;&gt;"",L163&lt;H163,M163=""),Listes!$A$72,IF(AND(P163="",OR(I163&lt;&gt;"",J163&lt;&gt;"",K163&lt;&gt;"")),Listes!$A$73,""))))))</f>
        <v/>
      </c>
      <c r="P163" s="291"/>
      <c r="Q163" s="331">
        <f t="shared" si="8"/>
        <v>0</v>
      </c>
    </row>
    <row r="164" spans="1:17" ht="20.149999999999999" customHeight="1" x14ac:dyDescent="0.35">
      <c r="A164" s="126">
        <v>158</v>
      </c>
      <c r="B164" s="123" t="str">
        <f>IF('Dépenses sur factures'!B164="","",'Dépenses sur factures'!B164)</f>
        <v/>
      </c>
      <c r="C164" s="197" t="str">
        <f>IF('Dépenses sur factures'!C164="","",'Dépenses sur factures'!C164)</f>
        <v/>
      </c>
      <c r="D164" s="197" t="str">
        <f>IF('Dépenses sur factures'!D164="","",'Dépenses sur factures'!D164)</f>
        <v/>
      </c>
      <c r="E164" s="123" t="str">
        <f>IF('Dépenses sur factures'!E164="","",'Dépenses sur factures'!E164)</f>
        <v/>
      </c>
      <c r="F164" s="296" t="str">
        <f>IF('Dépenses sur factures'!F164="","",'Dépenses sur factures'!F164)</f>
        <v/>
      </c>
      <c r="G164" s="296" t="str">
        <f>IF('Dépenses sur factures'!G164="","",'Dépenses sur factures'!G164)</f>
        <v/>
      </c>
      <c r="H164" s="125" t="str">
        <f>IF('Dépenses sur factures'!H164="","",'Dépenses sur factures'!H164)</f>
        <v/>
      </c>
      <c r="I164" s="102"/>
      <c r="J164" s="297" t="str">
        <f t="shared" si="6"/>
        <v/>
      </c>
      <c r="K164" s="297" t="str">
        <f t="shared" si="7"/>
        <v/>
      </c>
      <c r="L164" s="102"/>
      <c r="M164" s="193"/>
      <c r="N164" s="194"/>
      <c r="O164" s="301" t="str">
        <f>IF(AND(OR(I164="KO",L164&lt;&gt;""),OR(I164="",J164="",K164="")),Listes!$A$68,IF(AND(L164="",I164&lt;&gt;""),Listes!$A$69,IF(AND(H164&lt;L164,N164=""),Listes!$A$70,IF(AND(K164&lt;J164,N164=""),Listes!$A$71,IF(AND(L164&lt;&gt;"",L164&lt;H164,M164=""),Listes!$A$72,IF(AND(P164="",OR(I164&lt;&gt;"",J164&lt;&gt;"",K164&lt;&gt;"")),Listes!$A$73,""))))))</f>
        <v/>
      </c>
      <c r="P164" s="291"/>
      <c r="Q164" s="331">
        <f t="shared" si="8"/>
        <v>0</v>
      </c>
    </row>
    <row r="165" spans="1:17" ht="20.149999999999999" customHeight="1" x14ac:dyDescent="0.35">
      <c r="A165" s="126">
        <v>159</v>
      </c>
      <c r="B165" s="123" t="str">
        <f>IF('Dépenses sur factures'!B165="","",'Dépenses sur factures'!B165)</f>
        <v/>
      </c>
      <c r="C165" s="197" t="str">
        <f>IF('Dépenses sur factures'!C165="","",'Dépenses sur factures'!C165)</f>
        <v/>
      </c>
      <c r="D165" s="197" t="str">
        <f>IF('Dépenses sur factures'!D165="","",'Dépenses sur factures'!D165)</f>
        <v/>
      </c>
      <c r="E165" s="123" t="str">
        <f>IF('Dépenses sur factures'!E165="","",'Dépenses sur factures'!E165)</f>
        <v/>
      </c>
      <c r="F165" s="296" t="str">
        <f>IF('Dépenses sur factures'!F165="","",'Dépenses sur factures'!F165)</f>
        <v/>
      </c>
      <c r="G165" s="296" t="str">
        <f>IF('Dépenses sur factures'!G165="","",'Dépenses sur factures'!G165)</f>
        <v/>
      </c>
      <c r="H165" s="125" t="str">
        <f>IF('Dépenses sur factures'!H165="","",'Dépenses sur factures'!H165)</f>
        <v/>
      </c>
      <c r="I165" s="102"/>
      <c r="J165" s="297" t="str">
        <f t="shared" si="6"/>
        <v/>
      </c>
      <c r="K165" s="297" t="str">
        <f t="shared" si="7"/>
        <v/>
      </c>
      <c r="L165" s="102"/>
      <c r="M165" s="193"/>
      <c r="N165" s="194"/>
      <c r="O165" s="301" t="str">
        <f>IF(AND(OR(I165="KO",L165&lt;&gt;""),OR(I165="",J165="",K165="")),Listes!$A$68,IF(AND(L165="",I165&lt;&gt;""),Listes!$A$69,IF(AND(H165&lt;L165,N165=""),Listes!$A$70,IF(AND(K165&lt;J165,N165=""),Listes!$A$71,IF(AND(L165&lt;&gt;"",L165&lt;H165,M165=""),Listes!$A$72,IF(AND(P165="",OR(I165&lt;&gt;"",J165&lt;&gt;"",K165&lt;&gt;"")),Listes!$A$73,""))))))</f>
        <v/>
      </c>
      <c r="P165" s="291"/>
      <c r="Q165" s="331">
        <f t="shared" si="8"/>
        <v>0</v>
      </c>
    </row>
    <row r="166" spans="1:17" ht="20.149999999999999" customHeight="1" x14ac:dyDescent="0.35">
      <c r="A166" s="126">
        <v>160</v>
      </c>
      <c r="B166" s="123" t="str">
        <f>IF('Dépenses sur factures'!B166="","",'Dépenses sur factures'!B166)</f>
        <v/>
      </c>
      <c r="C166" s="197" t="str">
        <f>IF('Dépenses sur factures'!C166="","",'Dépenses sur factures'!C166)</f>
        <v/>
      </c>
      <c r="D166" s="197" t="str">
        <f>IF('Dépenses sur factures'!D166="","",'Dépenses sur factures'!D166)</f>
        <v/>
      </c>
      <c r="E166" s="123" t="str">
        <f>IF('Dépenses sur factures'!E166="","",'Dépenses sur factures'!E166)</f>
        <v/>
      </c>
      <c r="F166" s="296" t="str">
        <f>IF('Dépenses sur factures'!F166="","",'Dépenses sur factures'!F166)</f>
        <v/>
      </c>
      <c r="G166" s="296" t="str">
        <f>IF('Dépenses sur factures'!G166="","",'Dépenses sur factures'!G166)</f>
        <v/>
      </c>
      <c r="H166" s="125" t="str">
        <f>IF('Dépenses sur factures'!H166="","",'Dépenses sur factures'!H166)</f>
        <v/>
      </c>
      <c r="I166" s="102"/>
      <c r="J166" s="297" t="str">
        <f t="shared" si="6"/>
        <v/>
      </c>
      <c r="K166" s="297" t="str">
        <f t="shared" si="7"/>
        <v/>
      </c>
      <c r="L166" s="102"/>
      <c r="M166" s="193"/>
      <c r="N166" s="194"/>
      <c r="O166" s="301" t="str">
        <f>IF(AND(OR(I166="KO",L166&lt;&gt;""),OR(I166="",J166="",K166="")),Listes!$A$68,IF(AND(L166="",I166&lt;&gt;""),Listes!$A$69,IF(AND(H166&lt;L166,N166=""),Listes!$A$70,IF(AND(K166&lt;J166,N166=""),Listes!$A$71,IF(AND(L166&lt;&gt;"",L166&lt;H166,M166=""),Listes!$A$72,IF(AND(P166="",OR(I166&lt;&gt;"",J166&lt;&gt;"",K166&lt;&gt;"")),Listes!$A$73,""))))))</f>
        <v/>
      </c>
      <c r="P166" s="291"/>
      <c r="Q166" s="331">
        <f t="shared" si="8"/>
        <v>0</v>
      </c>
    </row>
    <row r="167" spans="1:17" ht="20.149999999999999" customHeight="1" x14ac:dyDescent="0.35">
      <c r="A167" s="126">
        <v>161</v>
      </c>
      <c r="B167" s="123" t="str">
        <f>IF('Dépenses sur factures'!B167="","",'Dépenses sur factures'!B167)</f>
        <v/>
      </c>
      <c r="C167" s="197" t="str">
        <f>IF('Dépenses sur factures'!C167="","",'Dépenses sur factures'!C167)</f>
        <v/>
      </c>
      <c r="D167" s="197" t="str">
        <f>IF('Dépenses sur factures'!D167="","",'Dépenses sur factures'!D167)</f>
        <v/>
      </c>
      <c r="E167" s="123" t="str">
        <f>IF('Dépenses sur factures'!E167="","",'Dépenses sur factures'!E167)</f>
        <v/>
      </c>
      <c r="F167" s="296" t="str">
        <f>IF('Dépenses sur factures'!F167="","",'Dépenses sur factures'!F167)</f>
        <v/>
      </c>
      <c r="G167" s="296" t="str">
        <f>IF('Dépenses sur factures'!G167="","",'Dépenses sur factures'!G167)</f>
        <v/>
      </c>
      <c r="H167" s="125" t="str">
        <f>IF('Dépenses sur factures'!H167="","",'Dépenses sur factures'!H167)</f>
        <v/>
      </c>
      <c r="I167" s="102"/>
      <c r="J167" s="297" t="str">
        <f t="shared" si="6"/>
        <v/>
      </c>
      <c r="K167" s="297" t="str">
        <f t="shared" si="7"/>
        <v/>
      </c>
      <c r="L167" s="102"/>
      <c r="M167" s="193"/>
      <c r="N167" s="194"/>
      <c r="O167" s="301" t="str">
        <f>IF(AND(OR(I167="KO",L167&lt;&gt;""),OR(I167="",J167="",K167="")),Listes!$A$68,IF(AND(L167="",I167&lt;&gt;""),Listes!$A$69,IF(AND(H167&lt;L167,N167=""),Listes!$A$70,IF(AND(K167&lt;J167,N167=""),Listes!$A$71,IF(AND(L167&lt;&gt;"",L167&lt;H167,M167=""),Listes!$A$72,IF(AND(P167="",OR(I167&lt;&gt;"",J167&lt;&gt;"",K167&lt;&gt;"")),Listes!$A$73,""))))))</f>
        <v/>
      </c>
      <c r="P167" s="291"/>
      <c r="Q167" s="331">
        <f t="shared" si="8"/>
        <v>0</v>
      </c>
    </row>
    <row r="168" spans="1:17" ht="20.149999999999999" customHeight="1" x14ac:dyDescent="0.35">
      <c r="A168" s="126">
        <v>162</v>
      </c>
      <c r="B168" s="123" t="str">
        <f>IF('Dépenses sur factures'!B168="","",'Dépenses sur factures'!B168)</f>
        <v/>
      </c>
      <c r="C168" s="197" t="str">
        <f>IF('Dépenses sur factures'!C168="","",'Dépenses sur factures'!C168)</f>
        <v/>
      </c>
      <c r="D168" s="197" t="str">
        <f>IF('Dépenses sur factures'!D168="","",'Dépenses sur factures'!D168)</f>
        <v/>
      </c>
      <c r="E168" s="123" t="str">
        <f>IF('Dépenses sur factures'!E168="","",'Dépenses sur factures'!E168)</f>
        <v/>
      </c>
      <c r="F168" s="296" t="str">
        <f>IF('Dépenses sur factures'!F168="","",'Dépenses sur factures'!F168)</f>
        <v/>
      </c>
      <c r="G168" s="296" t="str">
        <f>IF('Dépenses sur factures'!G168="","",'Dépenses sur factures'!G168)</f>
        <v/>
      </c>
      <c r="H168" s="125" t="str">
        <f>IF('Dépenses sur factures'!H168="","",'Dépenses sur factures'!H168)</f>
        <v/>
      </c>
      <c r="I168" s="102"/>
      <c r="J168" s="297" t="str">
        <f t="shared" si="6"/>
        <v/>
      </c>
      <c r="K168" s="297" t="str">
        <f t="shared" si="7"/>
        <v/>
      </c>
      <c r="L168" s="102"/>
      <c r="M168" s="193"/>
      <c r="N168" s="194"/>
      <c r="O168" s="301" t="str">
        <f>IF(AND(OR(I168="KO",L168&lt;&gt;""),OR(I168="",J168="",K168="")),Listes!$A$68,IF(AND(L168="",I168&lt;&gt;""),Listes!$A$69,IF(AND(H168&lt;L168,N168=""),Listes!$A$70,IF(AND(K168&lt;J168,N168=""),Listes!$A$71,IF(AND(L168&lt;&gt;"",L168&lt;H168,M168=""),Listes!$A$72,IF(AND(P168="",OR(I168&lt;&gt;"",J168&lt;&gt;"",K168&lt;&gt;"")),Listes!$A$73,""))))))</f>
        <v/>
      </c>
      <c r="P168" s="291"/>
      <c r="Q168" s="331">
        <f t="shared" si="8"/>
        <v>0</v>
      </c>
    </row>
    <row r="169" spans="1:17" ht="20.149999999999999" customHeight="1" x14ac:dyDescent="0.35">
      <c r="A169" s="126">
        <v>163</v>
      </c>
      <c r="B169" s="123" t="str">
        <f>IF('Dépenses sur factures'!B169="","",'Dépenses sur factures'!B169)</f>
        <v/>
      </c>
      <c r="C169" s="197" t="str">
        <f>IF('Dépenses sur factures'!C169="","",'Dépenses sur factures'!C169)</f>
        <v/>
      </c>
      <c r="D169" s="197" t="str">
        <f>IF('Dépenses sur factures'!D169="","",'Dépenses sur factures'!D169)</f>
        <v/>
      </c>
      <c r="E169" s="123" t="str">
        <f>IF('Dépenses sur factures'!E169="","",'Dépenses sur factures'!E169)</f>
        <v/>
      </c>
      <c r="F169" s="296" t="str">
        <f>IF('Dépenses sur factures'!F169="","",'Dépenses sur factures'!F169)</f>
        <v/>
      </c>
      <c r="G169" s="296" t="str">
        <f>IF('Dépenses sur factures'!G169="","",'Dépenses sur factures'!G169)</f>
        <v/>
      </c>
      <c r="H169" s="125" t="str">
        <f>IF('Dépenses sur factures'!H169="","",'Dépenses sur factures'!H169)</f>
        <v/>
      </c>
      <c r="I169" s="102"/>
      <c r="J169" s="297" t="str">
        <f t="shared" si="6"/>
        <v/>
      </c>
      <c r="K169" s="297" t="str">
        <f t="shared" si="7"/>
        <v/>
      </c>
      <c r="L169" s="102"/>
      <c r="M169" s="193"/>
      <c r="N169" s="194"/>
      <c r="O169" s="301" t="str">
        <f>IF(AND(OR(I169="KO",L169&lt;&gt;""),OR(I169="",J169="",K169="")),Listes!$A$68,IF(AND(L169="",I169&lt;&gt;""),Listes!$A$69,IF(AND(H169&lt;L169,N169=""),Listes!$A$70,IF(AND(K169&lt;J169,N169=""),Listes!$A$71,IF(AND(L169&lt;&gt;"",L169&lt;H169,M169=""),Listes!$A$72,IF(AND(P169="",OR(I169&lt;&gt;"",J169&lt;&gt;"",K169&lt;&gt;"")),Listes!$A$73,""))))))</f>
        <v/>
      </c>
      <c r="P169" s="291"/>
      <c r="Q169" s="331">
        <f t="shared" si="8"/>
        <v>0</v>
      </c>
    </row>
    <row r="170" spans="1:17" ht="20.149999999999999" customHeight="1" x14ac:dyDescent="0.35">
      <c r="A170" s="126">
        <v>164</v>
      </c>
      <c r="B170" s="123" t="str">
        <f>IF('Dépenses sur factures'!B170="","",'Dépenses sur factures'!B170)</f>
        <v/>
      </c>
      <c r="C170" s="197" t="str">
        <f>IF('Dépenses sur factures'!C170="","",'Dépenses sur factures'!C170)</f>
        <v/>
      </c>
      <c r="D170" s="197" t="str">
        <f>IF('Dépenses sur factures'!D170="","",'Dépenses sur factures'!D170)</f>
        <v/>
      </c>
      <c r="E170" s="123" t="str">
        <f>IF('Dépenses sur factures'!E170="","",'Dépenses sur factures'!E170)</f>
        <v/>
      </c>
      <c r="F170" s="296" t="str">
        <f>IF('Dépenses sur factures'!F170="","",'Dépenses sur factures'!F170)</f>
        <v/>
      </c>
      <c r="G170" s="296" t="str">
        <f>IF('Dépenses sur factures'!G170="","",'Dépenses sur factures'!G170)</f>
        <v/>
      </c>
      <c r="H170" s="125" t="str">
        <f>IF('Dépenses sur factures'!H170="","",'Dépenses sur factures'!H170)</f>
        <v/>
      </c>
      <c r="I170" s="102"/>
      <c r="J170" s="297" t="str">
        <f t="shared" si="6"/>
        <v/>
      </c>
      <c r="K170" s="297" t="str">
        <f t="shared" si="7"/>
        <v/>
      </c>
      <c r="L170" s="102"/>
      <c r="M170" s="193"/>
      <c r="N170" s="194"/>
      <c r="O170" s="301" t="str">
        <f>IF(AND(OR(I170="KO",L170&lt;&gt;""),OR(I170="",J170="",K170="")),Listes!$A$68,IF(AND(L170="",I170&lt;&gt;""),Listes!$A$69,IF(AND(H170&lt;L170,N170=""),Listes!$A$70,IF(AND(K170&lt;J170,N170=""),Listes!$A$71,IF(AND(L170&lt;&gt;"",L170&lt;H170,M170=""),Listes!$A$72,IF(AND(P170="",OR(I170&lt;&gt;"",J170&lt;&gt;"",K170&lt;&gt;"")),Listes!$A$73,""))))))</f>
        <v/>
      </c>
      <c r="P170" s="291"/>
      <c r="Q170" s="331">
        <f t="shared" si="8"/>
        <v>0</v>
      </c>
    </row>
    <row r="171" spans="1:17" ht="20.149999999999999" customHeight="1" x14ac:dyDescent="0.35">
      <c r="A171" s="126">
        <v>165</v>
      </c>
      <c r="B171" s="123" t="str">
        <f>IF('Dépenses sur factures'!B171="","",'Dépenses sur factures'!B171)</f>
        <v/>
      </c>
      <c r="C171" s="197" t="str">
        <f>IF('Dépenses sur factures'!C171="","",'Dépenses sur factures'!C171)</f>
        <v/>
      </c>
      <c r="D171" s="197" t="str">
        <f>IF('Dépenses sur factures'!D171="","",'Dépenses sur factures'!D171)</f>
        <v/>
      </c>
      <c r="E171" s="123" t="str">
        <f>IF('Dépenses sur factures'!E171="","",'Dépenses sur factures'!E171)</f>
        <v/>
      </c>
      <c r="F171" s="296" t="str">
        <f>IF('Dépenses sur factures'!F171="","",'Dépenses sur factures'!F171)</f>
        <v/>
      </c>
      <c r="G171" s="296" t="str">
        <f>IF('Dépenses sur factures'!G171="","",'Dépenses sur factures'!G171)</f>
        <v/>
      </c>
      <c r="H171" s="125" t="str">
        <f>IF('Dépenses sur factures'!H171="","",'Dépenses sur factures'!H171)</f>
        <v/>
      </c>
      <c r="I171" s="102"/>
      <c r="J171" s="297" t="str">
        <f t="shared" si="6"/>
        <v/>
      </c>
      <c r="K171" s="297" t="str">
        <f t="shared" si="7"/>
        <v/>
      </c>
      <c r="L171" s="102"/>
      <c r="M171" s="193"/>
      <c r="N171" s="194"/>
      <c r="O171" s="301" t="str">
        <f>IF(AND(OR(I171="KO",L171&lt;&gt;""),OR(I171="",J171="",K171="")),Listes!$A$68,IF(AND(L171="",I171&lt;&gt;""),Listes!$A$69,IF(AND(H171&lt;L171,N171=""),Listes!$A$70,IF(AND(K171&lt;J171,N171=""),Listes!$A$71,IF(AND(L171&lt;&gt;"",L171&lt;H171,M171=""),Listes!$A$72,IF(AND(P171="",OR(I171&lt;&gt;"",J171&lt;&gt;"",K171&lt;&gt;"")),Listes!$A$73,""))))))</f>
        <v/>
      </c>
      <c r="P171" s="291"/>
      <c r="Q171" s="331">
        <f t="shared" si="8"/>
        <v>0</v>
      </c>
    </row>
    <row r="172" spans="1:17" ht="20.149999999999999" customHeight="1" x14ac:dyDescent="0.35">
      <c r="A172" s="126">
        <v>166</v>
      </c>
      <c r="B172" s="123" t="str">
        <f>IF('Dépenses sur factures'!B172="","",'Dépenses sur factures'!B172)</f>
        <v/>
      </c>
      <c r="C172" s="197" t="str">
        <f>IF('Dépenses sur factures'!C172="","",'Dépenses sur factures'!C172)</f>
        <v/>
      </c>
      <c r="D172" s="197" t="str">
        <f>IF('Dépenses sur factures'!D172="","",'Dépenses sur factures'!D172)</f>
        <v/>
      </c>
      <c r="E172" s="123" t="str">
        <f>IF('Dépenses sur factures'!E172="","",'Dépenses sur factures'!E172)</f>
        <v/>
      </c>
      <c r="F172" s="296" t="str">
        <f>IF('Dépenses sur factures'!F172="","",'Dépenses sur factures'!F172)</f>
        <v/>
      </c>
      <c r="G172" s="296" t="str">
        <f>IF('Dépenses sur factures'!G172="","",'Dépenses sur factures'!G172)</f>
        <v/>
      </c>
      <c r="H172" s="125" t="str">
        <f>IF('Dépenses sur factures'!H172="","",'Dépenses sur factures'!H172)</f>
        <v/>
      </c>
      <c r="I172" s="102"/>
      <c r="J172" s="297" t="str">
        <f t="shared" si="6"/>
        <v/>
      </c>
      <c r="K172" s="297" t="str">
        <f t="shared" si="7"/>
        <v/>
      </c>
      <c r="L172" s="102"/>
      <c r="M172" s="193"/>
      <c r="N172" s="194"/>
      <c r="O172" s="301" t="str">
        <f>IF(AND(OR(I172="KO",L172&lt;&gt;""),OR(I172="",J172="",K172="")),Listes!$A$68,IF(AND(L172="",I172&lt;&gt;""),Listes!$A$69,IF(AND(H172&lt;L172,N172=""),Listes!$A$70,IF(AND(K172&lt;J172,N172=""),Listes!$A$71,IF(AND(L172&lt;&gt;"",L172&lt;H172,M172=""),Listes!$A$72,IF(AND(P172="",OR(I172&lt;&gt;"",J172&lt;&gt;"",K172&lt;&gt;"")),Listes!$A$73,""))))))</f>
        <v/>
      </c>
      <c r="P172" s="291"/>
      <c r="Q172" s="331">
        <f t="shared" si="8"/>
        <v>0</v>
      </c>
    </row>
    <row r="173" spans="1:17" ht="20.149999999999999" customHeight="1" x14ac:dyDescent="0.35">
      <c r="A173" s="126">
        <v>167</v>
      </c>
      <c r="B173" s="123" t="str">
        <f>IF('Dépenses sur factures'!B173="","",'Dépenses sur factures'!B173)</f>
        <v/>
      </c>
      <c r="C173" s="197" t="str">
        <f>IF('Dépenses sur factures'!C173="","",'Dépenses sur factures'!C173)</f>
        <v/>
      </c>
      <c r="D173" s="197" t="str">
        <f>IF('Dépenses sur factures'!D173="","",'Dépenses sur factures'!D173)</f>
        <v/>
      </c>
      <c r="E173" s="123" t="str">
        <f>IF('Dépenses sur factures'!E173="","",'Dépenses sur factures'!E173)</f>
        <v/>
      </c>
      <c r="F173" s="296" t="str">
        <f>IF('Dépenses sur factures'!F173="","",'Dépenses sur factures'!F173)</f>
        <v/>
      </c>
      <c r="G173" s="296" t="str">
        <f>IF('Dépenses sur factures'!G173="","",'Dépenses sur factures'!G173)</f>
        <v/>
      </c>
      <c r="H173" s="125" t="str">
        <f>IF('Dépenses sur factures'!H173="","",'Dépenses sur factures'!H173)</f>
        <v/>
      </c>
      <c r="I173" s="102"/>
      <c r="J173" s="297" t="str">
        <f t="shared" si="6"/>
        <v/>
      </c>
      <c r="K173" s="297" t="str">
        <f t="shared" si="7"/>
        <v/>
      </c>
      <c r="L173" s="102"/>
      <c r="M173" s="193"/>
      <c r="N173" s="194"/>
      <c r="O173" s="301" t="str">
        <f>IF(AND(OR(I173="KO",L173&lt;&gt;""),OR(I173="",J173="",K173="")),Listes!$A$68,IF(AND(L173="",I173&lt;&gt;""),Listes!$A$69,IF(AND(H173&lt;L173,N173=""),Listes!$A$70,IF(AND(K173&lt;J173,N173=""),Listes!$A$71,IF(AND(L173&lt;&gt;"",L173&lt;H173,M173=""),Listes!$A$72,IF(AND(P173="",OR(I173&lt;&gt;"",J173&lt;&gt;"",K173&lt;&gt;"")),Listes!$A$73,""))))))</f>
        <v/>
      </c>
      <c r="P173" s="291"/>
      <c r="Q173" s="331">
        <f t="shared" si="8"/>
        <v>0</v>
      </c>
    </row>
    <row r="174" spans="1:17" ht="20.149999999999999" customHeight="1" x14ac:dyDescent="0.35">
      <c r="A174" s="126">
        <v>168</v>
      </c>
      <c r="B174" s="123" t="str">
        <f>IF('Dépenses sur factures'!B174="","",'Dépenses sur factures'!B174)</f>
        <v/>
      </c>
      <c r="C174" s="197" t="str">
        <f>IF('Dépenses sur factures'!C174="","",'Dépenses sur factures'!C174)</f>
        <v/>
      </c>
      <c r="D174" s="197" t="str">
        <f>IF('Dépenses sur factures'!D174="","",'Dépenses sur factures'!D174)</f>
        <v/>
      </c>
      <c r="E174" s="123" t="str">
        <f>IF('Dépenses sur factures'!E174="","",'Dépenses sur factures'!E174)</f>
        <v/>
      </c>
      <c r="F174" s="296" t="str">
        <f>IF('Dépenses sur factures'!F174="","",'Dépenses sur factures'!F174)</f>
        <v/>
      </c>
      <c r="G174" s="296" t="str">
        <f>IF('Dépenses sur factures'!G174="","",'Dépenses sur factures'!G174)</f>
        <v/>
      </c>
      <c r="H174" s="125" t="str">
        <f>IF('Dépenses sur factures'!H174="","",'Dépenses sur factures'!H174)</f>
        <v/>
      </c>
      <c r="I174" s="102"/>
      <c r="J174" s="297" t="str">
        <f t="shared" si="6"/>
        <v/>
      </c>
      <c r="K174" s="297" t="str">
        <f t="shared" si="7"/>
        <v/>
      </c>
      <c r="L174" s="102"/>
      <c r="M174" s="193"/>
      <c r="N174" s="194"/>
      <c r="O174" s="301" t="str">
        <f>IF(AND(OR(I174="KO",L174&lt;&gt;""),OR(I174="",J174="",K174="")),Listes!$A$68,IF(AND(L174="",I174&lt;&gt;""),Listes!$A$69,IF(AND(H174&lt;L174,N174=""),Listes!$A$70,IF(AND(K174&lt;J174,N174=""),Listes!$A$71,IF(AND(L174&lt;&gt;"",L174&lt;H174,M174=""),Listes!$A$72,IF(AND(P174="",OR(I174&lt;&gt;"",J174&lt;&gt;"",K174&lt;&gt;"")),Listes!$A$73,""))))))</f>
        <v/>
      </c>
      <c r="P174" s="291"/>
      <c r="Q174" s="331">
        <f t="shared" si="8"/>
        <v>0</v>
      </c>
    </row>
    <row r="175" spans="1:17" ht="20.149999999999999" customHeight="1" x14ac:dyDescent="0.35">
      <c r="A175" s="126">
        <v>169</v>
      </c>
      <c r="B175" s="123" t="str">
        <f>IF('Dépenses sur factures'!B175="","",'Dépenses sur factures'!B175)</f>
        <v/>
      </c>
      <c r="C175" s="197" t="str">
        <f>IF('Dépenses sur factures'!C175="","",'Dépenses sur factures'!C175)</f>
        <v/>
      </c>
      <c r="D175" s="197" t="str">
        <f>IF('Dépenses sur factures'!D175="","",'Dépenses sur factures'!D175)</f>
        <v/>
      </c>
      <c r="E175" s="123" t="str">
        <f>IF('Dépenses sur factures'!E175="","",'Dépenses sur factures'!E175)</f>
        <v/>
      </c>
      <c r="F175" s="296" t="str">
        <f>IF('Dépenses sur factures'!F175="","",'Dépenses sur factures'!F175)</f>
        <v/>
      </c>
      <c r="G175" s="296" t="str">
        <f>IF('Dépenses sur factures'!G175="","",'Dépenses sur factures'!G175)</f>
        <v/>
      </c>
      <c r="H175" s="125" t="str">
        <f>IF('Dépenses sur factures'!H175="","",'Dépenses sur factures'!H175)</f>
        <v/>
      </c>
      <c r="I175" s="102"/>
      <c r="J175" s="297" t="str">
        <f t="shared" si="6"/>
        <v/>
      </c>
      <c r="K175" s="297" t="str">
        <f t="shared" si="7"/>
        <v/>
      </c>
      <c r="L175" s="102"/>
      <c r="M175" s="193"/>
      <c r="N175" s="194"/>
      <c r="O175" s="301" t="str">
        <f>IF(AND(OR(I175="KO",L175&lt;&gt;""),OR(I175="",J175="",K175="")),Listes!$A$68,IF(AND(L175="",I175&lt;&gt;""),Listes!$A$69,IF(AND(H175&lt;L175,N175=""),Listes!$A$70,IF(AND(K175&lt;J175,N175=""),Listes!$A$71,IF(AND(L175&lt;&gt;"",L175&lt;H175,M175=""),Listes!$A$72,IF(AND(P175="",OR(I175&lt;&gt;"",J175&lt;&gt;"",K175&lt;&gt;"")),Listes!$A$73,""))))))</f>
        <v/>
      </c>
      <c r="P175" s="291"/>
      <c r="Q175" s="331">
        <f t="shared" si="8"/>
        <v>0</v>
      </c>
    </row>
    <row r="176" spans="1:17" ht="20.149999999999999" customHeight="1" x14ac:dyDescent="0.35">
      <c r="A176" s="126">
        <v>170</v>
      </c>
      <c r="B176" s="123" t="str">
        <f>IF('Dépenses sur factures'!B176="","",'Dépenses sur factures'!B176)</f>
        <v/>
      </c>
      <c r="C176" s="197" t="str">
        <f>IF('Dépenses sur factures'!C176="","",'Dépenses sur factures'!C176)</f>
        <v/>
      </c>
      <c r="D176" s="197" t="str">
        <f>IF('Dépenses sur factures'!D176="","",'Dépenses sur factures'!D176)</f>
        <v/>
      </c>
      <c r="E176" s="123" t="str">
        <f>IF('Dépenses sur factures'!E176="","",'Dépenses sur factures'!E176)</f>
        <v/>
      </c>
      <c r="F176" s="296" t="str">
        <f>IF('Dépenses sur factures'!F176="","",'Dépenses sur factures'!F176)</f>
        <v/>
      </c>
      <c r="G176" s="296" t="str">
        <f>IF('Dépenses sur factures'!G176="","",'Dépenses sur factures'!G176)</f>
        <v/>
      </c>
      <c r="H176" s="125" t="str">
        <f>IF('Dépenses sur factures'!H176="","",'Dépenses sur factures'!H176)</f>
        <v/>
      </c>
      <c r="I176" s="102"/>
      <c r="J176" s="297" t="str">
        <f t="shared" si="6"/>
        <v/>
      </c>
      <c r="K176" s="297" t="str">
        <f t="shared" si="7"/>
        <v/>
      </c>
      <c r="L176" s="102"/>
      <c r="M176" s="193"/>
      <c r="N176" s="194"/>
      <c r="O176" s="301" t="str">
        <f>IF(AND(OR(I176="KO",L176&lt;&gt;""),OR(I176="",J176="",K176="")),Listes!$A$68,IF(AND(L176="",I176&lt;&gt;""),Listes!$A$69,IF(AND(H176&lt;L176,N176=""),Listes!$A$70,IF(AND(K176&lt;J176,N176=""),Listes!$A$71,IF(AND(L176&lt;&gt;"",L176&lt;H176,M176=""),Listes!$A$72,IF(AND(P176="",OR(I176&lt;&gt;"",J176&lt;&gt;"",K176&lt;&gt;"")),Listes!$A$73,""))))))</f>
        <v/>
      </c>
      <c r="P176" s="291"/>
      <c r="Q176" s="331">
        <f t="shared" si="8"/>
        <v>0</v>
      </c>
    </row>
    <row r="177" spans="1:17" ht="20.149999999999999" customHeight="1" x14ac:dyDescent="0.35">
      <c r="A177" s="126">
        <v>171</v>
      </c>
      <c r="B177" s="123" t="str">
        <f>IF('Dépenses sur factures'!B177="","",'Dépenses sur factures'!B177)</f>
        <v/>
      </c>
      <c r="C177" s="197" t="str">
        <f>IF('Dépenses sur factures'!C177="","",'Dépenses sur factures'!C177)</f>
        <v/>
      </c>
      <c r="D177" s="197" t="str">
        <f>IF('Dépenses sur factures'!D177="","",'Dépenses sur factures'!D177)</f>
        <v/>
      </c>
      <c r="E177" s="123" t="str">
        <f>IF('Dépenses sur factures'!E177="","",'Dépenses sur factures'!E177)</f>
        <v/>
      </c>
      <c r="F177" s="296" t="str">
        <f>IF('Dépenses sur factures'!F177="","",'Dépenses sur factures'!F177)</f>
        <v/>
      </c>
      <c r="G177" s="296" t="str">
        <f>IF('Dépenses sur factures'!G177="","",'Dépenses sur factures'!G177)</f>
        <v/>
      </c>
      <c r="H177" s="125" t="str">
        <f>IF('Dépenses sur factures'!H177="","",'Dépenses sur factures'!H177)</f>
        <v/>
      </c>
      <c r="I177" s="102"/>
      <c r="J177" s="297" t="str">
        <f t="shared" si="6"/>
        <v/>
      </c>
      <c r="K177" s="297" t="str">
        <f t="shared" si="7"/>
        <v/>
      </c>
      <c r="L177" s="102"/>
      <c r="M177" s="193"/>
      <c r="N177" s="194"/>
      <c r="O177" s="301" t="str">
        <f>IF(AND(OR(I177="KO",L177&lt;&gt;""),OR(I177="",J177="",K177="")),Listes!$A$68,IF(AND(L177="",I177&lt;&gt;""),Listes!$A$69,IF(AND(H177&lt;L177,N177=""),Listes!$A$70,IF(AND(K177&lt;J177,N177=""),Listes!$A$71,IF(AND(L177&lt;&gt;"",L177&lt;H177,M177=""),Listes!$A$72,IF(AND(P177="",OR(I177&lt;&gt;"",J177&lt;&gt;"",K177&lt;&gt;"")),Listes!$A$73,""))))))</f>
        <v/>
      </c>
      <c r="P177" s="291"/>
      <c r="Q177" s="331">
        <f t="shared" si="8"/>
        <v>0</v>
      </c>
    </row>
    <row r="178" spans="1:17" ht="20.149999999999999" customHeight="1" x14ac:dyDescent="0.35">
      <c r="A178" s="126">
        <v>172</v>
      </c>
      <c r="B178" s="123" t="str">
        <f>IF('Dépenses sur factures'!B178="","",'Dépenses sur factures'!B178)</f>
        <v/>
      </c>
      <c r="C178" s="197" t="str">
        <f>IF('Dépenses sur factures'!C178="","",'Dépenses sur factures'!C178)</f>
        <v/>
      </c>
      <c r="D178" s="197" t="str">
        <f>IF('Dépenses sur factures'!D178="","",'Dépenses sur factures'!D178)</f>
        <v/>
      </c>
      <c r="E178" s="123" t="str">
        <f>IF('Dépenses sur factures'!E178="","",'Dépenses sur factures'!E178)</f>
        <v/>
      </c>
      <c r="F178" s="296" t="str">
        <f>IF('Dépenses sur factures'!F178="","",'Dépenses sur factures'!F178)</f>
        <v/>
      </c>
      <c r="G178" s="296" t="str">
        <f>IF('Dépenses sur factures'!G178="","",'Dépenses sur factures'!G178)</f>
        <v/>
      </c>
      <c r="H178" s="125" t="str">
        <f>IF('Dépenses sur factures'!H178="","",'Dépenses sur factures'!H178)</f>
        <v/>
      </c>
      <c r="I178" s="102"/>
      <c r="J178" s="297" t="str">
        <f t="shared" si="6"/>
        <v/>
      </c>
      <c r="K178" s="297" t="str">
        <f t="shared" si="7"/>
        <v/>
      </c>
      <c r="L178" s="102"/>
      <c r="M178" s="193"/>
      <c r="N178" s="194"/>
      <c r="O178" s="301" t="str">
        <f>IF(AND(OR(I178="KO",L178&lt;&gt;""),OR(I178="",J178="",K178="")),Listes!$A$68,IF(AND(L178="",I178&lt;&gt;""),Listes!$A$69,IF(AND(H178&lt;L178,N178=""),Listes!$A$70,IF(AND(K178&lt;J178,N178=""),Listes!$A$71,IF(AND(L178&lt;&gt;"",L178&lt;H178,M178=""),Listes!$A$72,IF(AND(P178="",OR(I178&lt;&gt;"",J178&lt;&gt;"",K178&lt;&gt;"")),Listes!$A$73,""))))))</f>
        <v/>
      </c>
      <c r="P178" s="291"/>
      <c r="Q178" s="331">
        <f t="shared" si="8"/>
        <v>0</v>
      </c>
    </row>
    <row r="179" spans="1:17" ht="20.149999999999999" customHeight="1" x14ac:dyDescent="0.35">
      <c r="A179" s="126">
        <v>173</v>
      </c>
      <c r="B179" s="123" t="str">
        <f>IF('Dépenses sur factures'!B179="","",'Dépenses sur factures'!B179)</f>
        <v/>
      </c>
      <c r="C179" s="197" t="str">
        <f>IF('Dépenses sur factures'!C179="","",'Dépenses sur factures'!C179)</f>
        <v/>
      </c>
      <c r="D179" s="197" t="str">
        <f>IF('Dépenses sur factures'!D179="","",'Dépenses sur factures'!D179)</f>
        <v/>
      </c>
      <c r="E179" s="123" t="str">
        <f>IF('Dépenses sur factures'!E179="","",'Dépenses sur factures'!E179)</f>
        <v/>
      </c>
      <c r="F179" s="296" t="str">
        <f>IF('Dépenses sur factures'!F179="","",'Dépenses sur factures'!F179)</f>
        <v/>
      </c>
      <c r="G179" s="296" t="str">
        <f>IF('Dépenses sur factures'!G179="","",'Dépenses sur factures'!G179)</f>
        <v/>
      </c>
      <c r="H179" s="125" t="str">
        <f>IF('Dépenses sur factures'!H179="","",'Dépenses sur factures'!H179)</f>
        <v/>
      </c>
      <c r="I179" s="102"/>
      <c r="J179" s="297" t="str">
        <f t="shared" si="6"/>
        <v/>
      </c>
      <c r="K179" s="297" t="str">
        <f t="shared" si="7"/>
        <v/>
      </c>
      <c r="L179" s="102"/>
      <c r="M179" s="193"/>
      <c r="N179" s="194"/>
      <c r="O179" s="301" t="str">
        <f>IF(AND(OR(I179="KO",L179&lt;&gt;""),OR(I179="",J179="",K179="")),Listes!$A$68,IF(AND(L179="",I179&lt;&gt;""),Listes!$A$69,IF(AND(H179&lt;L179,N179=""),Listes!$A$70,IF(AND(K179&lt;J179,N179=""),Listes!$A$71,IF(AND(L179&lt;&gt;"",L179&lt;H179,M179=""),Listes!$A$72,IF(AND(P179="",OR(I179&lt;&gt;"",J179&lt;&gt;"",K179&lt;&gt;"")),Listes!$A$73,""))))))</f>
        <v/>
      </c>
      <c r="P179" s="291"/>
      <c r="Q179" s="331">
        <f t="shared" si="8"/>
        <v>0</v>
      </c>
    </row>
    <row r="180" spans="1:17" ht="20.149999999999999" customHeight="1" x14ac:dyDescent="0.35">
      <c r="A180" s="126">
        <v>174</v>
      </c>
      <c r="B180" s="123" t="str">
        <f>IF('Dépenses sur factures'!B180="","",'Dépenses sur factures'!B180)</f>
        <v/>
      </c>
      <c r="C180" s="197" t="str">
        <f>IF('Dépenses sur factures'!C180="","",'Dépenses sur factures'!C180)</f>
        <v/>
      </c>
      <c r="D180" s="197" t="str">
        <f>IF('Dépenses sur factures'!D180="","",'Dépenses sur factures'!D180)</f>
        <v/>
      </c>
      <c r="E180" s="123" t="str">
        <f>IF('Dépenses sur factures'!E180="","",'Dépenses sur factures'!E180)</f>
        <v/>
      </c>
      <c r="F180" s="296" t="str">
        <f>IF('Dépenses sur factures'!F180="","",'Dépenses sur factures'!F180)</f>
        <v/>
      </c>
      <c r="G180" s="296" t="str">
        <f>IF('Dépenses sur factures'!G180="","",'Dépenses sur factures'!G180)</f>
        <v/>
      </c>
      <c r="H180" s="125" t="str">
        <f>IF('Dépenses sur factures'!H180="","",'Dépenses sur factures'!H180)</f>
        <v/>
      </c>
      <c r="I180" s="102"/>
      <c r="J180" s="297" t="str">
        <f t="shared" si="6"/>
        <v/>
      </c>
      <c r="K180" s="297" t="str">
        <f t="shared" si="7"/>
        <v/>
      </c>
      <c r="L180" s="102"/>
      <c r="M180" s="193"/>
      <c r="N180" s="194"/>
      <c r="O180" s="301" t="str">
        <f>IF(AND(OR(I180="KO",L180&lt;&gt;""),OR(I180="",J180="",K180="")),Listes!$A$68,IF(AND(L180="",I180&lt;&gt;""),Listes!$A$69,IF(AND(H180&lt;L180,N180=""),Listes!$A$70,IF(AND(K180&lt;J180,N180=""),Listes!$A$71,IF(AND(L180&lt;&gt;"",L180&lt;H180,M180=""),Listes!$A$72,IF(AND(P180="",OR(I180&lt;&gt;"",J180&lt;&gt;"",K180&lt;&gt;"")),Listes!$A$73,""))))))</f>
        <v/>
      </c>
      <c r="P180" s="291"/>
      <c r="Q180" s="331">
        <f t="shared" si="8"/>
        <v>0</v>
      </c>
    </row>
    <row r="181" spans="1:17" ht="20.149999999999999" customHeight="1" x14ac:dyDescent="0.35">
      <c r="A181" s="126">
        <v>175</v>
      </c>
      <c r="B181" s="123" t="str">
        <f>IF('Dépenses sur factures'!B181="","",'Dépenses sur factures'!B181)</f>
        <v/>
      </c>
      <c r="C181" s="197" t="str">
        <f>IF('Dépenses sur factures'!C181="","",'Dépenses sur factures'!C181)</f>
        <v/>
      </c>
      <c r="D181" s="197" t="str">
        <f>IF('Dépenses sur factures'!D181="","",'Dépenses sur factures'!D181)</f>
        <v/>
      </c>
      <c r="E181" s="123" t="str">
        <f>IF('Dépenses sur factures'!E181="","",'Dépenses sur factures'!E181)</f>
        <v/>
      </c>
      <c r="F181" s="296" t="str">
        <f>IF('Dépenses sur factures'!F181="","",'Dépenses sur factures'!F181)</f>
        <v/>
      </c>
      <c r="G181" s="296" t="str">
        <f>IF('Dépenses sur factures'!G181="","",'Dépenses sur factures'!G181)</f>
        <v/>
      </c>
      <c r="H181" s="125" t="str">
        <f>IF('Dépenses sur factures'!H181="","",'Dépenses sur factures'!H181)</f>
        <v/>
      </c>
      <c r="I181" s="102"/>
      <c r="J181" s="297" t="str">
        <f t="shared" si="6"/>
        <v/>
      </c>
      <c r="K181" s="297" t="str">
        <f t="shared" si="7"/>
        <v/>
      </c>
      <c r="L181" s="102"/>
      <c r="M181" s="193"/>
      <c r="N181" s="194"/>
      <c r="O181" s="301" t="str">
        <f>IF(AND(OR(I181="KO",L181&lt;&gt;""),OR(I181="",J181="",K181="")),Listes!$A$68,IF(AND(L181="",I181&lt;&gt;""),Listes!$A$69,IF(AND(H181&lt;L181,N181=""),Listes!$A$70,IF(AND(K181&lt;J181,N181=""),Listes!$A$71,IF(AND(L181&lt;&gt;"",L181&lt;H181,M181=""),Listes!$A$72,IF(AND(P181="",OR(I181&lt;&gt;"",J181&lt;&gt;"",K181&lt;&gt;"")),Listes!$A$73,""))))))</f>
        <v/>
      </c>
      <c r="P181" s="291"/>
      <c r="Q181" s="331">
        <f t="shared" si="8"/>
        <v>0</v>
      </c>
    </row>
    <row r="182" spans="1:17" ht="20.149999999999999" customHeight="1" x14ac:dyDescent="0.35">
      <c r="A182" s="126">
        <v>176</v>
      </c>
      <c r="B182" s="123" t="str">
        <f>IF('Dépenses sur factures'!B182="","",'Dépenses sur factures'!B182)</f>
        <v/>
      </c>
      <c r="C182" s="197" t="str">
        <f>IF('Dépenses sur factures'!C182="","",'Dépenses sur factures'!C182)</f>
        <v/>
      </c>
      <c r="D182" s="197" t="str">
        <f>IF('Dépenses sur factures'!D182="","",'Dépenses sur factures'!D182)</f>
        <v/>
      </c>
      <c r="E182" s="123" t="str">
        <f>IF('Dépenses sur factures'!E182="","",'Dépenses sur factures'!E182)</f>
        <v/>
      </c>
      <c r="F182" s="296" t="str">
        <f>IF('Dépenses sur factures'!F182="","",'Dépenses sur factures'!F182)</f>
        <v/>
      </c>
      <c r="G182" s="296" t="str">
        <f>IF('Dépenses sur factures'!G182="","",'Dépenses sur factures'!G182)</f>
        <v/>
      </c>
      <c r="H182" s="125" t="str">
        <f>IF('Dépenses sur factures'!H182="","",'Dépenses sur factures'!H182)</f>
        <v/>
      </c>
      <c r="I182" s="102"/>
      <c r="J182" s="297" t="str">
        <f t="shared" si="6"/>
        <v/>
      </c>
      <c r="K182" s="297" t="str">
        <f t="shared" si="7"/>
        <v/>
      </c>
      <c r="L182" s="102"/>
      <c r="M182" s="193"/>
      <c r="N182" s="194"/>
      <c r="O182" s="301" t="str">
        <f>IF(AND(OR(I182="KO",L182&lt;&gt;""),OR(I182="",J182="",K182="")),Listes!$A$68,IF(AND(L182="",I182&lt;&gt;""),Listes!$A$69,IF(AND(H182&lt;L182,N182=""),Listes!$A$70,IF(AND(K182&lt;J182,N182=""),Listes!$A$71,IF(AND(L182&lt;&gt;"",L182&lt;H182,M182=""),Listes!$A$72,IF(AND(P182="",OR(I182&lt;&gt;"",J182&lt;&gt;"",K182&lt;&gt;"")),Listes!$A$73,""))))))</f>
        <v/>
      </c>
      <c r="P182" s="291"/>
      <c r="Q182" s="331">
        <f t="shared" si="8"/>
        <v>0</v>
      </c>
    </row>
    <row r="183" spans="1:17" ht="20.149999999999999" customHeight="1" x14ac:dyDescent="0.35">
      <c r="A183" s="126">
        <v>177</v>
      </c>
      <c r="B183" s="123" t="str">
        <f>IF('Dépenses sur factures'!B183="","",'Dépenses sur factures'!B183)</f>
        <v/>
      </c>
      <c r="C183" s="197" t="str">
        <f>IF('Dépenses sur factures'!C183="","",'Dépenses sur factures'!C183)</f>
        <v/>
      </c>
      <c r="D183" s="197" t="str">
        <f>IF('Dépenses sur factures'!D183="","",'Dépenses sur factures'!D183)</f>
        <v/>
      </c>
      <c r="E183" s="123" t="str">
        <f>IF('Dépenses sur factures'!E183="","",'Dépenses sur factures'!E183)</f>
        <v/>
      </c>
      <c r="F183" s="296" t="str">
        <f>IF('Dépenses sur factures'!F183="","",'Dépenses sur factures'!F183)</f>
        <v/>
      </c>
      <c r="G183" s="296" t="str">
        <f>IF('Dépenses sur factures'!G183="","",'Dépenses sur factures'!G183)</f>
        <v/>
      </c>
      <c r="H183" s="125" t="str">
        <f>IF('Dépenses sur factures'!H183="","",'Dépenses sur factures'!H183)</f>
        <v/>
      </c>
      <c r="I183" s="102"/>
      <c r="J183" s="297" t="str">
        <f t="shared" si="6"/>
        <v/>
      </c>
      <c r="K183" s="297" t="str">
        <f t="shared" si="7"/>
        <v/>
      </c>
      <c r="L183" s="102"/>
      <c r="M183" s="193"/>
      <c r="N183" s="194"/>
      <c r="O183" s="301" t="str">
        <f>IF(AND(OR(I183="KO",L183&lt;&gt;""),OR(I183="",J183="",K183="")),Listes!$A$68,IF(AND(L183="",I183&lt;&gt;""),Listes!$A$69,IF(AND(H183&lt;L183,N183=""),Listes!$A$70,IF(AND(K183&lt;J183,N183=""),Listes!$A$71,IF(AND(L183&lt;&gt;"",L183&lt;H183,M183=""),Listes!$A$72,IF(AND(P183="",OR(I183&lt;&gt;"",J183&lt;&gt;"",K183&lt;&gt;"")),Listes!$A$73,""))))))</f>
        <v/>
      </c>
      <c r="P183" s="291"/>
      <c r="Q183" s="331">
        <f t="shared" si="8"/>
        <v>0</v>
      </c>
    </row>
    <row r="184" spans="1:17" ht="20.149999999999999" customHeight="1" x14ac:dyDescent="0.35">
      <c r="A184" s="126">
        <v>178</v>
      </c>
      <c r="B184" s="123" t="str">
        <f>IF('Dépenses sur factures'!B184="","",'Dépenses sur factures'!B184)</f>
        <v/>
      </c>
      <c r="C184" s="197" t="str">
        <f>IF('Dépenses sur factures'!C184="","",'Dépenses sur factures'!C184)</f>
        <v/>
      </c>
      <c r="D184" s="197" t="str">
        <f>IF('Dépenses sur factures'!D184="","",'Dépenses sur factures'!D184)</f>
        <v/>
      </c>
      <c r="E184" s="123" t="str">
        <f>IF('Dépenses sur factures'!E184="","",'Dépenses sur factures'!E184)</f>
        <v/>
      </c>
      <c r="F184" s="296" t="str">
        <f>IF('Dépenses sur factures'!F184="","",'Dépenses sur factures'!F184)</f>
        <v/>
      </c>
      <c r="G184" s="296" t="str">
        <f>IF('Dépenses sur factures'!G184="","",'Dépenses sur factures'!G184)</f>
        <v/>
      </c>
      <c r="H184" s="125" t="str">
        <f>IF('Dépenses sur factures'!H184="","",'Dépenses sur factures'!H184)</f>
        <v/>
      </c>
      <c r="I184" s="102"/>
      <c r="J184" s="297" t="str">
        <f t="shared" si="6"/>
        <v/>
      </c>
      <c r="K184" s="297" t="str">
        <f t="shared" si="7"/>
        <v/>
      </c>
      <c r="L184" s="102"/>
      <c r="M184" s="193"/>
      <c r="N184" s="194"/>
      <c r="O184" s="301" t="str">
        <f>IF(AND(OR(I184="KO",L184&lt;&gt;""),OR(I184="",J184="",K184="")),Listes!$A$68,IF(AND(L184="",I184&lt;&gt;""),Listes!$A$69,IF(AND(H184&lt;L184,N184=""),Listes!$A$70,IF(AND(K184&lt;J184,N184=""),Listes!$A$71,IF(AND(L184&lt;&gt;"",L184&lt;H184,M184=""),Listes!$A$72,IF(AND(P184="",OR(I184&lt;&gt;"",J184&lt;&gt;"",K184&lt;&gt;"")),Listes!$A$73,""))))))</f>
        <v/>
      </c>
      <c r="P184" s="291"/>
      <c r="Q184" s="331">
        <f t="shared" si="8"/>
        <v>0</v>
      </c>
    </row>
    <row r="185" spans="1:17" ht="20.149999999999999" customHeight="1" x14ac:dyDescent="0.35">
      <c r="A185" s="126">
        <v>179</v>
      </c>
      <c r="B185" s="123" t="str">
        <f>IF('Dépenses sur factures'!B185="","",'Dépenses sur factures'!B185)</f>
        <v/>
      </c>
      <c r="C185" s="197" t="str">
        <f>IF('Dépenses sur factures'!C185="","",'Dépenses sur factures'!C185)</f>
        <v/>
      </c>
      <c r="D185" s="197" t="str">
        <f>IF('Dépenses sur factures'!D185="","",'Dépenses sur factures'!D185)</f>
        <v/>
      </c>
      <c r="E185" s="123" t="str">
        <f>IF('Dépenses sur factures'!E185="","",'Dépenses sur factures'!E185)</f>
        <v/>
      </c>
      <c r="F185" s="296" t="str">
        <f>IF('Dépenses sur factures'!F185="","",'Dépenses sur factures'!F185)</f>
        <v/>
      </c>
      <c r="G185" s="296" t="str">
        <f>IF('Dépenses sur factures'!G185="","",'Dépenses sur factures'!G185)</f>
        <v/>
      </c>
      <c r="H185" s="125" t="str">
        <f>IF('Dépenses sur factures'!H185="","",'Dépenses sur factures'!H185)</f>
        <v/>
      </c>
      <c r="I185" s="102"/>
      <c r="J185" s="297" t="str">
        <f t="shared" si="6"/>
        <v/>
      </c>
      <c r="K185" s="297" t="str">
        <f t="shared" si="7"/>
        <v/>
      </c>
      <c r="L185" s="102"/>
      <c r="M185" s="193"/>
      <c r="N185" s="194"/>
      <c r="O185" s="301" t="str">
        <f>IF(AND(OR(I185="KO",L185&lt;&gt;""),OR(I185="",J185="",K185="")),Listes!$A$68,IF(AND(L185="",I185&lt;&gt;""),Listes!$A$69,IF(AND(H185&lt;L185,N185=""),Listes!$A$70,IF(AND(K185&lt;J185,N185=""),Listes!$A$71,IF(AND(L185&lt;&gt;"",L185&lt;H185,M185=""),Listes!$A$72,IF(AND(P185="",OR(I185&lt;&gt;"",J185&lt;&gt;"",K185&lt;&gt;"")),Listes!$A$73,""))))))</f>
        <v/>
      </c>
      <c r="P185" s="291"/>
      <c r="Q185" s="331">
        <f t="shared" si="8"/>
        <v>0</v>
      </c>
    </row>
    <row r="186" spans="1:17" ht="20.149999999999999" customHeight="1" x14ac:dyDescent="0.35">
      <c r="A186" s="126">
        <v>180</v>
      </c>
      <c r="B186" s="123" t="str">
        <f>IF('Dépenses sur factures'!B186="","",'Dépenses sur factures'!B186)</f>
        <v/>
      </c>
      <c r="C186" s="197" t="str">
        <f>IF('Dépenses sur factures'!C186="","",'Dépenses sur factures'!C186)</f>
        <v/>
      </c>
      <c r="D186" s="197" t="str">
        <f>IF('Dépenses sur factures'!D186="","",'Dépenses sur factures'!D186)</f>
        <v/>
      </c>
      <c r="E186" s="123" t="str">
        <f>IF('Dépenses sur factures'!E186="","",'Dépenses sur factures'!E186)</f>
        <v/>
      </c>
      <c r="F186" s="296" t="str">
        <f>IF('Dépenses sur factures'!F186="","",'Dépenses sur factures'!F186)</f>
        <v/>
      </c>
      <c r="G186" s="296" t="str">
        <f>IF('Dépenses sur factures'!G186="","",'Dépenses sur factures'!G186)</f>
        <v/>
      </c>
      <c r="H186" s="125" t="str">
        <f>IF('Dépenses sur factures'!H186="","",'Dépenses sur factures'!H186)</f>
        <v/>
      </c>
      <c r="I186" s="102"/>
      <c r="J186" s="297" t="str">
        <f t="shared" si="6"/>
        <v/>
      </c>
      <c r="K186" s="297" t="str">
        <f t="shared" si="7"/>
        <v/>
      </c>
      <c r="L186" s="102"/>
      <c r="M186" s="193"/>
      <c r="N186" s="194"/>
      <c r="O186" s="301" t="str">
        <f>IF(AND(OR(I186="KO",L186&lt;&gt;""),OR(I186="",J186="",K186="")),Listes!$A$68,IF(AND(L186="",I186&lt;&gt;""),Listes!$A$69,IF(AND(H186&lt;L186,N186=""),Listes!$A$70,IF(AND(K186&lt;J186,N186=""),Listes!$A$71,IF(AND(L186&lt;&gt;"",L186&lt;H186,M186=""),Listes!$A$72,IF(AND(P186="",OR(I186&lt;&gt;"",J186&lt;&gt;"",K186&lt;&gt;"")),Listes!$A$73,""))))))</f>
        <v/>
      </c>
      <c r="P186" s="291"/>
      <c r="Q186" s="331">
        <f t="shared" si="8"/>
        <v>0</v>
      </c>
    </row>
    <row r="187" spans="1:17" ht="20.149999999999999" customHeight="1" x14ac:dyDescent="0.35">
      <c r="A187" s="126">
        <v>181</v>
      </c>
      <c r="B187" s="123" t="str">
        <f>IF('Dépenses sur factures'!B187="","",'Dépenses sur factures'!B187)</f>
        <v/>
      </c>
      <c r="C187" s="197" t="str">
        <f>IF('Dépenses sur factures'!C187="","",'Dépenses sur factures'!C187)</f>
        <v/>
      </c>
      <c r="D187" s="197" t="str">
        <f>IF('Dépenses sur factures'!D187="","",'Dépenses sur factures'!D187)</f>
        <v/>
      </c>
      <c r="E187" s="123" t="str">
        <f>IF('Dépenses sur factures'!E187="","",'Dépenses sur factures'!E187)</f>
        <v/>
      </c>
      <c r="F187" s="296" t="str">
        <f>IF('Dépenses sur factures'!F187="","",'Dépenses sur factures'!F187)</f>
        <v/>
      </c>
      <c r="G187" s="296" t="str">
        <f>IF('Dépenses sur factures'!G187="","",'Dépenses sur factures'!G187)</f>
        <v/>
      </c>
      <c r="H187" s="125" t="str">
        <f>IF('Dépenses sur factures'!H187="","",'Dépenses sur factures'!H187)</f>
        <v/>
      </c>
      <c r="I187" s="102"/>
      <c r="J187" s="297" t="str">
        <f t="shared" si="6"/>
        <v/>
      </c>
      <c r="K187" s="297" t="str">
        <f t="shared" si="7"/>
        <v/>
      </c>
      <c r="L187" s="102"/>
      <c r="M187" s="193"/>
      <c r="N187" s="194"/>
      <c r="O187" s="301" t="str">
        <f>IF(AND(OR(I187="KO",L187&lt;&gt;""),OR(I187="",J187="",K187="")),Listes!$A$68,IF(AND(L187="",I187&lt;&gt;""),Listes!$A$69,IF(AND(H187&lt;L187,N187=""),Listes!$A$70,IF(AND(K187&lt;J187,N187=""),Listes!$A$71,IF(AND(L187&lt;&gt;"",L187&lt;H187,M187=""),Listes!$A$72,IF(AND(P187="",OR(I187&lt;&gt;"",J187&lt;&gt;"",K187&lt;&gt;"")),Listes!$A$73,""))))))</f>
        <v/>
      </c>
      <c r="P187" s="291"/>
      <c r="Q187" s="331">
        <f t="shared" si="8"/>
        <v>0</v>
      </c>
    </row>
    <row r="188" spans="1:17" ht="20.149999999999999" customHeight="1" x14ac:dyDescent="0.35">
      <c r="A188" s="126">
        <v>182</v>
      </c>
      <c r="B188" s="123" t="str">
        <f>IF('Dépenses sur factures'!B188="","",'Dépenses sur factures'!B188)</f>
        <v/>
      </c>
      <c r="C188" s="197" t="str">
        <f>IF('Dépenses sur factures'!C188="","",'Dépenses sur factures'!C188)</f>
        <v/>
      </c>
      <c r="D188" s="197" t="str">
        <f>IF('Dépenses sur factures'!D188="","",'Dépenses sur factures'!D188)</f>
        <v/>
      </c>
      <c r="E188" s="123" t="str">
        <f>IF('Dépenses sur factures'!E188="","",'Dépenses sur factures'!E188)</f>
        <v/>
      </c>
      <c r="F188" s="296" t="str">
        <f>IF('Dépenses sur factures'!F188="","",'Dépenses sur factures'!F188)</f>
        <v/>
      </c>
      <c r="G188" s="296" t="str">
        <f>IF('Dépenses sur factures'!G188="","",'Dépenses sur factures'!G188)</f>
        <v/>
      </c>
      <c r="H188" s="125" t="str">
        <f>IF('Dépenses sur factures'!H188="","",'Dépenses sur factures'!H188)</f>
        <v/>
      </c>
      <c r="I188" s="102"/>
      <c r="J188" s="297" t="str">
        <f t="shared" si="6"/>
        <v/>
      </c>
      <c r="K188" s="297" t="str">
        <f t="shared" si="7"/>
        <v/>
      </c>
      <c r="L188" s="102"/>
      <c r="M188" s="193"/>
      <c r="N188" s="194"/>
      <c r="O188" s="301" t="str">
        <f>IF(AND(OR(I188="KO",L188&lt;&gt;""),OR(I188="",J188="",K188="")),Listes!$A$68,IF(AND(L188="",I188&lt;&gt;""),Listes!$A$69,IF(AND(H188&lt;L188,N188=""),Listes!$A$70,IF(AND(K188&lt;J188,N188=""),Listes!$A$71,IF(AND(L188&lt;&gt;"",L188&lt;H188,M188=""),Listes!$A$72,IF(AND(P188="",OR(I188&lt;&gt;"",J188&lt;&gt;"",K188&lt;&gt;"")),Listes!$A$73,""))))))</f>
        <v/>
      </c>
      <c r="P188" s="291"/>
      <c r="Q188" s="331">
        <f t="shared" si="8"/>
        <v>0</v>
      </c>
    </row>
    <row r="189" spans="1:17" ht="20.149999999999999" customHeight="1" x14ac:dyDescent="0.35">
      <c r="A189" s="126">
        <v>183</v>
      </c>
      <c r="B189" s="123" t="str">
        <f>IF('Dépenses sur factures'!B189="","",'Dépenses sur factures'!B189)</f>
        <v/>
      </c>
      <c r="C189" s="197" t="str">
        <f>IF('Dépenses sur factures'!C189="","",'Dépenses sur factures'!C189)</f>
        <v/>
      </c>
      <c r="D189" s="197" t="str">
        <f>IF('Dépenses sur factures'!D189="","",'Dépenses sur factures'!D189)</f>
        <v/>
      </c>
      <c r="E189" s="123" t="str">
        <f>IF('Dépenses sur factures'!E189="","",'Dépenses sur factures'!E189)</f>
        <v/>
      </c>
      <c r="F189" s="296" t="str">
        <f>IF('Dépenses sur factures'!F189="","",'Dépenses sur factures'!F189)</f>
        <v/>
      </c>
      <c r="G189" s="296" t="str">
        <f>IF('Dépenses sur factures'!G189="","",'Dépenses sur factures'!G189)</f>
        <v/>
      </c>
      <c r="H189" s="125" t="str">
        <f>IF('Dépenses sur factures'!H189="","",'Dépenses sur factures'!H189)</f>
        <v/>
      </c>
      <c r="I189" s="102"/>
      <c r="J189" s="297" t="str">
        <f t="shared" si="6"/>
        <v/>
      </c>
      <c r="K189" s="297" t="str">
        <f t="shared" si="7"/>
        <v/>
      </c>
      <c r="L189" s="102"/>
      <c r="M189" s="193"/>
      <c r="N189" s="194"/>
      <c r="O189" s="301" t="str">
        <f>IF(AND(OR(I189="KO",L189&lt;&gt;""),OR(I189="",J189="",K189="")),Listes!$A$68,IF(AND(L189="",I189&lt;&gt;""),Listes!$A$69,IF(AND(H189&lt;L189,N189=""),Listes!$A$70,IF(AND(K189&lt;J189,N189=""),Listes!$A$71,IF(AND(L189&lt;&gt;"",L189&lt;H189,M189=""),Listes!$A$72,IF(AND(P189="",OR(I189&lt;&gt;"",J189&lt;&gt;"",K189&lt;&gt;"")),Listes!$A$73,""))))))</f>
        <v/>
      </c>
      <c r="P189" s="291"/>
      <c r="Q189" s="331">
        <f t="shared" si="8"/>
        <v>0</v>
      </c>
    </row>
    <row r="190" spans="1:17" ht="20.149999999999999" customHeight="1" x14ac:dyDescent="0.35">
      <c r="A190" s="126">
        <v>184</v>
      </c>
      <c r="B190" s="123" t="str">
        <f>IF('Dépenses sur factures'!B190="","",'Dépenses sur factures'!B190)</f>
        <v/>
      </c>
      <c r="C190" s="197" t="str">
        <f>IF('Dépenses sur factures'!C190="","",'Dépenses sur factures'!C190)</f>
        <v/>
      </c>
      <c r="D190" s="197" t="str">
        <f>IF('Dépenses sur factures'!D190="","",'Dépenses sur factures'!D190)</f>
        <v/>
      </c>
      <c r="E190" s="123" t="str">
        <f>IF('Dépenses sur factures'!E190="","",'Dépenses sur factures'!E190)</f>
        <v/>
      </c>
      <c r="F190" s="296" t="str">
        <f>IF('Dépenses sur factures'!F190="","",'Dépenses sur factures'!F190)</f>
        <v/>
      </c>
      <c r="G190" s="296" t="str">
        <f>IF('Dépenses sur factures'!G190="","",'Dépenses sur factures'!G190)</f>
        <v/>
      </c>
      <c r="H190" s="125" t="str">
        <f>IF('Dépenses sur factures'!H190="","",'Dépenses sur factures'!H190)</f>
        <v/>
      </c>
      <c r="I190" s="102"/>
      <c r="J190" s="297" t="str">
        <f t="shared" si="6"/>
        <v/>
      </c>
      <c r="K190" s="297" t="str">
        <f t="shared" si="7"/>
        <v/>
      </c>
      <c r="L190" s="102"/>
      <c r="M190" s="193"/>
      <c r="N190" s="194"/>
      <c r="O190" s="301" t="str">
        <f>IF(AND(OR(I190="KO",L190&lt;&gt;""),OR(I190="",J190="",K190="")),Listes!$A$68,IF(AND(L190="",I190&lt;&gt;""),Listes!$A$69,IF(AND(H190&lt;L190,N190=""),Listes!$A$70,IF(AND(K190&lt;J190,N190=""),Listes!$A$71,IF(AND(L190&lt;&gt;"",L190&lt;H190,M190=""),Listes!$A$72,IF(AND(P190="",OR(I190&lt;&gt;"",J190&lt;&gt;"",K190&lt;&gt;"")),Listes!$A$73,""))))))</f>
        <v/>
      </c>
      <c r="P190" s="291"/>
      <c r="Q190" s="331">
        <f t="shared" si="8"/>
        <v>0</v>
      </c>
    </row>
    <row r="191" spans="1:17" ht="20.149999999999999" customHeight="1" x14ac:dyDescent="0.35">
      <c r="A191" s="126">
        <v>185</v>
      </c>
      <c r="B191" s="123" t="str">
        <f>IF('Dépenses sur factures'!B191="","",'Dépenses sur factures'!B191)</f>
        <v/>
      </c>
      <c r="C191" s="197" t="str">
        <f>IF('Dépenses sur factures'!C191="","",'Dépenses sur factures'!C191)</f>
        <v/>
      </c>
      <c r="D191" s="197" t="str">
        <f>IF('Dépenses sur factures'!D191="","",'Dépenses sur factures'!D191)</f>
        <v/>
      </c>
      <c r="E191" s="123" t="str">
        <f>IF('Dépenses sur factures'!E191="","",'Dépenses sur factures'!E191)</f>
        <v/>
      </c>
      <c r="F191" s="296" t="str">
        <f>IF('Dépenses sur factures'!F191="","",'Dépenses sur factures'!F191)</f>
        <v/>
      </c>
      <c r="G191" s="296" t="str">
        <f>IF('Dépenses sur factures'!G191="","",'Dépenses sur factures'!G191)</f>
        <v/>
      </c>
      <c r="H191" s="125" t="str">
        <f>IF('Dépenses sur factures'!H191="","",'Dépenses sur factures'!H191)</f>
        <v/>
      </c>
      <c r="I191" s="102"/>
      <c r="J191" s="297" t="str">
        <f t="shared" si="6"/>
        <v/>
      </c>
      <c r="K191" s="297" t="str">
        <f t="shared" si="7"/>
        <v/>
      </c>
      <c r="L191" s="102"/>
      <c r="M191" s="193"/>
      <c r="N191" s="194"/>
      <c r="O191" s="301" t="str">
        <f>IF(AND(OR(I191="KO",L191&lt;&gt;""),OR(I191="",J191="",K191="")),Listes!$A$68,IF(AND(L191="",I191&lt;&gt;""),Listes!$A$69,IF(AND(H191&lt;L191,N191=""),Listes!$A$70,IF(AND(K191&lt;J191,N191=""),Listes!$A$71,IF(AND(L191&lt;&gt;"",L191&lt;H191,M191=""),Listes!$A$72,IF(AND(P191="",OR(I191&lt;&gt;"",J191&lt;&gt;"",K191&lt;&gt;"")),Listes!$A$73,""))))))</f>
        <v/>
      </c>
      <c r="P191" s="291"/>
      <c r="Q191" s="331">
        <f t="shared" si="8"/>
        <v>0</v>
      </c>
    </row>
    <row r="192" spans="1:17" ht="20.149999999999999" customHeight="1" x14ac:dyDescent="0.35">
      <c r="A192" s="126">
        <v>186</v>
      </c>
      <c r="B192" s="123" t="str">
        <f>IF('Dépenses sur factures'!B192="","",'Dépenses sur factures'!B192)</f>
        <v/>
      </c>
      <c r="C192" s="197" t="str">
        <f>IF('Dépenses sur factures'!C192="","",'Dépenses sur factures'!C192)</f>
        <v/>
      </c>
      <c r="D192" s="197" t="str">
        <f>IF('Dépenses sur factures'!D192="","",'Dépenses sur factures'!D192)</f>
        <v/>
      </c>
      <c r="E192" s="123" t="str">
        <f>IF('Dépenses sur factures'!E192="","",'Dépenses sur factures'!E192)</f>
        <v/>
      </c>
      <c r="F192" s="296" t="str">
        <f>IF('Dépenses sur factures'!F192="","",'Dépenses sur factures'!F192)</f>
        <v/>
      </c>
      <c r="G192" s="296" t="str">
        <f>IF('Dépenses sur factures'!G192="","",'Dépenses sur factures'!G192)</f>
        <v/>
      </c>
      <c r="H192" s="125" t="str">
        <f>IF('Dépenses sur factures'!H192="","",'Dépenses sur factures'!H192)</f>
        <v/>
      </c>
      <c r="I192" s="102"/>
      <c r="J192" s="297" t="str">
        <f t="shared" si="6"/>
        <v/>
      </c>
      <c r="K192" s="297" t="str">
        <f t="shared" si="7"/>
        <v/>
      </c>
      <c r="L192" s="102"/>
      <c r="M192" s="193"/>
      <c r="N192" s="194"/>
      <c r="O192" s="301" t="str">
        <f>IF(AND(OR(I192="KO",L192&lt;&gt;""),OR(I192="",J192="",K192="")),Listes!$A$68,IF(AND(L192="",I192&lt;&gt;""),Listes!$A$69,IF(AND(H192&lt;L192,N192=""),Listes!$A$70,IF(AND(K192&lt;J192,N192=""),Listes!$A$71,IF(AND(L192&lt;&gt;"",L192&lt;H192,M192=""),Listes!$A$72,IF(AND(P192="",OR(I192&lt;&gt;"",J192&lt;&gt;"",K192&lt;&gt;"")),Listes!$A$73,""))))))</f>
        <v/>
      </c>
      <c r="P192" s="291"/>
      <c r="Q192" s="331">
        <f t="shared" si="8"/>
        <v>0</v>
      </c>
    </row>
    <row r="193" spans="1:17" ht="20.149999999999999" customHeight="1" x14ac:dyDescent="0.35">
      <c r="A193" s="126">
        <v>187</v>
      </c>
      <c r="B193" s="123" t="str">
        <f>IF('Dépenses sur factures'!B193="","",'Dépenses sur factures'!B193)</f>
        <v/>
      </c>
      <c r="C193" s="197" t="str">
        <f>IF('Dépenses sur factures'!C193="","",'Dépenses sur factures'!C193)</f>
        <v/>
      </c>
      <c r="D193" s="197" t="str">
        <f>IF('Dépenses sur factures'!D193="","",'Dépenses sur factures'!D193)</f>
        <v/>
      </c>
      <c r="E193" s="123" t="str">
        <f>IF('Dépenses sur factures'!E193="","",'Dépenses sur factures'!E193)</f>
        <v/>
      </c>
      <c r="F193" s="296" t="str">
        <f>IF('Dépenses sur factures'!F193="","",'Dépenses sur factures'!F193)</f>
        <v/>
      </c>
      <c r="G193" s="296" t="str">
        <f>IF('Dépenses sur factures'!G193="","",'Dépenses sur factures'!G193)</f>
        <v/>
      </c>
      <c r="H193" s="125" t="str">
        <f>IF('Dépenses sur factures'!H193="","",'Dépenses sur factures'!H193)</f>
        <v/>
      </c>
      <c r="I193" s="102"/>
      <c r="J193" s="297" t="str">
        <f t="shared" si="6"/>
        <v/>
      </c>
      <c r="K193" s="297" t="str">
        <f t="shared" si="7"/>
        <v/>
      </c>
      <c r="L193" s="102"/>
      <c r="M193" s="193"/>
      <c r="N193" s="194"/>
      <c r="O193" s="301" t="str">
        <f>IF(AND(OR(I193="KO",L193&lt;&gt;""),OR(I193="",J193="",K193="")),Listes!$A$68,IF(AND(L193="",I193&lt;&gt;""),Listes!$A$69,IF(AND(H193&lt;L193,N193=""),Listes!$A$70,IF(AND(K193&lt;J193,N193=""),Listes!$A$71,IF(AND(L193&lt;&gt;"",L193&lt;H193,M193=""),Listes!$A$72,IF(AND(P193="",OR(I193&lt;&gt;"",J193&lt;&gt;"",K193&lt;&gt;"")),Listes!$A$73,""))))))</f>
        <v/>
      </c>
      <c r="P193" s="291"/>
      <c r="Q193" s="331">
        <f t="shared" si="8"/>
        <v>0</v>
      </c>
    </row>
    <row r="194" spans="1:17" ht="20.149999999999999" customHeight="1" x14ac:dyDescent="0.35">
      <c r="A194" s="126">
        <v>188</v>
      </c>
      <c r="B194" s="123" t="str">
        <f>IF('Dépenses sur factures'!B194="","",'Dépenses sur factures'!B194)</f>
        <v/>
      </c>
      <c r="C194" s="197" t="str">
        <f>IF('Dépenses sur factures'!C194="","",'Dépenses sur factures'!C194)</f>
        <v/>
      </c>
      <c r="D194" s="197" t="str">
        <f>IF('Dépenses sur factures'!D194="","",'Dépenses sur factures'!D194)</f>
        <v/>
      </c>
      <c r="E194" s="123" t="str">
        <f>IF('Dépenses sur factures'!E194="","",'Dépenses sur factures'!E194)</f>
        <v/>
      </c>
      <c r="F194" s="296" t="str">
        <f>IF('Dépenses sur factures'!F194="","",'Dépenses sur factures'!F194)</f>
        <v/>
      </c>
      <c r="G194" s="296" t="str">
        <f>IF('Dépenses sur factures'!G194="","",'Dépenses sur factures'!G194)</f>
        <v/>
      </c>
      <c r="H194" s="125" t="str">
        <f>IF('Dépenses sur factures'!H194="","",'Dépenses sur factures'!H194)</f>
        <v/>
      </c>
      <c r="I194" s="102"/>
      <c r="J194" s="297" t="str">
        <f t="shared" si="6"/>
        <v/>
      </c>
      <c r="K194" s="297" t="str">
        <f t="shared" si="7"/>
        <v/>
      </c>
      <c r="L194" s="102"/>
      <c r="M194" s="193"/>
      <c r="N194" s="194"/>
      <c r="O194" s="301" t="str">
        <f>IF(AND(OR(I194="KO",L194&lt;&gt;""),OR(I194="",J194="",K194="")),Listes!$A$68,IF(AND(L194="",I194&lt;&gt;""),Listes!$A$69,IF(AND(H194&lt;L194,N194=""),Listes!$A$70,IF(AND(K194&lt;J194,N194=""),Listes!$A$71,IF(AND(L194&lt;&gt;"",L194&lt;H194,M194=""),Listes!$A$72,IF(AND(P194="",OR(I194&lt;&gt;"",J194&lt;&gt;"",K194&lt;&gt;"")),Listes!$A$73,""))))))</f>
        <v/>
      </c>
      <c r="P194" s="291"/>
      <c r="Q194" s="331">
        <f t="shared" si="8"/>
        <v>0</v>
      </c>
    </row>
    <row r="195" spans="1:17" ht="20.149999999999999" customHeight="1" x14ac:dyDescent="0.35">
      <c r="A195" s="126">
        <v>189</v>
      </c>
      <c r="B195" s="123" t="str">
        <f>IF('Dépenses sur factures'!B195="","",'Dépenses sur factures'!B195)</f>
        <v/>
      </c>
      <c r="C195" s="197" t="str">
        <f>IF('Dépenses sur factures'!C195="","",'Dépenses sur factures'!C195)</f>
        <v/>
      </c>
      <c r="D195" s="197" t="str">
        <f>IF('Dépenses sur factures'!D195="","",'Dépenses sur factures'!D195)</f>
        <v/>
      </c>
      <c r="E195" s="123" t="str">
        <f>IF('Dépenses sur factures'!E195="","",'Dépenses sur factures'!E195)</f>
        <v/>
      </c>
      <c r="F195" s="296" t="str">
        <f>IF('Dépenses sur factures'!F195="","",'Dépenses sur factures'!F195)</f>
        <v/>
      </c>
      <c r="G195" s="296" t="str">
        <f>IF('Dépenses sur factures'!G195="","",'Dépenses sur factures'!G195)</f>
        <v/>
      </c>
      <c r="H195" s="125" t="str">
        <f>IF('Dépenses sur factures'!H195="","",'Dépenses sur factures'!H195)</f>
        <v/>
      </c>
      <c r="I195" s="102"/>
      <c r="J195" s="297" t="str">
        <f t="shared" si="6"/>
        <v/>
      </c>
      <c r="K195" s="297" t="str">
        <f t="shared" si="7"/>
        <v/>
      </c>
      <c r="L195" s="102"/>
      <c r="M195" s="193"/>
      <c r="N195" s="194"/>
      <c r="O195" s="301" t="str">
        <f>IF(AND(OR(I195="KO",L195&lt;&gt;""),OR(I195="",J195="",K195="")),Listes!$A$68,IF(AND(L195="",I195&lt;&gt;""),Listes!$A$69,IF(AND(H195&lt;L195,N195=""),Listes!$A$70,IF(AND(K195&lt;J195,N195=""),Listes!$A$71,IF(AND(L195&lt;&gt;"",L195&lt;H195,M195=""),Listes!$A$72,IF(AND(P195="",OR(I195&lt;&gt;"",J195&lt;&gt;"",K195&lt;&gt;"")),Listes!$A$73,""))))))</f>
        <v/>
      </c>
      <c r="P195" s="291"/>
      <c r="Q195" s="331">
        <f t="shared" si="8"/>
        <v>0</v>
      </c>
    </row>
    <row r="196" spans="1:17" ht="20.149999999999999" customHeight="1" x14ac:dyDescent="0.35">
      <c r="A196" s="126">
        <v>190</v>
      </c>
      <c r="B196" s="123" t="str">
        <f>IF('Dépenses sur factures'!B196="","",'Dépenses sur factures'!B196)</f>
        <v/>
      </c>
      <c r="C196" s="197" t="str">
        <f>IF('Dépenses sur factures'!C196="","",'Dépenses sur factures'!C196)</f>
        <v/>
      </c>
      <c r="D196" s="197" t="str">
        <f>IF('Dépenses sur factures'!D196="","",'Dépenses sur factures'!D196)</f>
        <v/>
      </c>
      <c r="E196" s="123" t="str">
        <f>IF('Dépenses sur factures'!E196="","",'Dépenses sur factures'!E196)</f>
        <v/>
      </c>
      <c r="F196" s="296" t="str">
        <f>IF('Dépenses sur factures'!F196="","",'Dépenses sur factures'!F196)</f>
        <v/>
      </c>
      <c r="G196" s="296" t="str">
        <f>IF('Dépenses sur factures'!G196="","",'Dépenses sur factures'!G196)</f>
        <v/>
      </c>
      <c r="H196" s="125" t="str">
        <f>IF('Dépenses sur factures'!H196="","",'Dépenses sur factures'!H196)</f>
        <v/>
      </c>
      <c r="I196" s="102"/>
      <c r="J196" s="297" t="str">
        <f t="shared" si="6"/>
        <v/>
      </c>
      <c r="K196" s="297" t="str">
        <f t="shared" si="7"/>
        <v/>
      </c>
      <c r="L196" s="102"/>
      <c r="M196" s="193"/>
      <c r="N196" s="194"/>
      <c r="O196" s="301" t="str">
        <f>IF(AND(OR(I196="KO",L196&lt;&gt;""),OR(I196="",J196="",K196="")),Listes!$A$68,IF(AND(L196="",I196&lt;&gt;""),Listes!$A$69,IF(AND(H196&lt;L196,N196=""),Listes!$A$70,IF(AND(K196&lt;J196,N196=""),Listes!$A$71,IF(AND(L196&lt;&gt;"",L196&lt;H196,M196=""),Listes!$A$72,IF(AND(P196="",OR(I196&lt;&gt;"",J196&lt;&gt;"",K196&lt;&gt;"")),Listes!$A$73,""))))))</f>
        <v/>
      </c>
      <c r="P196" s="291"/>
      <c r="Q196" s="331">
        <f t="shared" si="8"/>
        <v>0</v>
      </c>
    </row>
    <row r="197" spans="1:17" ht="20.149999999999999" customHeight="1" x14ac:dyDescent="0.35">
      <c r="A197" s="126">
        <v>191</v>
      </c>
      <c r="B197" s="123" t="str">
        <f>IF('Dépenses sur factures'!B197="","",'Dépenses sur factures'!B197)</f>
        <v/>
      </c>
      <c r="C197" s="197" t="str">
        <f>IF('Dépenses sur factures'!C197="","",'Dépenses sur factures'!C197)</f>
        <v/>
      </c>
      <c r="D197" s="197" t="str">
        <f>IF('Dépenses sur factures'!D197="","",'Dépenses sur factures'!D197)</f>
        <v/>
      </c>
      <c r="E197" s="123" t="str">
        <f>IF('Dépenses sur factures'!E197="","",'Dépenses sur factures'!E197)</f>
        <v/>
      </c>
      <c r="F197" s="296" t="str">
        <f>IF('Dépenses sur factures'!F197="","",'Dépenses sur factures'!F197)</f>
        <v/>
      </c>
      <c r="G197" s="296" t="str">
        <f>IF('Dépenses sur factures'!G197="","",'Dépenses sur factures'!G197)</f>
        <v/>
      </c>
      <c r="H197" s="125" t="str">
        <f>IF('Dépenses sur factures'!H197="","",'Dépenses sur factures'!H197)</f>
        <v/>
      </c>
      <c r="I197" s="102"/>
      <c r="J197" s="297" t="str">
        <f t="shared" si="6"/>
        <v/>
      </c>
      <c r="K197" s="297" t="str">
        <f t="shared" si="7"/>
        <v/>
      </c>
      <c r="L197" s="102"/>
      <c r="M197" s="193"/>
      <c r="N197" s="194"/>
      <c r="O197" s="301" t="str">
        <f>IF(AND(OR(I197="KO",L197&lt;&gt;""),OR(I197="",J197="",K197="")),Listes!$A$68,IF(AND(L197="",I197&lt;&gt;""),Listes!$A$69,IF(AND(H197&lt;L197,N197=""),Listes!$A$70,IF(AND(K197&lt;J197,N197=""),Listes!$A$71,IF(AND(L197&lt;&gt;"",L197&lt;H197,M197=""),Listes!$A$72,IF(AND(P197="",OR(I197&lt;&gt;"",J197&lt;&gt;"",K197&lt;&gt;"")),Listes!$A$73,""))))))</f>
        <v/>
      </c>
      <c r="P197" s="291"/>
      <c r="Q197" s="331">
        <f t="shared" si="8"/>
        <v>0</v>
      </c>
    </row>
    <row r="198" spans="1:17" ht="20.149999999999999" customHeight="1" x14ac:dyDescent="0.35">
      <c r="A198" s="126">
        <v>192</v>
      </c>
      <c r="B198" s="123" t="str">
        <f>IF('Dépenses sur factures'!B198="","",'Dépenses sur factures'!B198)</f>
        <v/>
      </c>
      <c r="C198" s="197" t="str">
        <f>IF('Dépenses sur factures'!C198="","",'Dépenses sur factures'!C198)</f>
        <v/>
      </c>
      <c r="D198" s="197" t="str">
        <f>IF('Dépenses sur factures'!D198="","",'Dépenses sur factures'!D198)</f>
        <v/>
      </c>
      <c r="E198" s="123" t="str">
        <f>IF('Dépenses sur factures'!E198="","",'Dépenses sur factures'!E198)</f>
        <v/>
      </c>
      <c r="F198" s="296" t="str">
        <f>IF('Dépenses sur factures'!F198="","",'Dépenses sur factures'!F198)</f>
        <v/>
      </c>
      <c r="G198" s="296" t="str">
        <f>IF('Dépenses sur factures'!G198="","",'Dépenses sur factures'!G198)</f>
        <v/>
      </c>
      <c r="H198" s="125" t="str">
        <f>IF('Dépenses sur factures'!H198="","",'Dépenses sur factures'!H198)</f>
        <v/>
      </c>
      <c r="I198" s="102"/>
      <c r="J198" s="297" t="str">
        <f t="shared" si="6"/>
        <v/>
      </c>
      <c r="K198" s="297" t="str">
        <f t="shared" si="7"/>
        <v/>
      </c>
      <c r="L198" s="102"/>
      <c r="M198" s="193"/>
      <c r="N198" s="194"/>
      <c r="O198" s="301" t="str">
        <f>IF(AND(OR(I198="KO",L198&lt;&gt;""),OR(I198="",J198="",K198="")),Listes!$A$68,IF(AND(L198="",I198&lt;&gt;""),Listes!$A$69,IF(AND(H198&lt;L198,N198=""),Listes!$A$70,IF(AND(K198&lt;J198,N198=""),Listes!$A$71,IF(AND(L198&lt;&gt;"",L198&lt;H198,M198=""),Listes!$A$72,IF(AND(P198="",OR(I198&lt;&gt;"",J198&lt;&gt;"",K198&lt;&gt;"")),Listes!$A$73,""))))))</f>
        <v/>
      </c>
      <c r="P198" s="291"/>
      <c r="Q198" s="331">
        <f t="shared" si="8"/>
        <v>0</v>
      </c>
    </row>
    <row r="199" spans="1:17" ht="20.149999999999999" customHeight="1" x14ac:dyDescent="0.35">
      <c r="A199" s="126">
        <v>193</v>
      </c>
      <c r="B199" s="123" t="str">
        <f>IF('Dépenses sur factures'!B199="","",'Dépenses sur factures'!B199)</f>
        <v/>
      </c>
      <c r="C199" s="197" t="str">
        <f>IF('Dépenses sur factures'!C199="","",'Dépenses sur factures'!C199)</f>
        <v/>
      </c>
      <c r="D199" s="197" t="str">
        <f>IF('Dépenses sur factures'!D199="","",'Dépenses sur factures'!D199)</f>
        <v/>
      </c>
      <c r="E199" s="123" t="str">
        <f>IF('Dépenses sur factures'!E199="","",'Dépenses sur factures'!E199)</f>
        <v/>
      </c>
      <c r="F199" s="296" t="str">
        <f>IF('Dépenses sur factures'!F199="","",'Dépenses sur factures'!F199)</f>
        <v/>
      </c>
      <c r="G199" s="296" t="str">
        <f>IF('Dépenses sur factures'!G199="","",'Dépenses sur factures'!G199)</f>
        <v/>
      </c>
      <c r="H199" s="125" t="str">
        <f>IF('Dépenses sur factures'!H199="","",'Dépenses sur factures'!H199)</f>
        <v/>
      </c>
      <c r="I199" s="102"/>
      <c r="J199" s="297" t="str">
        <f t="shared" si="6"/>
        <v/>
      </c>
      <c r="K199" s="297" t="str">
        <f t="shared" si="7"/>
        <v/>
      </c>
      <c r="L199" s="102"/>
      <c r="M199" s="193"/>
      <c r="N199" s="194"/>
      <c r="O199" s="301" t="str">
        <f>IF(AND(OR(I199="KO",L199&lt;&gt;""),OR(I199="",J199="",K199="")),Listes!$A$68,IF(AND(L199="",I199&lt;&gt;""),Listes!$A$69,IF(AND(H199&lt;L199,N199=""),Listes!$A$70,IF(AND(K199&lt;J199,N199=""),Listes!$A$71,IF(AND(L199&lt;&gt;"",L199&lt;H199,M199=""),Listes!$A$72,IF(AND(P199="",OR(I199&lt;&gt;"",J199&lt;&gt;"",K199&lt;&gt;"")),Listes!$A$73,""))))))</f>
        <v/>
      </c>
      <c r="P199" s="291"/>
      <c r="Q199" s="331">
        <f t="shared" si="8"/>
        <v>0</v>
      </c>
    </row>
    <row r="200" spans="1:17" ht="20.149999999999999" customHeight="1" x14ac:dyDescent="0.35">
      <c r="A200" s="126">
        <v>194</v>
      </c>
      <c r="B200" s="123" t="str">
        <f>IF('Dépenses sur factures'!B200="","",'Dépenses sur factures'!B200)</f>
        <v/>
      </c>
      <c r="C200" s="197" t="str">
        <f>IF('Dépenses sur factures'!C200="","",'Dépenses sur factures'!C200)</f>
        <v/>
      </c>
      <c r="D200" s="197" t="str">
        <f>IF('Dépenses sur factures'!D200="","",'Dépenses sur factures'!D200)</f>
        <v/>
      </c>
      <c r="E200" s="123" t="str">
        <f>IF('Dépenses sur factures'!E200="","",'Dépenses sur factures'!E200)</f>
        <v/>
      </c>
      <c r="F200" s="296" t="str">
        <f>IF('Dépenses sur factures'!F200="","",'Dépenses sur factures'!F200)</f>
        <v/>
      </c>
      <c r="G200" s="296" t="str">
        <f>IF('Dépenses sur factures'!G200="","",'Dépenses sur factures'!G200)</f>
        <v/>
      </c>
      <c r="H200" s="125" t="str">
        <f>IF('Dépenses sur factures'!H200="","",'Dépenses sur factures'!H200)</f>
        <v/>
      </c>
      <c r="I200" s="102"/>
      <c r="J200" s="297" t="str">
        <f t="shared" ref="J200:J263" si="9">IF(I200="KO","",IF(I200="","",F200))</f>
        <v/>
      </c>
      <c r="K200" s="297" t="str">
        <f t="shared" ref="K200:K263" si="10">IF(I200="KO","",IF(I200="","",G200))</f>
        <v/>
      </c>
      <c r="L200" s="102"/>
      <c r="M200" s="193"/>
      <c r="N200" s="194"/>
      <c r="O200" s="301" t="str">
        <f>IF(AND(OR(I200="KO",L200&lt;&gt;""),OR(I200="",J200="",K200="")),Listes!$A$68,IF(AND(L200="",I200&lt;&gt;""),Listes!$A$69,IF(AND(H200&lt;L200,N200=""),Listes!$A$70,IF(AND(K200&lt;J200,N200=""),Listes!$A$71,IF(AND(L200&lt;&gt;"",L200&lt;H200,M200=""),Listes!$A$72,IF(AND(P200="",OR(I200&lt;&gt;"",J200&lt;&gt;"",K200&lt;&gt;"")),Listes!$A$73,""))))))</f>
        <v/>
      </c>
      <c r="P200" s="291"/>
      <c r="Q200" s="331">
        <f t="shared" ref="Q200:Q263" si="11">IF(AND(B200&lt;&gt;"",P200&lt;&gt;"Oui"),1,0)</f>
        <v>0</v>
      </c>
    </row>
    <row r="201" spans="1:17" ht="20.149999999999999" customHeight="1" x14ac:dyDescent="0.35">
      <c r="A201" s="126">
        <v>195</v>
      </c>
      <c r="B201" s="123" t="str">
        <f>IF('Dépenses sur factures'!B201="","",'Dépenses sur factures'!B201)</f>
        <v/>
      </c>
      <c r="C201" s="197" t="str">
        <f>IF('Dépenses sur factures'!C201="","",'Dépenses sur factures'!C201)</f>
        <v/>
      </c>
      <c r="D201" s="197" t="str">
        <f>IF('Dépenses sur factures'!D201="","",'Dépenses sur factures'!D201)</f>
        <v/>
      </c>
      <c r="E201" s="123" t="str">
        <f>IF('Dépenses sur factures'!E201="","",'Dépenses sur factures'!E201)</f>
        <v/>
      </c>
      <c r="F201" s="296" t="str">
        <f>IF('Dépenses sur factures'!F201="","",'Dépenses sur factures'!F201)</f>
        <v/>
      </c>
      <c r="G201" s="296" t="str">
        <f>IF('Dépenses sur factures'!G201="","",'Dépenses sur factures'!G201)</f>
        <v/>
      </c>
      <c r="H201" s="125" t="str">
        <f>IF('Dépenses sur factures'!H201="","",'Dépenses sur factures'!H201)</f>
        <v/>
      </c>
      <c r="I201" s="102"/>
      <c r="J201" s="297" t="str">
        <f t="shared" si="9"/>
        <v/>
      </c>
      <c r="K201" s="297" t="str">
        <f t="shared" si="10"/>
        <v/>
      </c>
      <c r="L201" s="102"/>
      <c r="M201" s="193"/>
      <c r="N201" s="194"/>
      <c r="O201" s="301" t="str">
        <f>IF(AND(OR(I201="KO",L201&lt;&gt;""),OR(I201="",J201="",K201="")),Listes!$A$68,IF(AND(L201="",I201&lt;&gt;""),Listes!$A$69,IF(AND(H201&lt;L201,N201=""),Listes!$A$70,IF(AND(K201&lt;J201,N201=""),Listes!$A$71,IF(AND(L201&lt;&gt;"",L201&lt;H201,M201=""),Listes!$A$72,IF(AND(P201="",OR(I201&lt;&gt;"",J201&lt;&gt;"",K201&lt;&gt;"")),Listes!$A$73,""))))))</f>
        <v/>
      </c>
      <c r="P201" s="291"/>
      <c r="Q201" s="331">
        <f t="shared" si="11"/>
        <v>0</v>
      </c>
    </row>
    <row r="202" spans="1:17" ht="20.149999999999999" customHeight="1" x14ac:dyDescent="0.35">
      <c r="A202" s="126">
        <v>196</v>
      </c>
      <c r="B202" s="123" t="str">
        <f>IF('Dépenses sur factures'!B202="","",'Dépenses sur factures'!B202)</f>
        <v/>
      </c>
      <c r="C202" s="197" t="str">
        <f>IF('Dépenses sur factures'!C202="","",'Dépenses sur factures'!C202)</f>
        <v/>
      </c>
      <c r="D202" s="197" t="str">
        <f>IF('Dépenses sur factures'!D202="","",'Dépenses sur factures'!D202)</f>
        <v/>
      </c>
      <c r="E202" s="123" t="str">
        <f>IF('Dépenses sur factures'!E202="","",'Dépenses sur factures'!E202)</f>
        <v/>
      </c>
      <c r="F202" s="296" t="str">
        <f>IF('Dépenses sur factures'!F202="","",'Dépenses sur factures'!F202)</f>
        <v/>
      </c>
      <c r="G202" s="296" t="str">
        <f>IF('Dépenses sur factures'!G202="","",'Dépenses sur factures'!G202)</f>
        <v/>
      </c>
      <c r="H202" s="125" t="str">
        <f>IF('Dépenses sur factures'!H202="","",'Dépenses sur factures'!H202)</f>
        <v/>
      </c>
      <c r="I202" s="102"/>
      <c r="J202" s="297" t="str">
        <f t="shared" si="9"/>
        <v/>
      </c>
      <c r="K202" s="297" t="str">
        <f t="shared" si="10"/>
        <v/>
      </c>
      <c r="L202" s="102"/>
      <c r="M202" s="193"/>
      <c r="N202" s="194"/>
      <c r="O202" s="301" t="str">
        <f>IF(AND(OR(I202="KO",L202&lt;&gt;""),OR(I202="",J202="",K202="")),Listes!$A$68,IF(AND(L202="",I202&lt;&gt;""),Listes!$A$69,IF(AND(H202&lt;L202,N202=""),Listes!$A$70,IF(AND(K202&lt;J202,N202=""),Listes!$A$71,IF(AND(L202&lt;&gt;"",L202&lt;H202,M202=""),Listes!$A$72,IF(AND(P202="",OR(I202&lt;&gt;"",J202&lt;&gt;"",K202&lt;&gt;"")),Listes!$A$73,""))))))</f>
        <v/>
      </c>
      <c r="P202" s="291"/>
      <c r="Q202" s="331">
        <f t="shared" si="11"/>
        <v>0</v>
      </c>
    </row>
    <row r="203" spans="1:17" ht="20.149999999999999" customHeight="1" x14ac:dyDescent="0.35">
      <c r="A203" s="126">
        <v>197</v>
      </c>
      <c r="B203" s="123" t="str">
        <f>IF('Dépenses sur factures'!B203="","",'Dépenses sur factures'!B203)</f>
        <v/>
      </c>
      <c r="C203" s="197" t="str">
        <f>IF('Dépenses sur factures'!C203="","",'Dépenses sur factures'!C203)</f>
        <v/>
      </c>
      <c r="D203" s="197" t="str">
        <f>IF('Dépenses sur factures'!D203="","",'Dépenses sur factures'!D203)</f>
        <v/>
      </c>
      <c r="E203" s="123" t="str">
        <f>IF('Dépenses sur factures'!E203="","",'Dépenses sur factures'!E203)</f>
        <v/>
      </c>
      <c r="F203" s="296" t="str">
        <f>IF('Dépenses sur factures'!F203="","",'Dépenses sur factures'!F203)</f>
        <v/>
      </c>
      <c r="G203" s="296" t="str">
        <f>IF('Dépenses sur factures'!G203="","",'Dépenses sur factures'!G203)</f>
        <v/>
      </c>
      <c r="H203" s="125" t="str">
        <f>IF('Dépenses sur factures'!H203="","",'Dépenses sur factures'!H203)</f>
        <v/>
      </c>
      <c r="I203" s="102"/>
      <c r="J203" s="297" t="str">
        <f t="shared" si="9"/>
        <v/>
      </c>
      <c r="K203" s="297" t="str">
        <f t="shared" si="10"/>
        <v/>
      </c>
      <c r="L203" s="102"/>
      <c r="M203" s="193"/>
      <c r="N203" s="194"/>
      <c r="O203" s="301" t="str">
        <f>IF(AND(OR(I203="KO",L203&lt;&gt;""),OR(I203="",J203="",K203="")),Listes!$A$68,IF(AND(L203="",I203&lt;&gt;""),Listes!$A$69,IF(AND(H203&lt;L203,N203=""),Listes!$A$70,IF(AND(K203&lt;J203,N203=""),Listes!$A$71,IF(AND(L203&lt;&gt;"",L203&lt;H203,M203=""),Listes!$A$72,IF(AND(P203="",OR(I203&lt;&gt;"",J203&lt;&gt;"",K203&lt;&gt;"")),Listes!$A$73,""))))))</f>
        <v/>
      </c>
      <c r="P203" s="291"/>
      <c r="Q203" s="331">
        <f t="shared" si="11"/>
        <v>0</v>
      </c>
    </row>
    <row r="204" spans="1:17" ht="20.149999999999999" customHeight="1" x14ac:dyDescent="0.35">
      <c r="A204" s="126">
        <v>198</v>
      </c>
      <c r="B204" s="123" t="str">
        <f>IF('Dépenses sur factures'!B204="","",'Dépenses sur factures'!B204)</f>
        <v/>
      </c>
      <c r="C204" s="197" t="str">
        <f>IF('Dépenses sur factures'!C204="","",'Dépenses sur factures'!C204)</f>
        <v/>
      </c>
      <c r="D204" s="197" t="str">
        <f>IF('Dépenses sur factures'!D204="","",'Dépenses sur factures'!D204)</f>
        <v/>
      </c>
      <c r="E204" s="123" t="str">
        <f>IF('Dépenses sur factures'!E204="","",'Dépenses sur factures'!E204)</f>
        <v/>
      </c>
      <c r="F204" s="296" t="str">
        <f>IF('Dépenses sur factures'!F204="","",'Dépenses sur factures'!F204)</f>
        <v/>
      </c>
      <c r="G204" s="296" t="str">
        <f>IF('Dépenses sur factures'!G204="","",'Dépenses sur factures'!G204)</f>
        <v/>
      </c>
      <c r="H204" s="125" t="str">
        <f>IF('Dépenses sur factures'!H204="","",'Dépenses sur factures'!H204)</f>
        <v/>
      </c>
      <c r="I204" s="102"/>
      <c r="J204" s="297" t="str">
        <f t="shared" si="9"/>
        <v/>
      </c>
      <c r="K204" s="297" t="str">
        <f t="shared" si="10"/>
        <v/>
      </c>
      <c r="L204" s="102"/>
      <c r="M204" s="193"/>
      <c r="N204" s="194"/>
      <c r="O204" s="301" t="str">
        <f>IF(AND(OR(I204="KO",L204&lt;&gt;""),OR(I204="",J204="",K204="")),Listes!$A$68,IF(AND(L204="",I204&lt;&gt;""),Listes!$A$69,IF(AND(H204&lt;L204,N204=""),Listes!$A$70,IF(AND(K204&lt;J204,N204=""),Listes!$A$71,IF(AND(L204&lt;&gt;"",L204&lt;H204,M204=""),Listes!$A$72,IF(AND(P204="",OR(I204&lt;&gt;"",J204&lt;&gt;"",K204&lt;&gt;"")),Listes!$A$73,""))))))</f>
        <v/>
      </c>
      <c r="P204" s="291"/>
      <c r="Q204" s="331">
        <f t="shared" si="11"/>
        <v>0</v>
      </c>
    </row>
    <row r="205" spans="1:17" ht="20.149999999999999" customHeight="1" x14ac:dyDescent="0.35">
      <c r="A205" s="126">
        <v>199</v>
      </c>
      <c r="B205" s="123" t="str">
        <f>IF('Dépenses sur factures'!B205="","",'Dépenses sur factures'!B205)</f>
        <v/>
      </c>
      <c r="C205" s="197" t="str">
        <f>IF('Dépenses sur factures'!C205="","",'Dépenses sur factures'!C205)</f>
        <v/>
      </c>
      <c r="D205" s="197" t="str">
        <f>IF('Dépenses sur factures'!D205="","",'Dépenses sur factures'!D205)</f>
        <v/>
      </c>
      <c r="E205" s="123" t="str">
        <f>IF('Dépenses sur factures'!E205="","",'Dépenses sur factures'!E205)</f>
        <v/>
      </c>
      <c r="F205" s="296" t="str">
        <f>IF('Dépenses sur factures'!F205="","",'Dépenses sur factures'!F205)</f>
        <v/>
      </c>
      <c r="G205" s="296" t="str">
        <f>IF('Dépenses sur factures'!G205="","",'Dépenses sur factures'!G205)</f>
        <v/>
      </c>
      <c r="H205" s="125" t="str">
        <f>IF('Dépenses sur factures'!H205="","",'Dépenses sur factures'!H205)</f>
        <v/>
      </c>
      <c r="I205" s="102"/>
      <c r="J205" s="297" t="str">
        <f t="shared" si="9"/>
        <v/>
      </c>
      <c r="K205" s="297" t="str">
        <f t="shared" si="10"/>
        <v/>
      </c>
      <c r="L205" s="102"/>
      <c r="M205" s="193"/>
      <c r="N205" s="194"/>
      <c r="O205" s="301" t="str">
        <f>IF(AND(OR(I205="KO",L205&lt;&gt;""),OR(I205="",J205="",K205="")),Listes!$A$68,IF(AND(L205="",I205&lt;&gt;""),Listes!$A$69,IF(AND(H205&lt;L205,N205=""),Listes!$A$70,IF(AND(K205&lt;J205,N205=""),Listes!$A$71,IF(AND(L205&lt;&gt;"",L205&lt;H205,M205=""),Listes!$A$72,IF(AND(P205="",OR(I205&lt;&gt;"",J205&lt;&gt;"",K205&lt;&gt;"")),Listes!$A$73,""))))))</f>
        <v/>
      </c>
      <c r="P205" s="291"/>
      <c r="Q205" s="331">
        <f t="shared" si="11"/>
        <v>0</v>
      </c>
    </row>
    <row r="206" spans="1:17" ht="20.149999999999999" customHeight="1" x14ac:dyDescent="0.35">
      <c r="A206" s="126">
        <v>200</v>
      </c>
      <c r="B206" s="123" t="str">
        <f>IF('Dépenses sur factures'!B206="","",'Dépenses sur factures'!B206)</f>
        <v/>
      </c>
      <c r="C206" s="197" t="str">
        <f>IF('Dépenses sur factures'!C206="","",'Dépenses sur factures'!C206)</f>
        <v/>
      </c>
      <c r="D206" s="197" t="str">
        <f>IF('Dépenses sur factures'!D206="","",'Dépenses sur factures'!D206)</f>
        <v/>
      </c>
      <c r="E206" s="123" t="str">
        <f>IF('Dépenses sur factures'!E206="","",'Dépenses sur factures'!E206)</f>
        <v/>
      </c>
      <c r="F206" s="296" t="str">
        <f>IF('Dépenses sur factures'!F206="","",'Dépenses sur factures'!F206)</f>
        <v/>
      </c>
      <c r="G206" s="296" t="str">
        <f>IF('Dépenses sur factures'!G206="","",'Dépenses sur factures'!G206)</f>
        <v/>
      </c>
      <c r="H206" s="125" t="str">
        <f>IF('Dépenses sur factures'!H206="","",'Dépenses sur factures'!H206)</f>
        <v/>
      </c>
      <c r="I206" s="102"/>
      <c r="J206" s="297" t="str">
        <f t="shared" si="9"/>
        <v/>
      </c>
      <c r="K206" s="297" t="str">
        <f t="shared" si="10"/>
        <v/>
      </c>
      <c r="L206" s="102"/>
      <c r="M206" s="193"/>
      <c r="N206" s="194"/>
      <c r="O206" s="301" t="str">
        <f>IF(AND(OR(I206="KO",L206&lt;&gt;""),OR(I206="",J206="",K206="")),Listes!$A$68,IF(AND(L206="",I206&lt;&gt;""),Listes!$A$69,IF(AND(H206&lt;L206,N206=""),Listes!$A$70,IF(AND(K206&lt;J206,N206=""),Listes!$A$71,IF(AND(L206&lt;&gt;"",L206&lt;H206,M206=""),Listes!$A$72,IF(AND(P206="",OR(I206&lt;&gt;"",J206&lt;&gt;"",K206&lt;&gt;"")),Listes!$A$73,""))))))</f>
        <v/>
      </c>
      <c r="P206" s="291"/>
      <c r="Q206" s="331">
        <f t="shared" si="11"/>
        <v>0</v>
      </c>
    </row>
    <row r="207" spans="1:17" ht="20.149999999999999" customHeight="1" x14ac:dyDescent="0.35">
      <c r="A207" s="126">
        <v>201</v>
      </c>
      <c r="B207" s="123" t="str">
        <f>IF('Dépenses sur factures'!B207="","",'Dépenses sur factures'!B207)</f>
        <v/>
      </c>
      <c r="C207" s="197" t="str">
        <f>IF('Dépenses sur factures'!C207="","",'Dépenses sur factures'!C207)</f>
        <v/>
      </c>
      <c r="D207" s="197" t="str">
        <f>IF('Dépenses sur factures'!D207="","",'Dépenses sur factures'!D207)</f>
        <v/>
      </c>
      <c r="E207" s="123" t="str">
        <f>IF('Dépenses sur factures'!E207="","",'Dépenses sur factures'!E207)</f>
        <v/>
      </c>
      <c r="F207" s="296" t="str">
        <f>IF('Dépenses sur factures'!F207="","",'Dépenses sur factures'!F207)</f>
        <v/>
      </c>
      <c r="G207" s="296" t="str">
        <f>IF('Dépenses sur factures'!G207="","",'Dépenses sur factures'!G207)</f>
        <v/>
      </c>
      <c r="H207" s="125" t="str">
        <f>IF('Dépenses sur factures'!H207="","",'Dépenses sur factures'!H207)</f>
        <v/>
      </c>
      <c r="I207" s="102"/>
      <c r="J207" s="297" t="str">
        <f t="shared" si="9"/>
        <v/>
      </c>
      <c r="K207" s="297" t="str">
        <f t="shared" si="10"/>
        <v/>
      </c>
      <c r="L207" s="102"/>
      <c r="M207" s="193"/>
      <c r="N207" s="194"/>
      <c r="O207" s="301" t="str">
        <f>IF(AND(OR(I207="KO",L207&lt;&gt;""),OR(I207="",J207="",K207="")),Listes!$A$68,IF(AND(L207="",I207&lt;&gt;""),Listes!$A$69,IF(AND(H207&lt;L207,N207=""),Listes!$A$70,IF(AND(K207&lt;J207,N207=""),Listes!$A$71,IF(AND(L207&lt;&gt;"",L207&lt;H207,M207=""),Listes!$A$72,IF(AND(P207="",OR(I207&lt;&gt;"",J207&lt;&gt;"",K207&lt;&gt;"")),Listes!$A$73,""))))))</f>
        <v/>
      </c>
      <c r="P207" s="291"/>
      <c r="Q207" s="331">
        <f t="shared" si="11"/>
        <v>0</v>
      </c>
    </row>
    <row r="208" spans="1:17" ht="20.149999999999999" customHeight="1" x14ac:dyDescent="0.35">
      <c r="A208" s="126">
        <v>202</v>
      </c>
      <c r="B208" s="123" t="str">
        <f>IF('Dépenses sur factures'!B208="","",'Dépenses sur factures'!B208)</f>
        <v/>
      </c>
      <c r="C208" s="197" t="str">
        <f>IF('Dépenses sur factures'!C208="","",'Dépenses sur factures'!C208)</f>
        <v/>
      </c>
      <c r="D208" s="197" t="str">
        <f>IF('Dépenses sur factures'!D208="","",'Dépenses sur factures'!D208)</f>
        <v/>
      </c>
      <c r="E208" s="123" t="str">
        <f>IF('Dépenses sur factures'!E208="","",'Dépenses sur factures'!E208)</f>
        <v/>
      </c>
      <c r="F208" s="296" t="str">
        <f>IF('Dépenses sur factures'!F208="","",'Dépenses sur factures'!F208)</f>
        <v/>
      </c>
      <c r="G208" s="296" t="str">
        <f>IF('Dépenses sur factures'!G208="","",'Dépenses sur factures'!G208)</f>
        <v/>
      </c>
      <c r="H208" s="125" t="str">
        <f>IF('Dépenses sur factures'!H208="","",'Dépenses sur factures'!H208)</f>
        <v/>
      </c>
      <c r="I208" s="102"/>
      <c r="J208" s="297" t="str">
        <f t="shared" si="9"/>
        <v/>
      </c>
      <c r="K208" s="297" t="str">
        <f t="shared" si="10"/>
        <v/>
      </c>
      <c r="L208" s="102"/>
      <c r="M208" s="193"/>
      <c r="N208" s="194"/>
      <c r="O208" s="301" t="str">
        <f>IF(AND(OR(I208="KO",L208&lt;&gt;""),OR(I208="",J208="",K208="")),Listes!$A$68,IF(AND(L208="",I208&lt;&gt;""),Listes!$A$69,IF(AND(H208&lt;L208,N208=""),Listes!$A$70,IF(AND(K208&lt;J208,N208=""),Listes!$A$71,IF(AND(L208&lt;&gt;"",L208&lt;H208,M208=""),Listes!$A$72,IF(AND(P208="",OR(I208&lt;&gt;"",J208&lt;&gt;"",K208&lt;&gt;"")),Listes!$A$73,""))))))</f>
        <v/>
      </c>
      <c r="P208" s="291"/>
      <c r="Q208" s="331">
        <f t="shared" si="11"/>
        <v>0</v>
      </c>
    </row>
    <row r="209" spans="1:17" ht="20.149999999999999" customHeight="1" x14ac:dyDescent="0.35">
      <c r="A209" s="126">
        <v>203</v>
      </c>
      <c r="B209" s="123" t="str">
        <f>IF('Dépenses sur factures'!B209="","",'Dépenses sur factures'!B209)</f>
        <v/>
      </c>
      <c r="C209" s="197" t="str">
        <f>IF('Dépenses sur factures'!C209="","",'Dépenses sur factures'!C209)</f>
        <v/>
      </c>
      <c r="D209" s="197" t="str">
        <f>IF('Dépenses sur factures'!D209="","",'Dépenses sur factures'!D209)</f>
        <v/>
      </c>
      <c r="E209" s="123" t="str">
        <f>IF('Dépenses sur factures'!E209="","",'Dépenses sur factures'!E209)</f>
        <v/>
      </c>
      <c r="F209" s="296" t="str">
        <f>IF('Dépenses sur factures'!F209="","",'Dépenses sur factures'!F209)</f>
        <v/>
      </c>
      <c r="G209" s="296" t="str">
        <f>IF('Dépenses sur factures'!G209="","",'Dépenses sur factures'!G209)</f>
        <v/>
      </c>
      <c r="H209" s="125" t="str">
        <f>IF('Dépenses sur factures'!H209="","",'Dépenses sur factures'!H209)</f>
        <v/>
      </c>
      <c r="I209" s="102"/>
      <c r="J209" s="297" t="str">
        <f t="shared" si="9"/>
        <v/>
      </c>
      <c r="K209" s="297" t="str">
        <f t="shared" si="10"/>
        <v/>
      </c>
      <c r="L209" s="102"/>
      <c r="M209" s="193"/>
      <c r="N209" s="194"/>
      <c r="O209" s="301" t="str">
        <f>IF(AND(OR(I209="KO",L209&lt;&gt;""),OR(I209="",J209="",K209="")),Listes!$A$68,IF(AND(L209="",I209&lt;&gt;""),Listes!$A$69,IF(AND(H209&lt;L209,N209=""),Listes!$A$70,IF(AND(K209&lt;J209,N209=""),Listes!$A$71,IF(AND(L209&lt;&gt;"",L209&lt;H209,M209=""),Listes!$A$72,IF(AND(P209="",OR(I209&lt;&gt;"",J209&lt;&gt;"",K209&lt;&gt;"")),Listes!$A$73,""))))))</f>
        <v/>
      </c>
      <c r="P209" s="291"/>
      <c r="Q209" s="331">
        <f t="shared" si="11"/>
        <v>0</v>
      </c>
    </row>
    <row r="210" spans="1:17" ht="20.149999999999999" customHeight="1" x14ac:dyDescent="0.35">
      <c r="A210" s="126">
        <v>204</v>
      </c>
      <c r="B210" s="123" t="str">
        <f>IF('Dépenses sur factures'!B210="","",'Dépenses sur factures'!B210)</f>
        <v/>
      </c>
      <c r="C210" s="197" t="str">
        <f>IF('Dépenses sur factures'!C210="","",'Dépenses sur factures'!C210)</f>
        <v/>
      </c>
      <c r="D210" s="197" t="str">
        <f>IF('Dépenses sur factures'!D210="","",'Dépenses sur factures'!D210)</f>
        <v/>
      </c>
      <c r="E210" s="123" t="str">
        <f>IF('Dépenses sur factures'!E210="","",'Dépenses sur factures'!E210)</f>
        <v/>
      </c>
      <c r="F210" s="296" t="str">
        <f>IF('Dépenses sur factures'!F210="","",'Dépenses sur factures'!F210)</f>
        <v/>
      </c>
      <c r="G210" s="296" t="str">
        <f>IF('Dépenses sur factures'!G210="","",'Dépenses sur factures'!G210)</f>
        <v/>
      </c>
      <c r="H210" s="125" t="str">
        <f>IF('Dépenses sur factures'!H210="","",'Dépenses sur factures'!H210)</f>
        <v/>
      </c>
      <c r="I210" s="102"/>
      <c r="J210" s="297" t="str">
        <f t="shared" si="9"/>
        <v/>
      </c>
      <c r="K210" s="297" t="str">
        <f t="shared" si="10"/>
        <v/>
      </c>
      <c r="L210" s="102"/>
      <c r="M210" s="193"/>
      <c r="N210" s="194"/>
      <c r="O210" s="301" t="str">
        <f>IF(AND(OR(I210="KO",L210&lt;&gt;""),OR(I210="",J210="",K210="")),Listes!$A$68,IF(AND(L210="",I210&lt;&gt;""),Listes!$A$69,IF(AND(H210&lt;L210,N210=""),Listes!$A$70,IF(AND(K210&lt;J210,N210=""),Listes!$A$71,IF(AND(L210&lt;&gt;"",L210&lt;H210,M210=""),Listes!$A$72,IF(AND(P210="",OR(I210&lt;&gt;"",J210&lt;&gt;"",K210&lt;&gt;"")),Listes!$A$73,""))))))</f>
        <v/>
      </c>
      <c r="P210" s="291"/>
      <c r="Q210" s="331">
        <f t="shared" si="11"/>
        <v>0</v>
      </c>
    </row>
    <row r="211" spans="1:17" ht="20.149999999999999" customHeight="1" x14ac:dyDescent="0.35">
      <c r="A211" s="126">
        <v>205</v>
      </c>
      <c r="B211" s="123" t="str">
        <f>IF('Dépenses sur factures'!B211="","",'Dépenses sur factures'!B211)</f>
        <v/>
      </c>
      <c r="C211" s="197" t="str">
        <f>IF('Dépenses sur factures'!C211="","",'Dépenses sur factures'!C211)</f>
        <v/>
      </c>
      <c r="D211" s="197" t="str">
        <f>IF('Dépenses sur factures'!D211="","",'Dépenses sur factures'!D211)</f>
        <v/>
      </c>
      <c r="E211" s="123" t="str">
        <f>IF('Dépenses sur factures'!E211="","",'Dépenses sur factures'!E211)</f>
        <v/>
      </c>
      <c r="F211" s="296" t="str">
        <f>IF('Dépenses sur factures'!F211="","",'Dépenses sur factures'!F211)</f>
        <v/>
      </c>
      <c r="G211" s="296" t="str">
        <f>IF('Dépenses sur factures'!G211="","",'Dépenses sur factures'!G211)</f>
        <v/>
      </c>
      <c r="H211" s="125" t="str">
        <f>IF('Dépenses sur factures'!H211="","",'Dépenses sur factures'!H211)</f>
        <v/>
      </c>
      <c r="I211" s="102"/>
      <c r="J211" s="297" t="str">
        <f t="shared" si="9"/>
        <v/>
      </c>
      <c r="K211" s="297" t="str">
        <f t="shared" si="10"/>
        <v/>
      </c>
      <c r="L211" s="102"/>
      <c r="M211" s="193"/>
      <c r="N211" s="194"/>
      <c r="O211" s="301" t="str">
        <f>IF(AND(OR(I211="KO",L211&lt;&gt;""),OR(I211="",J211="",K211="")),Listes!$A$68,IF(AND(L211="",I211&lt;&gt;""),Listes!$A$69,IF(AND(H211&lt;L211,N211=""),Listes!$A$70,IF(AND(K211&lt;J211,N211=""),Listes!$A$71,IF(AND(L211&lt;&gt;"",L211&lt;H211,M211=""),Listes!$A$72,IF(AND(P211="",OR(I211&lt;&gt;"",J211&lt;&gt;"",K211&lt;&gt;"")),Listes!$A$73,""))))))</f>
        <v/>
      </c>
      <c r="P211" s="291"/>
      <c r="Q211" s="331">
        <f t="shared" si="11"/>
        <v>0</v>
      </c>
    </row>
    <row r="212" spans="1:17" ht="20.149999999999999" customHeight="1" x14ac:dyDescent="0.35">
      <c r="A212" s="126">
        <v>206</v>
      </c>
      <c r="B212" s="123" t="str">
        <f>IF('Dépenses sur factures'!B212="","",'Dépenses sur factures'!B212)</f>
        <v/>
      </c>
      <c r="C212" s="197" t="str">
        <f>IF('Dépenses sur factures'!C212="","",'Dépenses sur factures'!C212)</f>
        <v/>
      </c>
      <c r="D212" s="197" t="str">
        <f>IF('Dépenses sur factures'!D212="","",'Dépenses sur factures'!D212)</f>
        <v/>
      </c>
      <c r="E212" s="123" t="str">
        <f>IF('Dépenses sur factures'!E212="","",'Dépenses sur factures'!E212)</f>
        <v/>
      </c>
      <c r="F212" s="296" t="str">
        <f>IF('Dépenses sur factures'!F212="","",'Dépenses sur factures'!F212)</f>
        <v/>
      </c>
      <c r="G212" s="296" t="str">
        <f>IF('Dépenses sur factures'!G212="","",'Dépenses sur factures'!G212)</f>
        <v/>
      </c>
      <c r="H212" s="125" t="str">
        <f>IF('Dépenses sur factures'!H212="","",'Dépenses sur factures'!H212)</f>
        <v/>
      </c>
      <c r="I212" s="102"/>
      <c r="J212" s="297" t="str">
        <f t="shared" si="9"/>
        <v/>
      </c>
      <c r="K212" s="297" t="str">
        <f t="shared" si="10"/>
        <v/>
      </c>
      <c r="L212" s="102"/>
      <c r="M212" s="193"/>
      <c r="N212" s="194"/>
      <c r="O212" s="301" t="str">
        <f>IF(AND(OR(I212="KO",L212&lt;&gt;""),OR(I212="",J212="",K212="")),Listes!$A$68,IF(AND(L212="",I212&lt;&gt;""),Listes!$A$69,IF(AND(H212&lt;L212,N212=""),Listes!$A$70,IF(AND(K212&lt;J212,N212=""),Listes!$A$71,IF(AND(L212&lt;&gt;"",L212&lt;H212,M212=""),Listes!$A$72,IF(AND(P212="",OR(I212&lt;&gt;"",J212&lt;&gt;"",K212&lt;&gt;"")),Listes!$A$73,""))))))</f>
        <v/>
      </c>
      <c r="P212" s="291"/>
      <c r="Q212" s="331">
        <f t="shared" si="11"/>
        <v>0</v>
      </c>
    </row>
    <row r="213" spans="1:17" ht="20.149999999999999" customHeight="1" x14ac:dyDescent="0.35">
      <c r="A213" s="126">
        <v>207</v>
      </c>
      <c r="B213" s="123" t="str">
        <f>IF('Dépenses sur factures'!B213="","",'Dépenses sur factures'!B213)</f>
        <v/>
      </c>
      <c r="C213" s="197" t="str">
        <f>IF('Dépenses sur factures'!C213="","",'Dépenses sur factures'!C213)</f>
        <v/>
      </c>
      <c r="D213" s="197" t="str">
        <f>IF('Dépenses sur factures'!D213="","",'Dépenses sur factures'!D213)</f>
        <v/>
      </c>
      <c r="E213" s="123" t="str">
        <f>IF('Dépenses sur factures'!E213="","",'Dépenses sur factures'!E213)</f>
        <v/>
      </c>
      <c r="F213" s="296" t="str">
        <f>IF('Dépenses sur factures'!F213="","",'Dépenses sur factures'!F213)</f>
        <v/>
      </c>
      <c r="G213" s="296" t="str">
        <f>IF('Dépenses sur factures'!G213="","",'Dépenses sur factures'!G213)</f>
        <v/>
      </c>
      <c r="H213" s="125" t="str">
        <f>IF('Dépenses sur factures'!H213="","",'Dépenses sur factures'!H213)</f>
        <v/>
      </c>
      <c r="I213" s="102"/>
      <c r="J213" s="297" t="str">
        <f t="shared" si="9"/>
        <v/>
      </c>
      <c r="K213" s="297" t="str">
        <f t="shared" si="10"/>
        <v/>
      </c>
      <c r="L213" s="102"/>
      <c r="M213" s="193"/>
      <c r="N213" s="194"/>
      <c r="O213" s="301" t="str">
        <f>IF(AND(OR(I213="KO",L213&lt;&gt;""),OR(I213="",J213="",K213="")),Listes!$A$68,IF(AND(L213="",I213&lt;&gt;""),Listes!$A$69,IF(AND(H213&lt;L213,N213=""),Listes!$A$70,IF(AND(K213&lt;J213,N213=""),Listes!$A$71,IF(AND(L213&lt;&gt;"",L213&lt;H213,M213=""),Listes!$A$72,IF(AND(P213="",OR(I213&lt;&gt;"",J213&lt;&gt;"",K213&lt;&gt;"")),Listes!$A$73,""))))))</f>
        <v/>
      </c>
      <c r="P213" s="291"/>
      <c r="Q213" s="331">
        <f t="shared" si="11"/>
        <v>0</v>
      </c>
    </row>
    <row r="214" spans="1:17" ht="20.149999999999999" customHeight="1" x14ac:dyDescent="0.35">
      <c r="A214" s="126">
        <v>208</v>
      </c>
      <c r="B214" s="123" t="str">
        <f>IF('Dépenses sur factures'!B214="","",'Dépenses sur factures'!B214)</f>
        <v/>
      </c>
      <c r="C214" s="197" t="str">
        <f>IF('Dépenses sur factures'!C214="","",'Dépenses sur factures'!C214)</f>
        <v/>
      </c>
      <c r="D214" s="197" t="str">
        <f>IF('Dépenses sur factures'!D214="","",'Dépenses sur factures'!D214)</f>
        <v/>
      </c>
      <c r="E214" s="123" t="str">
        <f>IF('Dépenses sur factures'!E214="","",'Dépenses sur factures'!E214)</f>
        <v/>
      </c>
      <c r="F214" s="296" t="str">
        <f>IF('Dépenses sur factures'!F214="","",'Dépenses sur factures'!F214)</f>
        <v/>
      </c>
      <c r="G214" s="296" t="str">
        <f>IF('Dépenses sur factures'!G214="","",'Dépenses sur factures'!G214)</f>
        <v/>
      </c>
      <c r="H214" s="125" t="str">
        <f>IF('Dépenses sur factures'!H214="","",'Dépenses sur factures'!H214)</f>
        <v/>
      </c>
      <c r="I214" s="102"/>
      <c r="J214" s="297" t="str">
        <f t="shared" si="9"/>
        <v/>
      </c>
      <c r="K214" s="297" t="str">
        <f t="shared" si="10"/>
        <v/>
      </c>
      <c r="L214" s="102"/>
      <c r="M214" s="193"/>
      <c r="N214" s="194"/>
      <c r="O214" s="301" t="str">
        <f>IF(AND(OR(I214="KO",L214&lt;&gt;""),OR(I214="",J214="",K214="")),Listes!$A$68,IF(AND(L214="",I214&lt;&gt;""),Listes!$A$69,IF(AND(H214&lt;L214,N214=""),Listes!$A$70,IF(AND(K214&lt;J214,N214=""),Listes!$A$71,IF(AND(L214&lt;&gt;"",L214&lt;H214,M214=""),Listes!$A$72,IF(AND(P214="",OR(I214&lt;&gt;"",J214&lt;&gt;"",K214&lt;&gt;"")),Listes!$A$73,""))))))</f>
        <v/>
      </c>
      <c r="P214" s="291"/>
      <c r="Q214" s="331">
        <f t="shared" si="11"/>
        <v>0</v>
      </c>
    </row>
    <row r="215" spans="1:17" ht="20.149999999999999" customHeight="1" x14ac:dyDescent="0.35">
      <c r="A215" s="126">
        <v>209</v>
      </c>
      <c r="B215" s="123" t="str">
        <f>IF('Dépenses sur factures'!B215="","",'Dépenses sur factures'!B215)</f>
        <v/>
      </c>
      <c r="C215" s="197" t="str">
        <f>IF('Dépenses sur factures'!C215="","",'Dépenses sur factures'!C215)</f>
        <v/>
      </c>
      <c r="D215" s="197" t="str">
        <f>IF('Dépenses sur factures'!D215="","",'Dépenses sur factures'!D215)</f>
        <v/>
      </c>
      <c r="E215" s="123" t="str">
        <f>IF('Dépenses sur factures'!E215="","",'Dépenses sur factures'!E215)</f>
        <v/>
      </c>
      <c r="F215" s="296" t="str">
        <f>IF('Dépenses sur factures'!F215="","",'Dépenses sur factures'!F215)</f>
        <v/>
      </c>
      <c r="G215" s="296" t="str">
        <f>IF('Dépenses sur factures'!G215="","",'Dépenses sur factures'!G215)</f>
        <v/>
      </c>
      <c r="H215" s="125" t="str">
        <f>IF('Dépenses sur factures'!H215="","",'Dépenses sur factures'!H215)</f>
        <v/>
      </c>
      <c r="I215" s="102"/>
      <c r="J215" s="297" t="str">
        <f t="shared" si="9"/>
        <v/>
      </c>
      <c r="K215" s="297" t="str">
        <f t="shared" si="10"/>
        <v/>
      </c>
      <c r="L215" s="102"/>
      <c r="M215" s="193"/>
      <c r="N215" s="194"/>
      <c r="O215" s="301" t="str">
        <f>IF(AND(OR(I215="KO",L215&lt;&gt;""),OR(I215="",J215="",K215="")),Listes!$A$68,IF(AND(L215="",I215&lt;&gt;""),Listes!$A$69,IF(AND(H215&lt;L215,N215=""),Listes!$A$70,IF(AND(K215&lt;J215,N215=""),Listes!$A$71,IF(AND(L215&lt;&gt;"",L215&lt;H215,M215=""),Listes!$A$72,IF(AND(P215="",OR(I215&lt;&gt;"",J215&lt;&gt;"",K215&lt;&gt;"")),Listes!$A$73,""))))))</f>
        <v/>
      </c>
      <c r="P215" s="291"/>
      <c r="Q215" s="331">
        <f t="shared" si="11"/>
        <v>0</v>
      </c>
    </row>
    <row r="216" spans="1:17" ht="20.149999999999999" customHeight="1" x14ac:dyDescent="0.35">
      <c r="A216" s="126">
        <v>210</v>
      </c>
      <c r="B216" s="123" t="str">
        <f>IF('Dépenses sur factures'!B216="","",'Dépenses sur factures'!B216)</f>
        <v/>
      </c>
      <c r="C216" s="197" t="str">
        <f>IF('Dépenses sur factures'!C216="","",'Dépenses sur factures'!C216)</f>
        <v/>
      </c>
      <c r="D216" s="197" t="str">
        <f>IF('Dépenses sur factures'!D216="","",'Dépenses sur factures'!D216)</f>
        <v/>
      </c>
      <c r="E216" s="123" t="str">
        <f>IF('Dépenses sur factures'!E216="","",'Dépenses sur factures'!E216)</f>
        <v/>
      </c>
      <c r="F216" s="296" t="str">
        <f>IF('Dépenses sur factures'!F216="","",'Dépenses sur factures'!F216)</f>
        <v/>
      </c>
      <c r="G216" s="296" t="str">
        <f>IF('Dépenses sur factures'!G216="","",'Dépenses sur factures'!G216)</f>
        <v/>
      </c>
      <c r="H216" s="125" t="str">
        <f>IF('Dépenses sur factures'!H216="","",'Dépenses sur factures'!H216)</f>
        <v/>
      </c>
      <c r="I216" s="102"/>
      <c r="J216" s="297" t="str">
        <f t="shared" si="9"/>
        <v/>
      </c>
      <c r="K216" s="297" t="str">
        <f t="shared" si="10"/>
        <v/>
      </c>
      <c r="L216" s="102"/>
      <c r="M216" s="193"/>
      <c r="N216" s="194"/>
      <c r="O216" s="301" t="str">
        <f>IF(AND(OR(I216="KO",L216&lt;&gt;""),OR(I216="",J216="",K216="")),Listes!$A$68,IF(AND(L216="",I216&lt;&gt;""),Listes!$A$69,IF(AND(H216&lt;L216,N216=""),Listes!$A$70,IF(AND(K216&lt;J216,N216=""),Listes!$A$71,IF(AND(L216&lt;&gt;"",L216&lt;H216,M216=""),Listes!$A$72,IF(AND(P216="",OR(I216&lt;&gt;"",J216&lt;&gt;"",K216&lt;&gt;"")),Listes!$A$73,""))))))</f>
        <v/>
      </c>
      <c r="P216" s="291"/>
      <c r="Q216" s="331">
        <f t="shared" si="11"/>
        <v>0</v>
      </c>
    </row>
    <row r="217" spans="1:17" ht="20.149999999999999" customHeight="1" x14ac:dyDescent="0.35">
      <c r="A217" s="126">
        <v>211</v>
      </c>
      <c r="B217" s="123" t="str">
        <f>IF('Dépenses sur factures'!B217="","",'Dépenses sur factures'!B217)</f>
        <v/>
      </c>
      <c r="C217" s="197" t="str">
        <f>IF('Dépenses sur factures'!C217="","",'Dépenses sur factures'!C217)</f>
        <v/>
      </c>
      <c r="D217" s="197" t="str">
        <f>IF('Dépenses sur factures'!D217="","",'Dépenses sur factures'!D217)</f>
        <v/>
      </c>
      <c r="E217" s="123" t="str">
        <f>IF('Dépenses sur factures'!E217="","",'Dépenses sur factures'!E217)</f>
        <v/>
      </c>
      <c r="F217" s="296" t="str">
        <f>IF('Dépenses sur factures'!F217="","",'Dépenses sur factures'!F217)</f>
        <v/>
      </c>
      <c r="G217" s="296" t="str">
        <f>IF('Dépenses sur factures'!G217="","",'Dépenses sur factures'!G217)</f>
        <v/>
      </c>
      <c r="H217" s="125" t="str">
        <f>IF('Dépenses sur factures'!H217="","",'Dépenses sur factures'!H217)</f>
        <v/>
      </c>
      <c r="I217" s="102"/>
      <c r="J217" s="297" t="str">
        <f t="shared" si="9"/>
        <v/>
      </c>
      <c r="K217" s="297" t="str">
        <f t="shared" si="10"/>
        <v/>
      </c>
      <c r="L217" s="102"/>
      <c r="M217" s="193"/>
      <c r="N217" s="194"/>
      <c r="O217" s="301" t="str">
        <f>IF(AND(OR(I217="KO",L217&lt;&gt;""),OR(I217="",J217="",K217="")),Listes!$A$68,IF(AND(L217="",I217&lt;&gt;""),Listes!$A$69,IF(AND(H217&lt;L217,N217=""),Listes!$A$70,IF(AND(K217&lt;J217,N217=""),Listes!$A$71,IF(AND(L217&lt;&gt;"",L217&lt;H217,M217=""),Listes!$A$72,IF(AND(P217="",OR(I217&lt;&gt;"",J217&lt;&gt;"",K217&lt;&gt;"")),Listes!$A$73,""))))))</f>
        <v/>
      </c>
      <c r="P217" s="291"/>
      <c r="Q217" s="331">
        <f t="shared" si="11"/>
        <v>0</v>
      </c>
    </row>
    <row r="218" spans="1:17" ht="20.149999999999999" customHeight="1" x14ac:dyDescent="0.35">
      <c r="A218" s="126">
        <v>212</v>
      </c>
      <c r="B218" s="123" t="str">
        <f>IF('Dépenses sur factures'!B218="","",'Dépenses sur factures'!B218)</f>
        <v/>
      </c>
      <c r="C218" s="197" t="str">
        <f>IF('Dépenses sur factures'!C218="","",'Dépenses sur factures'!C218)</f>
        <v/>
      </c>
      <c r="D218" s="197" t="str">
        <f>IF('Dépenses sur factures'!D218="","",'Dépenses sur factures'!D218)</f>
        <v/>
      </c>
      <c r="E218" s="123" t="str">
        <f>IF('Dépenses sur factures'!E218="","",'Dépenses sur factures'!E218)</f>
        <v/>
      </c>
      <c r="F218" s="296" t="str">
        <f>IF('Dépenses sur factures'!F218="","",'Dépenses sur factures'!F218)</f>
        <v/>
      </c>
      <c r="G218" s="296" t="str">
        <f>IF('Dépenses sur factures'!G218="","",'Dépenses sur factures'!G218)</f>
        <v/>
      </c>
      <c r="H218" s="125" t="str">
        <f>IF('Dépenses sur factures'!H218="","",'Dépenses sur factures'!H218)</f>
        <v/>
      </c>
      <c r="I218" s="102"/>
      <c r="J218" s="297" t="str">
        <f t="shared" si="9"/>
        <v/>
      </c>
      <c r="K218" s="297" t="str">
        <f t="shared" si="10"/>
        <v/>
      </c>
      <c r="L218" s="102"/>
      <c r="M218" s="193"/>
      <c r="N218" s="194"/>
      <c r="O218" s="301" t="str">
        <f>IF(AND(OR(I218="KO",L218&lt;&gt;""),OR(I218="",J218="",K218="")),Listes!$A$68,IF(AND(L218="",I218&lt;&gt;""),Listes!$A$69,IF(AND(H218&lt;L218,N218=""),Listes!$A$70,IF(AND(K218&lt;J218,N218=""),Listes!$A$71,IF(AND(L218&lt;&gt;"",L218&lt;H218,M218=""),Listes!$A$72,IF(AND(P218="",OR(I218&lt;&gt;"",J218&lt;&gt;"",K218&lt;&gt;"")),Listes!$A$73,""))))))</f>
        <v/>
      </c>
      <c r="P218" s="291"/>
      <c r="Q218" s="331">
        <f t="shared" si="11"/>
        <v>0</v>
      </c>
    </row>
    <row r="219" spans="1:17" ht="20.149999999999999" customHeight="1" x14ac:dyDescent="0.35">
      <c r="A219" s="126">
        <v>213</v>
      </c>
      <c r="B219" s="123" t="str">
        <f>IF('Dépenses sur factures'!B219="","",'Dépenses sur factures'!B219)</f>
        <v/>
      </c>
      <c r="C219" s="197" t="str">
        <f>IF('Dépenses sur factures'!C219="","",'Dépenses sur factures'!C219)</f>
        <v/>
      </c>
      <c r="D219" s="197" t="str">
        <f>IF('Dépenses sur factures'!D219="","",'Dépenses sur factures'!D219)</f>
        <v/>
      </c>
      <c r="E219" s="123" t="str">
        <f>IF('Dépenses sur factures'!E219="","",'Dépenses sur factures'!E219)</f>
        <v/>
      </c>
      <c r="F219" s="296" t="str">
        <f>IF('Dépenses sur factures'!F219="","",'Dépenses sur factures'!F219)</f>
        <v/>
      </c>
      <c r="G219" s="296" t="str">
        <f>IF('Dépenses sur factures'!G219="","",'Dépenses sur factures'!G219)</f>
        <v/>
      </c>
      <c r="H219" s="125" t="str">
        <f>IF('Dépenses sur factures'!H219="","",'Dépenses sur factures'!H219)</f>
        <v/>
      </c>
      <c r="I219" s="102"/>
      <c r="J219" s="297" t="str">
        <f t="shared" si="9"/>
        <v/>
      </c>
      <c r="K219" s="297" t="str">
        <f t="shared" si="10"/>
        <v/>
      </c>
      <c r="L219" s="102"/>
      <c r="M219" s="193"/>
      <c r="N219" s="194"/>
      <c r="O219" s="301" t="str">
        <f>IF(AND(OR(I219="KO",L219&lt;&gt;""),OR(I219="",J219="",K219="")),Listes!$A$68,IF(AND(L219="",I219&lt;&gt;""),Listes!$A$69,IF(AND(H219&lt;L219,N219=""),Listes!$A$70,IF(AND(K219&lt;J219,N219=""),Listes!$A$71,IF(AND(L219&lt;&gt;"",L219&lt;H219,M219=""),Listes!$A$72,IF(AND(P219="",OR(I219&lt;&gt;"",J219&lt;&gt;"",K219&lt;&gt;"")),Listes!$A$73,""))))))</f>
        <v/>
      </c>
      <c r="P219" s="291"/>
      <c r="Q219" s="331">
        <f t="shared" si="11"/>
        <v>0</v>
      </c>
    </row>
    <row r="220" spans="1:17" ht="20.149999999999999" customHeight="1" x14ac:dyDescent="0.35">
      <c r="A220" s="126">
        <v>214</v>
      </c>
      <c r="B220" s="123" t="str">
        <f>IF('Dépenses sur factures'!B220="","",'Dépenses sur factures'!B220)</f>
        <v/>
      </c>
      <c r="C220" s="197" t="str">
        <f>IF('Dépenses sur factures'!C220="","",'Dépenses sur factures'!C220)</f>
        <v/>
      </c>
      <c r="D220" s="197" t="str">
        <f>IF('Dépenses sur factures'!D220="","",'Dépenses sur factures'!D220)</f>
        <v/>
      </c>
      <c r="E220" s="123" t="str">
        <f>IF('Dépenses sur factures'!E220="","",'Dépenses sur factures'!E220)</f>
        <v/>
      </c>
      <c r="F220" s="296" t="str">
        <f>IF('Dépenses sur factures'!F220="","",'Dépenses sur factures'!F220)</f>
        <v/>
      </c>
      <c r="G220" s="296" t="str">
        <f>IF('Dépenses sur factures'!G220="","",'Dépenses sur factures'!G220)</f>
        <v/>
      </c>
      <c r="H220" s="125" t="str">
        <f>IF('Dépenses sur factures'!H220="","",'Dépenses sur factures'!H220)</f>
        <v/>
      </c>
      <c r="I220" s="102"/>
      <c r="J220" s="297" t="str">
        <f t="shared" si="9"/>
        <v/>
      </c>
      <c r="K220" s="297" t="str">
        <f t="shared" si="10"/>
        <v/>
      </c>
      <c r="L220" s="102"/>
      <c r="M220" s="193"/>
      <c r="N220" s="194"/>
      <c r="O220" s="301" t="str">
        <f>IF(AND(OR(I220="KO",L220&lt;&gt;""),OR(I220="",J220="",K220="")),Listes!$A$68,IF(AND(L220="",I220&lt;&gt;""),Listes!$A$69,IF(AND(H220&lt;L220,N220=""),Listes!$A$70,IF(AND(K220&lt;J220,N220=""),Listes!$A$71,IF(AND(L220&lt;&gt;"",L220&lt;H220,M220=""),Listes!$A$72,IF(AND(P220="",OR(I220&lt;&gt;"",J220&lt;&gt;"",K220&lt;&gt;"")),Listes!$A$73,""))))))</f>
        <v/>
      </c>
      <c r="P220" s="291"/>
      <c r="Q220" s="331">
        <f t="shared" si="11"/>
        <v>0</v>
      </c>
    </row>
    <row r="221" spans="1:17" ht="20.149999999999999" customHeight="1" x14ac:dyDescent="0.35">
      <c r="A221" s="126">
        <v>215</v>
      </c>
      <c r="B221" s="123" t="str">
        <f>IF('Dépenses sur factures'!B221="","",'Dépenses sur factures'!B221)</f>
        <v/>
      </c>
      <c r="C221" s="197" t="str">
        <f>IF('Dépenses sur factures'!C221="","",'Dépenses sur factures'!C221)</f>
        <v/>
      </c>
      <c r="D221" s="197" t="str">
        <f>IF('Dépenses sur factures'!D221="","",'Dépenses sur factures'!D221)</f>
        <v/>
      </c>
      <c r="E221" s="123" t="str">
        <f>IF('Dépenses sur factures'!E221="","",'Dépenses sur factures'!E221)</f>
        <v/>
      </c>
      <c r="F221" s="296" t="str">
        <f>IF('Dépenses sur factures'!F221="","",'Dépenses sur factures'!F221)</f>
        <v/>
      </c>
      <c r="G221" s="296" t="str">
        <f>IF('Dépenses sur factures'!G221="","",'Dépenses sur factures'!G221)</f>
        <v/>
      </c>
      <c r="H221" s="125" t="str">
        <f>IF('Dépenses sur factures'!H221="","",'Dépenses sur factures'!H221)</f>
        <v/>
      </c>
      <c r="I221" s="102"/>
      <c r="J221" s="297" t="str">
        <f t="shared" si="9"/>
        <v/>
      </c>
      <c r="K221" s="297" t="str">
        <f t="shared" si="10"/>
        <v/>
      </c>
      <c r="L221" s="102"/>
      <c r="M221" s="193"/>
      <c r="N221" s="194"/>
      <c r="O221" s="301" t="str">
        <f>IF(AND(OR(I221="KO",L221&lt;&gt;""),OR(I221="",J221="",K221="")),Listes!$A$68,IF(AND(L221="",I221&lt;&gt;""),Listes!$A$69,IF(AND(H221&lt;L221,N221=""),Listes!$A$70,IF(AND(K221&lt;J221,N221=""),Listes!$A$71,IF(AND(L221&lt;&gt;"",L221&lt;H221,M221=""),Listes!$A$72,IF(AND(P221="",OR(I221&lt;&gt;"",J221&lt;&gt;"",K221&lt;&gt;"")),Listes!$A$73,""))))))</f>
        <v/>
      </c>
      <c r="P221" s="291"/>
      <c r="Q221" s="331">
        <f t="shared" si="11"/>
        <v>0</v>
      </c>
    </row>
    <row r="222" spans="1:17" ht="20.149999999999999" customHeight="1" x14ac:dyDescent="0.35">
      <c r="A222" s="126">
        <v>216</v>
      </c>
      <c r="B222" s="123" t="str">
        <f>IF('Dépenses sur factures'!B222="","",'Dépenses sur factures'!B222)</f>
        <v/>
      </c>
      <c r="C222" s="197" t="str">
        <f>IF('Dépenses sur factures'!C222="","",'Dépenses sur factures'!C222)</f>
        <v/>
      </c>
      <c r="D222" s="197" t="str">
        <f>IF('Dépenses sur factures'!D222="","",'Dépenses sur factures'!D222)</f>
        <v/>
      </c>
      <c r="E222" s="123" t="str">
        <f>IF('Dépenses sur factures'!E222="","",'Dépenses sur factures'!E222)</f>
        <v/>
      </c>
      <c r="F222" s="296" t="str">
        <f>IF('Dépenses sur factures'!F222="","",'Dépenses sur factures'!F222)</f>
        <v/>
      </c>
      <c r="G222" s="296" t="str">
        <f>IF('Dépenses sur factures'!G222="","",'Dépenses sur factures'!G222)</f>
        <v/>
      </c>
      <c r="H222" s="125" t="str">
        <f>IF('Dépenses sur factures'!H222="","",'Dépenses sur factures'!H222)</f>
        <v/>
      </c>
      <c r="I222" s="102"/>
      <c r="J222" s="297" t="str">
        <f t="shared" si="9"/>
        <v/>
      </c>
      <c r="K222" s="297" t="str">
        <f t="shared" si="10"/>
        <v/>
      </c>
      <c r="L222" s="102"/>
      <c r="M222" s="193"/>
      <c r="N222" s="194"/>
      <c r="O222" s="301" t="str">
        <f>IF(AND(OR(I222="KO",L222&lt;&gt;""),OR(I222="",J222="",K222="")),Listes!$A$68,IF(AND(L222="",I222&lt;&gt;""),Listes!$A$69,IF(AND(H222&lt;L222,N222=""),Listes!$A$70,IF(AND(K222&lt;J222,N222=""),Listes!$A$71,IF(AND(L222&lt;&gt;"",L222&lt;H222,M222=""),Listes!$A$72,IF(AND(P222="",OR(I222&lt;&gt;"",J222&lt;&gt;"",K222&lt;&gt;"")),Listes!$A$73,""))))))</f>
        <v/>
      </c>
      <c r="P222" s="291"/>
      <c r="Q222" s="331">
        <f t="shared" si="11"/>
        <v>0</v>
      </c>
    </row>
    <row r="223" spans="1:17" ht="20.149999999999999" customHeight="1" x14ac:dyDescent="0.35">
      <c r="A223" s="126">
        <v>217</v>
      </c>
      <c r="B223" s="123" t="str">
        <f>IF('Dépenses sur factures'!B223="","",'Dépenses sur factures'!B223)</f>
        <v/>
      </c>
      <c r="C223" s="197" t="str">
        <f>IF('Dépenses sur factures'!C223="","",'Dépenses sur factures'!C223)</f>
        <v/>
      </c>
      <c r="D223" s="197" t="str">
        <f>IF('Dépenses sur factures'!D223="","",'Dépenses sur factures'!D223)</f>
        <v/>
      </c>
      <c r="E223" s="123" t="str">
        <f>IF('Dépenses sur factures'!E223="","",'Dépenses sur factures'!E223)</f>
        <v/>
      </c>
      <c r="F223" s="296" t="str">
        <f>IF('Dépenses sur factures'!F223="","",'Dépenses sur factures'!F223)</f>
        <v/>
      </c>
      <c r="G223" s="296" t="str">
        <f>IF('Dépenses sur factures'!G223="","",'Dépenses sur factures'!G223)</f>
        <v/>
      </c>
      <c r="H223" s="125" t="str">
        <f>IF('Dépenses sur factures'!H223="","",'Dépenses sur factures'!H223)</f>
        <v/>
      </c>
      <c r="I223" s="102"/>
      <c r="J223" s="297" t="str">
        <f t="shared" si="9"/>
        <v/>
      </c>
      <c r="K223" s="297" t="str">
        <f t="shared" si="10"/>
        <v/>
      </c>
      <c r="L223" s="102"/>
      <c r="M223" s="193"/>
      <c r="N223" s="194"/>
      <c r="O223" s="301" t="str">
        <f>IF(AND(OR(I223="KO",L223&lt;&gt;""),OR(I223="",J223="",K223="")),Listes!$A$68,IF(AND(L223="",I223&lt;&gt;""),Listes!$A$69,IF(AND(H223&lt;L223,N223=""),Listes!$A$70,IF(AND(K223&lt;J223,N223=""),Listes!$A$71,IF(AND(L223&lt;&gt;"",L223&lt;H223,M223=""),Listes!$A$72,IF(AND(P223="",OR(I223&lt;&gt;"",J223&lt;&gt;"",K223&lt;&gt;"")),Listes!$A$73,""))))))</f>
        <v/>
      </c>
      <c r="P223" s="291"/>
      <c r="Q223" s="331">
        <f t="shared" si="11"/>
        <v>0</v>
      </c>
    </row>
    <row r="224" spans="1:17" ht="20.149999999999999" customHeight="1" x14ac:dyDescent="0.35">
      <c r="A224" s="126">
        <v>218</v>
      </c>
      <c r="B224" s="123" t="str">
        <f>IF('Dépenses sur factures'!B224="","",'Dépenses sur factures'!B224)</f>
        <v/>
      </c>
      <c r="C224" s="197" t="str">
        <f>IF('Dépenses sur factures'!C224="","",'Dépenses sur factures'!C224)</f>
        <v/>
      </c>
      <c r="D224" s="197" t="str">
        <f>IF('Dépenses sur factures'!D224="","",'Dépenses sur factures'!D224)</f>
        <v/>
      </c>
      <c r="E224" s="123" t="str">
        <f>IF('Dépenses sur factures'!E224="","",'Dépenses sur factures'!E224)</f>
        <v/>
      </c>
      <c r="F224" s="296" t="str">
        <f>IF('Dépenses sur factures'!F224="","",'Dépenses sur factures'!F224)</f>
        <v/>
      </c>
      <c r="G224" s="296" t="str">
        <f>IF('Dépenses sur factures'!G224="","",'Dépenses sur factures'!G224)</f>
        <v/>
      </c>
      <c r="H224" s="125" t="str">
        <f>IF('Dépenses sur factures'!H224="","",'Dépenses sur factures'!H224)</f>
        <v/>
      </c>
      <c r="I224" s="102"/>
      <c r="J224" s="297" t="str">
        <f t="shared" si="9"/>
        <v/>
      </c>
      <c r="K224" s="297" t="str">
        <f t="shared" si="10"/>
        <v/>
      </c>
      <c r="L224" s="102"/>
      <c r="M224" s="193"/>
      <c r="N224" s="194"/>
      <c r="O224" s="301" t="str">
        <f>IF(AND(OR(I224="KO",L224&lt;&gt;""),OR(I224="",J224="",K224="")),Listes!$A$68,IF(AND(L224="",I224&lt;&gt;""),Listes!$A$69,IF(AND(H224&lt;L224,N224=""),Listes!$A$70,IF(AND(K224&lt;J224,N224=""),Listes!$A$71,IF(AND(L224&lt;&gt;"",L224&lt;H224,M224=""),Listes!$A$72,IF(AND(P224="",OR(I224&lt;&gt;"",J224&lt;&gt;"",K224&lt;&gt;"")),Listes!$A$73,""))))))</f>
        <v/>
      </c>
      <c r="P224" s="291"/>
      <c r="Q224" s="331">
        <f t="shared" si="11"/>
        <v>0</v>
      </c>
    </row>
    <row r="225" spans="1:17" ht="20.149999999999999" customHeight="1" x14ac:dyDescent="0.35">
      <c r="A225" s="126">
        <v>219</v>
      </c>
      <c r="B225" s="123" t="str">
        <f>IF('Dépenses sur factures'!B225="","",'Dépenses sur factures'!B225)</f>
        <v/>
      </c>
      <c r="C225" s="197" t="str">
        <f>IF('Dépenses sur factures'!C225="","",'Dépenses sur factures'!C225)</f>
        <v/>
      </c>
      <c r="D225" s="197" t="str">
        <f>IF('Dépenses sur factures'!D225="","",'Dépenses sur factures'!D225)</f>
        <v/>
      </c>
      <c r="E225" s="123" t="str">
        <f>IF('Dépenses sur factures'!E225="","",'Dépenses sur factures'!E225)</f>
        <v/>
      </c>
      <c r="F225" s="296" t="str">
        <f>IF('Dépenses sur factures'!F225="","",'Dépenses sur factures'!F225)</f>
        <v/>
      </c>
      <c r="G225" s="296" t="str">
        <f>IF('Dépenses sur factures'!G225="","",'Dépenses sur factures'!G225)</f>
        <v/>
      </c>
      <c r="H225" s="125" t="str">
        <f>IF('Dépenses sur factures'!H225="","",'Dépenses sur factures'!H225)</f>
        <v/>
      </c>
      <c r="I225" s="102"/>
      <c r="J225" s="297" t="str">
        <f t="shared" si="9"/>
        <v/>
      </c>
      <c r="K225" s="297" t="str">
        <f t="shared" si="10"/>
        <v/>
      </c>
      <c r="L225" s="102"/>
      <c r="M225" s="193"/>
      <c r="N225" s="194"/>
      <c r="O225" s="301" t="str">
        <f>IF(AND(OR(I225="KO",L225&lt;&gt;""),OR(I225="",J225="",K225="")),Listes!$A$68,IF(AND(L225="",I225&lt;&gt;""),Listes!$A$69,IF(AND(H225&lt;L225,N225=""),Listes!$A$70,IF(AND(K225&lt;J225,N225=""),Listes!$A$71,IF(AND(L225&lt;&gt;"",L225&lt;H225,M225=""),Listes!$A$72,IF(AND(P225="",OR(I225&lt;&gt;"",J225&lt;&gt;"",K225&lt;&gt;"")),Listes!$A$73,""))))))</f>
        <v/>
      </c>
      <c r="P225" s="291"/>
      <c r="Q225" s="331">
        <f t="shared" si="11"/>
        <v>0</v>
      </c>
    </row>
    <row r="226" spans="1:17" ht="20.149999999999999" customHeight="1" x14ac:dyDescent="0.35">
      <c r="A226" s="126">
        <v>220</v>
      </c>
      <c r="B226" s="123" t="str">
        <f>IF('Dépenses sur factures'!B226="","",'Dépenses sur factures'!B226)</f>
        <v/>
      </c>
      <c r="C226" s="197" t="str">
        <f>IF('Dépenses sur factures'!C226="","",'Dépenses sur factures'!C226)</f>
        <v/>
      </c>
      <c r="D226" s="197" t="str">
        <f>IF('Dépenses sur factures'!D226="","",'Dépenses sur factures'!D226)</f>
        <v/>
      </c>
      <c r="E226" s="123" t="str">
        <f>IF('Dépenses sur factures'!E226="","",'Dépenses sur factures'!E226)</f>
        <v/>
      </c>
      <c r="F226" s="296" t="str">
        <f>IF('Dépenses sur factures'!F226="","",'Dépenses sur factures'!F226)</f>
        <v/>
      </c>
      <c r="G226" s="296" t="str">
        <f>IF('Dépenses sur factures'!G226="","",'Dépenses sur factures'!G226)</f>
        <v/>
      </c>
      <c r="H226" s="125" t="str">
        <f>IF('Dépenses sur factures'!H226="","",'Dépenses sur factures'!H226)</f>
        <v/>
      </c>
      <c r="I226" s="102"/>
      <c r="J226" s="297" t="str">
        <f t="shared" si="9"/>
        <v/>
      </c>
      <c r="K226" s="297" t="str">
        <f t="shared" si="10"/>
        <v/>
      </c>
      <c r="L226" s="102"/>
      <c r="M226" s="193"/>
      <c r="N226" s="194"/>
      <c r="O226" s="301" t="str">
        <f>IF(AND(OR(I226="KO",L226&lt;&gt;""),OR(I226="",J226="",K226="")),Listes!$A$68,IF(AND(L226="",I226&lt;&gt;""),Listes!$A$69,IF(AND(H226&lt;L226,N226=""),Listes!$A$70,IF(AND(K226&lt;J226,N226=""),Listes!$A$71,IF(AND(L226&lt;&gt;"",L226&lt;H226,M226=""),Listes!$A$72,IF(AND(P226="",OR(I226&lt;&gt;"",J226&lt;&gt;"",K226&lt;&gt;"")),Listes!$A$73,""))))))</f>
        <v/>
      </c>
      <c r="P226" s="291"/>
      <c r="Q226" s="331">
        <f t="shared" si="11"/>
        <v>0</v>
      </c>
    </row>
    <row r="227" spans="1:17" ht="20.149999999999999" customHeight="1" x14ac:dyDescent="0.35">
      <c r="A227" s="126">
        <v>221</v>
      </c>
      <c r="B227" s="123" t="str">
        <f>IF('Dépenses sur factures'!B227="","",'Dépenses sur factures'!B227)</f>
        <v/>
      </c>
      <c r="C227" s="197" t="str">
        <f>IF('Dépenses sur factures'!C227="","",'Dépenses sur factures'!C227)</f>
        <v/>
      </c>
      <c r="D227" s="197" t="str">
        <f>IF('Dépenses sur factures'!D227="","",'Dépenses sur factures'!D227)</f>
        <v/>
      </c>
      <c r="E227" s="123" t="str">
        <f>IF('Dépenses sur factures'!E227="","",'Dépenses sur factures'!E227)</f>
        <v/>
      </c>
      <c r="F227" s="296" t="str">
        <f>IF('Dépenses sur factures'!F227="","",'Dépenses sur factures'!F227)</f>
        <v/>
      </c>
      <c r="G227" s="296" t="str">
        <f>IF('Dépenses sur factures'!G227="","",'Dépenses sur factures'!G227)</f>
        <v/>
      </c>
      <c r="H227" s="125" t="str">
        <f>IF('Dépenses sur factures'!H227="","",'Dépenses sur factures'!H227)</f>
        <v/>
      </c>
      <c r="I227" s="102"/>
      <c r="J227" s="297" t="str">
        <f t="shared" si="9"/>
        <v/>
      </c>
      <c r="K227" s="297" t="str">
        <f t="shared" si="10"/>
        <v/>
      </c>
      <c r="L227" s="102"/>
      <c r="M227" s="193"/>
      <c r="N227" s="194"/>
      <c r="O227" s="301" t="str">
        <f>IF(AND(OR(I227="KO",L227&lt;&gt;""),OR(I227="",J227="",K227="")),Listes!$A$68,IF(AND(L227="",I227&lt;&gt;""),Listes!$A$69,IF(AND(H227&lt;L227,N227=""),Listes!$A$70,IF(AND(K227&lt;J227,N227=""),Listes!$A$71,IF(AND(L227&lt;&gt;"",L227&lt;H227,M227=""),Listes!$A$72,IF(AND(P227="",OR(I227&lt;&gt;"",J227&lt;&gt;"",K227&lt;&gt;"")),Listes!$A$73,""))))))</f>
        <v/>
      </c>
      <c r="P227" s="291"/>
      <c r="Q227" s="331">
        <f t="shared" si="11"/>
        <v>0</v>
      </c>
    </row>
    <row r="228" spans="1:17" ht="20.149999999999999" customHeight="1" x14ac:dyDescent="0.35">
      <c r="A228" s="126">
        <v>222</v>
      </c>
      <c r="B228" s="123" t="str">
        <f>IF('Dépenses sur factures'!B228="","",'Dépenses sur factures'!B228)</f>
        <v/>
      </c>
      <c r="C228" s="197" t="str">
        <f>IF('Dépenses sur factures'!C228="","",'Dépenses sur factures'!C228)</f>
        <v/>
      </c>
      <c r="D228" s="197" t="str">
        <f>IF('Dépenses sur factures'!D228="","",'Dépenses sur factures'!D228)</f>
        <v/>
      </c>
      <c r="E228" s="123" t="str">
        <f>IF('Dépenses sur factures'!E228="","",'Dépenses sur factures'!E228)</f>
        <v/>
      </c>
      <c r="F228" s="296" t="str">
        <f>IF('Dépenses sur factures'!F228="","",'Dépenses sur factures'!F228)</f>
        <v/>
      </c>
      <c r="G228" s="296" t="str">
        <f>IF('Dépenses sur factures'!G228="","",'Dépenses sur factures'!G228)</f>
        <v/>
      </c>
      <c r="H228" s="125" t="str">
        <f>IF('Dépenses sur factures'!H228="","",'Dépenses sur factures'!H228)</f>
        <v/>
      </c>
      <c r="I228" s="102"/>
      <c r="J228" s="297" t="str">
        <f t="shared" si="9"/>
        <v/>
      </c>
      <c r="K228" s="297" t="str">
        <f t="shared" si="10"/>
        <v/>
      </c>
      <c r="L228" s="102"/>
      <c r="M228" s="193"/>
      <c r="N228" s="194"/>
      <c r="O228" s="301" t="str">
        <f>IF(AND(OR(I228="KO",L228&lt;&gt;""),OR(I228="",J228="",K228="")),Listes!$A$68,IF(AND(L228="",I228&lt;&gt;""),Listes!$A$69,IF(AND(H228&lt;L228,N228=""),Listes!$A$70,IF(AND(K228&lt;J228,N228=""),Listes!$A$71,IF(AND(L228&lt;&gt;"",L228&lt;H228,M228=""),Listes!$A$72,IF(AND(P228="",OR(I228&lt;&gt;"",J228&lt;&gt;"",K228&lt;&gt;"")),Listes!$A$73,""))))))</f>
        <v/>
      </c>
      <c r="P228" s="291"/>
      <c r="Q228" s="331">
        <f t="shared" si="11"/>
        <v>0</v>
      </c>
    </row>
    <row r="229" spans="1:17" ht="20.149999999999999" customHeight="1" x14ac:dyDescent="0.35">
      <c r="A229" s="126">
        <v>223</v>
      </c>
      <c r="B229" s="123" t="str">
        <f>IF('Dépenses sur factures'!B229="","",'Dépenses sur factures'!B229)</f>
        <v/>
      </c>
      <c r="C229" s="197" t="str">
        <f>IF('Dépenses sur factures'!C229="","",'Dépenses sur factures'!C229)</f>
        <v/>
      </c>
      <c r="D229" s="197" t="str">
        <f>IF('Dépenses sur factures'!D229="","",'Dépenses sur factures'!D229)</f>
        <v/>
      </c>
      <c r="E229" s="123" t="str">
        <f>IF('Dépenses sur factures'!E229="","",'Dépenses sur factures'!E229)</f>
        <v/>
      </c>
      <c r="F229" s="296" t="str">
        <f>IF('Dépenses sur factures'!F229="","",'Dépenses sur factures'!F229)</f>
        <v/>
      </c>
      <c r="G229" s="296" t="str">
        <f>IF('Dépenses sur factures'!G229="","",'Dépenses sur factures'!G229)</f>
        <v/>
      </c>
      <c r="H229" s="125" t="str">
        <f>IF('Dépenses sur factures'!H229="","",'Dépenses sur factures'!H229)</f>
        <v/>
      </c>
      <c r="I229" s="102"/>
      <c r="J229" s="297" t="str">
        <f t="shared" si="9"/>
        <v/>
      </c>
      <c r="K229" s="297" t="str">
        <f t="shared" si="10"/>
        <v/>
      </c>
      <c r="L229" s="102"/>
      <c r="M229" s="193"/>
      <c r="N229" s="194"/>
      <c r="O229" s="301" t="str">
        <f>IF(AND(OR(I229="KO",L229&lt;&gt;""),OR(I229="",J229="",K229="")),Listes!$A$68,IF(AND(L229="",I229&lt;&gt;""),Listes!$A$69,IF(AND(H229&lt;L229,N229=""),Listes!$A$70,IF(AND(K229&lt;J229,N229=""),Listes!$A$71,IF(AND(L229&lt;&gt;"",L229&lt;H229,M229=""),Listes!$A$72,IF(AND(P229="",OR(I229&lt;&gt;"",J229&lt;&gt;"",K229&lt;&gt;"")),Listes!$A$73,""))))))</f>
        <v/>
      </c>
      <c r="P229" s="291"/>
      <c r="Q229" s="331">
        <f t="shared" si="11"/>
        <v>0</v>
      </c>
    </row>
    <row r="230" spans="1:17" ht="20.149999999999999" customHeight="1" x14ac:dyDescent="0.35">
      <c r="A230" s="126">
        <v>224</v>
      </c>
      <c r="B230" s="123" t="str">
        <f>IF('Dépenses sur factures'!B230="","",'Dépenses sur factures'!B230)</f>
        <v/>
      </c>
      <c r="C230" s="197" t="str">
        <f>IF('Dépenses sur factures'!C230="","",'Dépenses sur factures'!C230)</f>
        <v/>
      </c>
      <c r="D230" s="197" t="str">
        <f>IF('Dépenses sur factures'!D230="","",'Dépenses sur factures'!D230)</f>
        <v/>
      </c>
      <c r="E230" s="123" t="str">
        <f>IF('Dépenses sur factures'!E230="","",'Dépenses sur factures'!E230)</f>
        <v/>
      </c>
      <c r="F230" s="296" t="str">
        <f>IF('Dépenses sur factures'!F230="","",'Dépenses sur factures'!F230)</f>
        <v/>
      </c>
      <c r="G230" s="296" t="str">
        <f>IF('Dépenses sur factures'!G230="","",'Dépenses sur factures'!G230)</f>
        <v/>
      </c>
      <c r="H230" s="125" t="str">
        <f>IF('Dépenses sur factures'!H230="","",'Dépenses sur factures'!H230)</f>
        <v/>
      </c>
      <c r="I230" s="102"/>
      <c r="J230" s="297" t="str">
        <f t="shared" si="9"/>
        <v/>
      </c>
      <c r="K230" s="297" t="str">
        <f t="shared" si="10"/>
        <v/>
      </c>
      <c r="L230" s="102"/>
      <c r="M230" s="193"/>
      <c r="N230" s="194"/>
      <c r="O230" s="301" t="str">
        <f>IF(AND(OR(I230="KO",L230&lt;&gt;""),OR(I230="",J230="",K230="")),Listes!$A$68,IF(AND(L230="",I230&lt;&gt;""),Listes!$A$69,IF(AND(H230&lt;L230,N230=""),Listes!$A$70,IF(AND(K230&lt;J230,N230=""),Listes!$A$71,IF(AND(L230&lt;&gt;"",L230&lt;H230,M230=""),Listes!$A$72,IF(AND(P230="",OR(I230&lt;&gt;"",J230&lt;&gt;"",K230&lt;&gt;"")),Listes!$A$73,""))))))</f>
        <v/>
      </c>
      <c r="P230" s="291"/>
      <c r="Q230" s="331">
        <f t="shared" si="11"/>
        <v>0</v>
      </c>
    </row>
    <row r="231" spans="1:17" ht="20.149999999999999" customHeight="1" x14ac:dyDescent="0.35">
      <c r="A231" s="126">
        <v>225</v>
      </c>
      <c r="B231" s="123" t="str">
        <f>IF('Dépenses sur factures'!B231="","",'Dépenses sur factures'!B231)</f>
        <v/>
      </c>
      <c r="C231" s="197" t="str">
        <f>IF('Dépenses sur factures'!C231="","",'Dépenses sur factures'!C231)</f>
        <v/>
      </c>
      <c r="D231" s="197" t="str">
        <f>IF('Dépenses sur factures'!D231="","",'Dépenses sur factures'!D231)</f>
        <v/>
      </c>
      <c r="E231" s="123" t="str">
        <f>IF('Dépenses sur factures'!E231="","",'Dépenses sur factures'!E231)</f>
        <v/>
      </c>
      <c r="F231" s="296" t="str">
        <f>IF('Dépenses sur factures'!F231="","",'Dépenses sur factures'!F231)</f>
        <v/>
      </c>
      <c r="G231" s="296" t="str">
        <f>IF('Dépenses sur factures'!G231="","",'Dépenses sur factures'!G231)</f>
        <v/>
      </c>
      <c r="H231" s="125" t="str">
        <f>IF('Dépenses sur factures'!H231="","",'Dépenses sur factures'!H231)</f>
        <v/>
      </c>
      <c r="I231" s="102"/>
      <c r="J231" s="297" t="str">
        <f t="shared" si="9"/>
        <v/>
      </c>
      <c r="K231" s="297" t="str">
        <f t="shared" si="10"/>
        <v/>
      </c>
      <c r="L231" s="102"/>
      <c r="M231" s="193"/>
      <c r="N231" s="194"/>
      <c r="O231" s="301" t="str">
        <f>IF(AND(OR(I231="KO",L231&lt;&gt;""),OR(I231="",J231="",K231="")),Listes!$A$68,IF(AND(L231="",I231&lt;&gt;""),Listes!$A$69,IF(AND(H231&lt;L231,N231=""),Listes!$A$70,IF(AND(K231&lt;J231,N231=""),Listes!$A$71,IF(AND(L231&lt;&gt;"",L231&lt;H231,M231=""),Listes!$A$72,IF(AND(P231="",OR(I231&lt;&gt;"",J231&lt;&gt;"",K231&lt;&gt;"")),Listes!$A$73,""))))))</f>
        <v/>
      </c>
      <c r="P231" s="291"/>
      <c r="Q231" s="331">
        <f t="shared" si="11"/>
        <v>0</v>
      </c>
    </row>
    <row r="232" spans="1:17" ht="20.149999999999999" customHeight="1" x14ac:dyDescent="0.35">
      <c r="A232" s="126">
        <v>226</v>
      </c>
      <c r="B232" s="123" t="str">
        <f>IF('Dépenses sur factures'!B232="","",'Dépenses sur factures'!B232)</f>
        <v/>
      </c>
      <c r="C232" s="197" t="str">
        <f>IF('Dépenses sur factures'!C232="","",'Dépenses sur factures'!C232)</f>
        <v/>
      </c>
      <c r="D232" s="197" t="str">
        <f>IF('Dépenses sur factures'!D232="","",'Dépenses sur factures'!D232)</f>
        <v/>
      </c>
      <c r="E232" s="123" t="str">
        <f>IF('Dépenses sur factures'!E232="","",'Dépenses sur factures'!E232)</f>
        <v/>
      </c>
      <c r="F232" s="296" t="str">
        <f>IF('Dépenses sur factures'!F232="","",'Dépenses sur factures'!F232)</f>
        <v/>
      </c>
      <c r="G232" s="296" t="str">
        <f>IF('Dépenses sur factures'!G232="","",'Dépenses sur factures'!G232)</f>
        <v/>
      </c>
      <c r="H232" s="125" t="str">
        <f>IF('Dépenses sur factures'!H232="","",'Dépenses sur factures'!H232)</f>
        <v/>
      </c>
      <c r="I232" s="102"/>
      <c r="J232" s="297" t="str">
        <f t="shared" si="9"/>
        <v/>
      </c>
      <c r="K232" s="297" t="str">
        <f t="shared" si="10"/>
        <v/>
      </c>
      <c r="L232" s="102"/>
      <c r="M232" s="193"/>
      <c r="N232" s="194"/>
      <c r="O232" s="301" t="str">
        <f>IF(AND(OR(I232="KO",L232&lt;&gt;""),OR(I232="",J232="",K232="")),Listes!$A$68,IF(AND(L232="",I232&lt;&gt;""),Listes!$A$69,IF(AND(H232&lt;L232,N232=""),Listes!$A$70,IF(AND(K232&lt;J232,N232=""),Listes!$A$71,IF(AND(L232&lt;&gt;"",L232&lt;H232,M232=""),Listes!$A$72,IF(AND(P232="",OR(I232&lt;&gt;"",J232&lt;&gt;"",K232&lt;&gt;"")),Listes!$A$73,""))))))</f>
        <v/>
      </c>
      <c r="P232" s="291"/>
      <c r="Q232" s="331">
        <f t="shared" si="11"/>
        <v>0</v>
      </c>
    </row>
    <row r="233" spans="1:17" ht="20.149999999999999" customHeight="1" x14ac:dyDescent="0.35">
      <c r="A233" s="126">
        <v>227</v>
      </c>
      <c r="B233" s="123" t="str">
        <f>IF('Dépenses sur factures'!B233="","",'Dépenses sur factures'!B233)</f>
        <v/>
      </c>
      <c r="C233" s="197" t="str">
        <f>IF('Dépenses sur factures'!C233="","",'Dépenses sur factures'!C233)</f>
        <v/>
      </c>
      <c r="D233" s="197" t="str">
        <f>IF('Dépenses sur factures'!D233="","",'Dépenses sur factures'!D233)</f>
        <v/>
      </c>
      <c r="E233" s="123" t="str">
        <f>IF('Dépenses sur factures'!E233="","",'Dépenses sur factures'!E233)</f>
        <v/>
      </c>
      <c r="F233" s="296" t="str">
        <f>IF('Dépenses sur factures'!F233="","",'Dépenses sur factures'!F233)</f>
        <v/>
      </c>
      <c r="G233" s="296" t="str">
        <f>IF('Dépenses sur factures'!G233="","",'Dépenses sur factures'!G233)</f>
        <v/>
      </c>
      <c r="H233" s="125" t="str">
        <f>IF('Dépenses sur factures'!H233="","",'Dépenses sur factures'!H233)</f>
        <v/>
      </c>
      <c r="I233" s="102"/>
      <c r="J233" s="297" t="str">
        <f t="shared" si="9"/>
        <v/>
      </c>
      <c r="K233" s="297" t="str">
        <f t="shared" si="10"/>
        <v/>
      </c>
      <c r="L233" s="102"/>
      <c r="M233" s="193"/>
      <c r="N233" s="194"/>
      <c r="O233" s="301" t="str">
        <f>IF(AND(OR(I233="KO",L233&lt;&gt;""),OR(I233="",J233="",K233="")),Listes!$A$68,IF(AND(L233="",I233&lt;&gt;""),Listes!$A$69,IF(AND(H233&lt;L233,N233=""),Listes!$A$70,IF(AND(K233&lt;J233,N233=""),Listes!$A$71,IF(AND(L233&lt;&gt;"",L233&lt;H233,M233=""),Listes!$A$72,IF(AND(P233="",OR(I233&lt;&gt;"",J233&lt;&gt;"",K233&lt;&gt;"")),Listes!$A$73,""))))))</f>
        <v/>
      </c>
      <c r="P233" s="291"/>
      <c r="Q233" s="331">
        <f t="shared" si="11"/>
        <v>0</v>
      </c>
    </row>
    <row r="234" spans="1:17" ht="20.149999999999999" customHeight="1" x14ac:dyDescent="0.35">
      <c r="A234" s="126">
        <v>228</v>
      </c>
      <c r="B234" s="123" t="str">
        <f>IF('Dépenses sur factures'!B234="","",'Dépenses sur factures'!B234)</f>
        <v/>
      </c>
      <c r="C234" s="197" t="str">
        <f>IF('Dépenses sur factures'!C234="","",'Dépenses sur factures'!C234)</f>
        <v/>
      </c>
      <c r="D234" s="197" t="str">
        <f>IF('Dépenses sur factures'!D234="","",'Dépenses sur factures'!D234)</f>
        <v/>
      </c>
      <c r="E234" s="123" t="str">
        <f>IF('Dépenses sur factures'!E234="","",'Dépenses sur factures'!E234)</f>
        <v/>
      </c>
      <c r="F234" s="296" t="str">
        <f>IF('Dépenses sur factures'!F234="","",'Dépenses sur factures'!F234)</f>
        <v/>
      </c>
      <c r="G234" s="296" t="str">
        <f>IF('Dépenses sur factures'!G234="","",'Dépenses sur factures'!G234)</f>
        <v/>
      </c>
      <c r="H234" s="125" t="str">
        <f>IF('Dépenses sur factures'!H234="","",'Dépenses sur factures'!H234)</f>
        <v/>
      </c>
      <c r="I234" s="102"/>
      <c r="J234" s="297" t="str">
        <f t="shared" si="9"/>
        <v/>
      </c>
      <c r="K234" s="297" t="str">
        <f t="shared" si="10"/>
        <v/>
      </c>
      <c r="L234" s="102"/>
      <c r="M234" s="193"/>
      <c r="N234" s="194"/>
      <c r="O234" s="301" t="str">
        <f>IF(AND(OR(I234="KO",L234&lt;&gt;""),OR(I234="",J234="",K234="")),Listes!$A$68,IF(AND(L234="",I234&lt;&gt;""),Listes!$A$69,IF(AND(H234&lt;L234,N234=""),Listes!$A$70,IF(AND(K234&lt;J234,N234=""),Listes!$A$71,IF(AND(L234&lt;&gt;"",L234&lt;H234,M234=""),Listes!$A$72,IF(AND(P234="",OR(I234&lt;&gt;"",J234&lt;&gt;"",K234&lt;&gt;"")),Listes!$A$73,""))))))</f>
        <v/>
      </c>
      <c r="P234" s="291"/>
      <c r="Q234" s="331">
        <f t="shared" si="11"/>
        <v>0</v>
      </c>
    </row>
    <row r="235" spans="1:17" ht="20.149999999999999" customHeight="1" x14ac:dyDescent="0.35">
      <c r="A235" s="126">
        <v>229</v>
      </c>
      <c r="B235" s="123" t="str">
        <f>IF('Dépenses sur factures'!B235="","",'Dépenses sur factures'!B235)</f>
        <v/>
      </c>
      <c r="C235" s="197" t="str">
        <f>IF('Dépenses sur factures'!C235="","",'Dépenses sur factures'!C235)</f>
        <v/>
      </c>
      <c r="D235" s="197" t="str">
        <f>IF('Dépenses sur factures'!D235="","",'Dépenses sur factures'!D235)</f>
        <v/>
      </c>
      <c r="E235" s="123" t="str">
        <f>IF('Dépenses sur factures'!E235="","",'Dépenses sur factures'!E235)</f>
        <v/>
      </c>
      <c r="F235" s="296" t="str">
        <f>IF('Dépenses sur factures'!F235="","",'Dépenses sur factures'!F235)</f>
        <v/>
      </c>
      <c r="G235" s="296" t="str">
        <f>IF('Dépenses sur factures'!G235="","",'Dépenses sur factures'!G235)</f>
        <v/>
      </c>
      <c r="H235" s="125" t="str">
        <f>IF('Dépenses sur factures'!H235="","",'Dépenses sur factures'!H235)</f>
        <v/>
      </c>
      <c r="I235" s="102"/>
      <c r="J235" s="297" t="str">
        <f t="shared" si="9"/>
        <v/>
      </c>
      <c r="K235" s="297" t="str">
        <f t="shared" si="10"/>
        <v/>
      </c>
      <c r="L235" s="102"/>
      <c r="M235" s="193"/>
      <c r="N235" s="194"/>
      <c r="O235" s="301" t="str">
        <f>IF(AND(OR(I235="KO",L235&lt;&gt;""),OR(I235="",J235="",K235="")),Listes!$A$68,IF(AND(L235="",I235&lt;&gt;""),Listes!$A$69,IF(AND(H235&lt;L235,N235=""),Listes!$A$70,IF(AND(K235&lt;J235,N235=""),Listes!$A$71,IF(AND(L235&lt;&gt;"",L235&lt;H235,M235=""),Listes!$A$72,IF(AND(P235="",OR(I235&lt;&gt;"",J235&lt;&gt;"",K235&lt;&gt;"")),Listes!$A$73,""))))))</f>
        <v/>
      </c>
      <c r="P235" s="291"/>
      <c r="Q235" s="331">
        <f t="shared" si="11"/>
        <v>0</v>
      </c>
    </row>
    <row r="236" spans="1:17" ht="20.149999999999999" customHeight="1" x14ac:dyDescent="0.35">
      <c r="A236" s="126">
        <v>230</v>
      </c>
      <c r="B236" s="123" t="str">
        <f>IF('Dépenses sur factures'!B236="","",'Dépenses sur factures'!B236)</f>
        <v/>
      </c>
      <c r="C236" s="197" t="str">
        <f>IF('Dépenses sur factures'!C236="","",'Dépenses sur factures'!C236)</f>
        <v/>
      </c>
      <c r="D236" s="197" t="str">
        <f>IF('Dépenses sur factures'!D236="","",'Dépenses sur factures'!D236)</f>
        <v/>
      </c>
      <c r="E236" s="123" t="str">
        <f>IF('Dépenses sur factures'!E236="","",'Dépenses sur factures'!E236)</f>
        <v/>
      </c>
      <c r="F236" s="296" t="str">
        <f>IF('Dépenses sur factures'!F236="","",'Dépenses sur factures'!F236)</f>
        <v/>
      </c>
      <c r="G236" s="296" t="str">
        <f>IF('Dépenses sur factures'!G236="","",'Dépenses sur factures'!G236)</f>
        <v/>
      </c>
      <c r="H236" s="125" t="str">
        <f>IF('Dépenses sur factures'!H236="","",'Dépenses sur factures'!H236)</f>
        <v/>
      </c>
      <c r="I236" s="102"/>
      <c r="J236" s="297" t="str">
        <f t="shared" si="9"/>
        <v/>
      </c>
      <c r="K236" s="297" t="str">
        <f t="shared" si="10"/>
        <v/>
      </c>
      <c r="L236" s="102"/>
      <c r="M236" s="193"/>
      <c r="N236" s="194"/>
      <c r="O236" s="301" t="str">
        <f>IF(AND(OR(I236="KO",L236&lt;&gt;""),OR(I236="",J236="",K236="")),Listes!$A$68,IF(AND(L236="",I236&lt;&gt;""),Listes!$A$69,IF(AND(H236&lt;L236,N236=""),Listes!$A$70,IF(AND(K236&lt;J236,N236=""),Listes!$A$71,IF(AND(L236&lt;&gt;"",L236&lt;H236,M236=""),Listes!$A$72,IF(AND(P236="",OR(I236&lt;&gt;"",J236&lt;&gt;"",K236&lt;&gt;"")),Listes!$A$73,""))))))</f>
        <v/>
      </c>
      <c r="P236" s="291"/>
      <c r="Q236" s="331">
        <f t="shared" si="11"/>
        <v>0</v>
      </c>
    </row>
    <row r="237" spans="1:17" ht="20.149999999999999" customHeight="1" x14ac:dyDescent="0.35">
      <c r="A237" s="126">
        <v>231</v>
      </c>
      <c r="B237" s="123" t="str">
        <f>IF('Dépenses sur factures'!B237="","",'Dépenses sur factures'!B237)</f>
        <v/>
      </c>
      <c r="C237" s="197" t="str">
        <f>IF('Dépenses sur factures'!C237="","",'Dépenses sur factures'!C237)</f>
        <v/>
      </c>
      <c r="D237" s="197" t="str">
        <f>IF('Dépenses sur factures'!D237="","",'Dépenses sur factures'!D237)</f>
        <v/>
      </c>
      <c r="E237" s="123" t="str">
        <f>IF('Dépenses sur factures'!E237="","",'Dépenses sur factures'!E237)</f>
        <v/>
      </c>
      <c r="F237" s="296" t="str">
        <f>IF('Dépenses sur factures'!F237="","",'Dépenses sur factures'!F237)</f>
        <v/>
      </c>
      <c r="G237" s="296" t="str">
        <f>IF('Dépenses sur factures'!G237="","",'Dépenses sur factures'!G237)</f>
        <v/>
      </c>
      <c r="H237" s="125" t="str">
        <f>IF('Dépenses sur factures'!H237="","",'Dépenses sur factures'!H237)</f>
        <v/>
      </c>
      <c r="I237" s="102"/>
      <c r="J237" s="297" t="str">
        <f t="shared" si="9"/>
        <v/>
      </c>
      <c r="K237" s="297" t="str">
        <f t="shared" si="10"/>
        <v/>
      </c>
      <c r="L237" s="102"/>
      <c r="M237" s="193"/>
      <c r="N237" s="194"/>
      <c r="O237" s="301" t="str">
        <f>IF(AND(OR(I237="KO",L237&lt;&gt;""),OR(I237="",J237="",K237="")),Listes!$A$68,IF(AND(L237="",I237&lt;&gt;""),Listes!$A$69,IF(AND(H237&lt;L237,N237=""),Listes!$A$70,IF(AND(K237&lt;J237,N237=""),Listes!$A$71,IF(AND(L237&lt;&gt;"",L237&lt;H237,M237=""),Listes!$A$72,IF(AND(P237="",OR(I237&lt;&gt;"",J237&lt;&gt;"",K237&lt;&gt;"")),Listes!$A$73,""))))))</f>
        <v/>
      </c>
      <c r="P237" s="291"/>
      <c r="Q237" s="331">
        <f t="shared" si="11"/>
        <v>0</v>
      </c>
    </row>
    <row r="238" spans="1:17" ht="20.149999999999999" customHeight="1" x14ac:dyDescent="0.35">
      <c r="A238" s="126">
        <v>232</v>
      </c>
      <c r="B238" s="123" t="str">
        <f>IF('Dépenses sur factures'!B238="","",'Dépenses sur factures'!B238)</f>
        <v/>
      </c>
      <c r="C238" s="197" t="str">
        <f>IF('Dépenses sur factures'!C238="","",'Dépenses sur factures'!C238)</f>
        <v/>
      </c>
      <c r="D238" s="197" t="str">
        <f>IF('Dépenses sur factures'!D238="","",'Dépenses sur factures'!D238)</f>
        <v/>
      </c>
      <c r="E238" s="123" t="str">
        <f>IF('Dépenses sur factures'!E238="","",'Dépenses sur factures'!E238)</f>
        <v/>
      </c>
      <c r="F238" s="296" t="str">
        <f>IF('Dépenses sur factures'!F238="","",'Dépenses sur factures'!F238)</f>
        <v/>
      </c>
      <c r="G238" s="296" t="str">
        <f>IF('Dépenses sur factures'!G238="","",'Dépenses sur factures'!G238)</f>
        <v/>
      </c>
      <c r="H238" s="125" t="str">
        <f>IF('Dépenses sur factures'!H238="","",'Dépenses sur factures'!H238)</f>
        <v/>
      </c>
      <c r="I238" s="102"/>
      <c r="J238" s="297" t="str">
        <f t="shared" si="9"/>
        <v/>
      </c>
      <c r="K238" s="297" t="str">
        <f t="shared" si="10"/>
        <v/>
      </c>
      <c r="L238" s="102"/>
      <c r="M238" s="193"/>
      <c r="N238" s="194"/>
      <c r="O238" s="301" t="str">
        <f>IF(AND(OR(I238="KO",L238&lt;&gt;""),OR(I238="",J238="",K238="")),Listes!$A$68,IF(AND(L238="",I238&lt;&gt;""),Listes!$A$69,IF(AND(H238&lt;L238,N238=""),Listes!$A$70,IF(AND(K238&lt;J238,N238=""),Listes!$A$71,IF(AND(L238&lt;&gt;"",L238&lt;H238,M238=""),Listes!$A$72,IF(AND(P238="",OR(I238&lt;&gt;"",J238&lt;&gt;"",K238&lt;&gt;"")),Listes!$A$73,""))))))</f>
        <v/>
      </c>
      <c r="P238" s="291"/>
      <c r="Q238" s="331">
        <f t="shared" si="11"/>
        <v>0</v>
      </c>
    </row>
    <row r="239" spans="1:17" ht="20.149999999999999" customHeight="1" x14ac:dyDescent="0.35">
      <c r="A239" s="126">
        <v>233</v>
      </c>
      <c r="B239" s="123" t="str">
        <f>IF('Dépenses sur factures'!B239="","",'Dépenses sur factures'!B239)</f>
        <v/>
      </c>
      <c r="C239" s="197" t="str">
        <f>IF('Dépenses sur factures'!C239="","",'Dépenses sur factures'!C239)</f>
        <v/>
      </c>
      <c r="D239" s="197" t="str">
        <f>IF('Dépenses sur factures'!D239="","",'Dépenses sur factures'!D239)</f>
        <v/>
      </c>
      <c r="E239" s="123" t="str">
        <f>IF('Dépenses sur factures'!E239="","",'Dépenses sur factures'!E239)</f>
        <v/>
      </c>
      <c r="F239" s="296" t="str">
        <f>IF('Dépenses sur factures'!F239="","",'Dépenses sur factures'!F239)</f>
        <v/>
      </c>
      <c r="G239" s="296" t="str">
        <f>IF('Dépenses sur factures'!G239="","",'Dépenses sur factures'!G239)</f>
        <v/>
      </c>
      <c r="H239" s="125" t="str">
        <f>IF('Dépenses sur factures'!H239="","",'Dépenses sur factures'!H239)</f>
        <v/>
      </c>
      <c r="I239" s="102"/>
      <c r="J239" s="297" t="str">
        <f t="shared" si="9"/>
        <v/>
      </c>
      <c r="K239" s="297" t="str">
        <f t="shared" si="10"/>
        <v/>
      </c>
      <c r="L239" s="102"/>
      <c r="M239" s="193"/>
      <c r="N239" s="194"/>
      <c r="O239" s="301" t="str">
        <f>IF(AND(OR(I239="KO",L239&lt;&gt;""),OR(I239="",J239="",K239="")),Listes!$A$68,IF(AND(L239="",I239&lt;&gt;""),Listes!$A$69,IF(AND(H239&lt;L239,N239=""),Listes!$A$70,IF(AND(K239&lt;J239,N239=""),Listes!$A$71,IF(AND(L239&lt;&gt;"",L239&lt;H239,M239=""),Listes!$A$72,IF(AND(P239="",OR(I239&lt;&gt;"",J239&lt;&gt;"",K239&lt;&gt;"")),Listes!$A$73,""))))))</f>
        <v/>
      </c>
      <c r="P239" s="291"/>
      <c r="Q239" s="331">
        <f t="shared" si="11"/>
        <v>0</v>
      </c>
    </row>
    <row r="240" spans="1:17" ht="20.149999999999999" customHeight="1" x14ac:dyDescent="0.35">
      <c r="A240" s="126">
        <v>234</v>
      </c>
      <c r="B240" s="123" t="str">
        <f>IF('Dépenses sur factures'!B240="","",'Dépenses sur factures'!B240)</f>
        <v/>
      </c>
      <c r="C240" s="197" t="str">
        <f>IF('Dépenses sur factures'!C240="","",'Dépenses sur factures'!C240)</f>
        <v/>
      </c>
      <c r="D240" s="197" t="str">
        <f>IF('Dépenses sur factures'!D240="","",'Dépenses sur factures'!D240)</f>
        <v/>
      </c>
      <c r="E240" s="123" t="str">
        <f>IF('Dépenses sur factures'!E240="","",'Dépenses sur factures'!E240)</f>
        <v/>
      </c>
      <c r="F240" s="296" t="str">
        <f>IF('Dépenses sur factures'!F240="","",'Dépenses sur factures'!F240)</f>
        <v/>
      </c>
      <c r="G240" s="296" t="str">
        <f>IF('Dépenses sur factures'!G240="","",'Dépenses sur factures'!G240)</f>
        <v/>
      </c>
      <c r="H240" s="125" t="str">
        <f>IF('Dépenses sur factures'!H240="","",'Dépenses sur factures'!H240)</f>
        <v/>
      </c>
      <c r="I240" s="102"/>
      <c r="J240" s="297" t="str">
        <f t="shared" si="9"/>
        <v/>
      </c>
      <c r="K240" s="297" t="str">
        <f t="shared" si="10"/>
        <v/>
      </c>
      <c r="L240" s="102"/>
      <c r="M240" s="193"/>
      <c r="N240" s="194"/>
      <c r="O240" s="301" t="str">
        <f>IF(AND(OR(I240="KO",L240&lt;&gt;""),OR(I240="",J240="",K240="")),Listes!$A$68,IF(AND(L240="",I240&lt;&gt;""),Listes!$A$69,IF(AND(H240&lt;L240,N240=""),Listes!$A$70,IF(AND(K240&lt;J240,N240=""),Listes!$A$71,IF(AND(L240&lt;&gt;"",L240&lt;H240,M240=""),Listes!$A$72,IF(AND(P240="",OR(I240&lt;&gt;"",J240&lt;&gt;"",K240&lt;&gt;"")),Listes!$A$73,""))))))</f>
        <v/>
      </c>
      <c r="P240" s="291"/>
      <c r="Q240" s="331">
        <f t="shared" si="11"/>
        <v>0</v>
      </c>
    </row>
    <row r="241" spans="1:17" ht="20.149999999999999" customHeight="1" x14ac:dyDescent="0.35">
      <c r="A241" s="126">
        <v>235</v>
      </c>
      <c r="B241" s="123" t="str">
        <f>IF('Dépenses sur factures'!B241="","",'Dépenses sur factures'!B241)</f>
        <v/>
      </c>
      <c r="C241" s="197" t="str">
        <f>IF('Dépenses sur factures'!C241="","",'Dépenses sur factures'!C241)</f>
        <v/>
      </c>
      <c r="D241" s="197" t="str">
        <f>IF('Dépenses sur factures'!D241="","",'Dépenses sur factures'!D241)</f>
        <v/>
      </c>
      <c r="E241" s="123" t="str">
        <f>IF('Dépenses sur factures'!E241="","",'Dépenses sur factures'!E241)</f>
        <v/>
      </c>
      <c r="F241" s="296" t="str">
        <f>IF('Dépenses sur factures'!F241="","",'Dépenses sur factures'!F241)</f>
        <v/>
      </c>
      <c r="G241" s="296" t="str">
        <f>IF('Dépenses sur factures'!G241="","",'Dépenses sur factures'!G241)</f>
        <v/>
      </c>
      <c r="H241" s="125" t="str">
        <f>IF('Dépenses sur factures'!H241="","",'Dépenses sur factures'!H241)</f>
        <v/>
      </c>
      <c r="I241" s="102"/>
      <c r="J241" s="297" t="str">
        <f t="shared" si="9"/>
        <v/>
      </c>
      <c r="K241" s="297" t="str">
        <f t="shared" si="10"/>
        <v/>
      </c>
      <c r="L241" s="102"/>
      <c r="M241" s="193"/>
      <c r="N241" s="194"/>
      <c r="O241" s="301" t="str">
        <f>IF(AND(OR(I241="KO",L241&lt;&gt;""),OR(I241="",J241="",K241="")),Listes!$A$68,IF(AND(L241="",I241&lt;&gt;""),Listes!$A$69,IF(AND(H241&lt;L241,N241=""),Listes!$A$70,IF(AND(K241&lt;J241,N241=""),Listes!$A$71,IF(AND(L241&lt;&gt;"",L241&lt;H241,M241=""),Listes!$A$72,IF(AND(P241="",OR(I241&lt;&gt;"",J241&lt;&gt;"",K241&lt;&gt;"")),Listes!$A$73,""))))))</f>
        <v/>
      </c>
      <c r="P241" s="291"/>
      <c r="Q241" s="331">
        <f t="shared" si="11"/>
        <v>0</v>
      </c>
    </row>
    <row r="242" spans="1:17" ht="20.149999999999999" customHeight="1" x14ac:dyDescent="0.35">
      <c r="A242" s="126">
        <v>236</v>
      </c>
      <c r="B242" s="123" t="str">
        <f>IF('Dépenses sur factures'!B242="","",'Dépenses sur factures'!B242)</f>
        <v/>
      </c>
      <c r="C242" s="197" t="str">
        <f>IF('Dépenses sur factures'!C242="","",'Dépenses sur factures'!C242)</f>
        <v/>
      </c>
      <c r="D242" s="197" t="str">
        <f>IF('Dépenses sur factures'!D242="","",'Dépenses sur factures'!D242)</f>
        <v/>
      </c>
      <c r="E242" s="123" t="str">
        <f>IF('Dépenses sur factures'!E242="","",'Dépenses sur factures'!E242)</f>
        <v/>
      </c>
      <c r="F242" s="296" t="str">
        <f>IF('Dépenses sur factures'!F242="","",'Dépenses sur factures'!F242)</f>
        <v/>
      </c>
      <c r="G242" s="296" t="str">
        <f>IF('Dépenses sur factures'!G242="","",'Dépenses sur factures'!G242)</f>
        <v/>
      </c>
      <c r="H242" s="125" t="str">
        <f>IF('Dépenses sur factures'!H242="","",'Dépenses sur factures'!H242)</f>
        <v/>
      </c>
      <c r="I242" s="102"/>
      <c r="J242" s="297" t="str">
        <f t="shared" si="9"/>
        <v/>
      </c>
      <c r="K242" s="297" t="str">
        <f t="shared" si="10"/>
        <v/>
      </c>
      <c r="L242" s="102"/>
      <c r="M242" s="193"/>
      <c r="N242" s="194"/>
      <c r="O242" s="301" t="str">
        <f>IF(AND(OR(I242="KO",L242&lt;&gt;""),OR(I242="",J242="",K242="")),Listes!$A$68,IF(AND(L242="",I242&lt;&gt;""),Listes!$A$69,IF(AND(H242&lt;L242,N242=""),Listes!$A$70,IF(AND(K242&lt;J242,N242=""),Listes!$A$71,IF(AND(L242&lt;&gt;"",L242&lt;H242,M242=""),Listes!$A$72,IF(AND(P242="",OR(I242&lt;&gt;"",J242&lt;&gt;"",K242&lt;&gt;"")),Listes!$A$73,""))))))</f>
        <v/>
      </c>
      <c r="P242" s="291"/>
      <c r="Q242" s="331">
        <f t="shared" si="11"/>
        <v>0</v>
      </c>
    </row>
    <row r="243" spans="1:17" ht="20.149999999999999" customHeight="1" x14ac:dyDescent="0.35">
      <c r="A243" s="126">
        <v>237</v>
      </c>
      <c r="B243" s="123" t="str">
        <f>IF('Dépenses sur factures'!B243="","",'Dépenses sur factures'!B243)</f>
        <v/>
      </c>
      <c r="C243" s="197" t="str">
        <f>IF('Dépenses sur factures'!C243="","",'Dépenses sur factures'!C243)</f>
        <v/>
      </c>
      <c r="D243" s="197" t="str">
        <f>IF('Dépenses sur factures'!D243="","",'Dépenses sur factures'!D243)</f>
        <v/>
      </c>
      <c r="E243" s="123" t="str">
        <f>IF('Dépenses sur factures'!E243="","",'Dépenses sur factures'!E243)</f>
        <v/>
      </c>
      <c r="F243" s="296" t="str">
        <f>IF('Dépenses sur factures'!F243="","",'Dépenses sur factures'!F243)</f>
        <v/>
      </c>
      <c r="G243" s="296" t="str">
        <f>IF('Dépenses sur factures'!G243="","",'Dépenses sur factures'!G243)</f>
        <v/>
      </c>
      <c r="H243" s="125" t="str">
        <f>IF('Dépenses sur factures'!H243="","",'Dépenses sur factures'!H243)</f>
        <v/>
      </c>
      <c r="I243" s="102"/>
      <c r="J243" s="297" t="str">
        <f t="shared" si="9"/>
        <v/>
      </c>
      <c r="K243" s="297" t="str">
        <f t="shared" si="10"/>
        <v/>
      </c>
      <c r="L243" s="102"/>
      <c r="M243" s="193"/>
      <c r="N243" s="194"/>
      <c r="O243" s="301" t="str">
        <f>IF(AND(OR(I243="KO",L243&lt;&gt;""),OR(I243="",J243="",K243="")),Listes!$A$68,IF(AND(L243="",I243&lt;&gt;""),Listes!$A$69,IF(AND(H243&lt;L243,N243=""),Listes!$A$70,IF(AND(K243&lt;J243,N243=""),Listes!$A$71,IF(AND(L243&lt;&gt;"",L243&lt;H243,M243=""),Listes!$A$72,IF(AND(P243="",OR(I243&lt;&gt;"",J243&lt;&gt;"",K243&lt;&gt;"")),Listes!$A$73,""))))))</f>
        <v/>
      </c>
      <c r="P243" s="291"/>
      <c r="Q243" s="331">
        <f t="shared" si="11"/>
        <v>0</v>
      </c>
    </row>
    <row r="244" spans="1:17" ht="20.149999999999999" customHeight="1" x14ac:dyDescent="0.35">
      <c r="A244" s="126">
        <v>238</v>
      </c>
      <c r="B244" s="123" t="str">
        <f>IF('Dépenses sur factures'!B244="","",'Dépenses sur factures'!B244)</f>
        <v/>
      </c>
      <c r="C244" s="197" t="str">
        <f>IF('Dépenses sur factures'!C244="","",'Dépenses sur factures'!C244)</f>
        <v/>
      </c>
      <c r="D244" s="197" t="str">
        <f>IF('Dépenses sur factures'!D244="","",'Dépenses sur factures'!D244)</f>
        <v/>
      </c>
      <c r="E244" s="123" t="str">
        <f>IF('Dépenses sur factures'!E244="","",'Dépenses sur factures'!E244)</f>
        <v/>
      </c>
      <c r="F244" s="296" t="str">
        <f>IF('Dépenses sur factures'!F244="","",'Dépenses sur factures'!F244)</f>
        <v/>
      </c>
      <c r="G244" s="296" t="str">
        <f>IF('Dépenses sur factures'!G244="","",'Dépenses sur factures'!G244)</f>
        <v/>
      </c>
      <c r="H244" s="125" t="str">
        <f>IF('Dépenses sur factures'!H244="","",'Dépenses sur factures'!H244)</f>
        <v/>
      </c>
      <c r="I244" s="102"/>
      <c r="J244" s="297" t="str">
        <f t="shared" si="9"/>
        <v/>
      </c>
      <c r="K244" s="297" t="str">
        <f t="shared" si="10"/>
        <v/>
      </c>
      <c r="L244" s="102"/>
      <c r="M244" s="193"/>
      <c r="N244" s="194"/>
      <c r="O244" s="301" t="str">
        <f>IF(AND(OR(I244="KO",L244&lt;&gt;""),OR(I244="",J244="",K244="")),Listes!$A$68,IF(AND(L244="",I244&lt;&gt;""),Listes!$A$69,IF(AND(H244&lt;L244,N244=""),Listes!$A$70,IF(AND(K244&lt;J244,N244=""),Listes!$A$71,IF(AND(L244&lt;&gt;"",L244&lt;H244,M244=""),Listes!$A$72,IF(AND(P244="",OR(I244&lt;&gt;"",J244&lt;&gt;"",K244&lt;&gt;"")),Listes!$A$73,""))))))</f>
        <v/>
      </c>
      <c r="P244" s="291"/>
      <c r="Q244" s="331">
        <f t="shared" si="11"/>
        <v>0</v>
      </c>
    </row>
    <row r="245" spans="1:17" ht="20.149999999999999" customHeight="1" x14ac:dyDescent="0.35">
      <c r="A245" s="126">
        <v>239</v>
      </c>
      <c r="B245" s="123" t="str">
        <f>IF('Dépenses sur factures'!B245="","",'Dépenses sur factures'!B245)</f>
        <v/>
      </c>
      <c r="C245" s="197" t="str">
        <f>IF('Dépenses sur factures'!C245="","",'Dépenses sur factures'!C245)</f>
        <v/>
      </c>
      <c r="D245" s="197" t="str">
        <f>IF('Dépenses sur factures'!D245="","",'Dépenses sur factures'!D245)</f>
        <v/>
      </c>
      <c r="E245" s="123" t="str">
        <f>IF('Dépenses sur factures'!E245="","",'Dépenses sur factures'!E245)</f>
        <v/>
      </c>
      <c r="F245" s="296" t="str">
        <f>IF('Dépenses sur factures'!F245="","",'Dépenses sur factures'!F245)</f>
        <v/>
      </c>
      <c r="G245" s="296" t="str">
        <f>IF('Dépenses sur factures'!G245="","",'Dépenses sur factures'!G245)</f>
        <v/>
      </c>
      <c r="H245" s="125" t="str">
        <f>IF('Dépenses sur factures'!H245="","",'Dépenses sur factures'!H245)</f>
        <v/>
      </c>
      <c r="I245" s="102"/>
      <c r="J245" s="297" t="str">
        <f t="shared" si="9"/>
        <v/>
      </c>
      <c r="K245" s="297" t="str">
        <f t="shared" si="10"/>
        <v/>
      </c>
      <c r="L245" s="102"/>
      <c r="M245" s="193"/>
      <c r="N245" s="194"/>
      <c r="O245" s="301" t="str">
        <f>IF(AND(OR(I245="KO",L245&lt;&gt;""),OR(I245="",J245="",K245="")),Listes!$A$68,IF(AND(L245="",I245&lt;&gt;""),Listes!$A$69,IF(AND(H245&lt;L245,N245=""),Listes!$A$70,IF(AND(K245&lt;J245,N245=""),Listes!$A$71,IF(AND(L245&lt;&gt;"",L245&lt;H245,M245=""),Listes!$A$72,IF(AND(P245="",OR(I245&lt;&gt;"",J245&lt;&gt;"",K245&lt;&gt;"")),Listes!$A$73,""))))))</f>
        <v/>
      </c>
      <c r="P245" s="291"/>
      <c r="Q245" s="331">
        <f t="shared" si="11"/>
        <v>0</v>
      </c>
    </row>
    <row r="246" spans="1:17" ht="20.149999999999999" customHeight="1" x14ac:dyDescent="0.35">
      <c r="A246" s="126">
        <v>240</v>
      </c>
      <c r="B246" s="123" t="str">
        <f>IF('Dépenses sur factures'!B246="","",'Dépenses sur factures'!B246)</f>
        <v/>
      </c>
      <c r="C246" s="197" t="str">
        <f>IF('Dépenses sur factures'!C246="","",'Dépenses sur factures'!C246)</f>
        <v/>
      </c>
      <c r="D246" s="197" t="str">
        <f>IF('Dépenses sur factures'!D246="","",'Dépenses sur factures'!D246)</f>
        <v/>
      </c>
      <c r="E246" s="123" t="str">
        <f>IF('Dépenses sur factures'!E246="","",'Dépenses sur factures'!E246)</f>
        <v/>
      </c>
      <c r="F246" s="296" t="str">
        <f>IF('Dépenses sur factures'!F246="","",'Dépenses sur factures'!F246)</f>
        <v/>
      </c>
      <c r="G246" s="296" t="str">
        <f>IF('Dépenses sur factures'!G246="","",'Dépenses sur factures'!G246)</f>
        <v/>
      </c>
      <c r="H246" s="125" t="str">
        <f>IF('Dépenses sur factures'!H246="","",'Dépenses sur factures'!H246)</f>
        <v/>
      </c>
      <c r="I246" s="102"/>
      <c r="J246" s="297" t="str">
        <f t="shared" si="9"/>
        <v/>
      </c>
      <c r="K246" s="297" t="str">
        <f t="shared" si="10"/>
        <v/>
      </c>
      <c r="L246" s="102"/>
      <c r="M246" s="193"/>
      <c r="N246" s="194"/>
      <c r="O246" s="301" t="str">
        <f>IF(AND(OR(I246="KO",L246&lt;&gt;""),OR(I246="",J246="",K246="")),Listes!$A$68,IF(AND(L246="",I246&lt;&gt;""),Listes!$A$69,IF(AND(H246&lt;L246,N246=""),Listes!$A$70,IF(AND(K246&lt;J246,N246=""),Listes!$A$71,IF(AND(L246&lt;&gt;"",L246&lt;H246,M246=""),Listes!$A$72,IF(AND(P246="",OR(I246&lt;&gt;"",J246&lt;&gt;"",K246&lt;&gt;"")),Listes!$A$73,""))))))</f>
        <v/>
      </c>
      <c r="P246" s="291"/>
      <c r="Q246" s="331">
        <f t="shared" si="11"/>
        <v>0</v>
      </c>
    </row>
    <row r="247" spans="1:17" ht="20.149999999999999" customHeight="1" x14ac:dyDescent="0.35">
      <c r="A247" s="126">
        <v>241</v>
      </c>
      <c r="B247" s="123" t="str">
        <f>IF('Dépenses sur factures'!B247="","",'Dépenses sur factures'!B247)</f>
        <v/>
      </c>
      <c r="C247" s="197" t="str">
        <f>IF('Dépenses sur factures'!C247="","",'Dépenses sur factures'!C247)</f>
        <v/>
      </c>
      <c r="D247" s="197" t="str">
        <f>IF('Dépenses sur factures'!D247="","",'Dépenses sur factures'!D247)</f>
        <v/>
      </c>
      <c r="E247" s="123" t="str">
        <f>IF('Dépenses sur factures'!E247="","",'Dépenses sur factures'!E247)</f>
        <v/>
      </c>
      <c r="F247" s="296" t="str">
        <f>IF('Dépenses sur factures'!F247="","",'Dépenses sur factures'!F247)</f>
        <v/>
      </c>
      <c r="G247" s="296" t="str">
        <f>IF('Dépenses sur factures'!G247="","",'Dépenses sur factures'!G247)</f>
        <v/>
      </c>
      <c r="H247" s="125" t="str">
        <f>IF('Dépenses sur factures'!H247="","",'Dépenses sur factures'!H247)</f>
        <v/>
      </c>
      <c r="I247" s="102"/>
      <c r="J247" s="297" t="str">
        <f t="shared" si="9"/>
        <v/>
      </c>
      <c r="K247" s="297" t="str">
        <f t="shared" si="10"/>
        <v/>
      </c>
      <c r="L247" s="102"/>
      <c r="M247" s="193"/>
      <c r="N247" s="194"/>
      <c r="O247" s="301" t="str">
        <f>IF(AND(OR(I247="KO",L247&lt;&gt;""),OR(I247="",J247="",K247="")),Listes!$A$68,IF(AND(L247="",I247&lt;&gt;""),Listes!$A$69,IF(AND(H247&lt;L247,N247=""),Listes!$A$70,IF(AND(K247&lt;J247,N247=""),Listes!$A$71,IF(AND(L247&lt;&gt;"",L247&lt;H247,M247=""),Listes!$A$72,IF(AND(P247="",OR(I247&lt;&gt;"",J247&lt;&gt;"",K247&lt;&gt;"")),Listes!$A$73,""))))))</f>
        <v/>
      </c>
      <c r="P247" s="291"/>
      <c r="Q247" s="331">
        <f t="shared" si="11"/>
        <v>0</v>
      </c>
    </row>
    <row r="248" spans="1:17" ht="20.149999999999999" customHeight="1" x14ac:dyDescent="0.35">
      <c r="A248" s="126">
        <v>242</v>
      </c>
      <c r="B248" s="123" t="str">
        <f>IF('Dépenses sur factures'!B248="","",'Dépenses sur factures'!B248)</f>
        <v/>
      </c>
      <c r="C248" s="197" t="str">
        <f>IF('Dépenses sur factures'!C248="","",'Dépenses sur factures'!C248)</f>
        <v/>
      </c>
      <c r="D248" s="197" t="str">
        <f>IF('Dépenses sur factures'!D248="","",'Dépenses sur factures'!D248)</f>
        <v/>
      </c>
      <c r="E248" s="123" t="str">
        <f>IF('Dépenses sur factures'!E248="","",'Dépenses sur factures'!E248)</f>
        <v/>
      </c>
      <c r="F248" s="296" t="str">
        <f>IF('Dépenses sur factures'!F248="","",'Dépenses sur factures'!F248)</f>
        <v/>
      </c>
      <c r="G248" s="296" t="str">
        <f>IF('Dépenses sur factures'!G248="","",'Dépenses sur factures'!G248)</f>
        <v/>
      </c>
      <c r="H248" s="125" t="str">
        <f>IF('Dépenses sur factures'!H248="","",'Dépenses sur factures'!H248)</f>
        <v/>
      </c>
      <c r="I248" s="102"/>
      <c r="J248" s="297" t="str">
        <f t="shared" si="9"/>
        <v/>
      </c>
      <c r="K248" s="297" t="str">
        <f t="shared" si="10"/>
        <v/>
      </c>
      <c r="L248" s="102"/>
      <c r="M248" s="193"/>
      <c r="N248" s="194"/>
      <c r="O248" s="301" t="str">
        <f>IF(AND(OR(I248="KO",L248&lt;&gt;""),OR(I248="",J248="",K248="")),Listes!$A$68,IF(AND(L248="",I248&lt;&gt;""),Listes!$A$69,IF(AND(H248&lt;L248,N248=""),Listes!$A$70,IF(AND(K248&lt;J248,N248=""),Listes!$A$71,IF(AND(L248&lt;&gt;"",L248&lt;H248,M248=""),Listes!$A$72,IF(AND(P248="",OR(I248&lt;&gt;"",J248&lt;&gt;"",K248&lt;&gt;"")),Listes!$A$73,""))))))</f>
        <v/>
      </c>
      <c r="P248" s="291"/>
      <c r="Q248" s="331">
        <f t="shared" si="11"/>
        <v>0</v>
      </c>
    </row>
    <row r="249" spans="1:17" ht="20.149999999999999" customHeight="1" x14ac:dyDescent="0.35">
      <c r="A249" s="126">
        <v>243</v>
      </c>
      <c r="B249" s="123" t="str">
        <f>IF('Dépenses sur factures'!B249="","",'Dépenses sur factures'!B249)</f>
        <v/>
      </c>
      <c r="C249" s="197" t="str">
        <f>IF('Dépenses sur factures'!C249="","",'Dépenses sur factures'!C249)</f>
        <v/>
      </c>
      <c r="D249" s="197" t="str">
        <f>IF('Dépenses sur factures'!D249="","",'Dépenses sur factures'!D249)</f>
        <v/>
      </c>
      <c r="E249" s="123" t="str">
        <f>IF('Dépenses sur factures'!E249="","",'Dépenses sur factures'!E249)</f>
        <v/>
      </c>
      <c r="F249" s="296" t="str">
        <f>IF('Dépenses sur factures'!F249="","",'Dépenses sur factures'!F249)</f>
        <v/>
      </c>
      <c r="G249" s="296" t="str">
        <f>IF('Dépenses sur factures'!G249="","",'Dépenses sur factures'!G249)</f>
        <v/>
      </c>
      <c r="H249" s="125" t="str">
        <f>IF('Dépenses sur factures'!H249="","",'Dépenses sur factures'!H249)</f>
        <v/>
      </c>
      <c r="I249" s="102"/>
      <c r="J249" s="297" t="str">
        <f t="shared" si="9"/>
        <v/>
      </c>
      <c r="K249" s="297" t="str">
        <f t="shared" si="10"/>
        <v/>
      </c>
      <c r="L249" s="102"/>
      <c r="M249" s="193"/>
      <c r="N249" s="194"/>
      <c r="O249" s="301" t="str">
        <f>IF(AND(OR(I249="KO",L249&lt;&gt;""),OR(I249="",J249="",K249="")),Listes!$A$68,IF(AND(L249="",I249&lt;&gt;""),Listes!$A$69,IF(AND(H249&lt;L249,N249=""),Listes!$A$70,IF(AND(K249&lt;J249,N249=""),Listes!$A$71,IF(AND(L249&lt;&gt;"",L249&lt;H249,M249=""),Listes!$A$72,IF(AND(P249="",OR(I249&lt;&gt;"",J249&lt;&gt;"",K249&lt;&gt;"")),Listes!$A$73,""))))))</f>
        <v/>
      </c>
      <c r="P249" s="291"/>
      <c r="Q249" s="331">
        <f t="shared" si="11"/>
        <v>0</v>
      </c>
    </row>
    <row r="250" spans="1:17" ht="20.149999999999999" customHeight="1" x14ac:dyDescent="0.35">
      <c r="A250" s="126">
        <v>244</v>
      </c>
      <c r="B250" s="123" t="str">
        <f>IF('Dépenses sur factures'!B250="","",'Dépenses sur factures'!B250)</f>
        <v/>
      </c>
      <c r="C250" s="197" t="str">
        <f>IF('Dépenses sur factures'!C250="","",'Dépenses sur factures'!C250)</f>
        <v/>
      </c>
      <c r="D250" s="197" t="str">
        <f>IF('Dépenses sur factures'!D250="","",'Dépenses sur factures'!D250)</f>
        <v/>
      </c>
      <c r="E250" s="123" t="str">
        <f>IF('Dépenses sur factures'!E250="","",'Dépenses sur factures'!E250)</f>
        <v/>
      </c>
      <c r="F250" s="296" t="str">
        <f>IF('Dépenses sur factures'!F250="","",'Dépenses sur factures'!F250)</f>
        <v/>
      </c>
      <c r="G250" s="296" t="str">
        <f>IF('Dépenses sur factures'!G250="","",'Dépenses sur factures'!G250)</f>
        <v/>
      </c>
      <c r="H250" s="125" t="str">
        <f>IF('Dépenses sur factures'!H250="","",'Dépenses sur factures'!H250)</f>
        <v/>
      </c>
      <c r="I250" s="102"/>
      <c r="J250" s="297" t="str">
        <f t="shared" si="9"/>
        <v/>
      </c>
      <c r="K250" s="297" t="str">
        <f t="shared" si="10"/>
        <v/>
      </c>
      <c r="L250" s="102"/>
      <c r="M250" s="193"/>
      <c r="N250" s="194"/>
      <c r="O250" s="301" t="str">
        <f>IF(AND(OR(I250="KO",L250&lt;&gt;""),OR(I250="",J250="",K250="")),Listes!$A$68,IF(AND(L250="",I250&lt;&gt;""),Listes!$A$69,IF(AND(H250&lt;L250,N250=""),Listes!$A$70,IF(AND(K250&lt;J250,N250=""),Listes!$A$71,IF(AND(L250&lt;&gt;"",L250&lt;H250,M250=""),Listes!$A$72,IF(AND(P250="",OR(I250&lt;&gt;"",J250&lt;&gt;"",K250&lt;&gt;"")),Listes!$A$73,""))))))</f>
        <v/>
      </c>
      <c r="P250" s="291"/>
      <c r="Q250" s="331">
        <f t="shared" si="11"/>
        <v>0</v>
      </c>
    </row>
    <row r="251" spans="1:17" ht="20.149999999999999" customHeight="1" x14ac:dyDescent="0.35">
      <c r="A251" s="126">
        <v>245</v>
      </c>
      <c r="B251" s="123" t="str">
        <f>IF('Dépenses sur factures'!B251="","",'Dépenses sur factures'!B251)</f>
        <v/>
      </c>
      <c r="C251" s="197" t="str">
        <f>IF('Dépenses sur factures'!C251="","",'Dépenses sur factures'!C251)</f>
        <v/>
      </c>
      <c r="D251" s="197" t="str">
        <f>IF('Dépenses sur factures'!D251="","",'Dépenses sur factures'!D251)</f>
        <v/>
      </c>
      <c r="E251" s="123" t="str">
        <f>IF('Dépenses sur factures'!E251="","",'Dépenses sur factures'!E251)</f>
        <v/>
      </c>
      <c r="F251" s="296" t="str">
        <f>IF('Dépenses sur factures'!F251="","",'Dépenses sur factures'!F251)</f>
        <v/>
      </c>
      <c r="G251" s="296" t="str">
        <f>IF('Dépenses sur factures'!G251="","",'Dépenses sur factures'!G251)</f>
        <v/>
      </c>
      <c r="H251" s="125" t="str">
        <f>IF('Dépenses sur factures'!H251="","",'Dépenses sur factures'!H251)</f>
        <v/>
      </c>
      <c r="I251" s="102"/>
      <c r="J251" s="297" t="str">
        <f t="shared" si="9"/>
        <v/>
      </c>
      <c r="K251" s="297" t="str">
        <f t="shared" si="10"/>
        <v/>
      </c>
      <c r="L251" s="102"/>
      <c r="M251" s="193"/>
      <c r="N251" s="194"/>
      <c r="O251" s="301" t="str">
        <f>IF(AND(OR(I251="KO",L251&lt;&gt;""),OR(I251="",J251="",K251="")),Listes!$A$68,IF(AND(L251="",I251&lt;&gt;""),Listes!$A$69,IF(AND(H251&lt;L251,N251=""),Listes!$A$70,IF(AND(K251&lt;J251,N251=""),Listes!$A$71,IF(AND(L251&lt;&gt;"",L251&lt;H251,M251=""),Listes!$A$72,IF(AND(P251="",OR(I251&lt;&gt;"",J251&lt;&gt;"",K251&lt;&gt;"")),Listes!$A$73,""))))))</f>
        <v/>
      </c>
      <c r="P251" s="291"/>
      <c r="Q251" s="331">
        <f t="shared" si="11"/>
        <v>0</v>
      </c>
    </row>
    <row r="252" spans="1:17" ht="20.149999999999999" customHeight="1" x14ac:dyDescent="0.35">
      <c r="A252" s="126">
        <v>246</v>
      </c>
      <c r="B252" s="123" t="str">
        <f>IF('Dépenses sur factures'!B252="","",'Dépenses sur factures'!B252)</f>
        <v/>
      </c>
      <c r="C252" s="197" t="str">
        <f>IF('Dépenses sur factures'!C252="","",'Dépenses sur factures'!C252)</f>
        <v/>
      </c>
      <c r="D252" s="197" t="str">
        <f>IF('Dépenses sur factures'!D252="","",'Dépenses sur factures'!D252)</f>
        <v/>
      </c>
      <c r="E252" s="123" t="str">
        <f>IF('Dépenses sur factures'!E252="","",'Dépenses sur factures'!E252)</f>
        <v/>
      </c>
      <c r="F252" s="296" t="str">
        <f>IF('Dépenses sur factures'!F252="","",'Dépenses sur factures'!F252)</f>
        <v/>
      </c>
      <c r="G252" s="296" t="str">
        <f>IF('Dépenses sur factures'!G252="","",'Dépenses sur factures'!G252)</f>
        <v/>
      </c>
      <c r="H252" s="125" t="str">
        <f>IF('Dépenses sur factures'!H252="","",'Dépenses sur factures'!H252)</f>
        <v/>
      </c>
      <c r="I252" s="102"/>
      <c r="J252" s="297" t="str">
        <f t="shared" si="9"/>
        <v/>
      </c>
      <c r="K252" s="297" t="str">
        <f t="shared" si="10"/>
        <v/>
      </c>
      <c r="L252" s="102"/>
      <c r="M252" s="193"/>
      <c r="N252" s="194"/>
      <c r="O252" s="301" t="str">
        <f>IF(AND(OR(I252="KO",L252&lt;&gt;""),OR(I252="",J252="",K252="")),Listes!$A$68,IF(AND(L252="",I252&lt;&gt;""),Listes!$A$69,IF(AND(H252&lt;L252,N252=""),Listes!$A$70,IF(AND(K252&lt;J252,N252=""),Listes!$A$71,IF(AND(L252&lt;&gt;"",L252&lt;H252,M252=""),Listes!$A$72,IF(AND(P252="",OR(I252&lt;&gt;"",J252&lt;&gt;"",K252&lt;&gt;"")),Listes!$A$73,""))))))</f>
        <v/>
      </c>
      <c r="P252" s="291"/>
      <c r="Q252" s="331">
        <f t="shared" si="11"/>
        <v>0</v>
      </c>
    </row>
    <row r="253" spans="1:17" ht="20.149999999999999" customHeight="1" x14ac:dyDescent="0.35">
      <c r="A253" s="126">
        <v>247</v>
      </c>
      <c r="B253" s="123" t="str">
        <f>IF('Dépenses sur factures'!B253="","",'Dépenses sur factures'!B253)</f>
        <v/>
      </c>
      <c r="C253" s="197" t="str">
        <f>IF('Dépenses sur factures'!C253="","",'Dépenses sur factures'!C253)</f>
        <v/>
      </c>
      <c r="D253" s="197" t="str">
        <f>IF('Dépenses sur factures'!D253="","",'Dépenses sur factures'!D253)</f>
        <v/>
      </c>
      <c r="E253" s="123" t="str">
        <f>IF('Dépenses sur factures'!E253="","",'Dépenses sur factures'!E253)</f>
        <v/>
      </c>
      <c r="F253" s="296" t="str">
        <f>IF('Dépenses sur factures'!F253="","",'Dépenses sur factures'!F253)</f>
        <v/>
      </c>
      <c r="G253" s="296" t="str">
        <f>IF('Dépenses sur factures'!G253="","",'Dépenses sur factures'!G253)</f>
        <v/>
      </c>
      <c r="H253" s="125" t="str">
        <f>IF('Dépenses sur factures'!H253="","",'Dépenses sur factures'!H253)</f>
        <v/>
      </c>
      <c r="I253" s="102"/>
      <c r="J253" s="297" t="str">
        <f t="shared" si="9"/>
        <v/>
      </c>
      <c r="K253" s="297" t="str">
        <f t="shared" si="10"/>
        <v/>
      </c>
      <c r="L253" s="102"/>
      <c r="M253" s="193"/>
      <c r="N253" s="194"/>
      <c r="O253" s="301" t="str">
        <f>IF(AND(OR(I253="KO",L253&lt;&gt;""),OR(I253="",J253="",K253="")),Listes!$A$68,IF(AND(L253="",I253&lt;&gt;""),Listes!$A$69,IF(AND(H253&lt;L253,N253=""),Listes!$A$70,IF(AND(K253&lt;J253,N253=""),Listes!$A$71,IF(AND(L253&lt;&gt;"",L253&lt;H253,M253=""),Listes!$A$72,IF(AND(P253="",OR(I253&lt;&gt;"",J253&lt;&gt;"",K253&lt;&gt;"")),Listes!$A$73,""))))))</f>
        <v/>
      </c>
      <c r="P253" s="291"/>
      <c r="Q253" s="331">
        <f t="shared" si="11"/>
        <v>0</v>
      </c>
    </row>
    <row r="254" spans="1:17" ht="20.149999999999999" customHeight="1" x14ac:dyDescent="0.35">
      <c r="A254" s="126">
        <v>248</v>
      </c>
      <c r="B254" s="123" t="str">
        <f>IF('Dépenses sur factures'!B254="","",'Dépenses sur factures'!B254)</f>
        <v/>
      </c>
      <c r="C254" s="197" t="str">
        <f>IF('Dépenses sur factures'!C254="","",'Dépenses sur factures'!C254)</f>
        <v/>
      </c>
      <c r="D254" s="197" t="str">
        <f>IF('Dépenses sur factures'!D254="","",'Dépenses sur factures'!D254)</f>
        <v/>
      </c>
      <c r="E254" s="123" t="str">
        <f>IF('Dépenses sur factures'!E254="","",'Dépenses sur factures'!E254)</f>
        <v/>
      </c>
      <c r="F254" s="296" t="str">
        <f>IF('Dépenses sur factures'!F254="","",'Dépenses sur factures'!F254)</f>
        <v/>
      </c>
      <c r="G254" s="296" t="str">
        <f>IF('Dépenses sur factures'!G254="","",'Dépenses sur factures'!G254)</f>
        <v/>
      </c>
      <c r="H254" s="125" t="str">
        <f>IF('Dépenses sur factures'!H254="","",'Dépenses sur factures'!H254)</f>
        <v/>
      </c>
      <c r="I254" s="102"/>
      <c r="J254" s="297" t="str">
        <f t="shared" si="9"/>
        <v/>
      </c>
      <c r="K254" s="297" t="str">
        <f t="shared" si="10"/>
        <v/>
      </c>
      <c r="L254" s="102"/>
      <c r="M254" s="193"/>
      <c r="N254" s="194"/>
      <c r="O254" s="301" t="str">
        <f>IF(AND(OR(I254="KO",L254&lt;&gt;""),OR(I254="",J254="",K254="")),Listes!$A$68,IF(AND(L254="",I254&lt;&gt;""),Listes!$A$69,IF(AND(H254&lt;L254,N254=""),Listes!$A$70,IF(AND(K254&lt;J254,N254=""),Listes!$A$71,IF(AND(L254&lt;&gt;"",L254&lt;H254,M254=""),Listes!$A$72,IF(AND(P254="",OR(I254&lt;&gt;"",J254&lt;&gt;"",K254&lt;&gt;"")),Listes!$A$73,""))))))</f>
        <v/>
      </c>
      <c r="P254" s="291"/>
      <c r="Q254" s="331">
        <f t="shared" si="11"/>
        <v>0</v>
      </c>
    </row>
    <row r="255" spans="1:17" ht="20.149999999999999" customHeight="1" x14ac:dyDescent="0.35">
      <c r="A255" s="126">
        <v>249</v>
      </c>
      <c r="B255" s="123" t="str">
        <f>IF('Dépenses sur factures'!B255="","",'Dépenses sur factures'!B255)</f>
        <v/>
      </c>
      <c r="C255" s="197" t="str">
        <f>IF('Dépenses sur factures'!C255="","",'Dépenses sur factures'!C255)</f>
        <v/>
      </c>
      <c r="D255" s="197" t="str">
        <f>IF('Dépenses sur factures'!D255="","",'Dépenses sur factures'!D255)</f>
        <v/>
      </c>
      <c r="E255" s="123" t="str">
        <f>IF('Dépenses sur factures'!E255="","",'Dépenses sur factures'!E255)</f>
        <v/>
      </c>
      <c r="F255" s="296" t="str">
        <f>IF('Dépenses sur factures'!F255="","",'Dépenses sur factures'!F255)</f>
        <v/>
      </c>
      <c r="G255" s="296" t="str">
        <f>IF('Dépenses sur factures'!G255="","",'Dépenses sur factures'!G255)</f>
        <v/>
      </c>
      <c r="H255" s="125" t="str">
        <f>IF('Dépenses sur factures'!H255="","",'Dépenses sur factures'!H255)</f>
        <v/>
      </c>
      <c r="I255" s="102"/>
      <c r="J255" s="297" t="str">
        <f t="shared" si="9"/>
        <v/>
      </c>
      <c r="K255" s="297" t="str">
        <f t="shared" si="10"/>
        <v/>
      </c>
      <c r="L255" s="102"/>
      <c r="M255" s="193"/>
      <c r="N255" s="194"/>
      <c r="O255" s="301" t="str">
        <f>IF(AND(OR(I255="KO",L255&lt;&gt;""),OR(I255="",J255="",K255="")),Listes!$A$68,IF(AND(L255="",I255&lt;&gt;""),Listes!$A$69,IF(AND(H255&lt;L255,N255=""),Listes!$A$70,IF(AND(K255&lt;J255,N255=""),Listes!$A$71,IF(AND(L255&lt;&gt;"",L255&lt;H255,M255=""),Listes!$A$72,IF(AND(P255="",OR(I255&lt;&gt;"",J255&lt;&gt;"",K255&lt;&gt;"")),Listes!$A$73,""))))))</f>
        <v/>
      </c>
      <c r="P255" s="291"/>
      <c r="Q255" s="331">
        <f t="shared" si="11"/>
        <v>0</v>
      </c>
    </row>
    <row r="256" spans="1:17" ht="20.149999999999999" customHeight="1" x14ac:dyDescent="0.35">
      <c r="A256" s="126">
        <v>250</v>
      </c>
      <c r="B256" s="123" t="str">
        <f>IF('Dépenses sur factures'!B256="","",'Dépenses sur factures'!B256)</f>
        <v/>
      </c>
      <c r="C256" s="197" t="str">
        <f>IF('Dépenses sur factures'!C256="","",'Dépenses sur factures'!C256)</f>
        <v/>
      </c>
      <c r="D256" s="197" t="str">
        <f>IF('Dépenses sur factures'!D256="","",'Dépenses sur factures'!D256)</f>
        <v/>
      </c>
      <c r="E256" s="123" t="str">
        <f>IF('Dépenses sur factures'!E256="","",'Dépenses sur factures'!E256)</f>
        <v/>
      </c>
      <c r="F256" s="296" t="str">
        <f>IF('Dépenses sur factures'!F256="","",'Dépenses sur factures'!F256)</f>
        <v/>
      </c>
      <c r="G256" s="296" t="str">
        <f>IF('Dépenses sur factures'!G256="","",'Dépenses sur factures'!G256)</f>
        <v/>
      </c>
      <c r="H256" s="125" t="str">
        <f>IF('Dépenses sur factures'!H256="","",'Dépenses sur factures'!H256)</f>
        <v/>
      </c>
      <c r="I256" s="102"/>
      <c r="J256" s="297" t="str">
        <f t="shared" si="9"/>
        <v/>
      </c>
      <c r="K256" s="297" t="str">
        <f t="shared" si="10"/>
        <v/>
      </c>
      <c r="L256" s="102"/>
      <c r="M256" s="193"/>
      <c r="N256" s="194"/>
      <c r="O256" s="301" t="str">
        <f>IF(AND(OR(I256="KO",L256&lt;&gt;""),OR(I256="",J256="",K256="")),Listes!$A$68,IF(AND(L256="",I256&lt;&gt;""),Listes!$A$69,IF(AND(H256&lt;L256,N256=""),Listes!$A$70,IF(AND(K256&lt;J256,N256=""),Listes!$A$71,IF(AND(L256&lt;&gt;"",L256&lt;H256,M256=""),Listes!$A$72,IF(AND(P256="",OR(I256&lt;&gt;"",J256&lt;&gt;"",K256&lt;&gt;"")),Listes!$A$73,""))))))</f>
        <v/>
      </c>
      <c r="P256" s="291"/>
      <c r="Q256" s="331">
        <f t="shared" si="11"/>
        <v>0</v>
      </c>
    </row>
    <row r="257" spans="1:17" ht="20.149999999999999" customHeight="1" x14ac:dyDescent="0.35">
      <c r="A257" s="126">
        <v>251</v>
      </c>
      <c r="B257" s="123" t="str">
        <f>IF('Dépenses sur factures'!B257="","",'Dépenses sur factures'!B257)</f>
        <v/>
      </c>
      <c r="C257" s="197" t="str">
        <f>IF('Dépenses sur factures'!C257="","",'Dépenses sur factures'!C257)</f>
        <v/>
      </c>
      <c r="D257" s="197" t="str">
        <f>IF('Dépenses sur factures'!D257="","",'Dépenses sur factures'!D257)</f>
        <v/>
      </c>
      <c r="E257" s="123" t="str">
        <f>IF('Dépenses sur factures'!E257="","",'Dépenses sur factures'!E257)</f>
        <v/>
      </c>
      <c r="F257" s="296" t="str">
        <f>IF('Dépenses sur factures'!F257="","",'Dépenses sur factures'!F257)</f>
        <v/>
      </c>
      <c r="G257" s="296" t="str">
        <f>IF('Dépenses sur factures'!G257="","",'Dépenses sur factures'!G257)</f>
        <v/>
      </c>
      <c r="H257" s="125" t="str">
        <f>IF('Dépenses sur factures'!H257="","",'Dépenses sur factures'!H257)</f>
        <v/>
      </c>
      <c r="I257" s="102"/>
      <c r="J257" s="297" t="str">
        <f t="shared" si="9"/>
        <v/>
      </c>
      <c r="K257" s="297" t="str">
        <f t="shared" si="10"/>
        <v/>
      </c>
      <c r="L257" s="102"/>
      <c r="M257" s="193"/>
      <c r="N257" s="194"/>
      <c r="O257" s="301" t="str">
        <f>IF(AND(OR(I257="KO",L257&lt;&gt;""),OR(I257="",J257="",K257="")),Listes!$A$68,IF(AND(L257="",I257&lt;&gt;""),Listes!$A$69,IF(AND(H257&lt;L257,N257=""),Listes!$A$70,IF(AND(K257&lt;J257,N257=""),Listes!$A$71,IF(AND(L257&lt;&gt;"",L257&lt;H257,M257=""),Listes!$A$72,IF(AND(P257="",OR(I257&lt;&gt;"",J257&lt;&gt;"",K257&lt;&gt;"")),Listes!$A$73,""))))))</f>
        <v/>
      </c>
      <c r="P257" s="291"/>
      <c r="Q257" s="331">
        <f t="shared" si="11"/>
        <v>0</v>
      </c>
    </row>
    <row r="258" spans="1:17" ht="20.149999999999999" customHeight="1" x14ac:dyDescent="0.35">
      <c r="A258" s="126">
        <v>252</v>
      </c>
      <c r="B258" s="123" t="str">
        <f>IF('Dépenses sur factures'!B258="","",'Dépenses sur factures'!B258)</f>
        <v/>
      </c>
      <c r="C258" s="197" t="str">
        <f>IF('Dépenses sur factures'!C258="","",'Dépenses sur factures'!C258)</f>
        <v/>
      </c>
      <c r="D258" s="197" t="str">
        <f>IF('Dépenses sur factures'!D258="","",'Dépenses sur factures'!D258)</f>
        <v/>
      </c>
      <c r="E258" s="123" t="str">
        <f>IF('Dépenses sur factures'!E258="","",'Dépenses sur factures'!E258)</f>
        <v/>
      </c>
      <c r="F258" s="296" t="str">
        <f>IF('Dépenses sur factures'!F258="","",'Dépenses sur factures'!F258)</f>
        <v/>
      </c>
      <c r="G258" s="296" t="str">
        <f>IF('Dépenses sur factures'!G258="","",'Dépenses sur factures'!G258)</f>
        <v/>
      </c>
      <c r="H258" s="125" t="str">
        <f>IF('Dépenses sur factures'!H258="","",'Dépenses sur factures'!H258)</f>
        <v/>
      </c>
      <c r="I258" s="102"/>
      <c r="J258" s="297" t="str">
        <f t="shared" si="9"/>
        <v/>
      </c>
      <c r="K258" s="297" t="str">
        <f t="shared" si="10"/>
        <v/>
      </c>
      <c r="L258" s="102"/>
      <c r="M258" s="193"/>
      <c r="N258" s="194"/>
      <c r="O258" s="301" t="str">
        <f>IF(AND(OR(I258="KO",L258&lt;&gt;""),OR(I258="",J258="",K258="")),Listes!$A$68,IF(AND(L258="",I258&lt;&gt;""),Listes!$A$69,IF(AND(H258&lt;L258,N258=""),Listes!$A$70,IF(AND(K258&lt;J258,N258=""),Listes!$A$71,IF(AND(L258&lt;&gt;"",L258&lt;H258,M258=""),Listes!$A$72,IF(AND(P258="",OR(I258&lt;&gt;"",J258&lt;&gt;"",K258&lt;&gt;"")),Listes!$A$73,""))))))</f>
        <v/>
      </c>
      <c r="P258" s="291"/>
      <c r="Q258" s="331">
        <f t="shared" si="11"/>
        <v>0</v>
      </c>
    </row>
    <row r="259" spans="1:17" ht="20.149999999999999" customHeight="1" x14ac:dyDescent="0.35">
      <c r="A259" s="126">
        <v>253</v>
      </c>
      <c r="B259" s="123" t="str">
        <f>IF('Dépenses sur factures'!B259="","",'Dépenses sur factures'!B259)</f>
        <v/>
      </c>
      <c r="C259" s="197" t="str">
        <f>IF('Dépenses sur factures'!C259="","",'Dépenses sur factures'!C259)</f>
        <v/>
      </c>
      <c r="D259" s="197" t="str">
        <f>IF('Dépenses sur factures'!D259="","",'Dépenses sur factures'!D259)</f>
        <v/>
      </c>
      <c r="E259" s="123" t="str">
        <f>IF('Dépenses sur factures'!E259="","",'Dépenses sur factures'!E259)</f>
        <v/>
      </c>
      <c r="F259" s="296" t="str">
        <f>IF('Dépenses sur factures'!F259="","",'Dépenses sur factures'!F259)</f>
        <v/>
      </c>
      <c r="G259" s="296" t="str">
        <f>IF('Dépenses sur factures'!G259="","",'Dépenses sur factures'!G259)</f>
        <v/>
      </c>
      <c r="H259" s="125" t="str">
        <f>IF('Dépenses sur factures'!H259="","",'Dépenses sur factures'!H259)</f>
        <v/>
      </c>
      <c r="I259" s="102"/>
      <c r="J259" s="297" t="str">
        <f t="shared" si="9"/>
        <v/>
      </c>
      <c r="K259" s="297" t="str">
        <f t="shared" si="10"/>
        <v/>
      </c>
      <c r="L259" s="102"/>
      <c r="M259" s="193"/>
      <c r="N259" s="194"/>
      <c r="O259" s="301" t="str">
        <f>IF(AND(OR(I259="KO",L259&lt;&gt;""),OR(I259="",J259="",K259="")),Listes!$A$68,IF(AND(L259="",I259&lt;&gt;""),Listes!$A$69,IF(AND(H259&lt;L259,N259=""),Listes!$A$70,IF(AND(K259&lt;J259,N259=""),Listes!$A$71,IF(AND(L259&lt;&gt;"",L259&lt;H259,M259=""),Listes!$A$72,IF(AND(P259="",OR(I259&lt;&gt;"",J259&lt;&gt;"",K259&lt;&gt;"")),Listes!$A$73,""))))))</f>
        <v/>
      </c>
      <c r="P259" s="291"/>
      <c r="Q259" s="331">
        <f t="shared" si="11"/>
        <v>0</v>
      </c>
    </row>
    <row r="260" spans="1:17" ht="20.149999999999999" customHeight="1" x14ac:dyDescent="0.35">
      <c r="A260" s="126">
        <v>254</v>
      </c>
      <c r="B260" s="123" t="str">
        <f>IF('Dépenses sur factures'!B260="","",'Dépenses sur factures'!B260)</f>
        <v/>
      </c>
      <c r="C260" s="197" t="str">
        <f>IF('Dépenses sur factures'!C260="","",'Dépenses sur factures'!C260)</f>
        <v/>
      </c>
      <c r="D260" s="197" t="str">
        <f>IF('Dépenses sur factures'!D260="","",'Dépenses sur factures'!D260)</f>
        <v/>
      </c>
      <c r="E260" s="123" t="str">
        <f>IF('Dépenses sur factures'!E260="","",'Dépenses sur factures'!E260)</f>
        <v/>
      </c>
      <c r="F260" s="296" t="str">
        <f>IF('Dépenses sur factures'!F260="","",'Dépenses sur factures'!F260)</f>
        <v/>
      </c>
      <c r="G260" s="296" t="str">
        <f>IF('Dépenses sur factures'!G260="","",'Dépenses sur factures'!G260)</f>
        <v/>
      </c>
      <c r="H260" s="125" t="str">
        <f>IF('Dépenses sur factures'!H260="","",'Dépenses sur factures'!H260)</f>
        <v/>
      </c>
      <c r="I260" s="102"/>
      <c r="J260" s="297" t="str">
        <f t="shared" si="9"/>
        <v/>
      </c>
      <c r="K260" s="297" t="str">
        <f t="shared" si="10"/>
        <v/>
      </c>
      <c r="L260" s="102"/>
      <c r="M260" s="193"/>
      <c r="N260" s="194"/>
      <c r="O260" s="301" t="str">
        <f>IF(AND(OR(I260="KO",L260&lt;&gt;""),OR(I260="",J260="",K260="")),Listes!$A$68,IF(AND(L260="",I260&lt;&gt;""),Listes!$A$69,IF(AND(H260&lt;L260,N260=""),Listes!$A$70,IF(AND(K260&lt;J260,N260=""),Listes!$A$71,IF(AND(L260&lt;&gt;"",L260&lt;H260,M260=""),Listes!$A$72,IF(AND(P260="",OR(I260&lt;&gt;"",J260&lt;&gt;"",K260&lt;&gt;"")),Listes!$A$73,""))))))</f>
        <v/>
      </c>
      <c r="P260" s="291"/>
      <c r="Q260" s="331">
        <f t="shared" si="11"/>
        <v>0</v>
      </c>
    </row>
    <row r="261" spans="1:17" ht="20.149999999999999" customHeight="1" x14ac:dyDescent="0.35">
      <c r="A261" s="126">
        <v>255</v>
      </c>
      <c r="B261" s="123" t="str">
        <f>IF('Dépenses sur factures'!B261="","",'Dépenses sur factures'!B261)</f>
        <v/>
      </c>
      <c r="C261" s="197" t="str">
        <f>IF('Dépenses sur factures'!C261="","",'Dépenses sur factures'!C261)</f>
        <v/>
      </c>
      <c r="D261" s="197" t="str">
        <f>IF('Dépenses sur factures'!D261="","",'Dépenses sur factures'!D261)</f>
        <v/>
      </c>
      <c r="E261" s="123" t="str">
        <f>IF('Dépenses sur factures'!E261="","",'Dépenses sur factures'!E261)</f>
        <v/>
      </c>
      <c r="F261" s="296" t="str">
        <f>IF('Dépenses sur factures'!F261="","",'Dépenses sur factures'!F261)</f>
        <v/>
      </c>
      <c r="G261" s="296" t="str">
        <f>IF('Dépenses sur factures'!G261="","",'Dépenses sur factures'!G261)</f>
        <v/>
      </c>
      <c r="H261" s="125" t="str">
        <f>IF('Dépenses sur factures'!H261="","",'Dépenses sur factures'!H261)</f>
        <v/>
      </c>
      <c r="I261" s="102"/>
      <c r="J261" s="297" t="str">
        <f t="shared" si="9"/>
        <v/>
      </c>
      <c r="K261" s="297" t="str">
        <f t="shared" si="10"/>
        <v/>
      </c>
      <c r="L261" s="102"/>
      <c r="M261" s="193"/>
      <c r="N261" s="194"/>
      <c r="O261" s="301" t="str">
        <f>IF(AND(OR(I261="KO",L261&lt;&gt;""),OR(I261="",J261="",K261="")),Listes!$A$68,IF(AND(L261="",I261&lt;&gt;""),Listes!$A$69,IF(AND(H261&lt;L261,N261=""),Listes!$A$70,IF(AND(K261&lt;J261,N261=""),Listes!$A$71,IF(AND(L261&lt;&gt;"",L261&lt;H261,M261=""),Listes!$A$72,IF(AND(P261="",OR(I261&lt;&gt;"",J261&lt;&gt;"",K261&lt;&gt;"")),Listes!$A$73,""))))))</f>
        <v/>
      </c>
      <c r="P261" s="291"/>
      <c r="Q261" s="331">
        <f t="shared" si="11"/>
        <v>0</v>
      </c>
    </row>
    <row r="262" spans="1:17" ht="20.149999999999999" customHeight="1" x14ac:dyDescent="0.35">
      <c r="A262" s="126">
        <v>256</v>
      </c>
      <c r="B262" s="123" t="str">
        <f>IF('Dépenses sur factures'!B262="","",'Dépenses sur factures'!B262)</f>
        <v/>
      </c>
      <c r="C262" s="197" t="str">
        <f>IF('Dépenses sur factures'!C262="","",'Dépenses sur factures'!C262)</f>
        <v/>
      </c>
      <c r="D262" s="197" t="str">
        <f>IF('Dépenses sur factures'!D262="","",'Dépenses sur factures'!D262)</f>
        <v/>
      </c>
      <c r="E262" s="123" t="str">
        <f>IF('Dépenses sur factures'!E262="","",'Dépenses sur factures'!E262)</f>
        <v/>
      </c>
      <c r="F262" s="296" t="str">
        <f>IF('Dépenses sur factures'!F262="","",'Dépenses sur factures'!F262)</f>
        <v/>
      </c>
      <c r="G262" s="296" t="str">
        <f>IF('Dépenses sur factures'!G262="","",'Dépenses sur factures'!G262)</f>
        <v/>
      </c>
      <c r="H262" s="125" t="str">
        <f>IF('Dépenses sur factures'!H262="","",'Dépenses sur factures'!H262)</f>
        <v/>
      </c>
      <c r="I262" s="102"/>
      <c r="J262" s="297" t="str">
        <f t="shared" si="9"/>
        <v/>
      </c>
      <c r="K262" s="297" t="str">
        <f t="shared" si="10"/>
        <v/>
      </c>
      <c r="L262" s="102"/>
      <c r="M262" s="193"/>
      <c r="N262" s="194"/>
      <c r="O262" s="301" t="str">
        <f>IF(AND(OR(I262="KO",L262&lt;&gt;""),OR(I262="",J262="",K262="")),Listes!$A$68,IF(AND(L262="",I262&lt;&gt;""),Listes!$A$69,IF(AND(H262&lt;L262,N262=""),Listes!$A$70,IF(AND(K262&lt;J262,N262=""),Listes!$A$71,IF(AND(L262&lt;&gt;"",L262&lt;H262,M262=""),Listes!$A$72,IF(AND(P262="",OR(I262&lt;&gt;"",J262&lt;&gt;"",K262&lt;&gt;"")),Listes!$A$73,""))))))</f>
        <v/>
      </c>
      <c r="P262" s="291"/>
      <c r="Q262" s="331">
        <f t="shared" si="11"/>
        <v>0</v>
      </c>
    </row>
    <row r="263" spans="1:17" ht="20.149999999999999" customHeight="1" x14ac:dyDescent="0.35">
      <c r="A263" s="126">
        <v>257</v>
      </c>
      <c r="B263" s="123" t="str">
        <f>IF('Dépenses sur factures'!B263="","",'Dépenses sur factures'!B263)</f>
        <v/>
      </c>
      <c r="C263" s="197" t="str">
        <f>IF('Dépenses sur factures'!C263="","",'Dépenses sur factures'!C263)</f>
        <v/>
      </c>
      <c r="D263" s="197" t="str">
        <f>IF('Dépenses sur factures'!D263="","",'Dépenses sur factures'!D263)</f>
        <v/>
      </c>
      <c r="E263" s="123" t="str">
        <f>IF('Dépenses sur factures'!E263="","",'Dépenses sur factures'!E263)</f>
        <v/>
      </c>
      <c r="F263" s="296" t="str">
        <f>IF('Dépenses sur factures'!F263="","",'Dépenses sur factures'!F263)</f>
        <v/>
      </c>
      <c r="G263" s="296" t="str">
        <f>IF('Dépenses sur factures'!G263="","",'Dépenses sur factures'!G263)</f>
        <v/>
      </c>
      <c r="H263" s="125" t="str">
        <f>IF('Dépenses sur factures'!H263="","",'Dépenses sur factures'!H263)</f>
        <v/>
      </c>
      <c r="I263" s="102"/>
      <c r="J263" s="297" t="str">
        <f t="shared" si="9"/>
        <v/>
      </c>
      <c r="K263" s="297" t="str">
        <f t="shared" si="10"/>
        <v/>
      </c>
      <c r="L263" s="102"/>
      <c r="M263" s="193"/>
      <c r="N263" s="194"/>
      <c r="O263" s="301" t="str">
        <f>IF(AND(OR(I263="KO",L263&lt;&gt;""),OR(I263="",J263="",K263="")),Listes!$A$68,IF(AND(L263="",I263&lt;&gt;""),Listes!$A$69,IF(AND(H263&lt;L263,N263=""),Listes!$A$70,IF(AND(K263&lt;J263,N263=""),Listes!$A$71,IF(AND(L263&lt;&gt;"",L263&lt;H263,M263=""),Listes!$A$72,IF(AND(P263="",OR(I263&lt;&gt;"",J263&lt;&gt;"",K263&lt;&gt;"")),Listes!$A$73,""))))))</f>
        <v/>
      </c>
      <c r="P263" s="291"/>
      <c r="Q263" s="331">
        <f t="shared" si="11"/>
        <v>0</v>
      </c>
    </row>
    <row r="264" spans="1:17" ht="20.149999999999999" customHeight="1" x14ac:dyDescent="0.35">
      <c r="A264" s="126">
        <v>258</v>
      </c>
      <c r="B264" s="123" t="str">
        <f>IF('Dépenses sur factures'!B264="","",'Dépenses sur factures'!B264)</f>
        <v/>
      </c>
      <c r="C264" s="197" t="str">
        <f>IF('Dépenses sur factures'!C264="","",'Dépenses sur factures'!C264)</f>
        <v/>
      </c>
      <c r="D264" s="197" t="str">
        <f>IF('Dépenses sur factures'!D264="","",'Dépenses sur factures'!D264)</f>
        <v/>
      </c>
      <c r="E264" s="123" t="str">
        <f>IF('Dépenses sur factures'!E264="","",'Dépenses sur factures'!E264)</f>
        <v/>
      </c>
      <c r="F264" s="296" t="str">
        <f>IF('Dépenses sur factures'!F264="","",'Dépenses sur factures'!F264)</f>
        <v/>
      </c>
      <c r="G264" s="296" t="str">
        <f>IF('Dépenses sur factures'!G264="","",'Dépenses sur factures'!G264)</f>
        <v/>
      </c>
      <c r="H264" s="125" t="str">
        <f>IF('Dépenses sur factures'!H264="","",'Dépenses sur factures'!H264)</f>
        <v/>
      </c>
      <c r="I264" s="102"/>
      <c r="J264" s="297" t="str">
        <f t="shared" ref="J264:J327" si="12">IF(I264="KO","",IF(I264="","",F264))</f>
        <v/>
      </c>
      <c r="K264" s="297" t="str">
        <f t="shared" ref="K264:K327" si="13">IF(I264="KO","",IF(I264="","",G264))</f>
        <v/>
      </c>
      <c r="L264" s="102"/>
      <c r="M264" s="193"/>
      <c r="N264" s="194"/>
      <c r="O264" s="301" t="str">
        <f>IF(AND(OR(I264="KO",L264&lt;&gt;""),OR(I264="",J264="",K264="")),Listes!$A$68,IF(AND(L264="",I264&lt;&gt;""),Listes!$A$69,IF(AND(H264&lt;L264,N264=""),Listes!$A$70,IF(AND(K264&lt;J264,N264=""),Listes!$A$71,IF(AND(L264&lt;&gt;"",L264&lt;H264,M264=""),Listes!$A$72,IF(AND(P264="",OR(I264&lt;&gt;"",J264&lt;&gt;"",K264&lt;&gt;"")),Listes!$A$73,""))))))</f>
        <v/>
      </c>
      <c r="P264" s="291"/>
      <c r="Q264" s="331">
        <f t="shared" ref="Q264:Q327" si="14">IF(AND(B264&lt;&gt;"",P264&lt;&gt;"Oui"),1,0)</f>
        <v>0</v>
      </c>
    </row>
    <row r="265" spans="1:17" ht="20.149999999999999" customHeight="1" x14ac:dyDescent="0.35">
      <c r="A265" s="126">
        <v>259</v>
      </c>
      <c r="B265" s="123" t="str">
        <f>IF('Dépenses sur factures'!B265="","",'Dépenses sur factures'!B265)</f>
        <v/>
      </c>
      <c r="C265" s="197" t="str">
        <f>IF('Dépenses sur factures'!C265="","",'Dépenses sur factures'!C265)</f>
        <v/>
      </c>
      <c r="D265" s="197" t="str">
        <f>IF('Dépenses sur factures'!D265="","",'Dépenses sur factures'!D265)</f>
        <v/>
      </c>
      <c r="E265" s="123" t="str">
        <f>IF('Dépenses sur factures'!E265="","",'Dépenses sur factures'!E265)</f>
        <v/>
      </c>
      <c r="F265" s="296" t="str">
        <f>IF('Dépenses sur factures'!F265="","",'Dépenses sur factures'!F265)</f>
        <v/>
      </c>
      <c r="G265" s="296" t="str">
        <f>IF('Dépenses sur factures'!G265="","",'Dépenses sur factures'!G265)</f>
        <v/>
      </c>
      <c r="H265" s="125" t="str">
        <f>IF('Dépenses sur factures'!H265="","",'Dépenses sur factures'!H265)</f>
        <v/>
      </c>
      <c r="I265" s="102"/>
      <c r="J265" s="297" t="str">
        <f t="shared" si="12"/>
        <v/>
      </c>
      <c r="K265" s="297" t="str">
        <f t="shared" si="13"/>
        <v/>
      </c>
      <c r="L265" s="102"/>
      <c r="M265" s="193"/>
      <c r="N265" s="194"/>
      <c r="O265" s="301" t="str">
        <f>IF(AND(OR(I265="KO",L265&lt;&gt;""),OR(I265="",J265="",K265="")),Listes!$A$68,IF(AND(L265="",I265&lt;&gt;""),Listes!$A$69,IF(AND(H265&lt;L265,N265=""),Listes!$A$70,IF(AND(K265&lt;J265,N265=""),Listes!$A$71,IF(AND(L265&lt;&gt;"",L265&lt;H265,M265=""),Listes!$A$72,IF(AND(P265="",OR(I265&lt;&gt;"",J265&lt;&gt;"",K265&lt;&gt;"")),Listes!$A$73,""))))))</f>
        <v/>
      </c>
      <c r="P265" s="291"/>
      <c r="Q265" s="331">
        <f t="shared" si="14"/>
        <v>0</v>
      </c>
    </row>
    <row r="266" spans="1:17" ht="20.149999999999999" customHeight="1" x14ac:dyDescent="0.35">
      <c r="A266" s="126">
        <v>260</v>
      </c>
      <c r="B266" s="123" t="str">
        <f>IF('Dépenses sur factures'!B266="","",'Dépenses sur factures'!B266)</f>
        <v/>
      </c>
      <c r="C266" s="197" t="str">
        <f>IF('Dépenses sur factures'!C266="","",'Dépenses sur factures'!C266)</f>
        <v/>
      </c>
      <c r="D266" s="197" t="str">
        <f>IF('Dépenses sur factures'!D266="","",'Dépenses sur factures'!D266)</f>
        <v/>
      </c>
      <c r="E266" s="123" t="str">
        <f>IF('Dépenses sur factures'!E266="","",'Dépenses sur factures'!E266)</f>
        <v/>
      </c>
      <c r="F266" s="296" t="str">
        <f>IF('Dépenses sur factures'!F266="","",'Dépenses sur factures'!F266)</f>
        <v/>
      </c>
      <c r="G266" s="296" t="str">
        <f>IF('Dépenses sur factures'!G266="","",'Dépenses sur factures'!G266)</f>
        <v/>
      </c>
      <c r="H266" s="125" t="str">
        <f>IF('Dépenses sur factures'!H266="","",'Dépenses sur factures'!H266)</f>
        <v/>
      </c>
      <c r="I266" s="102"/>
      <c r="J266" s="297" t="str">
        <f t="shared" si="12"/>
        <v/>
      </c>
      <c r="K266" s="297" t="str">
        <f t="shared" si="13"/>
        <v/>
      </c>
      <c r="L266" s="102"/>
      <c r="M266" s="193"/>
      <c r="N266" s="194"/>
      <c r="O266" s="301" t="str">
        <f>IF(AND(OR(I266="KO",L266&lt;&gt;""),OR(I266="",J266="",K266="")),Listes!$A$68,IF(AND(L266="",I266&lt;&gt;""),Listes!$A$69,IF(AND(H266&lt;L266,N266=""),Listes!$A$70,IF(AND(K266&lt;J266,N266=""),Listes!$A$71,IF(AND(L266&lt;&gt;"",L266&lt;H266,M266=""),Listes!$A$72,IF(AND(P266="",OR(I266&lt;&gt;"",J266&lt;&gt;"",K266&lt;&gt;"")),Listes!$A$73,""))))))</f>
        <v/>
      </c>
      <c r="P266" s="291"/>
      <c r="Q266" s="331">
        <f t="shared" si="14"/>
        <v>0</v>
      </c>
    </row>
    <row r="267" spans="1:17" ht="20.149999999999999" customHeight="1" x14ac:dyDescent="0.35">
      <c r="A267" s="126">
        <v>261</v>
      </c>
      <c r="B267" s="123" t="str">
        <f>IF('Dépenses sur factures'!B267="","",'Dépenses sur factures'!B267)</f>
        <v/>
      </c>
      <c r="C267" s="197" t="str">
        <f>IF('Dépenses sur factures'!C267="","",'Dépenses sur factures'!C267)</f>
        <v/>
      </c>
      <c r="D267" s="197" t="str">
        <f>IF('Dépenses sur factures'!D267="","",'Dépenses sur factures'!D267)</f>
        <v/>
      </c>
      <c r="E267" s="123" t="str">
        <f>IF('Dépenses sur factures'!E267="","",'Dépenses sur factures'!E267)</f>
        <v/>
      </c>
      <c r="F267" s="296" t="str">
        <f>IF('Dépenses sur factures'!F267="","",'Dépenses sur factures'!F267)</f>
        <v/>
      </c>
      <c r="G267" s="296" t="str">
        <f>IF('Dépenses sur factures'!G267="","",'Dépenses sur factures'!G267)</f>
        <v/>
      </c>
      <c r="H267" s="125" t="str">
        <f>IF('Dépenses sur factures'!H267="","",'Dépenses sur factures'!H267)</f>
        <v/>
      </c>
      <c r="I267" s="102"/>
      <c r="J267" s="297" t="str">
        <f t="shared" si="12"/>
        <v/>
      </c>
      <c r="K267" s="297" t="str">
        <f t="shared" si="13"/>
        <v/>
      </c>
      <c r="L267" s="102"/>
      <c r="M267" s="193"/>
      <c r="N267" s="194"/>
      <c r="O267" s="301" t="str">
        <f>IF(AND(OR(I267="KO",L267&lt;&gt;""),OR(I267="",J267="",K267="")),Listes!$A$68,IF(AND(L267="",I267&lt;&gt;""),Listes!$A$69,IF(AND(H267&lt;L267,N267=""),Listes!$A$70,IF(AND(K267&lt;J267,N267=""),Listes!$A$71,IF(AND(L267&lt;&gt;"",L267&lt;H267,M267=""),Listes!$A$72,IF(AND(P267="",OR(I267&lt;&gt;"",J267&lt;&gt;"",K267&lt;&gt;"")),Listes!$A$73,""))))))</f>
        <v/>
      </c>
      <c r="P267" s="291"/>
      <c r="Q267" s="331">
        <f t="shared" si="14"/>
        <v>0</v>
      </c>
    </row>
    <row r="268" spans="1:17" ht="20.149999999999999" customHeight="1" x14ac:dyDescent="0.35">
      <c r="A268" s="126">
        <v>262</v>
      </c>
      <c r="B268" s="123" t="str">
        <f>IF('Dépenses sur factures'!B268="","",'Dépenses sur factures'!B268)</f>
        <v/>
      </c>
      <c r="C268" s="197" t="str">
        <f>IF('Dépenses sur factures'!C268="","",'Dépenses sur factures'!C268)</f>
        <v/>
      </c>
      <c r="D268" s="197" t="str">
        <f>IF('Dépenses sur factures'!D268="","",'Dépenses sur factures'!D268)</f>
        <v/>
      </c>
      <c r="E268" s="123" t="str">
        <f>IF('Dépenses sur factures'!E268="","",'Dépenses sur factures'!E268)</f>
        <v/>
      </c>
      <c r="F268" s="296" t="str">
        <f>IF('Dépenses sur factures'!F268="","",'Dépenses sur factures'!F268)</f>
        <v/>
      </c>
      <c r="G268" s="296" t="str">
        <f>IF('Dépenses sur factures'!G268="","",'Dépenses sur factures'!G268)</f>
        <v/>
      </c>
      <c r="H268" s="125" t="str">
        <f>IF('Dépenses sur factures'!H268="","",'Dépenses sur factures'!H268)</f>
        <v/>
      </c>
      <c r="I268" s="102"/>
      <c r="J268" s="297" t="str">
        <f t="shared" si="12"/>
        <v/>
      </c>
      <c r="K268" s="297" t="str">
        <f t="shared" si="13"/>
        <v/>
      </c>
      <c r="L268" s="102"/>
      <c r="M268" s="193"/>
      <c r="N268" s="194"/>
      <c r="O268" s="301" t="str">
        <f>IF(AND(OR(I268="KO",L268&lt;&gt;""),OR(I268="",J268="",K268="")),Listes!$A$68,IF(AND(L268="",I268&lt;&gt;""),Listes!$A$69,IF(AND(H268&lt;L268,N268=""),Listes!$A$70,IF(AND(K268&lt;J268,N268=""),Listes!$A$71,IF(AND(L268&lt;&gt;"",L268&lt;H268,M268=""),Listes!$A$72,IF(AND(P268="",OR(I268&lt;&gt;"",J268&lt;&gt;"",K268&lt;&gt;"")),Listes!$A$73,""))))))</f>
        <v/>
      </c>
      <c r="P268" s="291"/>
      <c r="Q268" s="331">
        <f t="shared" si="14"/>
        <v>0</v>
      </c>
    </row>
    <row r="269" spans="1:17" ht="20.149999999999999" customHeight="1" x14ac:dyDescent="0.35">
      <c r="A269" s="126">
        <v>263</v>
      </c>
      <c r="B269" s="123" t="str">
        <f>IF('Dépenses sur factures'!B269="","",'Dépenses sur factures'!B269)</f>
        <v/>
      </c>
      <c r="C269" s="197" t="str">
        <f>IF('Dépenses sur factures'!C269="","",'Dépenses sur factures'!C269)</f>
        <v/>
      </c>
      <c r="D269" s="197" t="str">
        <f>IF('Dépenses sur factures'!D269="","",'Dépenses sur factures'!D269)</f>
        <v/>
      </c>
      <c r="E269" s="123" t="str">
        <f>IF('Dépenses sur factures'!E269="","",'Dépenses sur factures'!E269)</f>
        <v/>
      </c>
      <c r="F269" s="296" t="str">
        <f>IF('Dépenses sur factures'!F269="","",'Dépenses sur factures'!F269)</f>
        <v/>
      </c>
      <c r="G269" s="296" t="str">
        <f>IF('Dépenses sur factures'!G269="","",'Dépenses sur factures'!G269)</f>
        <v/>
      </c>
      <c r="H269" s="125" t="str">
        <f>IF('Dépenses sur factures'!H269="","",'Dépenses sur factures'!H269)</f>
        <v/>
      </c>
      <c r="I269" s="102"/>
      <c r="J269" s="297" t="str">
        <f t="shared" si="12"/>
        <v/>
      </c>
      <c r="K269" s="297" t="str">
        <f t="shared" si="13"/>
        <v/>
      </c>
      <c r="L269" s="102"/>
      <c r="M269" s="193"/>
      <c r="N269" s="194"/>
      <c r="O269" s="301" t="str">
        <f>IF(AND(OR(I269="KO",L269&lt;&gt;""),OR(I269="",J269="",K269="")),Listes!$A$68,IF(AND(L269="",I269&lt;&gt;""),Listes!$A$69,IF(AND(H269&lt;L269,N269=""),Listes!$A$70,IF(AND(K269&lt;J269,N269=""),Listes!$A$71,IF(AND(L269&lt;&gt;"",L269&lt;H269,M269=""),Listes!$A$72,IF(AND(P269="",OR(I269&lt;&gt;"",J269&lt;&gt;"",K269&lt;&gt;"")),Listes!$A$73,""))))))</f>
        <v/>
      </c>
      <c r="P269" s="291"/>
      <c r="Q269" s="331">
        <f t="shared" si="14"/>
        <v>0</v>
      </c>
    </row>
    <row r="270" spans="1:17" ht="20.149999999999999" customHeight="1" x14ac:dyDescent="0.35">
      <c r="A270" s="126">
        <v>264</v>
      </c>
      <c r="B270" s="123" t="str">
        <f>IF('Dépenses sur factures'!B270="","",'Dépenses sur factures'!B270)</f>
        <v/>
      </c>
      <c r="C270" s="197" t="str">
        <f>IF('Dépenses sur factures'!C270="","",'Dépenses sur factures'!C270)</f>
        <v/>
      </c>
      <c r="D270" s="197" t="str">
        <f>IF('Dépenses sur factures'!D270="","",'Dépenses sur factures'!D270)</f>
        <v/>
      </c>
      <c r="E270" s="123" t="str">
        <f>IF('Dépenses sur factures'!E270="","",'Dépenses sur factures'!E270)</f>
        <v/>
      </c>
      <c r="F270" s="296" t="str">
        <f>IF('Dépenses sur factures'!F270="","",'Dépenses sur factures'!F270)</f>
        <v/>
      </c>
      <c r="G270" s="296" t="str">
        <f>IF('Dépenses sur factures'!G270="","",'Dépenses sur factures'!G270)</f>
        <v/>
      </c>
      <c r="H270" s="125" t="str">
        <f>IF('Dépenses sur factures'!H270="","",'Dépenses sur factures'!H270)</f>
        <v/>
      </c>
      <c r="I270" s="102"/>
      <c r="J270" s="297" t="str">
        <f t="shared" si="12"/>
        <v/>
      </c>
      <c r="K270" s="297" t="str">
        <f t="shared" si="13"/>
        <v/>
      </c>
      <c r="L270" s="102"/>
      <c r="M270" s="193"/>
      <c r="N270" s="194"/>
      <c r="O270" s="301" t="str">
        <f>IF(AND(OR(I270="KO",L270&lt;&gt;""),OR(I270="",J270="",K270="")),Listes!$A$68,IF(AND(L270="",I270&lt;&gt;""),Listes!$A$69,IF(AND(H270&lt;L270,N270=""),Listes!$A$70,IF(AND(K270&lt;J270,N270=""),Listes!$A$71,IF(AND(L270&lt;&gt;"",L270&lt;H270,M270=""),Listes!$A$72,IF(AND(P270="",OR(I270&lt;&gt;"",J270&lt;&gt;"",K270&lt;&gt;"")),Listes!$A$73,""))))))</f>
        <v/>
      </c>
      <c r="P270" s="291"/>
      <c r="Q270" s="331">
        <f t="shared" si="14"/>
        <v>0</v>
      </c>
    </row>
    <row r="271" spans="1:17" ht="20.149999999999999" customHeight="1" x14ac:dyDescent="0.35">
      <c r="A271" s="126">
        <v>265</v>
      </c>
      <c r="B271" s="123" t="str">
        <f>IF('Dépenses sur factures'!B271="","",'Dépenses sur factures'!B271)</f>
        <v/>
      </c>
      <c r="C271" s="197" t="str">
        <f>IF('Dépenses sur factures'!C271="","",'Dépenses sur factures'!C271)</f>
        <v/>
      </c>
      <c r="D271" s="197" t="str">
        <f>IF('Dépenses sur factures'!D271="","",'Dépenses sur factures'!D271)</f>
        <v/>
      </c>
      <c r="E271" s="123" t="str">
        <f>IF('Dépenses sur factures'!E271="","",'Dépenses sur factures'!E271)</f>
        <v/>
      </c>
      <c r="F271" s="296" t="str">
        <f>IF('Dépenses sur factures'!F271="","",'Dépenses sur factures'!F271)</f>
        <v/>
      </c>
      <c r="G271" s="296" t="str">
        <f>IF('Dépenses sur factures'!G271="","",'Dépenses sur factures'!G271)</f>
        <v/>
      </c>
      <c r="H271" s="125" t="str">
        <f>IF('Dépenses sur factures'!H271="","",'Dépenses sur factures'!H271)</f>
        <v/>
      </c>
      <c r="I271" s="102"/>
      <c r="J271" s="297" t="str">
        <f t="shared" si="12"/>
        <v/>
      </c>
      <c r="K271" s="297" t="str">
        <f t="shared" si="13"/>
        <v/>
      </c>
      <c r="L271" s="102"/>
      <c r="M271" s="193"/>
      <c r="N271" s="194"/>
      <c r="O271" s="301" t="str">
        <f>IF(AND(OR(I271="KO",L271&lt;&gt;""),OR(I271="",J271="",K271="")),Listes!$A$68,IF(AND(L271="",I271&lt;&gt;""),Listes!$A$69,IF(AND(H271&lt;L271,N271=""),Listes!$A$70,IF(AND(K271&lt;J271,N271=""),Listes!$A$71,IF(AND(L271&lt;&gt;"",L271&lt;H271,M271=""),Listes!$A$72,IF(AND(P271="",OR(I271&lt;&gt;"",J271&lt;&gt;"",K271&lt;&gt;"")),Listes!$A$73,""))))))</f>
        <v/>
      </c>
      <c r="P271" s="291"/>
      <c r="Q271" s="331">
        <f t="shared" si="14"/>
        <v>0</v>
      </c>
    </row>
    <row r="272" spans="1:17" ht="20.149999999999999" customHeight="1" x14ac:dyDescent="0.35">
      <c r="A272" s="126">
        <v>266</v>
      </c>
      <c r="B272" s="123" t="str">
        <f>IF('Dépenses sur factures'!B272="","",'Dépenses sur factures'!B272)</f>
        <v/>
      </c>
      <c r="C272" s="197" t="str">
        <f>IF('Dépenses sur factures'!C272="","",'Dépenses sur factures'!C272)</f>
        <v/>
      </c>
      <c r="D272" s="197" t="str">
        <f>IF('Dépenses sur factures'!D272="","",'Dépenses sur factures'!D272)</f>
        <v/>
      </c>
      <c r="E272" s="123" t="str">
        <f>IF('Dépenses sur factures'!E272="","",'Dépenses sur factures'!E272)</f>
        <v/>
      </c>
      <c r="F272" s="296" t="str">
        <f>IF('Dépenses sur factures'!F272="","",'Dépenses sur factures'!F272)</f>
        <v/>
      </c>
      <c r="G272" s="296" t="str">
        <f>IF('Dépenses sur factures'!G272="","",'Dépenses sur factures'!G272)</f>
        <v/>
      </c>
      <c r="H272" s="125" t="str">
        <f>IF('Dépenses sur factures'!H272="","",'Dépenses sur factures'!H272)</f>
        <v/>
      </c>
      <c r="I272" s="102"/>
      <c r="J272" s="297" t="str">
        <f t="shared" si="12"/>
        <v/>
      </c>
      <c r="K272" s="297" t="str">
        <f t="shared" si="13"/>
        <v/>
      </c>
      <c r="L272" s="102"/>
      <c r="M272" s="193"/>
      <c r="N272" s="194"/>
      <c r="O272" s="301" t="str">
        <f>IF(AND(OR(I272="KO",L272&lt;&gt;""),OR(I272="",J272="",K272="")),Listes!$A$68,IF(AND(L272="",I272&lt;&gt;""),Listes!$A$69,IF(AND(H272&lt;L272,N272=""),Listes!$A$70,IF(AND(K272&lt;J272,N272=""),Listes!$A$71,IF(AND(L272&lt;&gt;"",L272&lt;H272,M272=""),Listes!$A$72,IF(AND(P272="",OR(I272&lt;&gt;"",J272&lt;&gt;"",K272&lt;&gt;"")),Listes!$A$73,""))))))</f>
        <v/>
      </c>
      <c r="P272" s="291"/>
      <c r="Q272" s="331">
        <f t="shared" si="14"/>
        <v>0</v>
      </c>
    </row>
    <row r="273" spans="1:17" ht="20.149999999999999" customHeight="1" x14ac:dyDescent="0.35">
      <c r="A273" s="126">
        <v>267</v>
      </c>
      <c r="B273" s="123" t="str">
        <f>IF('Dépenses sur factures'!B273="","",'Dépenses sur factures'!B273)</f>
        <v/>
      </c>
      <c r="C273" s="197" t="str">
        <f>IF('Dépenses sur factures'!C273="","",'Dépenses sur factures'!C273)</f>
        <v/>
      </c>
      <c r="D273" s="197" t="str">
        <f>IF('Dépenses sur factures'!D273="","",'Dépenses sur factures'!D273)</f>
        <v/>
      </c>
      <c r="E273" s="123" t="str">
        <f>IF('Dépenses sur factures'!E273="","",'Dépenses sur factures'!E273)</f>
        <v/>
      </c>
      <c r="F273" s="296" t="str">
        <f>IF('Dépenses sur factures'!F273="","",'Dépenses sur factures'!F273)</f>
        <v/>
      </c>
      <c r="G273" s="296" t="str">
        <f>IF('Dépenses sur factures'!G273="","",'Dépenses sur factures'!G273)</f>
        <v/>
      </c>
      <c r="H273" s="125" t="str">
        <f>IF('Dépenses sur factures'!H273="","",'Dépenses sur factures'!H273)</f>
        <v/>
      </c>
      <c r="I273" s="102"/>
      <c r="J273" s="297" t="str">
        <f t="shared" si="12"/>
        <v/>
      </c>
      <c r="K273" s="297" t="str">
        <f t="shared" si="13"/>
        <v/>
      </c>
      <c r="L273" s="102"/>
      <c r="M273" s="193"/>
      <c r="N273" s="194"/>
      <c r="O273" s="301" t="str">
        <f>IF(AND(OR(I273="KO",L273&lt;&gt;""),OR(I273="",J273="",K273="")),Listes!$A$68,IF(AND(L273="",I273&lt;&gt;""),Listes!$A$69,IF(AND(H273&lt;L273,N273=""),Listes!$A$70,IF(AND(K273&lt;J273,N273=""),Listes!$A$71,IF(AND(L273&lt;&gt;"",L273&lt;H273,M273=""),Listes!$A$72,IF(AND(P273="",OR(I273&lt;&gt;"",J273&lt;&gt;"",K273&lt;&gt;"")),Listes!$A$73,""))))))</f>
        <v/>
      </c>
      <c r="P273" s="291"/>
      <c r="Q273" s="331">
        <f t="shared" si="14"/>
        <v>0</v>
      </c>
    </row>
    <row r="274" spans="1:17" ht="20.149999999999999" customHeight="1" x14ac:dyDescent="0.35">
      <c r="A274" s="126">
        <v>268</v>
      </c>
      <c r="B274" s="123" t="str">
        <f>IF('Dépenses sur factures'!B274="","",'Dépenses sur factures'!B274)</f>
        <v/>
      </c>
      <c r="C274" s="197" t="str">
        <f>IF('Dépenses sur factures'!C274="","",'Dépenses sur factures'!C274)</f>
        <v/>
      </c>
      <c r="D274" s="197" t="str">
        <f>IF('Dépenses sur factures'!D274="","",'Dépenses sur factures'!D274)</f>
        <v/>
      </c>
      <c r="E274" s="123" t="str">
        <f>IF('Dépenses sur factures'!E274="","",'Dépenses sur factures'!E274)</f>
        <v/>
      </c>
      <c r="F274" s="296" t="str">
        <f>IF('Dépenses sur factures'!F274="","",'Dépenses sur factures'!F274)</f>
        <v/>
      </c>
      <c r="G274" s="296" t="str">
        <f>IF('Dépenses sur factures'!G274="","",'Dépenses sur factures'!G274)</f>
        <v/>
      </c>
      <c r="H274" s="125" t="str">
        <f>IF('Dépenses sur factures'!H274="","",'Dépenses sur factures'!H274)</f>
        <v/>
      </c>
      <c r="I274" s="102"/>
      <c r="J274" s="297" t="str">
        <f t="shared" si="12"/>
        <v/>
      </c>
      <c r="K274" s="297" t="str">
        <f t="shared" si="13"/>
        <v/>
      </c>
      <c r="L274" s="102"/>
      <c r="M274" s="193"/>
      <c r="N274" s="194"/>
      <c r="O274" s="301" t="str">
        <f>IF(AND(OR(I274="KO",L274&lt;&gt;""),OR(I274="",J274="",K274="")),Listes!$A$68,IF(AND(L274="",I274&lt;&gt;""),Listes!$A$69,IF(AND(H274&lt;L274,N274=""),Listes!$A$70,IF(AND(K274&lt;J274,N274=""),Listes!$A$71,IF(AND(L274&lt;&gt;"",L274&lt;H274,M274=""),Listes!$A$72,IF(AND(P274="",OR(I274&lt;&gt;"",J274&lt;&gt;"",K274&lt;&gt;"")),Listes!$A$73,""))))))</f>
        <v/>
      </c>
      <c r="P274" s="291"/>
      <c r="Q274" s="331">
        <f t="shared" si="14"/>
        <v>0</v>
      </c>
    </row>
    <row r="275" spans="1:17" ht="20.149999999999999" customHeight="1" x14ac:dyDescent="0.35">
      <c r="A275" s="126">
        <v>269</v>
      </c>
      <c r="B275" s="123" t="str">
        <f>IF('Dépenses sur factures'!B275="","",'Dépenses sur factures'!B275)</f>
        <v/>
      </c>
      <c r="C275" s="197" t="str">
        <f>IF('Dépenses sur factures'!C275="","",'Dépenses sur factures'!C275)</f>
        <v/>
      </c>
      <c r="D275" s="197" t="str">
        <f>IF('Dépenses sur factures'!D275="","",'Dépenses sur factures'!D275)</f>
        <v/>
      </c>
      <c r="E275" s="123" t="str">
        <f>IF('Dépenses sur factures'!E275="","",'Dépenses sur factures'!E275)</f>
        <v/>
      </c>
      <c r="F275" s="296" t="str">
        <f>IF('Dépenses sur factures'!F275="","",'Dépenses sur factures'!F275)</f>
        <v/>
      </c>
      <c r="G275" s="296" t="str">
        <f>IF('Dépenses sur factures'!G275="","",'Dépenses sur factures'!G275)</f>
        <v/>
      </c>
      <c r="H275" s="125" t="str">
        <f>IF('Dépenses sur factures'!H275="","",'Dépenses sur factures'!H275)</f>
        <v/>
      </c>
      <c r="I275" s="102"/>
      <c r="J275" s="297" t="str">
        <f t="shared" si="12"/>
        <v/>
      </c>
      <c r="K275" s="297" t="str">
        <f t="shared" si="13"/>
        <v/>
      </c>
      <c r="L275" s="102"/>
      <c r="M275" s="193"/>
      <c r="N275" s="194"/>
      <c r="O275" s="301" t="str">
        <f>IF(AND(OR(I275="KO",L275&lt;&gt;""),OR(I275="",J275="",K275="")),Listes!$A$68,IF(AND(L275="",I275&lt;&gt;""),Listes!$A$69,IF(AND(H275&lt;L275,N275=""),Listes!$A$70,IF(AND(K275&lt;J275,N275=""),Listes!$A$71,IF(AND(L275&lt;&gt;"",L275&lt;H275,M275=""),Listes!$A$72,IF(AND(P275="",OR(I275&lt;&gt;"",J275&lt;&gt;"",K275&lt;&gt;"")),Listes!$A$73,""))))))</f>
        <v/>
      </c>
      <c r="P275" s="291"/>
      <c r="Q275" s="331">
        <f t="shared" si="14"/>
        <v>0</v>
      </c>
    </row>
    <row r="276" spans="1:17" ht="20.149999999999999" customHeight="1" x14ac:dyDescent="0.35">
      <c r="A276" s="126">
        <v>270</v>
      </c>
      <c r="B276" s="123" t="str">
        <f>IF('Dépenses sur factures'!B276="","",'Dépenses sur factures'!B276)</f>
        <v/>
      </c>
      <c r="C276" s="197" t="str">
        <f>IF('Dépenses sur factures'!C276="","",'Dépenses sur factures'!C276)</f>
        <v/>
      </c>
      <c r="D276" s="197" t="str">
        <f>IF('Dépenses sur factures'!D276="","",'Dépenses sur factures'!D276)</f>
        <v/>
      </c>
      <c r="E276" s="123" t="str">
        <f>IF('Dépenses sur factures'!E276="","",'Dépenses sur factures'!E276)</f>
        <v/>
      </c>
      <c r="F276" s="296" t="str">
        <f>IF('Dépenses sur factures'!F276="","",'Dépenses sur factures'!F276)</f>
        <v/>
      </c>
      <c r="G276" s="296" t="str">
        <f>IF('Dépenses sur factures'!G276="","",'Dépenses sur factures'!G276)</f>
        <v/>
      </c>
      <c r="H276" s="125" t="str">
        <f>IF('Dépenses sur factures'!H276="","",'Dépenses sur factures'!H276)</f>
        <v/>
      </c>
      <c r="I276" s="102"/>
      <c r="J276" s="297" t="str">
        <f t="shared" si="12"/>
        <v/>
      </c>
      <c r="K276" s="297" t="str">
        <f t="shared" si="13"/>
        <v/>
      </c>
      <c r="L276" s="102"/>
      <c r="M276" s="193"/>
      <c r="N276" s="194"/>
      <c r="O276" s="301" t="str">
        <f>IF(AND(OR(I276="KO",L276&lt;&gt;""),OR(I276="",J276="",K276="")),Listes!$A$68,IF(AND(L276="",I276&lt;&gt;""),Listes!$A$69,IF(AND(H276&lt;L276,N276=""),Listes!$A$70,IF(AND(K276&lt;J276,N276=""),Listes!$A$71,IF(AND(L276&lt;&gt;"",L276&lt;H276,M276=""),Listes!$A$72,IF(AND(P276="",OR(I276&lt;&gt;"",J276&lt;&gt;"",K276&lt;&gt;"")),Listes!$A$73,""))))))</f>
        <v/>
      </c>
      <c r="P276" s="291"/>
      <c r="Q276" s="331">
        <f t="shared" si="14"/>
        <v>0</v>
      </c>
    </row>
    <row r="277" spans="1:17" ht="20.149999999999999" customHeight="1" x14ac:dyDescent="0.35">
      <c r="A277" s="126">
        <v>271</v>
      </c>
      <c r="B277" s="123" t="str">
        <f>IF('Dépenses sur factures'!B277="","",'Dépenses sur factures'!B277)</f>
        <v/>
      </c>
      <c r="C277" s="197" t="str">
        <f>IF('Dépenses sur factures'!C277="","",'Dépenses sur factures'!C277)</f>
        <v/>
      </c>
      <c r="D277" s="197" t="str">
        <f>IF('Dépenses sur factures'!D277="","",'Dépenses sur factures'!D277)</f>
        <v/>
      </c>
      <c r="E277" s="123" t="str">
        <f>IF('Dépenses sur factures'!E277="","",'Dépenses sur factures'!E277)</f>
        <v/>
      </c>
      <c r="F277" s="296" t="str">
        <f>IF('Dépenses sur factures'!F277="","",'Dépenses sur factures'!F277)</f>
        <v/>
      </c>
      <c r="G277" s="296" t="str">
        <f>IF('Dépenses sur factures'!G277="","",'Dépenses sur factures'!G277)</f>
        <v/>
      </c>
      <c r="H277" s="125" t="str">
        <f>IF('Dépenses sur factures'!H277="","",'Dépenses sur factures'!H277)</f>
        <v/>
      </c>
      <c r="I277" s="102"/>
      <c r="J277" s="297" t="str">
        <f t="shared" si="12"/>
        <v/>
      </c>
      <c r="K277" s="297" t="str">
        <f t="shared" si="13"/>
        <v/>
      </c>
      <c r="L277" s="102"/>
      <c r="M277" s="193"/>
      <c r="N277" s="194"/>
      <c r="O277" s="301" t="str">
        <f>IF(AND(OR(I277="KO",L277&lt;&gt;""),OR(I277="",J277="",K277="")),Listes!$A$68,IF(AND(L277="",I277&lt;&gt;""),Listes!$A$69,IF(AND(H277&lt;L277,N277=""),Listes!$A$70,IF(AND(K277&lt;J277,N277=""),Listes!$A$71,IF(AND(L277&lt;&gt;"",L277&lt;H277,M277=""),Listes!$A$72,IF(AND(P277="",OR(I277&lt;&gt;"",J277&lt;&gt;"",K277&lt;&gt;"")),Listes!$A$73,""))))))</f>
        <v/>
      </c>
      <c r="P277" s="291"/>
      <c r="Q277" s="331">
        <f t="shared" si="14"/>
        <v>0</v>
      </c>
    </row>
    <row r="278" spans="1:17" ht="20.149999999999999" customHeight="1" x14ac:dyDescent="0.35">
      <c r="A278" s="126">
        <v>272</v>
      </c>
      <c r="B278" s="123" t="str">
        <f>IF('Dépenses sur factures'!B278="","",'Dépenses sur factures'!B278)</f>
        <v/>
      </c>
      <c r="C278" s="197" t="str">
        <f>IF('Dépenses sur factures'!C278="","",'Dépenses sur factures'!C278)</f>
        <v/>
      </c>
      <c r="D278" s="197" t="str">
        <f>IF('Dépenses sur factures'!D278="","",'Dépenses sur factures'!D278)</f>
        <v/>
      </c>
      <c r="E278" s="123" t="str">
        <f>IF('Dépenses sur factures'!E278="","",'Dépenses sur factures'!E278)</f>
        <v/>
      </c>
      <c r="F278" s="296" t="str">
        <f>IF('Dépenses sur factures'!F278="","",'Dépenses sur factures'!F278)</f>
        <v/>
      </c>
      <c r="G278" s="296" t="str">
        <f>IF('Dépenses sur factures'!G278="","",'Dépenses sur factures'!G278)</f>
        <v/>
      </c>
      <c r="H278" s="125" t="str">
        <f>IF('Dépenses sur factures'!H278="","",'Dépenses sur factures'!H278)</f>
        <v/>
      </c>
      <c r="I278" s="102"/>
      <c r="J278" s="297" t="str">
        <f t="shared" si="12"/>
        <v/>
      </c>
      <c r="K278" s="297" t="str">
        <f t="shared" si="13"/>
        <v/>
      </c>
      <c r="L278" s="102"/>
      <c r="M278" s="193"/>
      <c r="N278" s="194"/>
      <c r="O278" s="301" t="str">
        <f>IF(AND(OR(I278="KO",L278&lt;&gt;""),OR(I278="",J278="",K278="")),Listes!$A$68,IF(AND(L278="",I278&lt;&gt;""),Listes!$A$69,IF(AND(H278&lt;L278,N278=""),Listes!$A$70,IF(AND(K278&lt;J278,N278=""),Listes!$A$71,IF(AND(L278&lt;&gt;"",L278&lt;H278,M278=""),Listes!$A$72,IF(AND(P278="",OR(I278&lt;&gt;"",J278&lt;&gt;"",K278&lt;&gt;"")),Listes!$A$73,""))))))</f>
        <v/>
      </c>
      <c r="P278" s="291"/>
      <c r="Q278" s="331">
        <f t="shared" si="14"/>
        <v>0</v>
      </c>
    </row>
    <row r="279" spans="1:17" ht="20.149999999999999" customHeight="1" x14ac:dyDescent="0.35">
      <c r="A279" s="126">
        <v>273</v>
      </c>
      <c r="B279" s="123" t="str">
        <f>IF('Dépenses sur factures'!B279="","",'Dépenses sur factures'!B279)</f>
        <v/>
      </c>
      <c r="C279" s="197" t="str">
        <f>IF('Dépenses sur factures'!C279="","",'Dépenses sur factures'!C279)</f>
        <v/>
      </c>
      <c r="D279" s="197" t="str">
        <f>IF('Dépenses sur factures'!D279="","",'Dépenses sur factures'!D279)</f>
        <v/>
      </c>
      <c r="E279" s="123" t="str">
        <f>IF('Dépenses sur factures'!E279="","",'Dépenses sur factures'!E279)</f>
        <v/>
      </c>
      <c r="F279" s="296" t="str">
        <f>IF('Dépenses sur factures'!F279="","",'Dépenses sur factures'!F279)</f>
        <v/>
      </c>
      <c r="G279" s="296" t="str">
        <f>IF('Dépenses sur factures'!G279="","",'Dépenses sur factures'!G279)</f>
        <v/>
      </c>
      <c r="H279" s="125" t="str">
        <f>IF('Dépenses sur factures'!H279="","",'Dépenses sur factures'!H279)</f>
        <v/>
      </c>
      <c r="I279" s="102"/>
      <c r="J279" s="297" t="str">
        <f t="shared" si="12"/>
        <v/>
      </c>
      <c r="K279" s="297" t="str">
        <f t="shared" si="13"/>
        <v/>
      </c>
      <c r="L279" s="102"/>
      <c r="M279" s="193"/>
      <c r="N279" s="194"/>
      <c r="O279" s="301" t="str">
        <f>IF(AND(OR(I279="KO",L279&lt;&gt;""),OR(I279="",J279="",K279="")),Listes!$A$68,IF(AND(L279="",I279&lt;&gt;""),Listes!$A$69,IF(AND(H279&lt;L279,N279=""),Listes!$A$70,IF(AND(K279&lt;J279,N279=""),Listes!$A$71,IF(AND(L279&lt;&gt;"",L279&lt;H279,M279=""),Listes!$A$72,IF(AND(P279="",OR(I279&lt;&gt;"",J279&lt;&gt;"",K279&lt;&gt;"")),Listes!$A$73,""))))))</f>
        <v/>
      </c>
      <c r="P279" s="291"/>
      <c r="Q279" s="331">
        <f t="shared" si="14"/>
        <v>0</v>
      </c>
    </row>
    <row r="280" spans="1:17" ht="20.149999999999999" customHeight="1" x14ac:dyDescent="0.35">
      <c r="A280" s="126">
        <v>274</v>
      </c>
      <c r="B280" s="123" t="str">
        <f>IF('Dépenses sur factures'!B280="","",'Dépenses sur factures'!B280)</f>
        <v/>
      </c>
      <c r="C280" s="197" t="str">
        <f>IF('Dépenses sur factures'!C280="","",'Dépenses sur factures'!C280)</f>
        <v/>
      </c>
      <c r="D280" s="197" t="str">
        <f>IF('Dépenses sur factures'!D280="","",'Dépenses sur factures'!D280)</f>
        <v/>
      </c>
      <c r="E280" s="123" t="str">
        <f>IF('Dépenses sur factures'!E280="","",'Dépenses sur factures'!E280)</f>
        <v/>
      </c>
      <c r="F280" s="296" t="str">
        <f>IF('Dépenses sur factures'!F280="","",'Dépenses sur factures'!F280)</f>
        <v/>
      </c>
      <c r="G280" s="296" t="str">
        <f>IF('Dépenses sur factures'!G280="","",'Dépenses sur factures'!G280)</f>
        <v/>
      </c>
      <c r="H280" s="125" t="str">
        <f>IF('Dépenses sur factures'!H280="","",'Dépenses sur factures'!H280)</f>
        <v/>
      </c>
      <c r="I280" s="102"/>
      <c r="J280" s="297" t="str">
        <f t="shared" si="12"/>
        <v/>
      </c>
      <c r="K280" s="297" t="str">
        <f t="shared" si="13"/>
        <v/>
      </c>
      <c r="L280" s="102"/>
      <c r="M280" s="193"/>
      <c r="N280" s="194"/>
      <c r="O280" s="301" t="str">
        <f>IF(AND(OR(I280="KO",L280&lt;&gt;""),OR(I280="",J280="",K280="")),Listes!$A$68,IF(AND(L280="",I280&lt;&gt;""),Listes!$A$69,IF(AND(H280&lt;L280,N280=""),Listes!$A$70,IF(AND(K280&lt;J280,N280=""),Listes!$A$71,IF(AND(L280&lt;&gt;"",L280&lt;H280,M280=""),Listes!$A$72,IF(AND(P280="",OR(I280&lt;&gt;"",J280&lt;&gt;"",K280&lt;&gt;"")),Listes!$A$73,""))))))</f>
        <v/>
      </c>
      <c r="P280" s="291"/>
      <c r="Q280" s="331">
        <f t="shared" si="14"/>
        <v>0</v>
      </c>
    </row>
    <row r="281" spans="1:17" ht="20.149999999999999" customHeight="1" x14ac:dyDescent="0.35">
      <c r="A281" s="126">
        <v>275</v>
      </c>
      <c r="B281" s="123" t="str">
        <f>IF('Dépenses sur factures'!B281="","",'Dépenses sur factures'!B281)</f>
        <v/>
      </c>
      <c r="C281" s="197" t="str">
        <f>IF('Dépenses sur factures'!C281="","",'Dépenses sur factures'!C281)</f>
        <v/>
      </c>
      <c r="D281" s="197" t="str">
        <f>IF('Dépenses sur factures'!D281="","",'Dépenses sur factures'!D281)</f>
        <v/>
      </c>
      <c r="E281" s="123" t="str">
        <f>IF('Dépenses sur factures'!E281="","",'Dépenses sur factures'!E281)</f>
        <v/>
      </c>
      <c r="F281" s="296" t="str">
        <f>IF('Dépenses sur factures'!F281="","",'Dépenses sur factures'!F281)</f>
        <v/>
      </c>
      <c r="G281" s="296" t="str">
        <f>IF('Dépenses sur factures'!G281="","",'Dépenses sur factures'!G281)</f>
        <v/>
      </c>
      <c r="H281" s="125" t="str">
        <f>IF('Dépenses sur factures'!H281="","",'Dépenses sur factures'!H281)</f>
        <v/>
      </c>
      <c r="I281" s="102"/>
      <c r="J281" s="297" t="str">
        <f t="shared" si="12"/>
        <v/>
      </c>
      <c r="K281" s="297" t="str">
        <f t="shared" si="13"/>
        <v/>
      </c>
      <c r="L281" s="102"/>
      <c r="M281" s="193"/>
      <c r="N281" s="194"/>
      <c r="O281" s="301" t="str">
        <f>IF(AND(OR(I281="KO",L281&lt;&gt;""),OR(I281="",J281="",K281="")),Listes!$A$68,IF(AND(L281="",I281&lt;&gt;""),Listes!$A$69,IF(AND(H281&lt;L281,N281=""),Listes!$A$70,IF(AND(K281&lt;J281,N281=""),Listes!$A$71,IF(AND(L281&lt;&gt;"",L281&lt;H281,M281=""),Listes!$A$72,IF(AND(P281="",OR(I281&lt;&gt;"",J281&lt;&gt;"",K281&lt;&gt;"")),Listes!$A$73,""))))))</f>
        <v/>
      </c>
      <c r="P281" s="291"/>
      <c r="Q281" s="331">
        <f t="shared" si="14"/>
        <v>0</v>
      </c>
    </row>
    <row r="282" spans="1:17" ht="20.149999999999999" customHeight="1" x14ac:dyDescent="0.35">
      <c r="A282" s="126">
        <v>276</v>
      </c>
      <c r="B282" s="123" t="str">
        <f>IF('Dépenses sur factures'!B282="","",'Dépenses sur factures'!B282)</f>
        <v/>
      </c>
      <c r="C282" s="197" t="str">
        <f>IF('Dépenses sur factures'!C282="","",'Dépenses sur factures'!C282)</f>
        <v/>
      </c>
      <c r="D282" s="197" t="str">
        <f>IF('Dépenses sur factures'!D282="","",'Dépenses sur factures'!D282)</f>
        <v/>
      </c>
      <c r="E282" s="123" t="str">
        <f>IF('Dépenses sur factures'!E282="","",'Dépenses sur factures'!E282)</f>
        <v/>
      </c>
      <c r="F282" s="296" t="str">
        <f>IF('Dépenses sur factures'!F282="","",'Dépenses sur factures'!F282)</f>
        <v/>
      </c>
      <c r="G282" s="296" t="str">
        <f>IF('Dépenses sur factures'!G282="","",'Dépenses sur factures'!G282)</f>
        <v/>
      </c>
      <c r="H282" s="125" t="str">
        <f>IF('Dépenses sur factures'!H282="","",'Dépenses sur factures'!H282)</f>
        <v/>
      </c>
      <c r="I282" s="102"/>
      <c r="J282" s="297" t="str">
        <f t="shared" si="12"/>
        <v/>
      </c>
      <c r="K282" s="297" t="str">
        <f t="shared" si="13"/>
        <v/>
      </c>
      <c r="L282" s="102"/>
      <c r="M282" s="193"/>
      <c r="N282" s="194"/>
      <c r="O282" s="301" t="str">
        <f>IF(AND(OR(I282="KO",L282&lt;&gt;""),OR(I282="",J282="",K282="")),Listes!$A$68,IF(AND(L282="",I282&lt;&gt;""),Listes!$A$69,IF(AND(H282&lt;L282,N282=""),Listes!$A$70,IF(AND(K282&lt;J282,N282=""),Listes!$A$71,IF(AND(L282&lt;&gt;"",L282&lt;H282,M282=""),Listes!$A$72,IF(AND(P282="",OR(I282&lt;&gt;"",J282&lt;&gt;"",K282&lt;&gt;"")),Listes!$A$73,""))))))</f>
        <v/>
      </c>
      <c r="P282" s="291"/>
      <c r="Q282" s="331">
        <f t="shared" si="14"/>
        <v>0</v>
      </c>
    </row>
    <row r="283" spans="1:17" ht="20.149999999999999" customHeight="1" x14ac:dyDescent="0.35">
      <c r="A283" s="126">
        <v>277</v>
      </c>
      <c r="B283" s="123" t="str">
        <f>IF('Dépenses sur factures'!B283="","",'Dépenses sur factures'!B283)</f>
        <v/>
      </c>
      <c r="C283" s="197" t="str">
        <f>IF('Dépenses sur factures'!C283="","",'Dépenses sur factures'!C283)</f>
        <v/>
      </c>
      <c r="D283" s="197" t="str">
        <f>IF('Dépenses sur factures'!D283="","",'Dépenses sur factures'!D283)</f>
        <v/>
      </c>
      <c r="E283" s="123" t="str">
        <f>IF('Dépenses sur factures'!E283="","",'Dépenses sur factures'!E283)</f>
        <v/>
      </c>
      <c r="F283" s="296" t="str">
        <f>IF('Dépenses sur factures'!F283="","",'Dépenses sur factures'!F283)</f>
        <v/>
      </c>
      <c r="G283" s="296" t="str">
        <f>IF('Dépenses sur factures'!G283="","",'Dépenses sur factures'!G283)</f>
        <v/>
      </c>
      <c r="H283" s="125" t="str">
        <f>IF('Dépenses sur factures'!H283="","",'Dépenses sur factures'!H283)</f>
        <v/>
      </c>
      <c r="I283" s="102"/>
      <c r="J283" s="297" t="str">
        <f t="shared" si="12"/>
        <v/>
      </c>
      <c r="K283" s="297" t="str">
        <f t="shared" si="13"/>
        <v/>
      </c>
      <c r="L283" s="102"/>
      <c r="M283" s="193"/>
      <c r="N283" s="194"/>
      <c r="O283" s="301" t="str">
        <f>IF(AND(OR(I283="KO",L283&lt;&gt;""),OR(I283="",J283="",K283="")),Listes!$A$68,IF(AND(L283="",I283&lt;&gt;""),Listes!$A$69,IF(AND(H283&lt;L283,N283=""),Listes!$A$70,IF(AND(K283&lt;J283,N283=""),Listes!$A$71,IF(AND(L283&lt;&gt;"",L283&lt;H283,M283=""),Listes!$A$72,IF(AND(P283="",OR(I283&lt;&gt;"",J283&lt;&gt;"",K283&lt;&gt;"")),Listes!$A$73,""))))))</f>
        <v/>
      </c>
      <c r="P283" s="291"/>
      <c r="Q283" s="331">
        <f t="shared" si="14"/>
        <v>0</v>
      </c>
    </row>
    <row r="284" spans="1:17" ht="20.149999999999999" customHeight="1" x14ac:dyDescent="0.35">
      <c r="A284" s="126">
        <v>278</v>
      </c>
      <c r="B284" s="123" t="str">
        <f>IF('Dépenses sur factures'!B284="","",'Dépenses sur factures'!B284)</f>
        <v/>
      </c>
      <c r="C284" s="197" t="str">
        <f>IF('Dépenses sur factures'!C284="","",'Dépenses sur factures'!C284)</f>
        <v/>
      </c>
      <c r="D284" s="197" t="str">
        <f>IF('Dépenses sur factures'!D284="","",'Dépenses sur factures'!D284)</f>
        <v/>
      </c>
      <c r="E284" s="123" t="str">
        <f>IF('Dépenses sur factures'!E284="","",'Dépenses sur factures'!E284)</f>
        <v/>
      </c>
      <c r="F284" s="296" t="str">
        <f>IF('Dépenses sur factures'!F284="","",'Dépenses sur factures'!F284)</f>
        <v/>
      </c>
      <c r="G284" s="296" t="str">
        <f>IF('Dépenses sur factures'!G284="","",'Dépenses sur factures'!G284)</f>
        <v/>
      </c>
      <c r="H284" s="125" t="str">
        <f>IF('Dépenses sur factures'!H284="","",'Dépenses sur factures'!H284)</f>
        <v/>
      </c>
      <c r="I284" s="102"/>
      <c r="J284" s="297" t="str">
        <f t="shared" si="12"/>
        <v/>
      </c>
      <c r="K284" s="297" t="str">
        <f t="shared" si="13"/>
        <v/>
      </c>
      <c r="L284" s="102"/>
      <c r="M284" s="193"/>
      <c r="N284" s="194"/>
      <c r="O284" s="301" t="str">
        <f>IF(AND(OR(I284="KO",L284&lt;&gt;""),OR(I284="",J284="",K284="")),Listes!$A$68,IF(AND(L284="",I284&lt;&gt;""),Listes!$A$69,IF(AND(H284&lt;L284,N284=""),Listes!$A$70,IF(AND(K284&lt;J284,N284=""),Listes!$A$71,IF(AND(L284&lt;&gt;"",L284&lt;H284,M284=""),Listes!$A$72,IF(AND(P284="",OR(I284&lt;&gt;"",J284&lt;&gt;"",K284&lt;&gt;"")),Listes!$A$73,""))))))</f>
        <v/>
      </c>
      <c r="P284" s="291"/>
      <c r="Q284" s="331">
        <f t="shared" si="14"/>
        <v>0</v>
      </c>
    </row>
    <row r="285" spans="1:17" ht="20.149999999999999" customHeight="1" x14ac:dyDescent="0.35">
      <c r="A285" s="126">
        <v>279</v>
      </c>
      <c r="B285" s="123" t="str">
        <f>IF('Dépenses sur factures'!B285="","",'Dépenses sur factures'!B285)</f>
        <v/>
      </c>
      <c r="C285" s="197" t="str">
        <f>IF('Dépenses sur factures'!C285="","",'Dépenses sur factures'!C285)</f>
        <v/>
      </c>
      <c r="D285" s="197" t="str">
        <f>IF('Dépenses sur factures'!D285="","",'Dépenses sur factures'!D285)</f>
        <v/>
      </c>
      <c r="E285" s="123" t="str">
        <f>IF('Dépenses sur factures'!E285="","",'Dépenses sur factures'!E285)</f>
        <v/>
      </c>
      <c r="F285" s="296" t="str">
        <f>IF('Dépenses sur factures'!F285="","",'Dépenses sur factures'!F285)</f>
        <v/>
      </c>
      <c r="G285" s="296" t="str">
        <f>IF('Dépenses sur factures'!G285="","",'Dépenses sur factures'!G285)</f>
        <v/>
      </c>
      <c r="H285" s="125" t="str">
        <f>IF('Dépenses sur factures'!H285="","",'Dépenses sur factures'!H285)</f>
        <v/>
      </c>
      <c r="I285" s="102"/>
      <c r="J285" s="297" t="str">
        <f t="shared" si="12"/>
        <v/>
      </c>
      <c r="K285" s="297" t="str">
        <f t="shared" si="13"/>
        <v/>
      </c>
      <c r="L285" s="102"/>
      <c r="M285" s="193"/>
      <c r="N285" s="194"/>
      <c r="O285" s="301" t="str">
        <f>IF(AND(OR(I285="KO",L285&lt;&gt;""),OR(I285="",J285="",K285="")),Listes!$A$68,IF(AND(L285="",I285&lt;&gt;""),Listes!$A$69,IF(AND(H285&lt;L285,N285=""),Listes!$A$70,IF(AND(K285&lt;J285,N285=""),Listes!$A$71,IF(AND(L285&lt;&gt;"",L285&lt;H285,M285=""),Listes!$A$72,IF(AND(P285="",OR(I285&lt;&gt;"",J285&lt;&gt;"",K285&lt;&gt;"")),Listes!$A$73,""))))))</f>
        <v/>
      </c>
      <c r="P285" s="291"/>
      <c r="Q285" s="331">
        <f t="shared" si="14"/>
        <v>0</v>
      </c>
    </row>
    <row r="286" spans="1:17" ht="20.149999999999999" customHeight="1" x14ac:dyDescent="0.35">
      <c r="A286" s="126">
        <v>280</v>
      </c>
      <c r="B286" s="123" t="str">
        <f>IF('Dépenses sur factures'!B286="","",'Dépenses sur factures'!B286)</f>
        <v/>
      </c>
      <c r="C286" s="197" t="str">
        <f>IF('Dépenses sur factures'!C286="","",'Dépenses sur factures'!C286)</f>
        <v/>
      </c>
      <c r="D286" s="197" t="str">
        <f>IF('Dépenses sur factures'!D286="","",'Dépenses sur factures'!D286)</f>
        <v/>
      </c>
      <c r="E286" s="123" t="str">
        <f>IF('Dépenses sur factures'!E286="","",'Dépenses sur factures'!E286)</f>
        <v/>
      </c>
      <c r="F286" s="296" t="str">
        <f>IF('Dépenses sur factures'!F286="","",'Dépenses sur factures'!F286)</f>
        <v/>
      </c>
      <c r="G286" s="296" t="str">
        <f>IF('Dépenses sur factures'!G286="","",'Dépenses sur factures'!G286)</f>
        <v/>
      </c>
      <c r="H286" s="125" t="str">
        <f>IF('Dépenses sur factures'!H286="","",'Dépenses sur factures'!H286)</f>
        <v/>
      </c>
      <c r="I286" s="102"/>
      <c r="J286" s="297" t="str">
        <f t="shared" si="12"/>
        <v/>
      </c>
      <c r="K286" s="297" t="str">
        <f t="shared" si="13"/>
        <v/>
      </c>
      <c r="L286" s="102"/>
      <c r="M286" s="193"/>
      <c r="N286" s="194"/>
      <c r="O286" s="301" t="str">
        <f>IF(AND(OR(I286="KO",L286&lt;&gt;""),OR(I286="",J286="",K286="")),Listes!$A$68,IF(AND(L286="",I286&lt;&gt;""),Listes!$A$69,IF(AND(H286&lt;L286,N286=""),Listes!$A$70,IF(AND(K286&lt;J286,N286=""),Listes!$A$71,IF(AND(L286&lt;&gt;"",L286&lt;H286,M286=""),Listes!$A$72,IF(AND(P286="",OR(I286&lt;&gt;"",J286&lt;&gt;"",K286&lt;&gt;"")),Listes!$A$73,""))))))</f>
        <v/>
      </c>
      <c r="P286" s="291"/>
      <c r="Q286" s="331">
        <f t="shared" si="14"/>
        <v>0</v>
      </c>
    </row>
    <row r="287" spans="1:17" ht="20.149999999999999" customHeight="1" x14ac:dyDescent="0.35">
      <c r="A287" s="126">
        <v>281</v>
      </c>
      <c r="B287" s="123" t="str">
        <f>IF('Dépenses sur factures'!B287="","",'Dépenses sur factures'!B287)</f>
        <v/>
      </c>
      <c r="C287" s="197" t="str">
        <f>IF('Dépenses sur factures'!C287="","",'Dépenses sur factures'!C287)</f>
        <v/>
      </c>
      <c r="D287" s="197" t="str">
        <f>IF('Dépenses sur factures'!D287="","",'Dépenses sur factures'!D287)</f>
        <v/>
      </c>
      <c r="E287" s="123" t="str">
        <f>IF('Dépenses sur factures'!E287="","",'Dépenses sur factures'!E287)</f>
        <v/>
      </c>
      <c r="F287" s="296" t="str">
        <f>IF('Dépenses sur factures'!F287="","",'Dépenses sur factures'!F287)</f>
        <v/>
      </c>
      <c r="G287" s="296" t="str">
        <f>IF('Dépenses sur factures'!G287="","",'Dépenses sur factures'!G287)</f>
        <v/>
      </c>
      <c r="H287" s="125" t="str">
        <f>IF('Dépenses sur factures'!H287="","",'Dépenses sur factures'!H287)</f>
        <v/>
      </c>
      <c r="I287" s="102"/>
      <c r="J287" s="297" t="str">
        <f t="shared" si="12"/>
        <v/>
      </c>
      <c r="K287" s="297" t="str">
        <f t="shared" si="13"/>
        <v/>
      </c>
      <c r="L287" s="102"/>
      <c r="M287" s="193"/>
      <c r="N287" s="194"/>
      <c r="O287" s="301" t="str">
        <f>IF(AND(OR(I287="KO",L287&lt;&gt;""),OR(I287="",J287="",K287="")),Listes!$A$68,IF(AND(L287="",I287&lt;&gt;""),Listes!$A$69,IF(AND(H287&lt;L287,N287=""),Listes!$A$70,IF(AND(K287&lt;J287,N287=""),Listes!$A$71,IF(AND(L287&lt;&gt;"",L287&lt;H287,M287=""),Listes!$A$72,IF(AND(P287="",OR(I287&lt;&gt;"",J287&lt;&gt;"",K287&lt;&gt;"")),Listes!$A$73,""))))))</f>
        <v/>
      </c>
      <c r="P287" s="291"/>
      <c r="Q287" s="331">
        <f t="shared" si="14"/>
        <v>0</v>
      </c>
    </row>
    <row r="288" spans="1:17" ht="20.149999999999999" customHeight="1" x14ac:dyDescent="0.35">
      <c r="A288" s="126">
        <v>282</v>
      </c>
      <c r="B288" s="123" t="str">
        <f>IF('Dépenses sur factures'!B288="","",'Dépenses sur factures'!B288)</f>
        <v/>
      </c>
      <c r="C288" s="197" t="str">
        <f>IF('Dépenses sur factures'!C288="","",'Dépenses sur factures'!C288)</f>
        <v/>
      </c>
      <c r="D288" s="197" t="str">
        <f>IF('Dépenses sur factures'!D288="","",'Dépenses sur factures'!D288)</f>
        <v/>
      </c>
      <c r="E288" s="123" t="str">
        <f>IF('Dépenses sur factures'!E288="","",'Dépenses sur factures'!E288)</f>
        <v/>
      </c>
      <c r="F288" s="296" t="str">
        <f>IF('Dépenses sur factures'!F288="","",'Dépenses sur factures'!F288)</f>
        <v/>
      </c>
      <c r="G288" s="296" t="str">
        <f>IF('Dépenses sur factures'!G288="","",'Dépenses sur factures'!G288)</f>
        <v/>
      </c>
      <c r="H288" s="125" t="str">
        <f>IF('Dépenses sur factures'!H288="","",'Dépenses sur factures'!H288)</f>
        <v/>
      </c>
      <c r="I288" s="102"/>
      <c r="J288" s="297" t="str">
        <f t="shared" si="12"/>
        <v/>
      </c>
      <c r="K288" s="297" t="str">
        <f t="shared" si="13"/>
        <v/>
      </c>
      <c r="L288" s="102"/>
      <c r="M288" s="193"/>
      <c r="N288" s="194"/>
      <c r="O288" s="301" t="str">
        <f>IF(AND(OR(I288="KO",L288&lt;&gt;""),OR(I288="",J288="",K288="")),Listes!$A$68,IF(AND(L288="",I288&lt;&gt;""),Listes!$A$69,IF(AND(H288&lt;L288,N288=""),Listes!$A$70,IF(AND(K288&lt;J288,N288=""),Listes!$A$71,IF(AND(L288&lt;&gt;"",L288&lt;H288,M288=""),Listes!$A$72,IF(AND(P288="",OR(I288&lt;&gt;"",J288&lt;&gt;"",K288&lt;&gt;"")),Listes!$A$73,""))))))</f>
        <v/>
      </c>
      <c r="P288" s="291"/>
      <c r="Q288" s="331">
        <f t="shared" si="14"/>
        <v>0</v>
      </c>
    </row>
    <row r="289" spans="1:17" ht="20.149999999999999" customHeight="1" x14ac:dyDescent="0.35">
      <c r="A289" s="126">
        <v>283</v>
      </c>
      <c r="B289" s="123" t="str">
        <f>IF('Dépenses sur factures'!B289="","",'Dépenses sur factures'!B289)</f>
        <v/>
      </c>
      <c r="C289" s="197" t="str">
        <f>IF('Dépenses sur factures'!C289="","",'Dépenses sur factures'!C289)</f>
        <v/>
      </c>
      <c r="D289" s="197" t="str">
        <f>IF('Dépenses sur factures'!D289="","",'Dépenses sur factures'!D289)</f>
        <v/>
      </c>
      <c r="E289" s="123" t="str">
        <f>IF('Dépenses sur factures'!E289="","",'Dépenses sur factures'!E289)</f>
        <v/>
      </c>
      <c r="F289" s="296" t="str">
        <f>IF('Dépenses sur factures'!F289="","",'Dépenses sur factures'!F289)</f>
        <v/>
      </c>
      <c r="G289" s="296" t="str">
        <f>IF('Dépenses sur factures'!G289="","",'Dépenses sur factures'!G289)</f>
        <v/>
      </c>
      <c r="H289" s="125" t="str">
        <f>IF('Dépenses sur factures'!H289="","",'Dépenses sur factures'!H289)</f>
        <v/>
      </c>
      <c r="I289" s="102"/>
      <c r="J289" s="297" t="str">
        <f t="shared" si="12"/>
        <v/>
      </c>
      <c r="K289" s="297" t="str">
        <f t="shared" si="13"/>
        <v/>
      </c>
      <c r="L289" s="102"/>
      <c r="M289" s="193"/>
      <c r="N289" s="194"/>
      <c r="O289" s="301" t="str">
        <f>IF(AND(OR(I289="KO",L289&lt;&gt;""),OR(I289="",J289="",K289="")),Listes!$A$68,IF(AND(L289="",I289&lt;&gt;""),Listes!$A$69,IF(AND(H289&lt;L289,N289=""),Listes!$A$70,IF(AND(K289&lt;J289,N289=""),Listes!$A$71,IF(AND(L289&lt;&gt;"",L289&lt;H289,M289=""),Listes!$A$72,IF(AND(P289="",OR(I289&lt;&gt;"",J289&lt;&gt;"",K289&lt;&gt;"")),Listes!$A$73,""))))))</f>
        <v/>
      </c>
      <c r="P289" s="291"/>
      <c r="Q289" s="331">
        <f t="shared" si="14"/>
        <v>0</v>
      </c>
    </row>
    <row r="290" spans="1:17" ht="20.149999999999999" customHeight="1" x14ac:dyDescent="0.35">
      <c r="A290" s="126">
        <v>284</v>
      </c>
      <c r="B290" s="123" t="str">
        <f>IF('Dépenses sur factures'!B290="","",'Dépenses sur factures'!B290)</f>
        <v/>
      </c>
      <c r="C290" s="197" t="str">
        <f>IF('Dépenses sur factures'!C290="","",'Dépenses sur factures'!C290)</f>
        <v/>
      </c>
      <c r="D290" s="197" t="str">
        <f>IF('Dépenses sur factures'!D290="","",'Dépenses sur factures'!D290)</f>
        <v/>
      </c>
      <c r="E290" s="123" t="str">
        <f>IF('Dépenses sur factures'!E290="","",'Dépenses sur factures'!E290)</f>
        <v/>
      </c>
      <c r="F290" s="296" t="str">
        <f>IF('Dépenses sur factures'!F290="","",'Dépenses sur factures'!F290)</f>
        <v/>
      </c>
      <c r="G290" s="296" t="str">
        <f>IF('Dépenses sur factures'!G290="","",'Dépenses sur factures'!G290)</f>
        <v/>
      </c>
      <c r="H290" s="125" t="str">
        <f>IF('Dépenses sur factures'!H290="","",'Dépenses sur factures'!H290)</f>
        <v/>
      </c>
      <c r="I290" s="102"/>
      <c r="J290" s="297" t="str">
        <f t="shared" si="12"/>
        <v/>
      </c>
      <c r="K290" s="297" t="str">
        <f t="shared" si="13"/>
        <v/>
      </c>
      <c r="L290" s="102"/>
      <c r="M290" s="193"/>
      <c r="N290" s="194"/>
      <c r="O290" s="301" t="str">
        <f>IF(AND(OR(I290="KO",L290&lt;&gt;""),OR(I290="",J290="",K290="")),Listes!$A$68,IF(AND(L290="",I290&lt;&gt;""),Listes!$A$69,IF(AND(H290&lt;L290,N290=""),Listes!$A$70,IF(AND(K290&lt;J290,N290=""),Listes!$A$71,IF(AND(L290&lt;&gt;"",L290&lt;H290,M290=""),Listes!$A$72,IF(AND(P290="",OR(I290&lt;&gt;"",J290&lt;&gt;"",K290&lt;&gt;"")),Listes!$A$73,""))))))</f>
        <v/>
      </c>
      <c r="P290" s="291"/>
      <c r="Q290" s="331">
        <f t="shared" si="14"/>
        <v>0</v>
      </c>
    </row>
    <row r="291" spans="1:17" ht="20.149999999999999" customHeight="1" x14ac:dyDescent="0.35">
      <c r="A291" s="126">
        <v>285</v>
      </c>
      <c r="B291" s="123" t="str">
        <f>IF('Dépenses sur factures'!B291="","",'Dépenses sur factures'!B291)</f>
        <v/>
      </c>
      <c r="C291" s="197" t="str">
        <f>IF('Dépenses sur factures'!C291="","",'Dépenses sur factures'!C291)</f>
        <v/>
      </c>
      <c r="D291" s="197" t="str">
        <f>IF('Dépenses sur factures'!D291="","",'Dépenses sur factures'!D291)</f>
        <v/>
      </c>
      <c r="E291" s="123" t="str">
        <f>IF('Dépenses sur factures'!E291="","",'Dépenses sur factures'!E291)</f>
        <v/>
      </c>
      <c r="F291" s="296" t="str">
        <f>IF('Dépenses sur factures'!F291="","",'Dépenses sur factures'!F291)</f>
        <v/>
      </c>
      <c r="G291" s="296" t="str">
        <f>IF('Dépenses sur factures'!G291="","",'Dépenses sur factures'!G291)</f>
        <v/>
      </c>
      <c r="H291" s="125" t="str">
        <f>IF('Dépenses sur factures'!H291="","",'Dépenses sur factures'!H291)</f>
        <v/>
      </c>
      <c r="I291" s="102"/>
      <c r="J291" s="297" t="str">
        <f t="shared" si="12"/>
        <v/>
      </c>
      <c r="K291" s="297" t="str">
        <f t="shared" si="13"/>
        <v/>
      </c>
      <c r="L291" s="102"/>
      <c r="M291" s="193"/>
      <c r="N291" s="194"/>
      <c r="O291" s="301" t="str">
        <f>IF(AND(OR(I291="KO",L291&lt;&gt;""),OR(I291="",J291="",K291="")),Listes!$A$68,IF(AND(L291="",I291&lt;&gt;""),Listes!$A$69,IF(AND(H291&lt;L291,N291=""),Listes!$A$70,IF(AND(K291&lt;J291,N291=""),Listes!$A$71,IF(AND(L291&lt;&gt;"",L291&lt;H291,M291=""),Listes!$A$72,IF(AND(P291="",OR(I291&lt;&gt;"",J291&lt;&gt;"",K291&lt;&gt;"")),Listes!$A$73,""))))))</f>
        <v/>
      </c>
      <c r="P291" s="291"/>
      <c r="Q291" s="331">
        <f t="shared" si="14"/>
        <v>0</v>
      </c>
    </row>
    <row r="292" spans="1:17" ht="20.149999999999999" customHeight="1" x14ac:dyDescent="0.35">
      <c r="A292" s="126">
        <v>286</v>
      </c>
      <c r="B292" s="123" t="str">
        <f>IF('Dépenses sur factures'!B292="","",'Dépenses sur factures'!B292)</f>
        <v/>
      </c>
      <c r="C292" s="197" t="str">
        <f>IF('Dépenses sur factures'!C292="","",'Dépenses sur factures'!C292)</f>
        <v/>
      </c>
      <c r="D292" s="197" t="str">
        <f>IF('Dépenses sur factures'!D292="","",'Dépenses sur factures'!D292)</f>
        <v/>
      </c>
      <c r="E292" s="123" t="str">
        <f>IF('Dépenses sur factures'!E292="","",'Dépenses sur factures'!E292)</f>
        <v/>
      </c>
      <c r="F292" s="296" t="str">
        <f>IF('Dépenses sur factures'!F292="","",'Dépenses sur factures'!F292)</f>
        <v/>
      </c>
      <c r="G292" s="296" t="str">
        <f>IF('Dépenses sur factures'!G292="","",'Dépenses sur factures'!G292)</f>
        <v/>
      </c>
      <c r="H292" s="125" t="str">
        <f>IF('Dépenses sur factures'!H292="","",'Dépenses sur factures'!H292)</f>
        <v/>
      </c>
      <c r="I292" s="102"/>
      <c r="J292" s="297" t="str">
        <f t="shared" si="12"/>
        <v/>
      </c>
      <c r="K292" s="297" t="str">
        <f t="shared" si="13"/>
        <v/>
      </c>
      <c r="L292" s="102"/>
      <c r="M292" s="193"/>
      <c r="N292" s="194"/>
      <c r="O292" s="301" t="str">
        <f>IF(AND(OR(I292="KO",L292&lt;&gt;""),OR(I292="",J292="",K292="")),Listes!$A$68,IF(AND(L292="",I292&lt;&gt;""),Listes!$A$69,IF(AND(H292&lt;L292,N292=""),Listes!$A$70,IF(AND(K292&lt;J292,N292=""),Listes!$A$71,IF(AND(L292&lt;&gt;"",L292&lt;H292,M292=""),Listes!$A$72,IF(AND(P292="",OR(I292&lt;&gt;"",J292&lt;&gt;"",K292&lt;&gt;"")),Listes!$A$73,""))))))</f>
        <v/>
      </c>
      <c r="P292" s="291"/>
      <c r="Q292" s="331">
        <f t="shared" si="14"/>
        <v>0</v>
      </c>
    </row>
    <row r="293" spans="1:17" ht="20.149999999999999" customHeight="1" x14ac:dyDescent="0.35">
      <c r="A293" s="126">
        <v>287</v>
      </c>
      <c r="B293" s="123" t="str">
        <f>IF('Dépenses sur factures'!B293="","",'Dépenses sur factures'!B293)</f>
        <v/>
      </c>
      <c r="C293" s="197" t="str">
        <f>IF('Dépenses sur factures'!C293="","",'Dépenses sur factures'!C293)</f>
        <v/>
      </c>
      <c r="D293" s="197" t="str">
        <f>IF('Dépenses sur factures'!D293="","",'Dépenses sur factures'!D293)</f>
        <v/>
      </c>
      <c r="E293" s="123" t="str">
        <f>IF('Dépenses sur factures'!E293="","",'Dépenses sur factures'!E293)</f>
        <v/>
      </c>
      <c r="F293" s="296" t="str">
        <f>IF('Dépenses sur factures'!F293="","",'Dépenses sur factures'!F293)</f>
        <v/>
      </c>
      <c r="G293" s="296" t="str">
        <f>IF('Dépenses sur factures'!G293="","",'Dépenses sur factures'!G293)</f>
        <v/>
      </c>
      <c r="H293" s="125" t="str">
        <f>IF('Dépenses sur factures'!H293="","",'Dépenses sur factures'!H293)</f>
        <v/>
      </c>
      <c r="I293" s="102"/>
      <c r="J293" s="297" t="str">
        <f t="shared" si="12"/>
        <v/>
      </c>
      <c r="K293" s="297" t="str">
        <f t="shared" si="13"/>
        <v/>
      </c>
      <c r="L293" s="102"/>
      <c r="M293" s="193"/>
      <c r="N293" s="194"/>
      <c r="O293" s="301" t="str">
        <f>IF(AND(OR(I293="KO",L293&lt;&gt;""),OR(I293="",J293="",K293="")),Listes!$A$68,IF(AND(L293="",I293&lt;&gt;""),Listes!$A$69,IF(AND(H293&lt;L293,N293=""),Listes!$A$70,IF(AND(K293&lt;J293,N293=""),Listes!$A$71,IF(AND(L293&lt;&gt;"",L293&lt;H293,M293=""),Listes!$A$72,IF(AND(P293="",OR(I293&lt;&gt;"",J293&lt;&gt;"",K293&lt;&gt;"")),Listes!$A$73,""))))))</f>
        <v/>
      </c>
      <c r="P293" s="291"/>
      <c r="Q293" s="331">
        <f t="shared" si="14"/>
        <v>0</v>
      </c>
    </row>
    <row r="294" spans="1:17" ht="20.149999999999999" customHeight="1" x14ac:dyDescent="0.35">
      <c r="A294" s="126">
        <v>288</v>
      </c>
      <c r="B294" s="123" t="str">
        <f>IF('Dépenses sur factures'!B294="","",'Dépenses sur factures'!B294)</f>
        <v/>
      </c>
      <c r="C294" s="197" t="str">
        <f>IF('Dépenses sur factures'!C294="","",'Dépenses sur factures'!C294)</f>
        <v/>
      </c>
      <c r="D294" s="197" t="str">
        <f>IF('Dépenses sur factures'!D294="","",'Dépenses sur factures'!D294)</f>
        <v/>
      </c>
      <c r="E294" s="123" t="str">
        <f>IF('Dépenses sur factures'!E294="","",'Dépenses sur factures'!E294)</f>
        <v/>
      </c>
      <c r="F294" s="296" t="str">
        <f>IF('Dépenses sur factures'!F294="","",'Dépenses sur factures'!F294)</f>
        <v/>
      </c>
      <c r="G294" s="296" t="str">
        <f>IF('Dépenses sur factures'!G294="","",'Dépenses sur factures'!G294)</f>
        <v/>
      </c>
      <c r="H294" s="125" t="str">
        <f>IF('Dépenses sur factures'!H294="","",'Dépenses sur factures'!H294)</f>
        <v/>
      </c>
      <c r="I294" s="102"/>
      <c r="J294" s="297" t="str">
        <f t="shared" si="12"/>
        <v/>
      </c>
      <c r="K294" s="297" t="str">
        <f t="shared" si="13"/>
        <v/>
      </c>
      <c r="L294" s="102"/>
      <c r="M294" s="193"/>
      <c r="N294" s="194"/>
      <c r="O294" s="301" t="str">
        <f>IF(AND(OR(I294="KO",L294&lt;&gt;""),OR(I294="",J294="",K294="")),Listes!$A$68,IF(AND(L294="",I294&lt;&gt;""),Listes!$A$69,IF(AND(H294&lt;L294,N294=""),Listes!$A$70,IF(AND(K294&lt;J294,N294=""),Listes!$A$71,IF(AND(L294&lt;&gt;"",L294&lt;H294,M294=""),Listes!$A$72,IF(AND(P294="",OR(I294&lt;&gt;"",J294&lt;&gt;"",K294&lt;&gt;"")),Listes!$A$73,""))))))</f>
        <v/>
      </c>
      <c r="P294" s="291"/>
      <c r="Q294" s="331">
        <f t="shared" si="14"/>
        <v>0</v>
      </c>
    </row>
    <row r="295" spans="1:17" ht="20.149999999999999" customHeight="1" x14ac:dyDescent="0.35">
      <c r="A295" s="126">
        <v>289</v>
      </c>
      <c r="B295" s="123" t="str">
        <f>IF('Dépenses sur factures'!B295="","",'Dépenses sur factures'!B295)</f>
        <v/>
      </c>
      <c r="C295" s="197" t="str">
        <f>IF('Dépenses sur factures'!C295="","",'Dépenses sur factures'!C295)</f>
        <v/>
      </c>
      <c r="D295" s="197" t="str">
        <f>IF('Dépenses sur factures'!D295="","",'Dépenses sur factures'!D295)</f>
        <v/>
      </c>
      <c r="E295" s="123" t="str">
        <f>IF('Dépenses sur factures'!E295="","",'Dépenses sur factures'!E295)</f>
        <v/>
      </c>
      <c r="F295" s="296" t="str">
        <f>IF('Dépenses sur factures'!F295="","",'Dépenses sur factures'!F295)</f>
        <v/>
      </c>
      <c r="G295" s="296" t="str">
        <f>IF('Dépenses sur factures'!G295="","",'Dépenses sur factures'!G295)</f>
        <v/>
      </c>
      <c r="H295" s="125" t="str">
        <f>IF('Dépenses sur factures'!H295="","",'Dépenses sur factures'!H295)</f>
        <v/>
      </c>
      <c r="I295" s="102"/>
      <c r="J295" s="297" t="str">
        <f t="shared" si="12"/>
        <v/>
      </c>
      <c r="K295" s="297" t="str">
        <f t="shared" si="13"/>
        <v/>
      </c>
      <c r="L295" s="102"/>
      <c r="M295" s="193"/>
      <c r="N295" s="194"/>
      <c r="O295" s="301" t="str">
        <f>IF(AND(OR(I295="KO",L295&lt;&gt;""),OR(I295="",J295="",K295="")),Listes!$A$68,IF(AND(L295="",I295&lt;&gt;""),Listes!$A$69,IF(AND(H295&lt;L295,N295=""),Listes!$A$70,IF(AND(K295&lt;J295,N295=""),Listes!$A$71,IF(AND(L295&lt;&gt;"",L295&lt;H295,M295=""),Listes!$A$72,IF(AND(P295="",OR(I295&lt;&gt;"",J295&lt;&gt;"",K295&lt;&gt;"")),Listes!$A$73,""))))))</f>
        <v/>
      </c>
      <c r="P295" s="291"/>
      <c r="Q295" s="331">
        <f t="shared" si="14"/>
        <v>0</v>
      </c>
    </row>
    <row r="296" spans="1:17" ht="20.149999999999999" customHeight="1" x14ac:dyDescent="0.35">
      <c r="A296" s="126">
        <v>290</v>
      </c>
      <c r="B296" s="123" t="str">
        <f>IF('Dépenses sur factures'!B296="","",'Dépenses sur factures'!B296)</f>
        <v/>
      </c>
      <c r="C296" s="197" t="str">
        <f>IF('Dépenses sur factures'!C296="","",'Dépenses sur factures'!C296)</f>
        <v/>
      </c>
      <c r="D296" s="197" t="str">
        <f>IF('Dépenses sur factures'!D296="","",'Dépenses sur factures'!D296)</f>
        <v/>
      </c>
      <c r="E296" s="123" t="str">
        <f>IF('Dépenses sur factures'!E296="","",'Dépenses sur factures'!E296)</f>
        <v/>
      </c>
      <c r="F296" s="296" t="str">
        <f>IF('Dépenses sur factures'!F296="","",'Dépenses sur factures'!F296)</f>
        <v/>
      </c>
      <c r="G296" s="296" t="str">
        <f>IF('Dépenses sur factures'!G296="","",'Dépenses sur factures'!G296)</f>
        <v/>
      </c>
      <c r="H296" s="125" t="str">
        <f>IF('Dépenses sur factures'!H296="","",'Dépenses sur factures'!H296)</f>
        <v/>
      </c>
      <c r="I296" s="102"/>
      <c r="J296" s="297" t="str">
        <f t="shared" si="12"/>
        <v/>
      </c>
      <c r="K296" s="297" t="str">
        <f t="shared" si="13"/>
        <v/>
      </c>
      <c r="L296" s="102"/>
      <c r="M296" s="193"/>
      <c r="N296" s="194"/>
      <c r="O296" s="301" t="str">
        <f>IF(AND(OR(I296="KO",L296&lt;&gt;""),OR(I296="",J296="",K296="")),Listes!$A$68,IF(AND(L296="",I296&lt;&gt;""),Listes!$A$69,IF(AND(H296&lt;L296,N296=""),Listes!$A$70,IF(AND(K296&lt;J296,N296=""),Listes!$A$71,IF(AND(L296&lt;&gt;"",L296&lt;H296,M296=""),Listes!$A$72,IF(AND(P296="",OR(I296&lt;&gt;"",J296&lt;&gt;"",K296&lt;&gt;"")),Listes!$A$73,""))))))</f>
        <v/>
      </c>
      <c r="P296" s="291"/>
      <c r="Q296" s="331">
        <f t="shared" si="14"/>
        <v>0</v>
      </c>
    </row>
    <row r="297" spans="1:17" ht="20.149999999999999" customHeight="1" x14ac:dyDescent="0.35">
      <c r="A297" s="126">
        <v>291</v>
      </c>
      <c r="B297" s="123" t="str">
        <f>IF('Dépenses sur factures'!B297="","",'Dépenses sur factures'!B297)</f>
        <v/>
      </c>
      <c r="C297" s="197" t="str">
        <f>IF('Dépenses sur factures'!C297="","",'Dépenses sur factures'!C297)</f>
        <v/>
      </c>
      <c r="D297" s="197" t="str">
        <f>IF('Dépenses sur factures'!D297="","",'Dépenses sur factures'!D297)</f>
        <v/>
      </c>
      <c r="E297" s="123" t="str">
        <f>IF('Dépenses sur factures'!E297="","",'Dépenses sur factures'!E297)</f>
        <v/>
      </c>
      <c r="F297" s="296" t="str">
        <f>IF('Dépenses sur factures'!F297="","",'Dépenses sur factures'!F297)</f>
        <v/>
      </c>
      <c r="G297" s="296" t="str">
        <f>IF('Dépenses sur factures'!G297="","",'Dépenses sur factures'!G297)</f>
        <v/>
      </c>
      <c r="H297" s="125" t="str">
        <f>IF('Dépenses sur factures'!H297="","",'Dépenses sur factures'!H297)</f>
        <v/>
      </c>
      <c r="I297" s="102"/>
      <c r="J297" s="297" t="str">
        <f t="shared" si="12"/>
        <v/>
      </c>
      <c r="K297" s="297" t="str">
        <f t="shared" si="13"/>
        <v/>
      </c>
      <c r="L297" s="102"/>
      <c r="M297" s="193"/>
      <c r="N297" s="194"/>
      <c r="O297" s="301" t="str">
        <f>IF(AND(OR(I297="KO",L297&lt;&gt;""),OR(I297="",J297="",K297="")),Listes!$A$68,IF(AND(L297="",I297&lt;&gt;""),Listes!$A$69,IF(AND(H297&lt;L297,N297=""),Listes!$A$70,IF(AND(K297&lt;J297,N297=""),Listes!$A$71,IF(AND(L297&lt;&gt;"",L297&lt;H297,M297=""),Listes!$A$72,IF(AND(P297="",OR(I297&lt;&gt;"",J297&lt;&gt;"",K297&lt;&gt;"")),Listes!$A$73,""))))))</f>
        <v/>
      </c>
      <c r="P297" s="291"/>
      <c r="Q297" s="331">
        <f t="shared" si="14"/>
        <v>0</v>
      </c>
    </row>
    <row r="298" spans="1:17" ht="20.149999999999999" customHeight="1" x14ac:dyDescent="0.35">
      <c r="A298" s="126">
        <v>292</v>
      </c>
      <c r="B298" s="123" t="str">
        <f>IF('Dépenses sur factures'!B298="","",'Dépenses sur factures'!B298)</f>
        <v/>
      </c>
      <c r="C298" s="197" t="str">
        <f>IF('Dépenses sur factures'!C298="","",'Dépenses sur factures'!C298)</f>
        <v/>
      </c>
      <c r="D298" s="197" t="str">
        <f>IF('Dépenses sur factures'!D298="","",'Dépenses sur factures'!D298)</f>
        <v/>
      </c>
      <c r="E298" s="123" t="str">
        <f>IF('Dépenses sur factures'!E298="","",'Dépenses sur factures'!E298)</f>
        <v/>
      </c>
      <c r="F298" s="296" t="str">
        <f>IF('Dépenses sur factures'!F298="","",'Dépenses sur factures'!F298)</f>
        <v/>
      </c>
      <c r="G298" s="296" t="str">
        <f>IF('Dépenses sur factures'!G298="","",'Dépenses sur factures'!G298)</f>
        <v/>
      </c>
      <c r="H298" s="125" t="str">
        <f>IF('Dépenses sur factures'!H298="","",'Dépenses sur factures'!H298)</f>
        <v/>
      </c>
      <c r="I298" s="102"/>
      <c r="J298" s="297" t="str">
        <f t="shared" si="12"/>
        <v/>
      </c>
      <c r="K298" s="297" t="str">
        <f t="shared" si="13"/>
        <v/>
      </c>
      <c r="L298" s="102"/>
      <c r="M298" s="193"/>
      <c r="N298" s="194"/>
      <c r="O298" s="301" t="str">
        <f>IF(AND(OR(I298="KO",L298&lt;&gt;""),OR(I298="",J298="",K298="")),Listes!$A$68,IF(AND(L298="",I298&lt;&gt;""),Listes!$A$69,IF(AND(H298&lt;L298,N298=""),Listes!$A$70,IF(AND(K298&lt;J298,N298=""),Listes!$A$71,IF(AND(L298&lt;&gt;"",L298&lt;H298,M298=""),Listes!$A$72,IF(AND(P298="",OR(I298&lt;&gt;"",J298&lt;&gt;"",K298&lt;&gt;"")),Listes!$A$73,""))))))</f>
        <v/>
      </c>
      <c r="P298" s="291"/>
      <c r="Q298" s="331">
        <f t="shared" si="14"/>
        <v>0</v>
      </c>
    </row>
    <row r="299" spans="1:17" ht="20.149999999999999" customHeight="1" x14ac:dyDescent="0.35">
      <c r="A299" s="126">
        <v>293</v>
      </c>
      <c r="B299" s="123" t="str">
        <f>IF('Dépenses sur factures'!B299="","",'Dépenses sur factures'!B299)</f>
        <v/>
      </c>
      <c r="C299" s="197" t="str">
        <f>IF('Dépenses sur factures'!C299="","",'Dépenses sur factures'!C299)</f>
        <v/>
      </c>
      <c r="D299" s="197" t="str">
        <f>IF('Dépenses sur factures'!D299="","",'Dépenses sur factures'!D299)</f>
        <v/>
      </c>
      <c r="E299" s="123" t="str">
        <f>IF('Dépenses sur factures'!E299="","",'Dépenses sur factures'!E299)</f>
        <v/>
      </c>
      <c r="F299" s="296" t="str">
        <f>IF('Dépenses sur factures'!F299="","",'Dépenses sur factures'!F299)</f>
        <v/>
      </c>
      <c r="G299" s="296" t="str">
        <f>IF('Dépenses sur factures'!G299="","",'Dépenses sur factures'!G299)</f>
        <v/>
      </c>
      <c r="H299" s="125" t="str">
        <f>IF('Dépenses sur factures'!H299="","",'Dépenses sur factures'!H299)</f>
        <v/>
      </c>
      <c r="I299" s="102"/>
      <c r="J299" s="297" t="str">
        <f t="shared" si="12"/>
        <v/>
      </c>
      <c r="K299" s="297" t="str">
        <f t="shared" si="13"/>
        <v/>
      </c>
      <c r="L299" s="102"/>
      <c r="M299" s="193"/>
      <c r="N299" s="194"/>
      <c r="O299" s="301" t="str">
        <f>IF(AND(OR(I299="KO",L299&lt;&gt;""),OR(I299="",J299="",K299="")),Listes!$A$68,IF(AND(L299="",I299&lt;&gt;""),Listes!$A$69,IF(AND(H299&lt;L299,N299=""),Listes!$A$70,IF(AND(K299&lt;J299,N299=""),Listes!$A$71,IF(AND(L299&lt;&gt;"",L299&lt;H299,M299=""),Listes!$A$72,IF(AND(P299="",OR(I299&lt;&gt;"",J299&lt;&gt;"",K299&lt;&gt;"")),Listes!$A$73,""))))))</f>
        <v/>
      </c>
      <c r="P299" s="291"/>
      <c r="Q299" s="331">
        <f t="shared" si="14"/>
        <v>0</v>
      </c>
    </row>
    <row r="300" spans="1:17" ht="20.149999999999999" customHeight="1" x14ac:dyDescent="0.35">
      <c r="A300" s="126">
        <v>294</v>
      </c>
      <c r="B300" s="123" t="str">
        <f>IF('Dépenses sur factures'!B300="","",'Dépenses sur factures'!B300)</f>
        <v/>
      </c>
      <c r="C300" s="197" t="str">
        <f>IF('Dépenses sur factures'!C300="","",'Dépenses sur factures'!C300)</f>
        <v/>
      </c>
      <c r="D300" s="197" t="str">
        <f>IF('Dépenses sur factures'!D300="","",'Dépenses sur factures'!D300)</f>
        <v/>
      </c>
      <c r="E300" s="123" t="str">
        <f>IF('Dépenses sur factures'!E300="","",'Dépenses sur factures'!E300)</f>
        <v/>
      </c>
      <c r="F300" s="296" t="str">
        <f>IF('Dépenses sur factures'!F300="","",'Dépenses sur factures'!F300)</f>
        <v/>
      </c>
      <c r="G300" s="296" t="str">
        <f>IF('Dépenses sur factures'!G300="","",'Dépenses sur factures'!G300)</f>
        <v/>
      </c>
      <c r="H300" s="125" t="str">
        <f>IF('Dépenses sur factures'!H300="","",'Dépenses sur factures'!H300)</f>
        <v/>
      </c>
      <c r="I300" s="102"/>
      <c r="J300" s="297" t="str">
        <f t="shared" si="12"/>
        <v/>
      </c>
      <c r="K300" s="297" t="str">
        <f t="shared" si="13"/>
        <v/>
      </c>
      <c r="L300" s="102"/>
      <c r="M300" s="193"/>
      <c r="N300" s="194"/>
      <c r="O300" s="301" t="str">
        <f>IF(AND(OR(I300="KO",L300&lt;&gt;""),OR(I300="",J300="",K300="")),Listes!$A$68,IF(AND(L300="",I300&lt;&gt;""),Listes!$A$69,IF(AND(H300&lt;L300,N300=""),Listes!$A$70,IF(AND(K300&lt;J300,N300=""),Listes!$A$71,IF(AND(L300&lt;&gt;"",L300&lt;H300,M300=""),Listes!$A$72,IF(AND(P300="",OR(I300&lt;&gt;"",J300&lt;&gt;"",K300&lt;&gt;"")),Listes!$A$73,""))))))</f>
        <v/>
      </c>
      <c r="P300" s="291"/>
      <c r="Q300" s="331">
        <f t="shared" si="14"/>
        <v>0</v>
      </c>
    </row>
    <row r="301" spans="1:17" ht="20.149999999999999" customHeight="1" x14ac:dyDescent="0.35">
      <c r="A301" s="126">
        <v>295</v>
      </c>
      <c r="B301" s="123" t="str">
        <f>IF('Dépenses sur factures'!B301="","",'Dépenses sur factures'!B301)</f>
        <v/>
      </c>
      <c r="C301" s="197" t="str">
        <f>IF('Dépenses sur factures'!C301="","",'Dépenses sur factures'!C301)</f>
        <v/>
      </c>
      <c r="D301" s="197" t="str">
        <f>IF('Dépenses sur factures'!D301="","",'Dépenses sur factures'!D301)</f>
        <v/>
      </c>
      <c r="E301" s="123" t="str">
        <f>IF('Dépenses sur factures'!E301="","",'Dépenses sur factures'!E301)</f>
        <v/>
      </c>
      <c r="F301" s="296" t="str">
        <f>IF('Dépenses sur factures'!F301="","",'Dépenses sur factures'!F301)</f>
        <v/>
      </c>
      <c r="G301" s="296" t="str">
        <f>IF('Dépenses sur factures'!G301="","",'Dépenses sur factures'!G301)</f>
        <v/>
      </c>
      <c r="H301" s="125" t="str">
        <f>IF('Dépenses sur factures'!H301="","",'Dépenses sur factures'!H301)</f>
        <v/>
      </c>
      <c r="I301" s="102"/>
      <c r="J301" s="297" t="str">
        <f t="shared" si="12"/>
        <v/>
      </c>
      <c r="K301" s="297" t="str">
        <f t="shared" si="13"/>
        <v/>
      </c>
      <c r="L301" s="102"/>
      <c r="M301" s="193"/>
      <c r="N301" s="194"/>
      <c r="O301" s="301" t="str">
        <f>IF(AND(OR(I301="KO",L301&lt;&gt;""),OR(I301="",J301="",K301="")),Listes!$A$68,IF(AND(L301="",I301&lt;&gt;""),Listes!$A$69,IF(AND(H301&lt;L301,N301=""),Listes!$A$70,IF(AND(K301&lt;J301,N301=""),Listes!$A$71,IF(AND(L301&lt;&gt;"",L301&lt;H301,M301=""),Listes!$A$72,IF(AND(P301="",OR(I301&lt;&gt;"",J301&lt;&gt;"",K301&lt;&gt;"")),Listes!$A$73,""))))))</f>
        <v/>
      </c>
      <c r="P301" s="291"/>
      <c r="Q301" s="331">
        <f t="shared" si="14"/>
        <v>0</v>
      </c>
    </row>
    <row r="302" spans="1:17" ht="20.149999999999999" customHeight="1" x14ac:dyDescent="0.35">
      <c r="A302" s="126">
        <v>296</v>
      </c>
      <c r="B302" s="123" t="str">
        <f>IF('Dépenses sur factures'!B302="","",'Dépenses sur factures'!B302)</f>
        <v/>
      </c>
      <c r="C302" s="197" t="str">
        <f>IF('Dépenses sur factures'!C302="","",'Dépenses sur factures'!C302)</f>
        <v/>
      </c>
      <c r="D302" s="197" t="str">
        <f>IF('Dépenses sur factures'!D302="","",'Dépenses sur factures'!D302)</f>
        <v/>
      </c>
      <c r="E302" s="123" t="str">
        <f>IF('Dépenses sur factures'!E302="","",'Dépenses sur factures'!E302)</f>
        <v/>
      </c>
      <c r="F302" s="296" t="str">
        <f>IF('Dépenses sur factures'!F302="","",'Dépenses sur factures'!F302)</f>
        <v/>
      </c>
      <c r="G302" s="296" t="str">
        <f>IF('Dépenses sur factures'!G302="","",'Dépenses sur factures'!G302)</f>
        <v/>
      </c>
      <c r="H302" s="125" t="str">
        <f>IF('Dépenses sur factures'!H302="","",'Dépenses sur factures'!H302)</f>
        <v/>
      </c>
      <c r="I302" s="102"/>
      <c r="J302" s="297" t="str">
        <f t="shared" si="12"/>
        <v/>
      </c>
      <c r="K302" s="297" t="str">
        <f t="shared" si="13"/>
        <v/>
      </c>
      <c r="L302" s="102"/>
      <c r="M302" s="193"/>
      <c r="N302" s="194"/>
      <c r="O302" s="301" t="str">
        <f>IF(AND(OR(I302="KO",L302&lt;&gt;""),OR(I302="",J302="",K302="")),Listes!$A$68,IF(AND(L302="",I302&lt;&gt;""),Listes!$A$69,IF(AND(H302&lt;L302,N302=""),Listes!$A$70,IF(AND(K302&lt;J302,N302=""),Listes!$A$71,IF(AND(L302&lt;&gt;"",L302&lt;H302,M302=""),Listes!$A$72,IF(AND(P302="",OR(I302&lt;&gt;"",J302&lt;&gt;"",K302&lt;&gt;"")),Listes!$A$73,""))))))</f>
        <v/>
      </c>
      <c r="P302" s="291"/>
      <c r="Q302" s="331">
        <f t="shared" si="14"/>
        <v>0</v>
      </c>
    </row>
    <row r="303" spans="1:17" ht="20.149999999999999" customHeight="1" x14ac:dyDescent="0.35">
      <c r="A303" s="126">
        <v>297</v>
      </c>
      <c r="B303" s="123" t="str">
        <f>IF('Dépenses sur factures'!B303="","",'Dépenses sur factures'!B303)</f>
        <v/>
      </c>
      <c r="C303" s="197" t="str">
        <f>IF('Dépenses sur factures'!C303="","",'Dépenses sur factures'!C303)</f>
        <v/>
      </c>
      <c r="D303" s="197" t="str">
        <f>IF('Dépenses sur factures'!D303="","",'Dépenses sur factures'!D303)</f>
        <v/>
      </c>
      <c r="E303" s="123" t="str">
        <f>IF('Dépenses sur factures'!E303="","",'Dépenses sur factures'!E303)</f>
        <v/>
      </c>
      <c r="F303" s="296" t="str">
        <f>IF('Dépenses sur factures'!F303="","",'Dépenses sur factures'!F303)</f>
        <v/>
      </c>
      <c r="G303" s="296" t="str">
        <f>IF('Dépenses sur factures'!G303="","",'Dépenses sur factures'!G303)</f>
        <v/>
      </c>
      <c r="H303" s="125" t="str">
        <f>IF('Dépenses sur factures'!H303="","",'Dépenses sur factures'!H303)</f>
        <v/>
      </c>
      <c r="I303" s="102"/>
      <c r="J303" s="297" t="str">
        <f t="shared" si="12"/>
        <v/>
      </c>
      <c r="K303" s="297" t="str">
        <f t="shared" si="13"/>
        <v/>
      </c>
      <c r="L303" s="102"/>
      <c r="M303" s="193"/>
      <c r="N303" s="194"/>
      <c r="O303" s="301" t="str">
        <f>IF(AND(OR(I303="KO",L303&lt;&gt;""),OR(I303="",J303="",K303="")),Listes!$A$68,IF(AND(L303="",I303&lt;&gt;""),Listes!$A$69,IF(AND(H303&lt;L303,N303=""),Listes!$A$70,IF(AND(K303&lt;J303,N303=""),Listes!$A$71,IF(AND(L303&lt;&gt;"",L303&lt;H303,M303=""),Listes!$A$72,IF(AND(P303="",OR(I303&lt;&gt;"",J303&lt;&gt;"",K303&lt;&gt;"")),Listes!$A$73,""))))))</f>
        <v/>
      </c>
      <c r="P303" s="291"/>
      <c r="Q303" s="331">
        <f t="shared" si="14"/>
        <v>0</v>
      </c>
    </row>
    <row r="304" spans="1:17" ht="20.149999999999999" customHeight="1" x14ac:dyDescent="0.35">
      <c r="A304" s="126">
        <v>298</v>
      </c>
      <c r="B304" s="123" t="str">
        <f>IF('Dépenses sur factures'!B304="","",'Dépenses sur factures'!B304)</f>
        <v/>
      </c>
      <c r="C304" s="197" t="str">
        <f>IF('Dépenses sur factures'!C304="","",'Dépenses sur factures'!C304)</f>
        <v/>
      </c>
      <c r="D304" s="197" t="str">
        <f>IF('Dépenses sur factures'!D304="","",'Dépenses sur factures'!D304)</f>
        <v/>
      </c>
      <c r="E304" s="123" t="str">
        <f>IF('Dépenses sur factures'!E304="","",'Dépenses sur factures'!E304)</f>
        <v/>
      </c>
      <c r="F304" s="296" t="str">
        <f>IF('Dépenses sur factures'!F304="","",'Dépenses sur factures'!F304)</f>
        <v/>
      </c>
      <c r="G304" s="296" t="str">
        <f>IF('Dépenses sur factures'!G304="","",'Dépenses sur factures'!G304)</f>
        <v/>
      </c>
      <c r="H304" s="125" t="str">
        <f>IF('Dépenses sur factures'!H304="","",'Dépenses sur factures'!H304)</f>
        <v/>
      </c>
      <c r="I304" s="102"/>
      <c r="J304" s="297" t="str">
        <f t="shared" si="12"/>
        <v/>
      </c>
      <c r="K304" s="297" t="str">
        <f t="shared" si="13"/>
        <v/>
      </c>
      <c r="L304" s="102"/>
      <c r="M304" s="193"/>
      <c r="N304" s="194"/>
      <c r="O304" s="301" t="str">
        <f>IF(AND(OR(I304="KO",L304&lt;&gt;""),OR(I304="",J304="",K304="")),Listes!$A$68,IF(AND(L304="",I304&lt;&gt;""),Listes!$A$69,IF(AND(H304&lt;L304,N304=""),Listes!$A$70,IF(AND(K304&lt;J304,N304=""),Listes!$A$71,IF(AND(L304&lt;&gt;"",L304&lt;H304,M304=""),Listes!$A$72,IF(AND(P304="",OR(I304&lt;&gt;"",J304&lt;&gt;"",K304&lt;&gt;"")),Listes!$A$73,""))))))</f>
        <v/>
      </c>
      <c r="P304" s="291"/>
      <c r="Q304" s="331">
        <f t="shared" si="14"/>
        <v>0</v>
      </c>
    </row>
    <row r="305" spans="1:17" ht="20.149999999999999" customHeight="1" x14ac:dyDescent="0.35">
      <c r="A305" s="126">
        <v>299</v>
      </c>
      <c r="B305" s="123" t="str">
        <f>IF('Dépenses sur factures'!B305="","",'Dépenses sur factures'!B305)</f>
        <v/>
      </c>
      <c r="C305" s="197" t="str">
        <f>IF('Dépenses sur factures'!C305="","",'Dépenses sur factures'!C305)</f>
        <v/>
      </c>
      <c r="D305" s="197" t="str">
        <f>IF('Dépenses sur factures'!D305="","",'Dépenses sur factures'!D305)</f>
        <v/>
      </c>
      <c r="E305" s="123" t="str">
        <f>IF('Dépenses sur factures'!E305="","",'Dépenses sur factures'!E305)</f>
        <v/>
      </c>
      <c r="F305" s="296" t="str">
        <f>IF('Dépenses sur factures'!F305="","",'Dépenses sur factures'!F305)</f>
        <v/>
      </c>
      <c r="G305" s="296" t="str">
        <f>IF('Dépenses sur factures'!G305="","",'Dépenses sur factures'!G305)</f>
        <v/>
      </c>
      <c r="H305" s="125" t="str">
        <f>IF('Dépenses sur factures'!H305="","",'Dépenses sur factures'!H305)</f>
        <v/>
      </c>
      <c r="I305" s="102"/>
      <c r="J305" s="297" t="str">
        <f t="shared" si="12"/>
        <v/>
      </c>
      <c r="K305" s="297" t="str">
        <f t="shared" si="13"/>
        <v/>
      </c>
      <c r="L305" s="102"/>
      <c r="M305" s="193"/>
      <c r="N305" s="194"/>
      <c r="O305" s="301" t="str">
        <f>IF(AND(OR(I305="KO",L305&lt;&gt;""),OR(I305="",J305="",K305="")),Listes!$A$68,IF(AND(L305="",I305&lt;&gt;""),Listes!$A$69,IF(AND(H305&lt;L305,N305=""),Listes!$A$70,IF(AND(K305&lt;J305,N305=""),Listes!$A$71,IF(AND(L305&lt;&gt;"",L305&lt;H305,M305=""),Listes!$A$72,IF(AND(P305="",OR(I305&lt;&gt;"",J305&lt;&gt;"",K305&lt;&gt;"")),Listes!$A$73,""))))))</f>
        <v/>
      </c>
      <c r="P305" s="291"/>
      <c r="Q305" s="331">
        <f t="shared" si="14"/>
        <v>0</v>
      </c>
    </row>
    <row r="306" spans="1:17" ht="20.149999999999999" customHeight="1" x14ac:dyDescent="0.35">
      <c r="A306" s="126">
        <v>300</v>
      </c>
      <c r="B306" s="123" t="str">
        <f>IF('Dépenses sur factures'!B306="","",'Dépenses sur factures'!B306)</f>
        <v/>
      </c>
      <c r="C306" s="197" t="str">
        <f>IF('Dépenses sur factures'!C306="","",'Dépenses sur factures'!C306)</f>
        <v/>
      </c>
      <c r="D306" s="197" t="str">
        <f>IF('Dépenses sur factures'!D306="","",'Dépenses sur factures'!D306)</f>
        <v/>
      </c>
      <c r="E306" s="123" t="str">
        <f>IF('Dépenses sur factures'!E306="","",'Dépenses sur factures'!E306)</f>
        <v/>
      </c>
      <c r="F306" s="296" t="str">
        <f>IF('Dépenses sur factures'!F306="","",'Dépenses sur factures'!F306)</f>
        <v/>
      </c>
      <c r="G306" s="296" t="str">
        <f>IF('Dépenses sur factures'!G306="","",'Dépenses sur factures'!G306)</f>
        <v/>
      </c>
      <c r="H306" s="125" t="str">
        <f>IF('Dépenses sur factures'!H306="","",'Dépenses sur factures'!H306)</f>
        <v/>
      </c>
      <c r="I306" s="102"/>
      <c r="J306" s="297" t="str">
        <f t="shared" si="12"/>
        <v/>
      </c>
      <c r="K306" s="297" t="str">
        <f t="shared" si="13"/>
        <v/>
      </c>
      <c r="L306" s="102"/>
      <c r="M306" s="193"/>
      <c r="N306" s="194"/>
      <c r="O306" s="301" t="str">
        <f>IF(AND(OR(I306="KO",L306&lt;&gt;""),OR(I306="",J306="",K306="")),Listes!$A$68,IF(AND(L306="",I306&lt;&gt;""),Listes!$A$69,IF(AND(H306&lt;L306,N306=""),Listes!$A$70,IF(AND(K306&lt;J306,N306=""),Listes!$A$71,IF(AND(L306&lt;&gt;"",L306&lt;H306,M306=""),Listes!$A$72,IF(AND(P306="",OR(I306&lt;&gt;"",J306&lt;&gt;"",K306&lt;&gt;"")),Listes!$A$73,""))))))</f>
        <v/>
      </c>
      <c r="P306" s="291"/>
      <c r="Q306" s="331">
        <f t="shared" si="14"/>
        <v>0</v>
      </c>
    </row>
    <row r="307" spans="1:17" ht="20.149999999999999" customHeight="1" x14ac:dyDescent="0.35">
      <c r="A307" s="126">
        <v>301</v>
      </c>
      <c r="B307" s="123" t="str">
        <f>IF('Dépenses sur factures'!B307="","",'Dépenses sur factures'!B307)</f>
        <v/>
      </c>
      <c r="C307" s="197" t="str">
        <f>IF('Dépenses sur factures'!C307="","",'Dépenses sur factures'!C307)</f>
        <v/>
      </c>
      <c r="D307" s="197" t="str">
        <f>IF('Dépenses sur factures'!D307="","",'Dépenses sur factures'!D307)</f>
        <v/>
      </c>
      <c r="E307" s="123" t="str">
        <f>IF('Dépenses sur factures'!E307="","",'Dépenses sur factures'!E307)</f>
        <v/>
      </c>
      <c r="F307" s="296" t="str">
        <f>IF('Dépenses sur factures'!F307="","",'Dépenses sur factures'!F307)</f>
        <v/>
      </c>
      <c r="G307" s="296" t="str">
        <f>IF('Dépenses sur factures'!G307="","",'Dépenses sur factures'!G307)</f>
        <v/>
      </c>
      <c r="H307" s="125" t="str">
        <f>IF('Dépenses sur factures'!H307="","",'Dépenses sur factures'!H307)</f>
        <v/>
      </c>
      <c r="I307" s="102"/>
      <c r="J307" s="297" t="str">
        <f t="shared" si="12"/>
        <v/>
      </c>
      <c r="K307" s="297" t="str">
        <f t="shared" si="13"/>
        <v/>
      </c>
      <c r="L307" s="102"/>
      <c r="M307" s="193"/>
      <c r="N307" s="194"/>
      <c r="O307" s="301" t="str">
        <f>IF(AND(OR(I307="KO",L307&lt;&gt;""),OR(I307="",J307="",K307="")),Listes!$A$68,IF(AND(L307="",I307&lt;&gt;""),Listes!$A$69,IF(AND(H307&lt;L307,N307=""),Listes!$A$70,IF(AND(K307&lt;J307,N307=""),Listes!$A$71,IF(AND(L307&lt;&gt;"",L307&lt;H307,M307=""),Listes!$A$72,IF(AND(P307="",OR(I307&lt;&gt;"",J307&lt;&gt;"",K307&lt;&gt;"")),Listes!$A$73,""))))))</f>
        <v/>
      </c>
      <c r="P307" s="291"/>
      <c r="Q307" s="331">
        <f t="shared" si="14"/>
        <v>0</v>
      </c>
    </row>
    <row r="308" spans="1:17" ht="20.149999999999999" customHeight="1" x14ac:dyDescent="0.35">
      <c r="A308" s="126">
        <v>302</v>
      </c>
      <c r="B308" s="123" t="str">
        <f>IF('Dépenses sur factures'!B308="","",'Dépenses sur factures'!B308)</f>
        <v/>
      </c>
      <c r="C308" s="197" t="str">
        <f>IF('Dépenses sur factures'!C308="","",'Dépenses sur factures'!C308)</f>
        <v/>
      </c>
      <c r="D308" s="197" t="str">
        <f>IF('Dépenses sur factures'!D308="","",'Dépenses sur factures'!D308)</f>
        <v/>
      </c>
      <c r="E308" s="123" t="str">
        <f>IF('Dépenses sur factures'!E308="","",'Dépenses sur factures'!E308)</f>
        <v/>
      </c>
      <c r="F308" s="296" t="str">
        <f>IF('Dépenses sur factures'!F308="","",'Dépenses sur factures'!F308)</f>
        <v/>
      </c>
      <c r="G308" s="296" t="str">
        <f>IF('Dépenses sur factures'!G308="","",'Dépenses sur factures'!G308)</f>
        <v/>
      </c>
      <c r="H308" s="125" t="str">
        <f>IF('Dépenses sur factures'!H308="","",'Dépenses sur factures'!H308)</f>
        <v/>
      </c>
      <c r="I308" s="102"/>
      <c r="J308" s="297" t="str">
        <f t="shared" si="12"/>
        <v/>
      </c>
      <c r="K308" s="297" t="str">
        <f t="shared" si="13"/>
        <v/>
      </c>
      <c r="L308" s="102"/>
      <c r="M308" s="193"/>
      <c r="N308" s="194"/>
      <c r="O308" s="301" t="str">
        <f>IF(AND(OR(I308="KO",L308&lt;&gt;""),OR(I308="",J308="",K308="")),Listes!$A$68,IF(AND(L308="",I308&lt;&gt;""),Listes!$A$69,IF(AND(H308&lt;L308,N308=""),Listes!$A$70,IF(AND(K308&lt;J308,N308=""),Listes!$A$71,IF(AND(L308&lt;&gt;"",L308&lt;H308,M308=""),Listes!$A$72,IF(AND(P308="",OR(I308&lt;&gt;"",J308&lt;&gt;"",K308&lt;&gt;"")),Listes!$A$73,""))))))</f>
        <v/>
      </c>
      <c r="P308" s="291"/>
      <c r="Q308" s="331">
        <f t="shared" si="14"/>
        <v>0</v>
      </c>
    </row>
    <row r="309" spans="1:17" ht="20.149999999999999" customHeight="1" x14ac:dyDescent="0.35">
      <c r="A309" s="126">
        <v>303</v>
      </c>
      <c r="B309" s="123" t="str">
        <f>IF('Dépenses sur factures'!B309="","",'Dépenses sur factures'!B309)</f>
        <v/>
      </c>
      <c r="C309" s="197" t="str">
        <f>IF('Dépenses sur factures'!C309="","",'Dépenses sur factures'!C309)</f>
        <v/>
      </c>
      <c r="D309" s="197" t="str">
        <f>IF('Dépenses sur factures'!D309="","",'Dépenses sur factures'!D309)</f>
        <v/>
      </c>
      <c r="E309" s="123" t="str">
        <f>IF('Dépenses sur factures'!E309="","",'Dépenses sur factures'!E309)</f>
        <v/>
      </c>
      <c r="F309" s="296" t="str">
        <f>IF('Dépenses sur factures'!F309="","",'Dépenses sur factures'!F309)</f>
        <v/>
      </c>
      <c r="G309" s="296" t="str">
        <f>IF('Dépenses sur factures'!G309="","",'Dépenses sur factures'!G309)</f>
        <v/>
      </c>
      <c r="H309" s="125" t="str">
        <f>IF('Dépenses sur factures'!H309="","",'Dépenses sur factures'!H309)</f>
        <v/>
      </c>
      <c r="I309" s="102"/>
      <c r="J309" s="297" t="str">
        <f t="shared" si="12"/>
        <v/>
      </c>
      <c r="K309" s="297" t="str">
        <f t="shared" si="13"/>
        <v/>
      </c>
      <c r="L309" s="102"/>
      <c r="M309" s="193"/>
      <c r="N309" s="194"/>
      <c r="O309" s="301" t="str">
        <f>IF(AND(OR(I309="KO",L309&lt;&gt;""),OR(I309="",J309="",K309="")),Listes!$A$68,IF(AND(L309="",I309&lt;&gt;""),Listes!$A$69,IF(AND(H309&lt;L309,N309=""),Listes!$A$70,IF(AND(K309&lt;J309,N309=""),Listes!$A$71,IF(AND(L309&lt;&gt;"",L309&lt;H309,M309=""),Listes!$A$72,IF(AND(P309="",OR(I309&lt;&gt;"",J309&lt;&gt;"",K309&lt;&gt;"")),Listes!$A$73,""))))))</f>
        <v/>
      </c>
      <c r="P309" s="291"/>
      <c r="Q309" s="331">
        <f t="shared" si="14"/>
        <v>0</v>
      </c>
    </row>
    <row r="310" spans="1:17" ht="20.149999999999999" customHeight="1" x14ac:dyDescent="0.35">
      <c r="A310" s="126">
        <v>304</v>
      </c>
      <c r="B310" s="123" t="str">
        <f>IF('Dépenses sur factures'!B310="","",'Dépenses sur factures'!B310)</f>
        <v/>
      </c>
      <c r="C310" s="197" t="str">
        <f>IF('Dépenses sur factures'!C310="","",'Dépenses sur factures'!C310)</f>
        <v/>
      </c>
      <c r="D310" s="197" t="str">
        <f>IF('Dépenses sur factures'!D310="","",'Dépenses sur factures'!D310)</f>
        <v/>
      </c>
      <c r="E310" s="123" t="str">
        <f>IF('Dépenses sur factures'!E310="","",'Dépenses sur factures'!E310)</f>
        <v/>
      </c>
      <c r="F310" s="296" t="str">
        <f>IF('Dépenses sur factures'!F310="","",'Dépenses sur factures'!F310)</f>
        <v/>
      </c>
      <c r="G310" s="296" t="str">
        <f>IF('Dépenses sur factures'!G310="","",'Dépenses sur factures'!G310)</f>
        <v/>
      </c>
      <c r="H310" s="125" t="str">
        <f>IF('Dépenses sur factures'!H310="","",'Dépenses sur factures'!H310)</f>
        <v/>
      </c>
      <c r="I310" s="102"/>
      <c r="J310" s="297" t="str">
        <f t="shared" si="12"/>
        <v/>
      </c>
      <c r="K310" s="297" t="str">
        <f t="shared" si="13"/>
        <v/>
      </c>
      <c r="L310" s="102"/>
      <c r="M310" s="193"/>
      <c r="N310" s="194"/>
      <c r="O310" s="301" t="str">
        <f>IF(AND(OR(I310="KO",L310&lt;&gt;""),OR(I310="",J310="",K310="")),Listes!$A$68,IF(AND(L310="",I310&lt;&gt;""),Listes!$A$69,IF(AND(H310&lt;L310,N310=""),Listes!$A$70,IF(AND(K310&lt;J310,N310=""),Listes!$A$71,IF(AND(L310&lt;&gt;"",L310&lt;H310,M310=""),Listes!$A$72,IF(AND(P310="",OR(I310&lt;&gt;"",J310&lt;&gt;"",K310&lt;&gt;"")),Listes!$A$73,""))))))</f>
        <v/>
      </c>
      <c r="P310" s="291"/>
      <c r="Q310" s="331">
        <f t="shared" si="14"/>
        <v>0</v>
      </c>
    </row>
    <row r="311" spans="1:17" ht="20.149999999999999" customHeight="1" x14ac:dyDescent="0.35">
      <c r="A311" s="126">
        <v>305</v>
      </c>
      <c r="B311" s="123" t="str">
        <f>IF('Dépenses sur factures'!B311="","",'Dépenses sur factures'!B311)</f>
        <v/>
      </c>
      <c r="C311" s="197" t="str">
        <f>IF('Dépenses sur factures'!C311="","",'Dépenses sur factures'!C311)</f>
        <v/>
      </c>
      <c r="D311" s="197" t="str">
        <f>IF('Dépenses sur factures'!D311="","",'Dépenses sur factures'!D311)</f>
        <v/>
      </c>
      <c r="E311" s="123" t="str">
        <f>IF('Dépenses sur factures'!E311="","",'Dépenses sur factures'!E311)</f>
        <v/>
      </c>
      <c r="F311" s="296" t="str">
        <f>IF('Dépenses sur factures'!F311="","",'Dépenses sur factures'!F311)</f>
        <v/>
      </c>
      <c r="G311" s="296" t="str">
        <f>IF('Dépenses sur factures'!G311="","",'Dépenses sur factures'!G311)</f>
        <v/>
      </c>
      <c r="H311" s="125" t="str">
        <f>IF('Dépenses sur factures'!H311="","",'Dépenses sur factures'!H311)</f>
        <v/>
      </c>
      <c r="I311" s="102"/>
      <c r="J311" s="297" t="str">
        <f t="shared" si="12"/>
        <v/>
      </c>
      <c r="K311" s="297" t="str">
        <f t="shared" si="13"/>
        <v/>
      </c>
      <c r="L311" s="102"/>
      <c r="M311" s="193"/>
      <c r="N311" s="194"/>
      <c r="O311" s="301" t="str">
        <f>IF(AND(OR(I311="KO",L311&lt;&gt;""),OR(I311="",J311="",K311="")),Listes!$A$68,IF(AND(L311="",I311&lt;&gt;""),Listes!$A$69,IF(AND(H311&lt;L311,N311=""),Listes!$A$70,IF(AND(K311&lt;J311,N311=""),Listes!$A$71,IF(AND(L311&lt;&gt;"",L311&lt;H311,M311=""),Listes!$A$72,IF(AND(P311="",OR(I311&lt;&gt;"",J311&lt;&gt;"",K311&lt;&gt;"")),Listes!$A$73,""))))))</f>
        <v/>
      </c>
      <c r="P311" s="291"/>
      <c r="Q311" s="331">
        <f t="shared" si="14"/>
        <v>0</v>
      </c>
    </row>
    <row r="312" spans="1:17" ht="20.149999999999999" customHeight="1" x14ac:dyDescent="0.35">
      <c r="A312" s="126">
        <v>306</v>
      </c>
      <c r="B312" s="123" t="str">
        <f>IF('Dépenses sur factures'!B312="","",'Dépenses sur factures'!B312)</f>
        <v/>
      </c>
      <c r="C312" s="197" t="str">
        <f>IF('Dépenses sur factures'!C312="","",'Dépenses sur factures'!C312)</f>
        <v/>
      </c>
      <c r="D312" s="197" t="str">
        <f>IF('Dépenses sur factures'!D312="","",'Dépenses sur factures'!D312)</f>
        <v/>
      </c>
      <c r="E312" s="123" t="str">
        <f>IF('Dépenses sur factures'!E312="","",'Dépenses sur factures'!E312)</f>
        <v/>
      </c>
      <c r="F312" s="296" t="str">
        <f>IF('Dépenses sur factures'!F312="","",'Dépenses sur factures'!F312)</f>
        <v/>
      </c>
      <c r="G312" s="296" t="str">
        <f>IF('Dépenses sur factures'!G312="","",'Dépenses sur factures'!G312)</f>
        <v/>
      </c>
      <c r="H312" s="125" t="str">
        <f>IF('Dépenses sur factures'!H312="","",'Dépenses sur factures'!H312)</f>
        <v/>
      </c>
      <c r="I312" s="102"/>
      <c r="J312" s="297" t="str">
        <f t="shared" si="12"/>
        <v/>
      </c>
      <c r="K312" s="297" t="str">
        <f t="shared" si="13"/>
        <v/>
      </c>
      <c r="L312" s="102"/>
      <c r="M312" s="193"/>
      <c r="N312" s="194"/>
      <c r="O312" s="301" t="str">
        <f>IF(AND(OR(I312="KO",L312&lt;&gt;""),OR(I312="",J312="",K312="")),Listes!$A$68,IF(AND(L312="",I312&lt;&gt;""),Listes!$A$69,IF(AND(H312&lt;L312,N312=""),Listes!$A$70,IF(AND(K312&lt;J312,N312=""),Listes!$A$71,IF(AND(L312&lt;&gt;"",L312&lt;H312,M312=""),Listes!$A$72,IF(AND(P312="",OR(I312&lt;&gt;"",J312&lt;&gt;"",K312&lt;&gt;"")),Listes!$A$73,""))))))</f>
        <v/>
      </c>
      <c r="P312" s="291"/>
      <c r="Q312" s="331">
        <f t="shared" si="14"/>
        <v>0</v>
      </c>
    </row>
    <row r="313" spans="1:17" ht="20.149999999999999" customHeight="1" x14ac:dyDescent="0.35">
      <c r="A313" s="126">
        <v>307</v>
      </c>
      <c r="B313" s="123" t="str">
        <f>IF('Dépenses sur factures'!B313="","",'Dépenses sur factures'!B313)</f>
        <v/>
      </c>
      <c r="C313" s="197" t="str">
        <f>IF('Dépenses sur factures'!C313="","",'Dépenses sur factures'!C313)</f>
        <v/>
      </c>
      <c r="D313" s="197" t="str">
        <f>IF('Dépenses sur factures'!D313="","",'Dépenses sur factures'!D313)</f>
        <v/>
      </c>
      <c r="E313" s="123" t="str">
        <f>IF('Dépenses sur factures'!E313="","",'Dépenses sur factures'!E313)</f>
        <v/>
      </c>
      <c r="F313" s="296" t="str">
        <f>IF('Dépenses sur factures'!F313="","",'Dépenses sur factures'!F313)</f>
        <v/>
      </c>
      <c r="G313" s="296" t="str">
        <f>IF('Dépenses sur factures'!G313="","",'Dépenses sur factures'!G313)</f>
        <v/>
      </c>
      <c r="H313" s="125" t="str">
        <f>IF('Dépenses sur factures'!H313="","",'Dépenses sur factures'!H313)</f>
        <v/>
      </c>
      <c r="I313" s="102"/>
      <c r="J313" s="297" t="str">
        <f t="shared" si="12"/>
        <v/>
      </c>
      <c r="K313" s="297" t="str">
        <f t="shared" si="13"/>
        <v/>
      </c>
      <c r="L313" s="102"/>
      <c r="M313" s="193"/>
      <c r="N313" s="194"/>
      <c r="O313" s="301" t="str">
        <f>IF(AND(OR(I313="KO",L313&lt;&gt;""),OR(I313="",J313="",K313="")),Listes!$A$68,IF(AND(L313="",I313&lt;&gt;""),Listes!$A$69,IF(AND(H313&lt;L313,N313=""),Listes!$A$70,IF(AND(K313&lt;J313,N313=""),Listes!$A$71,IF(AND(L313&lt;&gt;"",L313&lt;H313,M313=""),Listes!$A$72,IF(AND(P313="",OR(I313&lt;&gt;"",J313&lt;&gt;"",K313&lt;&gt;"")),Listes!$A$73,""))))))</f>
        <v/>
      </c>
      <c r="P313" s="291"/>
      <c r="Q313" s="331">
        <f t="shared" si="14"/>
        <v>0</v>
      </c>
    </row>
    <row r="314" spans="1:17" ht="20.149999999999999" customHeight="1" x14ac:dyDescent="0.35">
      <c r="A314" s="126">
        <v>308</v>
      </c>
      <c r="B314" s="123" t="str">
        <f>IF('Dépenses sur factures'!B314="","",'Dépenses sur factures'!B314)</f>
        <v/>
      </c>
      <c r="C314" s="197" t="str">
        <f>IF('Dépenses sur factures'!C314="","",'Dépenses sur factures'!C314)</f>
        <v/>
      </c>
      <c r="D314" s="197" t="str">
        <f>IF('Dépenses sur factures'!D314="","",'Dépenses sur factures'!D314)</f>
        <v/>
      </c>
      <c r="E314" s="123" t="str">
        <f>IF('Dépenses sur factures'!E314="","",'Dépenses sur factures'!E314)</f>
        <v/>
      </c>
      <c r="F314" s="296" t="str">
        <f>IF('Dépenses sur factures'!F314="","",'Dépenses sur factures'!F314)</f>
        <v/>
      </c>
      <c r="G314" s="296" t="str">
        <f>IF('Dépenses sur factures'!G314="","",'Dépenses sur factures'!G314)</f>
        <v/>
      </c>
      <c r="H314" s="125" t="str">
        <f>IF('Dépenses sur factures'!H314="","",'Dépenses sur factures'!H314)</f>
        <v/>
      </c>
      <c r="I314" s="102"/>
      <c r="J314" s="297" t="str">
        <f t="shared" si="12"/>
        <v/>
      </c>
      <c r="K314" s="297" t="str">
        <f t="shared" si="13"/>
        <v/>
      </c>
      <c r="L314" s="102"/>
      <c r="M314" s="193"/>
      <c r="N314" s="194"/>
      <c r="O314" s="301" t="str">
        <f>IF(AND(OR(I314="KO",L314&lt;&gt;""),OR(I314="",J314="",K314="")),Listes!$A$68,IF(AND(L314="",I314&lt;&gt;""),Listes!$A$69,IF(AND(H314&lt;L314,N314=""),Listes!$A$70,IF(AND(K314&lt;J314,N314=""),Listes!$A$71,IF(AND(L314&lt;&gt;"",L314&lt;H314,M314=""),Listes!$A$72,IF(AND(P314="",OR(I314&lt;&gt;"",J314&lt;&gt;"",K314&lt;&gt;"")),Listes!$A$73,""))))))</f>
        <v/>
      </c>
      <c r="P314" s="291"/>
      <c r="Q314" s="331">
        <f t="shared" si="14"/>
        <v>0</v>
      </c>
    </row>
    <row r="315" spans="1:17" ht="20.149999999999999" customHeight="1" x14ac:dyDescent="0.35">
      <c r="A315" s="126">
        <v>309</v>
      </c>
      <c r="B315" s="123" t="str">
        <f>IF('Dépenses sur factures'!B315="","",'Dépenses sur factures'!B315)</f>
        <v/>
      </c>
      <c r="C315" s="197" t="str">
        <f>IF('Dépenses sur factures'!C315="","",'Dépenses sur factures'!C315)</f>
        <v/>
      </c>
      <c r="D315" s="197" t="str">
        <f>IF('Dépenses sur factures'!D315="","",'Dépenses sur factures'!D315)</f>
        <v/>
      </c>
      <c r="E315" s="123" t="str">
        <f>IF('Dépenses sur factures'!E315="","",'Dépenses sur factures'!E315)</f>
        <v/>
      </c>
      <c r="F315" s="296" t="str">
        <f>IF('Dépenses sur factures'!F315="","",'Dépenses sur factures'!F315)</f>
        <v/>
      </c>
      <c r="G315" s="296" t="str">
        <f>IF('Dépenses sur factures'!G315="","",'Dépenses sur factures'!G315)</f>
        <v/>
      </c>
      <c r="H315" s="125" t="str">
        <f>IF('Dépenses sur factures'!H315="","",'Dépenses sur factures'!H315)</f>
        <v/>
      </c>
      <c r="I315" s="102"/>
      <c r="J315" s="297" t="str">
        <f t="shared" si="12"/>
        <v/>
      </c>
      <c r="K315" s="297" t="str">
        <f t="shared" si="13"/>
        <v/>
      </c>
      <c r="L315" s="102"/>
      <c r="M315" s="193"/>
      <c r="N315" s="194"/>
      <c r="O315" s="301" t="str">
        <f>IF(AND(OR(I315="KO",L315&lt;&gt;""),OR(I315="",J315="",K315="")),Listes!$A$68,IF(AND(L315="",I315&lt;&gt;""),Listes!$A$69,IF(AND(H315&lt;L315,N315=""),Listes!$A$70,IF(AND(K315&lt;J315,N315=""),Listes!$A$71,IF(AND(L315&lt;&gt;"",L315&lt;H315,M315=""),Listes!$A$72,IF(AND(P315="",OR(I315&lt;&gt;"",J315&lt;&gt;"",K315&lt;&gt;"")),Listes!$A$73,""))))))</f>
        <v/>
      </c>
      <c r="P315" s="291"/>
      <c r="Q315" s="331">
        <f t="shared" si="14"/>
        <v>0</v>
      </c>
    </row>
    <row r="316" spans="1:17" ht="20.149999999999999" customHeight="1" x14ac:dyDescent="0.35">
      <c r="A316" s="126">
        <v>310</v>
      </c>
      <c r="B316" s="123" t="str">
        <f>IF('Dépenses sur factures'!B316="","",'Dépenses sur factures'!B316)</f>
        <v/>
      </c>
      <c r="C316" s="197" t="str">
        <f>IF('Dépenses sur factures'!C316="","",'Dépenses sur factures'!C316)</f>
        <v/>
      </c>
      <c r="D316" s="197" t="str">
        <f>IF('Dépenses sur factures'!D316="","",'Dépenses sur factures'!D316)</f>
        <v/>
      </c>
      <c r="E316" s="123" t="str">
        <f>IF('Dépenses sur factures'!E316="","",'Dépenses sur factures'!E316)</f>
        <v/>
      </c>
      <c r="F316" s="296" t="str">
        <f>IF('Dépenses sur factures'!F316="","",'Dépenses sur factures'!F316)</f>
        <v/>
      </c>
      <c r="G316" s="296" t="str">
        <f>IF('Dépenses sur factures'!G316="","",'Dépenses sur factures'!G316)</f>
        <v/>
      </c>
      <c r="H316" s="125" t="str">
        <f>IF('Dépenses sur factures'!H316="","",'Dépenses sur factures'!H316)</f>
        <v/>
      </c>
      <c r="I316" s="102"/>
      <c r="J316" s="297" t="str">
        <f t="shared" si="12"/>
        <v/>
      </c>
      <c r="K316" s="297" t="str">
        <f t="shared" si="13"/>
        <v/>
      </c>
      <c r="L316" s="102"/>
      <c r="M316" s="193"/>
      <c r="N316" s="194"/>
      <c r="O316" s="301" t="str">
        <f>IF(AND(OR(I316="KO",L316&lt;&gt;""),OR(I316="",J316="",K316="")),Listes!$A$68,IF(AND(L316="",I316&lt;&gt;""),Listes!$A$69,IF(AND(H316&lt;L316,N316=""),Listes!$A$70,IF(AND(K316&lt;J316,N316=""),Listes!$A$71,IF(AND(L316&lt;&gt;"",L316&lt;H316,M316=""),Listes!$A$72,IF(AND(P316="",OR(I316&lt;&gt;"",J316&lt;&gt;"",K316&lt;&gt;"")),Listes!$A$73,""))))))</f>
        <v/>
      </c>
      <c r="P316" s="291"/>
      <c r="Q316" s="331">
        <f t="shared" si="14"/>
        <v>0</v>
      </c>
    </row>
    <row r="317" spans="1:17" ht="20.149999999999999" customHeight="1" x14ac:dyDescent="0.35">
      <c r="A317" s="126">
        <v>311</v>
      </c>
      <c r="B317" s="123" t="str">
        <f>IF('Dépenses sur factures'!B317="","",'Dépenses sur factures'!B317)</f>
        <v/>
      </c>
      <c r="C317" s="197" t="str">
        <f>IF('Dépenses sur factures'!C317="","",'Dépenses sur factures'!C317)</f>
        <v/>
      </c>
      <c r="D317" s="197" t="str">
        <f>IF('Dépenses sur factures'!D317="","",'Dépenses sur factures'!D317)</f>
        <v/>
      </c>
      <c r="E317" s="123" t="str">
        <f>IF('Dépenses sur factures'!E317="","",'Dépenses sur factures'!E317)</f>
        <v/>
      </c>
      <c r="F317" s="296" t="str">
        <f>IF('Dépenses sur factures'!F317="","",'Dépenses sur factures'!F317)</f>
        <v/>
      </c>
      <c r="G317" s="296" t="str">
        <f>IF('Dépenses sur factures'!G317="","",'Dépenses sur factures'!G317)</f>
        <v/>
      </c>
      <c r="H317" s="125" t="str">
        <f>IF('Dépenses sur factures'!H317="","",'Dépenses sur factures'!H317)</f>
        <v/>
      </c>
      <c r="I317" s="102"/>
      <c r="J317" s="297" t="str">
        <f t="shared" si="12"/>
        <v/>
      </c>
      <c r="K317" s="297" t="str">
        <f t="shared" si="13"/>
        <v/>
      </c>
      <c r="L317" s="102"/>
      <c r="M317" s="193"/>
      <c r="N317" s="194"/>
      <c r="O317" s="301" t="str">
        <f>IF(AND(OR(I317="KO",L317&lt;&gt;""),OR(I317="",J317="",K317="")),Listes!$A$68,IF(AND(L317="",I317&lt;&gt;""),Listes!$A$69,IF(AND(H317&lt;L317,N317=""),Listes!$A$70,IF(AND(K317&lt;J317,N317=""),Listes!$A$71,IF(AND(L317&lt;&gt;"",L317&lt;H317,M317=""),Listes!$A$72,IF(AND(P317="",OR(I317&lt;&gt;"",J317&lt;&gt;"",K317&lt;&gt;"")),Listes!$A$73,""))))))</f>
        <v/>
      </c>
      <c r="P317" s="291"/>
      <c r="Q317" s="331">
        <f t="shared" si="14"/>
        <v>0</v>
      </c>
    </row>
    <row r="318" spans="1:17" ht="20.149999999999999" customHeight="1" x14ac:dyDescent="0.35">
      <c r="A318" s="126">
        <v>312</v>
      </c>
      <c r="B318" s="123" t="str">
        <f>IF('Dépenses sur factures'!B318="","",'Dépenses sur factures'!B318)</f>
        <v/>
      </c>
      <c r="C318" s="197" t="str">
        <f>IF('Dépenses sur factures'!C318="","",'Dépenses sur factures'!C318)</f>
        <v/>
      </c>
      <c r="D318" s="197" t="str">
        <f>IF('Dépenses sur factures'!D318="","",'Dépenses sur factures'!D318)</f>
        <v/>
      </c>
      <c r="E318" s="123" t="str">
        <f>IF('Dépenses sur factures'!E318="","",'Dépenses sur factures'!E318)</f>
        <v/>
      </c>
      <c r="F318" s="296" t="str">
        <f>IF('Dépenses sur factures'!F318="","",'Dépenses sur factures'!F318)</f>
        <v/>
      </c>
      <c r="G318" s="296" t="str">
        <f>IF('Dépenses sur factures'!G318="","",'Dépenses sur factures'!G318)</f>
        <v/>
      </c>
      <c r="H318" s="125" t="str">
        <f>IF('Dépenses sur factures'!H318="","",'Dépenses sur factures'!H318)</f>
        <v/>
      </c>
      <c r="I318" s="102"/>
      <c r="J318" s="297" t="str">
        <f t="shared" si="12"/>
        <v/>
      </c>
      <c r="K318" s="297" t="str">
        <f t="shared" si="13"/>
        <v/>
      </c>
      <c r="L318" s="102"/>
      <c r="M318" s="193"/>
      <c r="N318" s="194"/>
      <c r="O318" s="301" t="str">
        <f>IF(AND(OR(I318="KO",L318&lt;&gt;""),OR(I318="",J318="",K318="")),Listes!$A$68,IF(AND(L318="",I318&lt;&gt;""),Listes!$A$69,IF(AND(H318&lt;L318,N318=""),Listes!$A$70,IF(AND(K318&lt;J318,N318=""),Listes!$A$71,IF(AND(L318&lt;&gt;"",L318&lt;H318,M318=""),Listes!$A$72,IF(AND(P318="",OR(I318&lt;&gt;"",J318&lt;&gt;"",K318&lt;&gt;"")),Listes!$A$73,""))))))</f>
        <v/>
      </c>
      <c r="P318" s="291"/>
      <c r="Q318" s="331">
        <f t="shared" si="14"/>
        <v>0</v>
      </c>
    </row>
    <row r="319" spans="1:17" ht="20.149999999999999" customHeight="1" x14ac:dyDescent="0.35">
      <c r="A319" s="126">
        <v>313</v>
      </c>
      <c r="B319" s="123" t="str">
        <f>IF('Dépenses sur factures'!B319="","",'Dépenses sur factures'!B319)</f>
        <v/>
      </c>
      <c r="C319" s="197" t="str">
        <f>IF('Dépenses sur factures'!C319="","",'Dépenses sur factures'!C319)</f>
        <v/>
      </c>
      <c r="D319" s="197" t="str">
        <f>IF('Dépenses sur factures'!D319="","",'Dépenses sur factures'!D319)</f>
        <v/>
      </c>
      <c r="E319" s="123" t="str">
        <f>IF('Dépenses sur factures'!E319="","",'Dépenses sur factures'!E319)</f>
        <v/>
      </c>
      <c r="F319" s="296" t="str">
        <f>IF('Dépenses sur factures'!F319="","",'Dépenses sur factures'!F319)</f>
        <v/>
      </c>
      <c r="G319" s="296" t="str">
        <f>IF('Dépenses sur factures'!G319="","",'Dépenses sur factures'!G319)</f>
        <v/>
      </c>
      <c r="H319" s="125" t="str">
        <f>IF('Dépenses sur factures'!H319="","",'Dépenses sur factures'!H319)</f>
        <v/>
      </c>
      <c r="I319" s="102"/>
      <c r="J319" s="297" t="str">
        <f t="shared" si="12"/>
        <v/>
      </c>
      <c r="K319" s="297" t="str">
        <f t="shared" si="13"/>
        <v/>
      </c>
      <c r="L319" s="102"/>
      <c r="M319" s="193"/>
      <c r="N319" s="194"/>
      <c r="O319" s="301" t="str">
        <f>IF(AND(OR(I319="KO",L319&lt;&gt;""),OR(I319="",J319="",K319="")),Listes!$A$68,IF(AND(L319="",I319&lt;&gt;""),Listes!$A$69,IF(AND(H319&lt;L319,N319=""),Listes!$A$70,IF(AND(K319&lt;J319,N319=""),Listes!$A$71,IF(AND(L319&lt;&gt;"",L319&lt;H319,M319=""),Listes!$A$72,IF(AND(P319="",OR(I319&lt;&gt;"",J319&lt;&gt;"",K319&lt;&gt;"")),Listes!$A$73,""))))))</f>
        <v/>
      </c>
      <c r="P319" s="291"/>
      <c r="Q319" s="331">
        <f t="shared" si="14"/>
        <v>0</v>
      </c>
    </row>
    <row r="320" spans="1:17" ht="20.149999999999999" customHeight="1" x14ac:dyDescent="0.35">
      <c r="A320" s="126">
        <v>314</v>
      </c>
      <c r="B320" s="123" t="str">
        <f>IF('Dépenses sur factures'!B320="","",'Dépenses sur factures'!B320)</f>
        <v/>
      </c>
      <c r="C320" s="197" t="str">
        <f>IF('Dépenses sur factures'!C320="","",'Dépenses sur factures'!C320)</f>
        <v/>
      </c>
      <c r="D320" s="197" t="str">
        <f>IF('Dépenses sur factures'!D320="","",'Dépenses sur factures'!D320)</f>
        <v/>
      </c>
      <c r="E320" s="123" t="str">
        <f>IF('Dépenses sur factures'!E320="","",'Dépenses sur factures'!E320)</f>
        <v/>
      </c>
      <c r="F320" s="296" t="str">
        <f>IF('Dépenses sur factures'!F320="","",'Dépenses sur factures'!F320)</f>
        <v/>
      </c>
      <c r="G320" s="296" t="str">
        <f>IF('Dépenses sur factures'!G320="","",'Dépenses sur factures'!G320)</f>
        <v/>
      </c>
      <c r="H320" s="125" t="str">
        <f>IF('Dépenses sur factures'!H320="","",'Dépenses sur factures'!H320)</f>
        <v/>
      </c>
      <c r="I320" s="102"/>
      <c r="J320" s="297" t="str">
        <f t="shared" si="12"/>
        <v/>
      </c>
      <c r="K320" s="297" t="str">
        <f t="shared" si="13"/>
        <v/>
      </c>
      <c r="L320" s="102"/>
      <c r="M320" s="193"/>
      <c r="N320" s="194"/>
      <c r="O320" s="301" t="str">
        <f>IF(AND(OR(I320="KO",L320&lt;&gt;""),OR(I320="",J320="",K320="")),Listes!$A$68,IF(AND(L320="",I320&lt;&gt;""),Listes!$A$69,IF(AND(H320&lt;L320,N320=""),Listes!$A$70,IF(AND(K320&lt;J320,N320=""),Listes!$A$71,IF(AND(L320&lt;&gt;"",L320&lt;H320,M320=""),Listes!$A$72,IF(AND(P320="",OR(I320&lt;&gt;"",J320&lt;&gt;"",K320&lt;&gt;"")),Listes!$A$73,""))))))</f>
        <v/>
      </c>
      <c r="P320" s="291"/>
      <c r="Q320" s="331">
        <f t="shared" si="14"/>
        <v>0</v>
      </c>
    </row>
    <row r="321" spans="1:17" ht="20.149999999999999" customHeight="1" x14ac:dyDescent="0.35">
      <c r="A321" s="126">
        <v>315</v>
      </c>
      <c r="B321" s="123" t="str">
        <f>IF('Dépenses sur factures'!B321="","",'Dépenses sur factures'!B321)</f>
        <v/>
      </c>
      <c r="C321" s="197" t="str">
        <f>IF('Dépenses sur factures'!C321="","",'Dépenses sur factures'!C321)</f>
        <v/>
      </c>
      <c r="D321" s="197" t="str">
        <f>IF('Dépenses sur factures'!D321="","",'Dépenses sur factures'!D321)</f>
        <v/>
      </c>
      <c r="E321" s="123" t="str">
        <f>IF('Dépenses sur factures'!E321="","",'Dépenses sur factures'!E321)</f>
        <v/>
      </c>
      <c r="F321" s="296" t="str">
        <f>IF('Dépenses sur factures'!F321="","",'Dépenses sur factures'!F321)</f>
        <v/>
      </c>
      <c r="G321" s="296" t="str">
        <f>IF('Dépenses sur factures'!G321="","",'Dépenses sur factures'!G321)</f>
        <v/>
      </c>
      <c r="H321" s="125" t="str">
        <f>IF('Dépenses sur factures'!H321="","",'Dépenses sur factures'!H321)</f>
        <v/>
      </c>
      <c r="I321" s="102"/>
      <c r="J321" s="297" t="str">
        <f t="shared" si="12"/>
        <v/>
      </c>
      <c r="K321" s="297" t="str">
        <f t="shared" si="13"/>
        <v/>
      </c>
      <c r="L321" s="102"/>
      <c r="M321" s="193"/>
      <c r="N321" s="194"/>
      <c r="O321" s="301" t="str">
        <f>IF(AND(OR(I321="KO",L321&lt;&gt;""),OR(I321="",J321="",K321="")),Listes!$A$68,IF(AND(L321="",I321&lt;&gt;""),Listes!$A$69,IF(AND(H321&lt;L321,N321=""),Listes!$A$70,IF(AND(K321&lt;J321,N321=""),Listes!$A$71,IF(AND(L321&lt;&gt;"",L321&lt;H321,M321=""),Listes!$A$72,IF(AND(P321="",OR(I321&lt;&gt;"",J321&lt;&gt;"",K321&lt;&gt;"")),Listes!$A$73,""))))))</f>
        <v/>
      </c>
      <c r="P321" s="291"/>
      <c r="Q321" s="331">
        <f t="shared" si="14"/>
        <v>0</v>
      </c>
    </row>
    <row r="322" spans="1:17" ht="20.149999999999999" customHeight="1" x14ac:dyDescent="0.35">
      <c r="A322" s="126">
        <v>316</v>
      </c>
      <c r="B322" s="123" t="str">
        <f>IF('Dépenses sur factures'!B322="","",'Dépenses sur factures'!B322)</f>
        <v/>
      </c>
      <c r="C322" s="197" t="str">
        <f>IF('Dépenses sur factures'!C322="","",'Dépenses sur factures'!C322)</f>
        <v/>
      </c>
      <c r="D322" s="197" t="str">
        <f>IF('Dépenses sur factures'!D322="","",'Dépenses sur factures'!D322)</f>
        <v/>
      </c>
      <c r="E322" s="123" t="str">
        <f>IF('Dépenses sur factures'!E322="","",'Dépenses sur factures'!E322)</f>
        <v/>
      </c>
      <c r="F322" s="296" t="str">
        <f>IF('Dépenses sur factures'!F322="","",'Dépenses sur factures'!F322)</f>
        <v/>
      </c>
      <c r="G322" s="296" t="str">
        <f>IF('Dépenses sur factures'!G322="","",'Dépenses sur factures'!G322)</f>
        <v/>
      </c>
      <c r="H322" s="125" t="str">
        <f>IF('Dépenses sur factures'!H322="","",'Dépenses sur factures'!H322)</f>
        <v/>
      </c>
      <c r="I322" s="102"/>
      <c r="J322" s="297" t="str">
        <f t="shared" si="12"/>
        <v/>
      </c>
      <c r="K322" s="297" t="str">
        <f t="shared" si="13"/>
        <v/>
      </c>
      <c r="L322" s="102"/>
      <c r="M322" s="193"/>
      <c r="N322" s="194"/>
      <c r="O322" s="301" t="str">
        <f>IF(AND(OR(I322="KO",L322&lt;&gt;""),OR(I322="",J322="",K322="")),Listes!$A$68,IF(AND(L322="",I322&lt;&gt;""),Listes!$A$69,IF(AND(H322&lt;L322,N322=""),Listes!$A$70,IF(AND(K322&lt;J322,N322=""),Listes!$A$71,IF(AND(L322&lt;&gt;"",L322&lt;H322,M322=""),Listes!$A$72,IF(AND(P322="",OR(I322&lt;&gt;"",J322&lt;&gt;"",K322&lt;&gt;"")),Listes!$A$73,""))))))</f>
        <v/>
      </c>
      <c r="P322" s="291"/>
      <c r="Q322" s="331">
        <f t="shared" si="14"/>
        <v>0</v>
      </c>
    </row>
    <row r="323" spans="1:17" ht="20.149999999999999" customHeight="1" x14ac:dyDescent="0.35">
      <c r="A323" s="126">
        <v>317</v>
      </c>
      <c r="B323" s="123" t="str">
        <f>IF('Dépenses sur factures'!B323="","",'Dépenses sur factures'!B323)</f>
        <v/>
      </c>
      <c r="C323" s="197" t="str">
        <f>IF('Dépenses sur factures'!C323="","",'Dépenses sur factures'!C323)</f>
        <v/>
      </c>
      <c r="D323" s="197" t="str">
        <f>IF('Dépenses sur factures'!D323="","",'Dépenses sur factures'!D323)</f>
        <v/>
      </c>
      <c r="E323" s="123" t="str">
        <f>IF('Dépenses sur factures'!E323="","",'Dépenses sur factures'!E323)</f>
        <v/>
      </c>
      <c r="F323" s="296" t="str">
        <f>IF('Dépenses sur factures'!F323="","",'Dépenses sur factures'!F323)</f>
        <v/>
      </c>
      <c r="G323" s="296" t="str">
        <f>IF('Dépenses sur factures'!G323="","",'Dépenses sur factures'!G323)</f>
        <v/>
      </c>
      <c r="H323" s="125" t="str">
        <f>IF('Dépenses sur factures'!H323="","",'Dépenses sur factures'!H323)</f>
        <v/>
      </c>
      <c r="I323" s="102"/>
      <c r="J323" s="297" t="str">
        <f t="shared" si="12"/>
        <v/>
      </c>
      <c r="K323" s="297" t="str">
        <f t="shared" si="13"/>
        <v/>
      </c>
      <c r="L323" s="102"/>
      <c r="M323" s="193"/>
      <c r="N323" s="194"/>
      <c r="O323" s="301" t="str">
        <f>IF(AND(OR(I323="KO",L323&lt;&gt;""),OR(I323="",J323="",K323="")),Listes!$A$68,IF(AND(L323="",I323&lt;&gt;""),Listes!$A$69,IF(AND(H323&lt;L323,N323=""),Listes!$A$70,IF(AND(K323&lt;J323,N323=""),Listes!$A$71,IF(AND(L323&lt;&gt;"",L323&lt;H323,M323=""),Listes!$A$72,IF(AND(P323="",OR(I323&lt;&gt;"",J323&lt;&gt;"",K323&lt;&gt;"")),Listes!$A$73,""))))))</f>
        <v/>
      </c>
      <c r="P323" s="291"/>
      <c r="Q323" s="331">
        <f t="shared" si="14"/>
        <v>0</v>
      </c>
    </row>
    <row r="324" spans="1:17" ht="20.149999999999999" customHeight="1" x14ac:dyDescent="0.35">
      <c r="A324" s="126">
        <v>318</v>
      </c>
      <c r="B324" s="123" t="str">
        <f>IF('Dépenses sur factures'!B324="","",'Dépenses sur factures'!B324)</f>
        <v/>
      </c>
      <c r="C324" s="197" t="str">
        <f>IF('Dépenses sur factures'!C324="","",'Dépenses sur factures'!C324)</f>
        <v/>
      </c>
      <c r="D324" s="197" t="str">
        <f>IF('Dépenses sur factures'!D324="","",'Dépenses sur factures'!D324)</f>
        <v/>
      </c>
      <c r="E324" s="123" t="str">
        <f>IF('Dépenses sur factures'!E324="","",'Dépenses sur factures'!E324)</f>
        <v/>
      </c>
      <c r="F324" s="296" t="str">
        <f>IF('Dépenses sur factures'!F324="","",'Dépenses sur factures'!F324)</f>
        <v/>
      </c>
      <c r="G324" s="296" t="str">
        <f>IF('Dépenses sur factures'!G324="","",'Dépenses sur factures'!G324)</f>
        <v/>
      </c>
      <c r="H324" s="125" t="str">
        <f>IF('Dépenses sur factures'!H324="","",'Dépenses sur factures'!H324)</f>
        <v/>
      </c>
      <c r="I324" s="102"/>
      <c r="J324" s="297" t="str">
        <f t="shared" si="12"/>
        <v/>
      </c>
      <c r="K324" s="297" t="str">
        <f t="shared" si="13"/>
        <v/>
      </c>
      <c r="L324" s="102"/>
      <c r="M324" s="193"/>
      <c r="N324" s="194"/>
      <c r="O324" s="301" t="str">
        <f>IF(AND(OR(I324="KO",L324&lt;&gt;""),OR(I324="",J324="",K324="")),Listes!$A$68,IF(AND(L324="",I324&lt;&gt;""),Listes!$A$69,IF(AND(H324&lt;L324,N324=""),Listes!$A$70,IF(AND(K324&lt;J324,N324=""),Listes!$A$71,IF(AND(L324&lt;&gt;"",L324&lt;H324,M324=""),Listes!$A$72,IF(AND(P324="",OR(I324&lt;&gt;"",J324&lt;&gt;"",K324&lt;&gt;"")),Listes!$A$73,""))))))</f>
        <v/>
      </c>
      <c r="P324" s="291"/>
      <c r="Q324" s="331">
        <f t="shared" si="14"/>
        <v>0</v>
      </c>
    </row>
    <row r="325" spans="1:17" ht="20.149999999999999" customHeight="1" x14ac:dyDescent="0.35">
      <c r="A325" s="126">
        <v>319</v>
      </c>
      <c r="B325" s="123" t="str">
        <f>IF('Dépenses sur factures'!B325="","",'Dépenses sur factures'!B325)</f>
        <v/>
      </c>
      <c r="C325" s="197" t="str">
        <f>IF('Dépenses sur factures'!C325="","",'Dépenses sur factures'!C325)</f>
        <v/>
      </c>
      <c r="D325" s="197" t="str">
        <f>IF('Dépenses sur factures'!D325="","",'Dépenses sur factures'!D325)</f>
        <v/>
      </c>
      <c r="E325" s="123" t="str">
        <f>IF('Dépenses sur factures'!E325="","",'Dépenses sur factures'!E325)</f>
        <v/>
      </c>
      <c r="F325" s="296" t="str">
        <f>IF('Dépenses sur factures'!F325="","",'Dépenses sur factures'!F325)</f>
        <v/>
      </c>
      <c r="G325" s="296" t="str">
        <f>IF('Dépenses sur factures'!G325="","",'Dépenses sur factures'!G325)</f>
        <v/>
      </c>
      <c r="H325" s="125" t="str">
        <f>IF('Dépenses sur factures'!H325="","",'Dépenses sur factures'!H325)</f>
        <v/>
      </c>
      <c r="I325" s="102"/>
      <c r="J325" s="297" t="str">
        <f t="shared" si="12"/>
        <v/>
      </c>
      <c r="K325" s="297" t="str">
        <f t="shared" si="13"/>
        <v/>
      </c>
      <c r="L325" s="102"/>
      <c r="M325" s="193"/>
      <c r="N325" s="194"/>
      <c r="O325" s="301" t="str">
        <f>IF(AND(OR(I325="KO",L325&lt;&gt;""),OR(I325="",J325="",K325="")),Listes!$A$68,IF(AND(L325="",I325&lt;&gt;""),Listes!$A$69,IF(AND(H325&lt;L325,N325=""),Listes!$A$70,IF(AND(K325&lt;J325,N325=""),Listes!$A$71,IF(AND(L325&lt;&gt;"",L325&lt;H325,M325=""),Listes!$A$72,IF(AND(P325="",OR(I325&lt;&gt;"",J325&lt;&gt;"",K325&lt;&gt;"")),Listes!$A$73,""))))))</f>
        <v/>
      </c>
      <c r="P325" s="291"/>
      <c r="Q325" s="331">
        <f t="shared" si="14"/>
        <v>0</v>
      </c>
    </row>
    <row r="326" spans="1:17" ht="20.149999999999999" customHeight="1" x14ac:dyDescent="0.35">
      <c r="A326" s="126">
        <v>320</v>
      </c>
      <c r="B326" s="123" t="str">
        <f>IF('Dépenses sur factures'!B326="","",'Dépenses sur factures'!B326)</f>
        <v/>
      </c>
      <c r="C326" s="197" t="str">
        <f>IF('Dépenses sur factures'!C326="","",'Dépenses sur factures'!C326)</f>
        <v/>
      </c>
      <c r="D326" s="197" t="str">
        <f>IF('Dépenses sur factures'!D326="","",'Dépenses sur factures'!D326)</f>
        <v/>
      </c>
      <c r="E326" s="123" t="str">
        <f>IF('Dépenses sur factures'!E326="","",'Dépenses sur factures'!E326)</f>
        <v/>
      </c>
      <c r="F326" s="296" t="str">
        <f>IF('Dépenses sur factures'!F326="","",'Dépenses sur factures'!F326)</f>
        <v/>
      </c>
      <c r="G326" s="296" t="str">
        <f>IF('Dépenses sur factures'!G326="","",'Dépenses sur factures'!G326)</f>
        <v/>
      </c>
      <c r="H326" s="125" t="str">
        <f>IF('Dépenses sur factures'!H326="","",'Dépenses sur factures'!H326)</f>
        <v/>
      </c>
      <c r="I326" s="102"/>
      <c r="J326" s="297" t="str">
        <f t="shared" si="12"/>
        <v/>
      </c>
      <c r="K326" s="297" t="str">
        <f t="shared" si="13"/>
        <v/>
      </c>
      <c r="L326" s="102"/>
      <c r="M326" s="193"/>
      <c r="N326" s="194"/>
      <c r="O326" s="301" t="str">
        <f>IF(AND(OR(I326="KO",L326&lt;&gt;""),OR(I326="",J326="",K326="")),Listes!$A$68,IF(AND(L326="",I326&lt;&gt;""),Listes!$A$69,IF(AND(H326&lt;L326,N326=""),Listes!$A$70,IF(AND(K326&lt;J326,N326=""),Listes!$A$71,IF(AND(L326&lt;&gt;"",L326&lt;H326,M326=""),Listes!$A$72,IF(AND(P326="",OR(I326&lt;&gt;"",J326&lt;&gt;"",K326&lt;&gt;"")),Listes!$A$73,""))))))</f>
        <v/>
      </c>
      <c r="P326" s="291"/>
      <c r="Q326" s="331">
        <f t="shared" si="14"/>
        <v>0</v>
      </c>
    </row>
    <row r="327" spans="1:17" ht="20.149999999999999" customHeight="1" x14ac:dyDescent="0.35">
      <c r="A327" s="126">
        <v>321</v>
      </c>
      <c r="B327" s="123" t="str">
        <f>IF('Dépenses sur factures'!B327="","",'Dépenses sur factures'!B327)</f>
        <v/>
      </c>
      <c r="C327" s="197" t="str">
        <f>IF('Dépenses sur factures'!C327="","",'Dépenses sur factures'!C327)</f>
        <v/>
      </c>
      <c r="D327" s="197" t="str">
        <f>IF('Dépenses sur factures'!D327="","",'Dépenses sur factures'!D327)</f>
        <v/>
      </c>
      <c r="E327" s="123" t="str">
        <f>IF('Dépenses sur factures'!E327="","",'Dépenses sur factures'!E327)</f>
        <v/>
      </c>
      <c r="F327" s="296" t="str">
        <f>IF('Dépenses sur factures'!F327="","",'Dépenses sur factures'!F327)</f>
        <v/>
      </c>
      <c r="G327" s="296" t="str">
        <f>IF('Dépenses sur factures'!G327="","",'Dépenses sur factures'!G327)</f>
        <v/>
      </c>
      <c r="H327" s="125" t="str">
        <f>IF('Dépenses sur factures'!H327="","",'Dépenses sur factures'!H327)</f>
        <v/>
      </c>
      <c r="I327" s="102"/>
      <c r="J327" s="297" t="str">
        <f t="shared" si="12"/>
        <v/>
      </c>
      <c r="K327" s="297" t="str">
        <f t="shared" si="13"/>
        <v/>
      </c>
      <c r="L327" s="102"/>
      <c r="M327" s="193"/>
      <c r="N327" s="194"/>
      <c r="O327" s="301" t="str">
        <f>IF(AND(OR(I327="KO",L327&lt;&gt;""),OR(I327="",J327="",K327="")),Listes!$A$68,IF(AND(L327="",I327&lt;&gt;""),Listes!$A$69,IF(AND(H327&lt;L327,N327=""),Listes!$A$70,IF(AND(K327&lt;J327,N327=""),Listes!$A$71,IF(AND(L327&lt;&gt;"",L327&lt;H327,M327=""),Listes!$A$72,IF(AND(P327="",OR(I327&lt;&gt;"",J327&lt;&gt;"",K327&lt;&gt;"")),Listes!$A$73,""))))))</f>
        <v/>
      </c>
      <c r="P327" s="291"/>
      <c r="Q327" s="331">
        <f t="shared" si="14"/>
        <v>0</v>
      </c>
    </row>
    <row r="328" spans="1:17" ht="20.149999999999999" customHeight="1" x14ac:dyDescent="0.35">
      <c r="A328" s="126">
        <v>322</v>
      </c>
      <c r="B328" s="123" t="str">
        <f>IF('Dépenses sur factures'!B328="","",'Dépenses sur factures'!B328)</f>
        <v/>
      </c>
      <c r="C328" s="197" t="str">
        <f>IF('Dépenses sur factures'!C328="","",'Dépenses sur factures'!C328)</f>
        <v/>
      </c>
      <c r="D328" s="197" t="str">
        <f>IF('Dépenses sur factures'!D328="","",'Dépenses sur factures'!D328)</f>
        <v/>
      </c>
      <c r="E328" s="123" t="str">
        <f>IF('Dépenses sur factures'!E328="","",'Dépenses sur factures'!E328)</f>
        <v/>
      </c>
      <c r="F328" s="296" t="str">
        <f>IF('Dépenses sur factures'!F328="","",'Dépenses sur factures'!F328)</f>
        <v/>
      </c>
      <c r="G328" s="296" t="str">
        <f>IF('Dépenses sur factures'!G328="","",'Dépenses sur factures'!G328)</f>
        <v/>
      </c>
      <c r="H328" s="125" t="str">
        <f>IF('Dépenses sur factures'!H328="","",'Dépenses sur factures'!H328)</f>
        <v/>
      </c>
      <c r="I328" s="102"/>
      <c r="J328" s="297" t="str">
        <f t="shared" ref="J328:J391" si="15">IF(I328="KO","",IF(I328="","",F328))</f>
        <v/>
      </c>
      <c r="K328" s="297" t="str">
        <f t="shared" ref="K328:K391" si="16">IF(I328="KO","",IF(I328="","",G328))</f>
        <v/>
      </c>
      <c r="L328" s="102"/>
      <c r="M328" s="193"/>
      <c r="N328" s="194"/>
      <c r="O328" s="301" t="str">
        <f>IF(AND(OR(I328="KO",L328&lt;&gt;""),OR(I328="",J328="",K328="")),Listes!$A$68,IF(AND(L328="",I328&lt;&gt;""),Listes!$A$69,IF(AND(H328&lt;L328,N328=""),Listes!$A$70,IF(AND(K328&lt;J328,N328=""),Listes!$A$71,IF(AND(L328&lt;&gt;"",L328&lt;H328,M328=""),Listes!$A$72,IF(AND(P328="",OR(I328&lt;&gt;"",J328&lt;&gt;"",K328&lt;&gt;"")),Listes!$A$73,""))))))</f>
        <v/>
      </c>
      <c r="P328" s="291"/>
      <c r="Q328" s="331">
        <f t="shared" ref="Q328:Q391" si="17">IF(AND(B328&lt;&gt;"",P328&lt;&gt;"Oui"),1,0)</f>
        <v>0</v>
      </c>
    </row>
    <row r="329" spans="1:17" ht="20.149999999999999" customHeight="1" x14ac:dyDescent="0.35">
      <c r="A329" s="126">
        <v>323</v>
      </c>
      <c r="B329" s="123" t="str">
        <f>IF('Dépenses sur factures'!B329="","",'Dépenses sur factures'!B329)</f>
        <v/>
      </c>
      <c r="C329" s="197" t="str">
        <f>IF('Dépenses sur factures'!C329="","",'Dépenses sur factures'!C329)</f>
        <v/>
      </c>
      <c r="D329" s="197" t="str">
        <f>IF('Dépenses sur factures'!D329="","",'Dépenses sur factures'!D329)</f>
        <v/>
      </c>
      <c r="E329" s="123" t="str">
        <f>IF('Dépenses sur factures'!E329="","",'Dépenses sur factures'!E329)</f>
        <v/>
      </c>
      <c r="F329" s="296" t="str">
        <f>IF('Dépenses sur factures'!F329="","",'Dépenses sur factures'!F329)</f>
        <v/>
      </c>
      <c r="G329" s="296" t="str">
        <f>IF('Dépenses sur factures'!G329="","",'Dépenses sur factures'!G329)</f>
        <v/>
      </c>
      <c r="H329" s="125" t="str">
        <f>IF('Dépenses sur factures'!H329="","",'Dépenses sur factures'!H329)</f>
        <v/>
      </c>
      <c r="I329" s="102"/>
      <c r="J329" s="297" t="str">
        <f t="shared" si="15"/>
        <v/>
      </c>
      <c r="K329" s="297" t="str">
        <f t="shared" si="16"/>
        <v/>
      </c>
      <c r="L329" s="102"/>
      <c r="M329" s="193"/>
      <c r="N329" s="194"/>
      <c r="O329" s="301" t="str">
        <f>IF(AND(OR(I329="KO",L329&lt;&gt;""),OR(I329="",J329="",K329="")),Listes!$A$68,IF(AND(L329="",I329&lt;&gt;""),Listes!$A$69,IF(AND(H329&lt;L329,N329=""),Listes!$A$70,IF(AND(K329&lt;J329,N329=""),Listes!$A$71,IF(AND(L329&lt;&gt;"",L329&lt;H329,M329=""),Listes!$A$72,IF(AND(P329="",OR(I329&lt;&gt;"",J329&lt;&gt;"",K329&lt;&gt;"")),Listes!$A$73,""))))))</f>
        <v/>
      </c>
      <c r="P329" s="291"/>
      <c r="Q329" s="331">
        <f t="shared" si="17"/>
        <v>0</v>
      </c>
    </row>
    <row r="330" spans="1:17" ht="20.149999999999999" customHeight="1" x14ac:dyDescent="0.35">
      <c r="A330" s="126">
        <v>324</v>
      </c>
      <c r="B330" s="123" t="str">
        <f>IF('Dépenses sur factures'!B330="","",'Dépenses sur factures'!B330)</f>
        <v/>
      </c>
      <c r="C330" s="197" t="str">
        <f>IF('Dépenses sur factures'!C330="","",'Dépenses sur factures'!C330)</f>
        <v/>
      </c>
      <c r="D330" s="197" t="str">
        <f>IF('Dépenses sur factures'!D330="","",'Dépenses sur factures'!D330)</f>
        <v/>
      </c>
      <c r="E330" s="123" t="str">
        <f>IF('Dépenses sur factures'!E330="","",'Dépenses sur factures'!E330)</f>
        <v/>
      </c>
      <c r="F330" s="296" t="str">
        <f>IF('Dépenses sur factures'!F330="","",'Dépenses sur factures'!F330)</f>
        <v/>
      </c>
      <c r="G330" s="296" t="str">
        <f>IF('Dépenses sur factures'!G330="","",'Dépenses sur factures'!G330)</f>
        <v/>
      </c>
      <c r="H330" s="125" t="str">
        <f>IF('Dépenses sur factures'!H330="","",'Dépenses sur factures'!H330)</f>
        <v/>
      </c>
      <c r="I330" s="102"/>
      <c r="J330" s="297" t="str">
        <f t="shared" si="15"/>
        <v/>
      </c>
      <c r="K330" s="297" t="str">
        <f t="shared" si="16"/>
        <v/>
      </c>
      <c r="L330" s="102"/>
      <c r="M330" s="193"/>
      <c r="N330" s="194"/>
      <c r="O330" s="301" t="str">
        <f>IF(AND(OR(I330="KO",L330&lt;&gt;""),OR(I330="",J330="",K330="")),Listes!$A$68,IF(AND(L330="",I330&lt;&gt;""),Listes!$A$69,IF(AND(H330&lt;L330,N330=""),Listes!$A$70,IF(AND(K330&lt;J330,N330=""),Listes!$A$71,IF(AND(L330&lt;&gt;"",L330&lt;H330,M330=""),Listes!$A$72,IF(AND(P330="",OR(I330&lt;&gt;"",J330&lt;&gt;"",K330&lt;&gt;"")),Listes!$A$73,""))))))</f>
        <v/>
      </c>
      <c r="P330" s="291"/>
      <c r="Q330" s="331">
        <f t="shared" si="17"/>
        <v>0</v>
      </c>
    </row>
    <row r="331" spans="1:17" ht="20.149999999999999" customHeight="1" x14ac:dyDescent="0.35">
      <c r="A331" s="126">
        <v>325</v>
      </c>
      <c r="B331" s="123" t="str">
        <f>IF('Dépenses sur factures'!B331="","",'Dépenses sur factures'!B331)</f>
        <v/>
      </c>
      <c r="C331" s="197" t="str">
        <f>IF('Dépenses sur factures'!C331="","",'Dépenses sur factures'!C331)</f>
        <v/>
      </c>
      <c r="D331" s="197" t="str">
        <f>IF('Dépenses sur factures'!D331="","",'Dépenses sur factures'!D331)</f>
        <v/>
      </c>
      <c r="E331" s="123" t="str">
        <f>IF('Dépenses sur factures'!E331="","",'Dépenses sur factures'!E331)</f>
        <v/>
      </c>
      <c r="F331" s="296" t="str">
        <f>IF('Dépenses sur factures'!F331="","",'Dépenses sur factures'!F331)</f>
        <v/>
      </c>
      <c r="G331" s="296" t="str">
        <f>IF('Dépenses sur factures'!G331="","",'Dépenses sur factures'!G331)</f>
        <v/>
      </c>
      <c r="H331" s="125" t="str">
        <f>IF('Dépenses sur factures'!H331="","",'Dépenses sur factures'!H331)</f>
        <v/>
      </c>
      <c r="I331" s="102"/>
      <c r="J331" s="297" t="str">
        <f t="shared" si="15"/>
        <v/>
      </c>
      <c r="K331" s="297" t="str">
        <f t="shared" si="16"/>
        <v/>
      </c>
      <c r="L331" s="102"/>
      <c r="M331" s="193"/>
      <c r="N331" s="194"/>
      <c r="O331" s="301" t="str">
        <f>IF(AND(OR(I331="KO",L331&lt;&gt;""),OR(I331="",J331="",K331="")),Listes!$A$68,IF(AND(L331="",I331&lt;&gt;""),Listes!$A$69,IF(AND(H331&lt;L331,N331=""),Listes!$A$70,IF(AND(K331&lt;J331,N331=""),Listes!$A$71,IF(AND(L331&lt;&gt;"",L331&lt;H331,M331=""),Listes!$A$72,IF(AND(P331="",OR(I331&lt;&gt;"",J331&lt;&gt;"",K331&lt;&gt;"")),Listes!$A$73,""))))))</f>
        <v/>
      </c>
      <c r="P331" s="291"/>
      <c r="Q331" s="331">
        <f t="shared" si="17"/>
        <v>0</v>
      </c>
    </row>
    <row r="332" spans="1:17" ht="20.149999999999999" customHeight="1" x14ac:dyDescent="0.35">
      <c r="A332" s="126">
        <v>326</v>
      </c>
      <c r="B332" s="123" t="str">
        <f>IF('Dépenses sur factures'!B332="","",'Dépenses sur factures'!B332)</f>
        <v/>
      </c>
      <c r="C332" s="197" t="str">
        <f>IF('Dépenses sur factures'!C332="","",'Dépenses sur factures'!C332)</f>
        <v/>
      </c>
      <c r="D332" s="197" t="str">
        <f>IF('Dépenses sur factures'!D332="","",'Dépenses sur factures'!D332)</f>
        <v/>
      </c>
      <c r="E332" s="123" t="str">
        <f>IF('Dépenses sur factures'!E332="","",'Dépenses sur factures'!E332)</f>
        <v/>
      </c>
      <c r="F332" s="296" t="str">
        <f>IF('Dépenses sur factures'!F332="","",'Dépenses sur factures'!F332)</f>
        <v/>
      </c>
      <c r="G332" s="296" t="str">
        <f>IF('Dépenses sur factures'!G332="","",'Dépenses sur factures'!G332)</f>
        <v/>
      </c>
      <c r="H332" s="125" t="str">
        <f>IF('Dépenses sur factures'!H332="","",'Dépenses sur factures'!H332)</f>
        <v/>
      </c>
      <c r="I332" s="102"/>
      <c r="J332" s="297" t="str">
        <f t="shared" si="15"/>
        <v/>
      </c>
      <c r="K332" s="297" t="str">
        <f t="shared" si="16"/>
        <v/>
      </c>
      <c r="L332" s="102"/>
      <c r="M332" s="193"/>
      <c r="N332" s="194"/>
      <c r="O332" s="301" t="str">
        <f>IF(AND(OR(I332="KO",L332&lt;&gt;""),OR(I332="",J332="",K332="")),Listes!$A$68,IF(AND(L332="",I332&lt;&gt;""),Listes!$A$69,IF(AND(H332&lt;L332,N332=""),Listes!$A$70,IF(AND(K332&lt;J332,N332=""),Listes!$A$71,IF(AND(L332&lt;&gt;"",L332&lt;H332,M332=""),Listes!$A$72,IF(AND(P332="",OR(I332&lt;&gt;"",J332&lt;&gt;"",K332&lt;&gt;"")),Listes!$A$73,""))))))</f>
        <v/>
      </c>
      <c r="P332" s="291"/>
      <c r="Q332" s="331">
        <f t="shared" si="17"/>
        <v>0</v>
      </c>
    </row>
    <row r="333" spans="1:17" ht="20.149999999999999" customHeight="1" x14ac:dyDescent="0.35">
      <c r="A333" s="126">
        <v>327</v>
      </c>
      <c r="B333" s="123" t="str">
        <f>IF('Dépenses sur factures'!B333="","",'Dépenses sur factures'!B333)</f>
        <v/>
      </c>
      <c r="C333" s="197" t="str">
        <f>IF('Dépenses sur factures'!C333="","",'Dépenses sur factures'!C333)</f>
        <v/>
      </c>
      <c r="D333" s="197" t="str">
        <f>IF('Dépenses sur factures'!D333="","",'Dépenses sur factures'!D333)</f>
        <v/>
      </c>
      <c r="E333" s="123" t="str">
        <f>IF('Dépenses sur factures'!E333="","",'Dépenses sur factures'!E333)</f>
        <v/>
      </c>
      <c r="F333" s="296" t="str">
        <f>IF('Dépenses sur factures'!F333="","",'Dépenses sur factures'!F333)</f>
        <v/>
      </c>
      <c r="G333" s="296" t="str">
        <f>IF('Dépenses sur factures'!G333="","",'Dépenses sur factures'!G333)</f>
        <v/>
      </c>
      <c r="H333" s="125" t="str">
        <f>IF('Dépenses sur factures'!H333="","",'Dépenses sur factures'!H333)</f>
        <v/>
      </c>
      <c r="I333" s="102"/>
      <c r="J333" s="297" t="str">
        <f t="shared" si="15"/>
        <v/>
      </c>
      <c r="K333" s="297" t="str">
        <f t="shared" si="16"/>
        <v/>
      </c>
      <c r="L333" s="102"/>
      <c r="M333" s="193"/>
      <c r="N333" s="194"/>
      <c r="O333" s="301" t="str">
        <f>IF(AND(OR(I333="KO",L333&lt;&gt;""),OR(I333="",J333="",K333="")),Listes!$A$68,IF(AND(L333="",I333&lt;&gt;""),Listes!$A$69,IF(AND(H333&lt;L333,N333=""),Listes!$A$70,IF(AND(K333&lt;J333,N333=""),Listes!$A$71,IF(AND(L333&lt;&gt;"",L333&lt;H333,M333=""),Listes!$A$72,IF(AND(P333="",OR(I333&lt;&gt;"",J333&lt;&gt;"",K333&lt;&gt;"")),Listes!$A$73,""))))))</f>
        <v/>
      </c>
      <c r="P333" s="291"/>
      <c r="Q333" s="331">
        <f t="shared" si="17"/>
        <v>0</v>
      </c>
    </row>
    <row r="334" spans="1:17" ht="20.149999999999999" customHeight="1" x14ac:dyDescent="0.35">
      <c r="A334" s="126">
        <v>328</v>
      </c>
      <c r="B334" s="123" t="str">
        <f>IF('Dépenses sur factures'!B334="","",'Dépenses sur factures'!B334)</f>
        <v/>
      </c>
      <c r="C334" s="197" t="str">
        <f>IF('Dépenses sur factures'!C334="","",'Dépenses sur factures'!C334)</f>
        <v/>
      </c>
      <c r="D334" s="197" t="str">
        <f>IF('Dépenses sur factures'!D334="","",'Dépenses sur factures'!D334)</f>
        <v/>
      </c>
      <c r="E334" s="123" t="str">
        <f>IF('Dépenses sur factures'!E334="","",'Dépenses sur factures'!E334)</f>
        <v/>
      </c>
      <c r="F334" s="296" t="str">
        <f>IF('Dépenses sur factures'!F334="","",'Dépenses sur factures'!F334)</f>
        <v/>
      </c>
      <c r="G334" s="296" t="str">
        <f>IF('Dépenses sur factures'!G334="","",'Dépenses sur factures'!G334)</f>
        <v/>
      </c>
      <c r="H334" s="125" t="str">
        <f>IF('Dépenses sur factures'!H334="","",'Dépenses sur factures'!H334)</f>
        <v/>
      </c>
      <c r="I334" s="102"/>
      <c r="J334" s="297" t="str">
        <f t="shared" si="15"/>
        <v/>
      </c>
      <c r="K334" s="297" t="str">
        <f t="shared" si="16"/>
        <v/>
      </c>
      <c r="L334" s="102"/>
      <c r="M334" s="193"/>
      <c r="N334" s="194"/>
      <c r="O334" s="301" t="str">
        <f>IF(AND(OR(I334="KO",L334&lt;&gt;""),OR(I334="",J334="",K334="")),Listes!$A$68,IF(AND(L334="",I334&lt;&gt;""),Listes!$A$69,IF(AND(H334&lt;L334,N334=""),Listes!$A$70,IF(AND(K334&lt;J334,N334=""),Listes!$A$71,IF(AND(L334&lt;&gt;"",L334&lt;H334,M334=""),Listes!$A$72,IF(AND(P334="",OR(I334&lt;&gt;"",J334&lt;&gt;"",K334&lt;&gt;"")),Listes!$A$73,""))))))</f>
        <v/>
      </c>
      <c r="P334" s="291"/>
      <c r="Q334" s="331">
        <f t="shared" si="17"/>
        <v>0</v>
      </c>
    </row>
    <row r="335" spans="1:17" ht="20.149999999999999" customHeight="1" x14ac:dyDescent="0.35">
      <c r="A335" s="126">
        <v>329</v>
      </c>
      <c r="B335" s="123" t="str">
        <f>IF('Dépenses sur factures'!B335="","",'Dépenses sur factures'!B335)</f>
        <v/>
      </c>
      <c r="C335" s="197" t="str">
        <f>IF('Dépenses sur factures'!C335="","",'Dépenses sur factures'!C335)</f>
        <v/>
      </c>
      <c r="D335" s="197" t="str">
        <f>IF('Dépenses sur factures'!D335="","",'Dépenses sur factures'!D335)</f>
        <v/>
      </c>
      <c r="E335" s="123" t="str">
        <f>IF('Dépenses sur factures'!E335="","",'Dépenses sur factures'!E335)</f>
        <v/>
      </c>
      <c r="F335" s="296" t="str">
        <f>IF('Dépenses sur factures'!F335="","",'Dépenses sur factures'!F335)</f>
        <v/>
      </c>
      <c r="G335" s="296" t="str">
        <f>IF('Dépenses sur factures'!G335="","",'Dépenses sur factures'!G335)</f>
        <v/>
      </c>
      <c r="H335" s="125" t="str">
        <f>IF('Dépenses sur factures'!H335="","",'Dépenses sur factures'!H335)</f>
        <v/>
      </c>
      <c r="I335" s="102"/>
      <c r="J335" s="297" t="str">
        <f t="shared" si="15"/>
        <v/>
      </c>
      <c r="K335" s="297" t="str">
        <f t="shared" si="16"/>
        <v/>
      </c>
      <c r="L335" s="102"/>
      <c r="M335" s="193"/>
      <c r="N335" s="194"/>
      <c r="O335" s="301" t="str">
        <f>IF(AND(OR(I335="KO",L335&lt;&gt;""),OR(I335="",J335="",K335="")),Listes!$A$68,IF(AND(L335="",I335&lt;&gt;""),Listes!$A$69,IF(AND(H335&lt;L335,N335=""),Listes!$A$70,IF(AND(K335&lt;J335,N335=""),Listes!$A$71,IF(AND(L335&lt;&gt;"",L335&lt;H335,M335=""),Listes!$A$72,IF(AND(P335="",OR(I335&lt;&gt;"",J335&lt;&gt;"",K335&lt;&gt;"")),Listes!$A$73,""))))))</f>
        <v/>
      </c>
      <c r="P335" s="291"/>
      <c r="Q335" s="331">
        <f t="shared" si="17"/>
        <v>0</v>
      </c>
    </row>
    <row r="336" spans="1:17" ht="20.149999999999999" customHeight="1" x14ac:dyDescent="0.35">
      <c r="A336" s="126">
        <v>330</v>
      </c>
      <c r="B336" s="123" t="str">
        <f>IF('Dépenses sur factures'!B336="","",'Dépenses sur factures'!B336)</f>
        <v/>
      </c>
      <c r="C336" s="197" t="str">
        <f>IF('Dépenses sur factures'!C336="","",'Dépenses sur factures'!C336)</f>
        <v/>
      </c>
      <c r="D336" s="197" t="str">
        <f>IF('Dépenses sur factures'!D336="","",'Dépenses sur factures'!D336)</f>
        <v/>
      </c>
      <c r="E336" s="123" t="str">
        <f>IF('Dépenses sur factures'!E336="","",'Dépenses sur factures'!E336)</f>
        <v/>
      </c>
      <c r="F336" s="296" t="str">
        <f>IF('Dépenses sur factures'!F336="","",'Dépenses sur factures'!F336)</f>
        <v/>
      </c>
      <c r="G336" s="296" t="str">
        <f>IF('Dépenses sur factures'!G336="","",'Dépenses sur factures'!G336)</f>
        <v/>
      </c>
      <c r="H336" s="125" t="str">
        <f>IF('Dépenses sur factures'!H336="","",'Dépenses sur factures'!H336)</f>
        <v/>
      </c>
      <c r="I336" s="102"/>
      <c r="J336" s="297" t="str">
        <f t="shared" si="15"/>
        <v/>
      </c>
      <c r="K336" s="297" t="str">
        <f t="shared" si="16"/>
        <v/>
      </c>
      <c r="L336" s="102"/>
      <c r="M336" s="193"/>
      <c r="N336" s="194"/>
      <c r="O336" s="301" t="str">
        <f>IF(AND(OR(I336="KO",L336&lt;&gt;""),OR(I336="",J336="",K336="")),Listes!$A$68,IF(AND(L336="",I336&lt;&gt;""),Listes!$A$69,IF(AND(H336&lt;L336,N336=""),Listes!$A$70,IF(AND(K336&lt;J336,N336=""),Listes!$A$71,IF(AND(L336&lt;&gt;"",L336&lt;H336,M336=""),Listes!$A$72,IF(AND(P336="",OR(I336&lt;&gt;"",J336&lt;&gt;"",K336&lt;&gt;"")),Listes!$A$73,""))))))</f>
        <v/>
      </c>
      <c r="P336" s="291"/>
      <c r="Q336" s="331">
        <f t="shared" si="17"/>
        <v>0</v>
      </c>
    </row>
    <row r="337" spans="1:17" ht="20.149999999999999" customHeight="1" x14ac:dyDescent="0.35">
      <c r="A337" s="126">
        <v>331</v>
      </c>
      <c r="B337" s="123" t="str">
        <f>IF('Dépenses sur factures'!B337="","",'Dépenses sur factures'!B337)</f>
        <v/>
      </c>
      <c r="C337" s="197" t="str">
        <f>IF('Dépenses sur factures'!C337="","",'Dépenses sur factures'!C337)</f>
        <v/>
      </c>
      <c r="D337" s="197" t="str">
        <f>IF('Dépenses sur factures'!D337="","",'Dépenses sur factures'!D337)</f>
        <v/>
      </c>
      <c r="E337" s="123" t="str">
        <f>IF('Dépenses sur factures'!E337="","",'Dépenses sur factures'!E337)</f>
        <v/>
      </c>
      <c r="F337" s="296" t="str">
        <f>IF('Dépenses sur factures'!F337="","",'Dépenses sur factures'!F337)</f>
        <v/>
      </c>
      <c r="G337" s="296" t="str">
        <f>IF('Dépenses sur factures'!G337="","",'Dépenses sur factures'!G337)</f>
        <v/>
      </c>
      <c r="H337" s="125" t="str">
        <f>IF('Dépenses sur factures'!H337="","",'Dépenses sur factures'!H337)</f>
        <v/>
      </c>
      <c r="I337" s="102"/>
      <c r="J337" s="297" t="str">
        <f t="shared" si="15"/>
        <v/>
      </c>
      <c r="K337" s="297" t="str">
        <f t="shared" si="16"/>
        <v/>
      </c>
      <c r="L337" s="102"/>
      <c r="M337" s="193"/>
      <c r="N337" s="194"/>
      <c r="O337" s="301" t="str">
        <f>IF(AND(OR(I337="KO",L337&lt;&gt;""),OR(I337="",J337="",K337="")),Listes!$A$68,IF(AND(L337="",I337&lt;&gt;""),Listes!$A$69,IF(AND(H337&lt;L337,N337=""),Listes!$A$70,IF(AND(K337&lt;J337,N337=""),Listes!$A$71,IF(AND(L337&lt;&gt;"",L337&lt;H337,M337=""),Listes!$A$72,IF(AND(P337="",OR(I337&lt;&gt;"",J337&lt;&gt;"",K337&lt;&gt;"")),Listes!$A$73,""))))))</f>
        <v/>
      </c>
      <c r="P337" s="291"/>
      <c r="Q337" s="331">
        <f t="shared" si="17"/>
        <v>0</v>
      </c>
    </row>
    <row r="338" spans="1:17" ht="20.149999999999999" customHeight="1" x14ac:dyDescent="0.35">
      <c r="A338" s="126">
        <v>332</v>
      </c>
      <c r="B338" s="123" t="str">
        <f>IF('Dépenses sur factures'!B338="","",'Dépenses sur factures'!B338)</f>
        <v/>
      </c>
      <c r="C338" s="197" t="str">
        <f>IF('Dépenses sur factures'!C338="","",'Dépenses sur factures'!C338)</f>
        <v/>
      </c>
      <c r="D338" s="197" t="str">
        <f>IF('Dépenses sur factures'!D338="","",'Dépenses sur factures'!D338)</f>
        <v/>
      </c>
      <c r="E338" s="123" t="str">
        <f>IF('Dépenses sur factures'!E338="","",'Dépenses sur factures'!E338)</f>
        <v/>
      </c>
      <c r="F338" s="296" t="str">
        <f>IF('Dépenses sur factures'!F338="","",'Dépenses sur factures'!F338)</f>
        <v/>
      </c>
      <c r="G338" s="296" t="str">
        <f>IF('Dépenses sur factures'!G338="","",'Dépenses sur factures'!G338)</f>
        <v/>
      </c>
      <c r="H338" s="125" t="str">
        <f>IF('Dépenses sur factures'!H338="","",'Dépenses sur factures'!H338)</f>
        <v/>
      </c>
      <c r="I338" s="102"/>
      <c r="J338" s="297" t="str">
        <f t="shared" si="15"/>
        <v/>
      </c>
      <c r="K338" s="297" t="str">
        <f t="shared" si="16"/>
        <v/>
      </c>
      <c r="L338" s="102"/>
      <c r="M338" s="193"/>
      <c r="N338" s="194"/>
      <c r="O338" s="301" t="str">
        <f>IF(AND(OR(I338="KO",L338&lt;&gt;""),OR(I338="",J338="",K338="")),Listes!$A$68,IF(AND(L338="",I338&lt;&gt;""),Listes!$A$69,IF(AND(H338&lt;L338,N338=""),Listes!$A$70,IF(AND(K338&lt;J338,N338=""),Listes!$A$71,IF(AND(L338&lt;&gt;"",L338&lt;H338,M338=""),Listes!$A$72,IF(AND(P338="",OR(I338&lt;&gt;"",J338&lt;&gt;"",K338&lt;&gt;"")),Listes!$A$73,""))))))</f>
        <v/>
      </c>
      <c r="P338" s="291"/>
      <c r="Q338" s="331">
        <f t="shared" si="17"/>
        <v>0</v>
      </c>
    </row>
    <row r="339" spans="1:17" ht="20.149999999999999" customHeight="1" x14ac:dyDescent="0.35">
      <c r="A339" s="126">
        <v>333</v>
      </c>
      <c r="B339" s="123" t="str">
        <f>IF('Dépenses sur factures'!B339="","",'Dépenses sur factures'!B339)</f>
        <v/>
      </c>
      <c r="C339" s="197" t="str">
        <f>IF('Dépenses sur factures'!C339="","",'Dépenses sur factures'!C339)</f>
        <v/>
      </c>
      <c r="D339" s="197" t="str">
        <f>IF('Dépenses sur factures'!D339="","",'Dépenses sur factures'!D339)</f>
        <v/>
      </c>
      <c r="E339" s="123" t="str">
        <f>IF('Dépenses sur factures'!E339="","",'Dépenses sur factures'!E339)</f>
        <v/>
      </c>
      <c r="F339" s="296" t="str">
        <f>IF('Dépenses sur factures'!F339="","",'Dépenses sur factures'!F339)</f>
        <v/>
      </c>
      <c r="G339" s="296" t="str">
        <f>IF('Dépenses sur factures'!G339="","",'Dépenses sur factures'!G339)</f>
        <v/>
      </c>
      <c r="H339" s="125" t="str">
        <f>IF('Dépenses sur factures'!H339="","",'Dépenses sur factures'!H339)</f>
        <v/>
      </c>
      <c r="I339" s="102"/>
      <c r="J339" s="297" t="str">
        <f t="shared" si="15"/>
        <v/>
      </c>
      <c r="K339" s="297" t="str">
        <f t="shared" si="16"/>
        <v/>
      </c>
      <c r="L339" s="102"/>
      <c r="M339" s="193"/>
      <c r="N339" s="194"/>
      <c r="O339" s="301" t="str">
        <f>IF(AND(OR(I339="KO",L339&lt;&gt;""),OR(I339="",J339="",K339="")),Listes!$A$68,IF(AND(L339="",I339&lt;&gt;""),Listes!$A$69,IF(AND(H339&lt;L339,N339=""),Listes!$A$70,IF(AND(K339&lt;J339,N339=""),Listes!$A$71,IF(AND(L339&lt;&gt;"",L339&lt;H339,M339=""),Listes!$A$72,IF(AND(P339="",OR(I339&lt;&gt;"",J339&lt;&gt;"",K339&lt;&gt;"")),Listes!$A$73,""))))))</f>
        <v/>
      </c>
      <c r="P339" s="291"/>
      <c r="Q339" s="331">
        <f t="shared" si="17"/>
        <v>0</v>
      </c>
    </row>
    <row r="340" spans="1:17" ht="20.149999999999999" customHeight="1" x14ac:dyDescent="0.35">
      <c r="A340" s="126">
        <v>334</v>
      </c>
      <c r="B340" s="123" t="str">
        <f>IF('Dépenses sur factures'!B340="","",'Dépenses sur factures'!B340)</f>
        <v/>
      </c>
      <c r="C340" s="197" t="str">
        <f>IF('Dépenses sur factures'!C340="","",'Dépenses sur factures'!C340)</f>
        <v/>
      </c>
      <c r="D340" s="197" t="str">
        <f>IF('Dépenses sur factures'!D340="","",'Dépenses sur factures'!D340)</f>
        <v/>
      </c>
      <c r="E340" s="123" t="str">
        <f>IF('Dépenses sur factures'!E340="","",'Dépenses sur factures'!E340)</f>
        <v/>
      </c>
      <c r="F340" s="296" t="str">
        <f>IF('Dépenses sur factures'!F340="","",'Dépenses sur factures'!F340)</f>
        <v/>
      </c>
      <c r="G340" s="296" t="str">
        <f>IF('Dépenses sur factures'!G340="","",'Dépenses sur factures'!G340)</f>
        <v/>
      </c>
      <c r="H340" s="125" t="str">
        <f>IF('Dépenses sur factures'!H340="","",'Dépenses sur factures'!H340)</f>
        <v/>
      </c>
      <c r="I340" s="102"/>
      <c r="J340" s="297" t="str">
        <f t="shared" si="15"/>
        <v/>
      </c>
      <c r="K340" s="297" t="str">
        <f t="shared" si="16"/>
        <v/>
      </c>
      <c r="L340" s="102"/>
      <c r="M340" s="193"/>
      <c r="N340" s="194"/>
      <c r="O340" s="301" t="str">
        <f>IF(AND(OR(I340="KO",L340&lt;&gt;""),OR(I340="",J340="",K340="")),Listes!$A$68,IF(AND(L340="",I340&lt;&gt;""),Listes!$A$69,IF(AND(H340&lt;L340,N340=""),Listes!$A$70,IF(AND(K340&lt;J340,N340=""),Listes!$A$71,IF(AND(L340&lt;&gt;"",L340&lt;H340,M340=""),Listes!$A$72,IF(AND(P340="",OR(I340&lt;&gt;"",J340&lt;&gt;"",K340&lt;&gt;"")),Listes!$A$73,""))))))</f>
        <v/>
      </c>
      <c r="P340" s="291"/>
      <c r="Q340" s="331">
        <f t="shared" si="17"/>
        <v>0</v>
      </c>
    </row>
    <row r="341" spans="1:17" ht="20.149999999999999" customHeight="1" x14ac:dyDescent="0.35">
      <c r="A341" s="126">
        <v>335</v>
      </c>
      <c r="B341" s="123" t="str">
        <f>IF('Dépenses sur factures'!B341="","",'Dépenses sur factures'!B341)</f>
        <v/>
      </c>
      <c r="C341" s="197" t="str">
        <f>IF('Dépenses sur factures'!C341="","",'Dépenses sur factures'!C341)</f>
        <v/>
      </c>
      <c r="D341" s="197" t="str">
        <f>IF('Dépenses sur factures'!D341="","",'Dépenses sur factures'!D341)</f>
        <v/>
      </c>
      <c r="E341" s="123" t="str">
        <f>IF('Dépenses sur factures'!E341="","",'Dépenses sur factures'!E341)</f>
        <v/>
      </c>
      <c r="F341" s="296" t="str">
        <f>IF('Dépenses sur factures'!F341="","",'Dépenses sur factures'!F341)</f>
        <v/>
      </c>
      <c r="G341" s="296" t="str">
        <f>IF('Dépenses sur factures'!G341="","",'Dépenses sur factures'!G341)</f>
        <v/>
      </c>
      <c r="H341" s="125" t="str">
        <f>IF('Dépenses sur factures'!H341="","",'Dépenses sur factures'!H341)</f>
        <v/>
      </c>
      <c r="I341" s="102"/>
      <c r="J341" s="297" t="str">
        <f t="shared" si="15"/>
        <v/>
      </c>
      <c r="K341" s="297" t="str">
        <f t="shared" si="16"/>
        <v/>
      </c>
      <c r="L341" s="102"/>
      <c r="M341" s="193"/>
      <c r="N341" s="194"/>
      <c r="O341" s="301" t="str">
        <f>IF(AND(OR(I341="KO",L341&lt;&gt;""),OR(I341="",J341="",K341="")),Listes!$A$68,IF(AND(L341="",I341&lt;&gt;""),Listes!$A$69,IF(AND(H341&lt;L341,N341=""),Listes!$A$70,IF(AND(K341&lt;J341,N341=""),Listes!$A$71,IF(AND(L341&lt;&gt;"",L341&lt;H341,M341=""),Listes!$A$72,IF(AND(P341="",OR(I341&lt;&gt;"",J341&lt;&gt;"",K341&lt;&gt;"")),Listes!$A$73,""))))))</f>
        <v/>
      </c>
      <c r="P341" s="291"/>
      <c r="Q341" s="331">
        <f t="shared" si="17"/>
        <v>0</v>
      </c>
    </row>
    <row r="342" spans="1:17" ht="20.149999999999999" customHeight="1" x14ac:dyDescent="0.35">
      <c r="A342" s="126">
        <v>336</v>
      </c>
      <c r="B342" s="123" t="str">
        <f>IF('Dépenses sur factures'!B342="","",'Dépenses sur factures'!B342)</f>
        <v/>
      </c>
      <c r="C342" s="197" t="str">
        <f>IF('Dépenses sur factures'!C342="","",'Dépenses sur factures'!C342)</f>
        <v/>
      </c>
      <c r="D342" s="197" t="str">
        <f>IF('Dépenses sur factures'!D342="","",'Dépenses sur factures'!D342)</f>
        <v/>
      </c>
      <c r="E342" s="123" t="str">
        <f>IF('Dépenses sur factures'!E342="","",'Dépenses sur factures'!E342)</f>
        <v/>
      </c>
      <c r="F342" s="296" t="str">
        <f>IF('Dépenses sur factures'!F342="","",'Dépenses sur factures'!F342)</f>
        <v/>
      </c>
      <c r="G342" s="296" t="str">
        <f>IF('Dépenses sur factures'!G342="","",'Dépenses sur factures'!G342)</f>
        <v/>
      </c>
      <c r="H342" s="125" t="str">
        <f>IF('Dépenses sur factures'!H342="","",'Dépenses sur factures'!H342)</f>
        <v/>
      </c>
      <c r="I342" s="102"/>
      <c r="J342" s="297" t="str">
        <f t="shared" si="15"/>
        <v/>
      </c>
      <c r="K342" s="297" t="str">
        <f t="shared" si="16"/>
        <v/>
      </c>
      <c r="L342" s="102"/>
      <c r="M342" s="193"/>
      <c r="N342" s="194"/>
      <c r="O342" s="301" t="str">
        <f>IF(AND(OR(I342="KO",L342&lt;&gt;""),OR(I342="",J342="",K342="")),Listes!$A$68,IF(AND(L342="",I342&lt;&gt;""),Listes!$A$69,IF(AND(H342&lt;L342,N342=""),Listes!$A$70,IF(AND(K342&lt;J342,N342=""),Listes!$A$71,IF(AND(L342&lt;&gt;"",L342&lt;H342,M342=""),Listes!$A$72,IF(AND(P342="",OR(I342&lt;&gt;"",J342&lt;&gt;"",K342&lt;&gt;"")),Listes!$A$73,""))))))</f>
        <v/>
      </c>
      <c r="P342" s="291"/>
      <c r="Q342" s="331">
        <f t="shared" si="17"/>
        <v>0</v>
      </c>
    </row>
    <row r="343" spans="1:17" ht="20.149999999999999" customHeight="1" x14ac:dyDescent="0.35">
      <c r="A343" s="126">
        <v>337</v>
      </c>
      <c r="B343" s="123" t="str">
        <f>IF('Dépenses sur factures'!B343="","",'Dépenses sur factures'!B343)</f>
        <v/>
      </c>
      <c r="C343" s="197" t="str">
        <f>IF('Dépenses sur factures'!C343="","",'Dépenses sur factures'!C343)</f>
        <v/>
      </c>
      <c r="D343" s="197" t="str">
        <f>IF('Dépenses sur factures'!D343="","",'Dépenses sur factures'!D343)</f>
        <v/>
      </c>
      <c r="E343" s="123" t="str">
        <f>IF('Dépenses sur factures'!E343="","",'Dépenses sur factures'!E343)</f>
        <v/>
      </c>
      <c r="F343" s="296" t="str">
        <f>IF('Dépenses sur factures'!F343="","",'Dépenses sur factures'!F343)</f>
        <v/>
      </c>
      <c r="G343" s="296" t="str">
        <f>IF('Dépenses sur factures'!G343="","",'Dépenses sur factures'!G343)</f>
        <v/>
      </c>
      <c r="H343" s="125" t="str">
        <f>IF('Dépenses sur factures'!H343="","",'Dépenses sur factures'!H343)</f>
        <v/>
      </c>
      <c r="I343" s="102"/>
      <c r="J343" s="297" t="str">
        <f t="shared" si="15"/>
        <v/>
      </c>
      <c r="K343" s="297" t="str">
        <f t="shared" si="16"/>
        <v/>
      </c>
      <c r="L343" s="102"/>
      <c r="M343" s="193"/>
      <c r="N343" s="194"/>
      <c r="O343" s="301" t="str">
        <f>IF(AND(OR(I343="KO",L343&lt;&gt;""),OR(I343="",J343="",K343="")),Listes!$A$68,IF(AND(L343="",I343&lt;&gt;""),Listes!$A$69,IF(AND(H343&lt;L343,N343=""),Listes!$A$70,IF(AND(K343&lt;J343,N343=""),Listes!$A$71,IF(AND(L343&lt;&gt;"",L343&lt;H343,M343=""),Listes!$A$72,IF(AND(P343="",OR(I343&lt;&gt;"",J343&lt;&gt;"",K343&lt;&gt;"")),Listes!$A$73,""))))))</f>
        <v/>
      </c>
      <c r="P343" s="291"/>
      <c r="Q343" s="331">
        <f t="shared" si="17"/>
        <v>0</v>
      </c>
    </row>
    <row r="344" spans="1:17" ht="20.149999999999999" customHeight="1" x14ac:dyDescent="0.35">
      <c r="A344" s="126">
        <v>338</v>
      </c>
      <c r="B344" s="123" t="str">
        <f>IF('Dépenses sur factures'!B344="","",'Dépenses sur factures'!B344)</f>
        <v/>
      </c>
      <c r="C344" s="197" t="str">
        <f>IF('Dépenses sur factures'!C344="","",'Dépenses sur factures'!C344)</f>
        <v/>
      </c>
      <c r="D344" s="197" t="str">
        <f>IF('Dépenses sur factures'!D344="","",'Dépenses sur factures'!D344)</f>
        <v/>
      </c>
      <c r="E344" s="123" t="str">
        <f>IF('Dépenses sur factures'!E344="","",'Dépenses sur factures'!E344)</f>
        <v/>
      </c>
      <c r="F344" s="296" t="str">
        <f>IF('Dépenses sur factures'!F344="","",'Dépenses sur factures'!F344)</f>
        <v/>
      </c>
      <c r="G344" s="296" t="str">
        <f>IF('Dépenses sur factures'!G344="","",'Dépenses sur factures'!G344)</f>
        <v/>
      </c>
      <c r="H344" s="125" t="str">
        <f>IF('Dépenses sur factures'!H344="","",'Dépenses sur factures'!H344)</f>
        <v/>
      </c>
      <c r="I344" s="102"/>
      <c r="J344" s="297" t="str">
        <f t="shared" si="15"/>
        <v/>
      </c>
      <c r="K344" s="297" t="str">
        <f t="shared" si="16"/>
        <v/>
      </c>
      <c r="L344" s="102"/>
      <c r="M344" s="193"/>
      <c r="N344" s="194"/>
      <c r="O344" s="301" t="str">
        <f>IF(AND(OR(I344="KO",L344&lt;&gt;""),OR(I344="",J344="",K344="")),Listes!$A$68,IF(AND(L344="",I344&lt;&gt;""),Listes!$A$69,IF(AND(H344&lt;L344,N344=""),Listes!$A$70,IF(AND(K344&lt;J344,N344=""),Listes!$A$71,IF(AND(L344&lt;&gt;"",L344&lt;H344,M344=""),Listes!$A$72,IF(AND(P344="",OR(I344&lt;&gt;"",J344&lt;&gt;"",K344&lt;&gt;"")),Listes!$A$73,""))))))</f>
        <v/>
      </c>
      <c r="P344" s="291"/>
      <c r="Q344" s="331">
        <f t="shared" si="17"/>
        <v>0</v>
      </c>
    </row>
    <row r="345" spans="1:17" ht="20.149999999999999" customHeight="1" x14ac:dyDescent="0.35">
      <c r="A345" s="126">
        <v>339</v>
      </c>
      <c r="B345" s="123" t="str">
        <f>IF('Dépenses sur factures'!B345="","",'Dépenses sur factures'!B345)</f>
        <v/>
      </c>
      <c r="C345" s="197" t="str">
        <f>IF('Dépenses sur factures'!C345="","",'Dépenses sur factures'!C345)</f>
        <v/>
      </c>
      <c r="D345" s="197" t="str">
        <f>IF('Dépenses sur factures'!D345="","",'Dépenses sur factures'!D345)</f>
        <v/>
      </c>
      <c r="E345" s="123" t="str">
        <f>IF('Dépenses sur factures'!E345="","",'Dépenses sur factures'!E345)</f>
        <v/>
      </c>
      <c r="F345" s="296" t="str">
        <f>IF('Dépenses sur factures'!F345="","",'Dépenses sur factures'!F345)</f>
        <v/>
      </c>
      <c r="G345" s="296" t="str">
        <f>IF('Dépenses sur factures'!G345="","",'Dépenses sur factures'!G345)</f>
        <v/>
      </c>
      <c r="H345" s="125" t="str">
        <f>IF('Dépenses sur factures'!H345="","",'Dépenses sur factures'!H345)</f>
        <v/>
      </c>
      <c r="I345" s="102"/>
      <c r="J345" s="297" t="str">
        <f t="shared" si="15"/>
        <v/>
      </c>
      <c r="K345" s="297" t="str">
        <f t="shared" si="16"/>
        <v/>
      </c>
      <c r="L345" s="102"/>
      <c r="M345" s="193"/>
      <c r="N345" s="194"/>
      <c r="O345" s="301" t="str">
        <f>IF(AND(OR(I345="KO",L345&lt;&gt;""),OR(I345="",J345="",K345="")),Listes!$A$68,IF(AND(L345="",I345&lt;&gt;""),Listes!$A$69,IF(AND(H345&lt;L345,N345=""),Listes!$A$70,IF(AND(K345&lt;J345,N345=""),Listes!$A$71,IF(AND(L345&lt;&gt;"",L345&lt;H345,M345=""),Listes!$A$72,IF(AND(P345="",OR(I345&lt;&gt;"",J345&lt;&gt;"",K345&lt;&gt;"")),Listes!$A$73,""))))))</f>
        <v/>
      </c>
      <c r="P345" s="291"/>
      <c r="Q345" s="331">
        <f t="shared" si="17"/>
        <v>0</v>
      </c>
    </row>
    <row r="346" spans="1:17" ht="20.149999999999999" customHeight="1" x14ac:dyDescent="0.35">
      <c r="A346" s="126">
        <v>340</v>
      </c>
      <c r="B346" s="123" t="str">
        <f>IF('Dépenses sur factures'!B346="","",'Dépenses sur factures'!B346)</f>
        <v/>
      </c>
      <c r="C346" s="197" t="str">
        <f>IF('Dépenses sur factures'!C346="","",'Dépenses sur factures'!C346)</f>
        <v/>
      </c>
      <c r="D346" s="197" t="str">
        <f>IF('Dépenses sur factures'!D346="","",'Dépenses sur factures'!D346)</f>
        <v/>
      </c>
      <c r="E346" s="123" t="str">
        <f>IF('Dépenses sur factures'!E346="","",'Dépenses sur factures'!E346)</f>
        <v/>
      </c>
      <c r="F346" s="296" t="str">
        <f>IF('Dépenses sur factures'!F346="","",'Dépenses sur factures'!F346)</f>
        <v/>
      </c>
      <c r="G346" s="296" t="str">
        <f>IF('Dépenses sur factures'!G346="","",'Dépenses sur factures'!G346)</f>
        <v/>
      </c>
      <c r="H346" s="125" t="str">
        <f>IF('Dépenses sur factures'!H346="","",'Dépenses sur factures'!H346)</f>
        <v/>
      </c>
      <c r="I346" s="102"/>
      <c r="J346" s="297" t="str">
        <f t="shared" si="15"/>
        <v/>
      </c>
      <c r="K346" s="297" t="str">
        <f t="shared" si="16"/>
        <v/>
      </c>
      <c r="L346" s="102"/>
      <c r="M346" s="193"/>
      <c r="N346" s="194"/>
      <c r="O346" s="301" t="str">
        <f>IF(AND(OR(I346="KO",L346&lt;&gt;""),OR(I346="",J346="",K346="")),Listes!$A$68,IF(AND(L346="",I346&lt;&gt;""),Listes!$A$69,IF(AND(H346&lt;L346,N346=""),Listes!$A$70,IF(AND(K346&lt;J346,N346=""),Listes!$A$71,IF(AND(L346&lt;&gt;"",L346&lt;H346,M346=""),Listes!$A$72,IF(AND(P346="",OR(I346&lt;&gt;"",J346&lt;&gt;"",K346&lt;&gt;"")),Listes!$A$73,""))))))</f>
        <v/>
      </c>
      <c r="P346" s="291"/>
      <c r="Q346" s="331">
        <f t="shared" si="17"/>
        <v>0</v>
      </c>
    </row>
    <row r="347" spans="1:17" ht="20.149999999999999" customHeight="1" x14ac:dyDescent="0.35">
      <c r="A347" s="126">
        <v>341</v>
      </c>
      <c r="B347" s="123" t="str">
        <f>IF('Dépenses sur factures'!B347="","",'Dépenses sur factures'!B347)</f>
        <v/>
      </c>
      <c r="C347" s="197" t="str">
        <f>IF('Dépenses sur factures'!C347="","",'Dépenses sur factures'!C347)</f>
        <v/>
      </c>
      <c r="D347" s="197" t="str">
        <f>IF('Dépenses sur factures'!D347="","",'Dépenses sur factures'!D347)</f>
        <v/>
      </c>
      <c r="E347" s="123" t="str">
        <f>IF('Dépenses sur factures'!E347="","",'Dépenses sur factures'!E347)</f>
        <v/>
      </c>
      <c r="F347" s="296" t="str">
        <f>IF('Dépenses sur factures'!F347="","",'Dépenses sur factures'!F347)</f>
        <v/>
      </c>
      <c r="G347" s="296" t="str">
        <f>IF('Dépenses sur factures'!G347="","",'Dépenses sur factures'!G347)</f>
        <v/>
      </c>
      <c r="H347" s="125" t="str">
        <f>IF('Dépenses sur factures'!H347="","",'Dépenses sur factures'!H347)</f>
        <v/>
      </c>
      <c r="I347" s="102"/>
      <c r="J347" s="297" t="str">
        <f t="shared" si="15"/>
        <v/>
      </c>
      <c r="K347" s="297" t="str">
        <f t="shared" si="16"/>
        <v/>
      </c>
      <c r="L347" s="102"/>
      <c r="M347" s="193"/>
      <c r="N347" s="194"/>
      <c r="O347" s="301" t="str">
        <f>IF(AND(OR(I347="KO",L347&lt;&gt;""),OR(I347="",J347="",K347="")),Listes!$A$68,IF(AND(L347="",I347&lt;&gt;""),Listes!$A$69,IF(AND(H347&lt;L347,N347=""),Listes!$A$70,IF(AND(K347&lt;J347,N347=""),Listes!$A$71,IF(AND(L347&lt;&gt;"",L347&lt;H347,M347=""),Listes!$A$72,IF(AND(P347="",OR(I347&lt;&gt;"",J347&lt;&gt;"",K347&lt;&gt;"")),Listes!$A$73,""))))))</f>
        <v/>
      </c>
      <c r="P347" s="291"/>
      <c r="Q347" s="331">
        <f t="shared" si="17"/>
        <v>0</v>
      </c>
    </row>
    <row r="348" spans="1:17" ht="20.149999999999999" customHeight="1" x14ac:dyDescent="0.35">
      <c r="A348" s="126">
        <v>342</v>
      </c>
      <c r="B348" s="123" t="str">
        <f>IF('Dépenses sur factures'!B348="","",'Dépenses sur factures'!B348)</f>
        <v/>
      </c>
      <c r="C348" s="197" t="str">
        <f>IF('Dépenses sur factures'!C348="","",'Dépenses sur factures'!C348)</f>
        <v/>
      </c>
      <c r="D348" s="197" t="str">
        <f>IF('Dépenses sur factures'!D348="","",'Dépenses sur factures'!D348)</f>
        <v/>
      </c>
      <c r="E348" s="123" t="str">
        <f>IF('Dépenses sur factures'!E348="","",'Dépenses sur factures'!E348)</f>
        <v/>
      </c>
      <c r="F348" s="296" t="str">
        <f>IF('Dépenses sur factures'!F348="","",'Dépenses sur factures'!F348)</f>
        <v/>
      </c>
      <c r="G348" s="296" t="str">
        <f>IF('Dépenses sur factures'!G348="","",'Dépenses sur factures'!G348)</f>
        <v/>
      </c>
      <c r="H348" s="125" t="str">
        <f>IF('Dépenses sur factures'!H348="","",'Dépenses sur factures'!H348)</f>
        <v/>
      </c>
      <c r="I348" s="102"/>
      <c r="J348" s="297" t="str">
        <f t="shared" si="15"/>
        <v/>
      </c>
      <c r="K348" s="297" t="str">
        <f t="shared" si="16"/>
        <v/>
      </c>
      <c r="L348" s="102"/>
      <c r="M348" s="193"/>
      <c r="N348" s="194"/>
      <c r="O348" s="301" t="str">
        <f>IF(AND(OR(I348="KO",L348&lt;&gt;""),OR(I348="",J348="",K348="")),Listes!$A$68,IF(AND(L348="",I348&lt;&gt;""),Listes!$A$69,IF(AND(H348&lt;L348,N348=""),Listes!$A$70,IF(AND(K348&lt;J348,N348=""),Listes!$A$71,IF(AND(L348&lt;&gt;"",L348&lt;H348,M348=""),Listes!$A$72,IF(AND(P348="",OR(I348&lt;&gt;"",J348&lt;&gt;"",K348&lt;&gt;"")),Listes!$A$73,""))))))</f>
        <v/>
      </c>
      <c r="P348" s="291"/>
      <c r="Q348" s="331">
        <f t="shared" si="17"/>
        <v>0</v>
      </c>
    </row>
    <row r="349" spans="1:17" ht="20.149999999999999" customHeight="1" x14ac:dyDescent="0.35">
      <c r="A349" s="126">
        <v>343</v>
      </c>
      <c r="B349" s="123" t="str">
        <f>IF('Dépenses sur factures'!B349="","",'Dépenses sur factures'!B349)</f>
        <v/>
      </c>
      <c r="C349" s="197" t="str">
        <f>IF('Dépenses sur factures'!C349="","",'Dépenses sur factures'!C349)</f>
        <v/>
      </c>
      <c r="D349" s="197" t="str">
        <f>IF('Dépenses sur factures'!D349="","",'Dépenses sur factures'!D349)</f>
        <v/>
      </c>
      <c r="E349" s="123" t="str">
        <f>IF('Dépenses sur factures'!E349="","",'Dépenses sur factures'!E349)</f>
        <v/>
      </c>
      <c r="F349" s="296" t="str">
        <f>IF('Dépenses sur factures'!F349="","",'Dépenses sur factures'!F349)</f>
        <v/>
      </c>
      <c r="G349" s="296" t="str">
        <f>IF('Dépenses sur factures'!G349="","",'Dépenses sur factures'!G349)</f>
        <v/>
      </c>
      <c r="H349" s="125" t="str">
        <f>IF('Dépenses sur factures'!H349="","",'Dépenses sur factures'!H349)</f>
        <v/>
      </c>
      <c r="I349" s="102"/>
      <c r="J349" s="297" t="str">
        <f t="shared" si="15"/>
        <v/>
      </c>
      <c r="K349" s="297" t="str">
        <f t="shared" si="16"/>
        <v/>
      </c>
      <c r="L349" s="102"/>
      <c r="M349" s="193"/>
      <c r="N349" s="194"/>
      <c r="O349" s="301" t="str">
        <f>IF(AND(OR(I349="KO",L349&lt;&gt;""),OR(I349="",J349="",K349="")),Listes!$A$68,IF(AND(L349="",I349&lt;&gt;""),Listes!$A$69,IF(AND(H349&lt;L349,N349=""),Listes!$A$70,IF(AND(K349&lt;J349,N349=""),Listes!$A$71,IF(AND(L349&lt;&gt;"",L349&lt;H349,M349=""),Listes!$A$72,IF(AND(P349="",OR(I349&lt;&gt;"",J349&lt;&gt;"",K349&lt;&gt;"")),Listes!$A$73,""))))))</f>
        <v/>
      </c>
      <c r="P349" s="291"/>
      <c r="Q349" s="331">
        <f t="shared" si="17"/>
        <v>0</v>
      </c>
    </row>
    <row r="350" spans="1:17" ht="20.149999999999999" customHeight="1" x14ac:dyDescent="0.35">
      <c r="A350" s="126">
        <v>344</v>
      </c>
      <c r="B350" s="123" t="str">
        <f>IF('Dépenses sur factures'!B350="","",'Dépenses sur factures'!B350)</f>
        <v/>
      </c>
      <c r="C350" s="197" t="str">
        <f>IF('Dépenses sur factures'!C350="","",'Dépenses sur factures'!C350)</f>
        <v/>
      </c>
      <c r="D350" s="197" t="str">
        <f>IF('Dépenses sur factures'!D350="","",'Dépenses sur factures'!D350)</f>
        <v/>
      </c>
      <c r="E350" s="123" t="str">
        <f>IF('Dépenses sur factures'!E350="","",'Dépenses sur factures'!E350)</f>
        <v/>
      </c>
      <c r="F350" s="296" t="str">
        <f>IF('Dépenses sur factures'!F350="","",'Dépenses sur factures'!F350)</f>
        <v/>
      </c>
      <c r="G350" s="296" t="str">
        <f>IF('Dépenses sur factures'!G350="","",'Dépenses sur factures'!G350)</f>
        <v/>
      </c>
      <c r="H350" s="125" t="str">
        <f>IF('Dépenses sur factures'!H350="","",'Dépenses sur factures'!H350)</f>
        <v/>
      </c>
      <c r="I350" s="102"/>
      <c r="J350" s="297" t="str">
        <f t="shared" si="15"/>
        <v/>
      </c>
      <c r="K350" s="297" t="str">
        <f t="shared" si="16"/>
        <v/>
      </c>
      <c r="L350" s="102"/>
      <c r="M350" s="193"/>
      <c r="N350" s="194"/>
      <c r="O350" s="301" t="str">
        <f>IF(AND(OR(I350="KO",L350&lt;&gt;""),OR(I350="",J350="",K350="")),Listes!$A$68,IF(AND(L350="",I350&lt;&gt;""),Listes!$A$69,IF(AND(H350&lt;L350,N350=""),Listes!$A$70,IF(AND(K350&lt;J350,N350=""),Listes!$A$71,IF(AND(L350&lt;&gt;"",L350&lt;H350,M350=""),Listes!$A$72,IF(AND(P350="",OR(I350&lt;&gt;"",J350&lt;&gt;"",K350&lt;&gt;"")),Listes!$A$73,""))))))</f>
        <v/>
      </c>
      <c r="P350" s="291"/>
      <c r="Q350" s="331">
        <f t="shared" si="17"/>
        <v>0</v>
      </c>
    </row>
    <row r="351" spans="1:17" ht="20.149999999999999" customHeight="1" x14ac:dyDescent="0.35">
      <c r="A351" s="126">
        <v>345</v>
      </c>
      <c r="B351" s="123" t="str">
        <f>IF('Dépenses sur factures'!B351="","",'Dépenses sur factures'!B351)</f>
        <v/>
      </c>
      <c r="C351" s="197" t="str">
        <f>IF('Dépenses sur factures'!C351="","",'Dépenses sur factures'!C351)</f>
        <v/>
      </c>
      <c r="D351" s="197" t="str">
        <f>IF('Dépenses sur factures'!D351="","",'Dépenses sur factures'!D351)</f>
        <v/>
      </c>
      <c r="E351" s="123" t="str">
        <f>IF('Dépenses sur factures'!E351="","",'Dépenses sur factures'!E351)</f>
        <v/>
      </c>
      <c r="F351" s="296" t="str">
        <f>IF('Dépenses sur factures'!F351="","",'Dépenses sur factures'!F351)</f>
        <v/>
      </c>
      <c r="G351" s="296" t="str">
        <f>IF('Dépenses sur factures'!G351="","",'Dépenses sur factures'!G351)</f>
        <v/>
      </c>
      <c r="H351" s="125" t="str">
        <f>IF('Dépenses sur factures'!H351="","",'Dépenses sur factures'!H351)</f>
        <v/>
      </c>
      <c r="I351" s="102"/>
      <c r="J351" s="297" t="str">
        <f t="shared" si="15"/>
        <v/>
      </c>
      <c r="K351" s="297" t="str">
        <f t="shared" si="16"/>
        <v/>
      </c>
      <c r="L351" s="102"/>
      <c r="M351" s="193"/>
      <c r="N351" s="194"/>
      <c r="O351" s="301" t="str">
        <f>IF(AND(OR(I351="KO",L351&lt;&gt;""),OR(I351="",J351="",K351="")),Listes!$A$68,IF(AND(L351="",I351&lt;&gt;""),Listes!$A$69,IF(AND(H351&lt;L351,N351=""),Listes!$A$70,IF(AND(K351&lt;J351,N351=""),Listes!$A$71,IF(AND(L351&lt;&gt;"",L351&lt;H351,M351=""),Listes!$A$72,IF(AND(P351="",OR(I351&lt;&gt;"",J351&lt;&gt;"",K351&lt;&gt;"")),Listes!$A$73,""))))))</f>
        <v/>
      </c>
      <c r="P351" s="291"/>
      <c r="Q351" s="331">
        <f t="shared" si="17"/>
        <v>0</v>
      </c>
    </row>
    <row r="352" spans="1:17" ht="20.149999999999999" customHeight="1" x14ac:dyDescent="0.35">
      <c r="A352" s="126">
        <v>346</v>
      </c>
      <c r="B352" s="123" t="str">
        <f>IF('Dépenses sur factures'!B352="","",'Dépenses sur factures'!B352)</f>
        <v/>
      </c>
      <c r="C352" s="197" t="str">
        <f>IF('Dépenses sur factures'!C352="","",'Dépenses sur factures'!C352)</f>
        <v/>
      </c>
      <c r="D352" s="197" t="str">
        <f>IF('Dépenses sur factures'!D352="","",'Dépenses sur factures'!D352)</f>
        <v/>
      </c>
      <c r="E352" s="123" t="str">
        <f>IF('Dépenses sur factures'!E352="","",'Dépenses sur factures'!E352)</f>
        <v/>
      </c>
      <c r="F352" s="296" t="str">
        <f>IF('Dépenses sur factures'!F352="","",'Dépenses sur factures'!F352)</f>
        <v/>
      </c>
      <c r="G352" s="296" t="str">
        <f>IF('Dépenses sur factures'!G352="","",'Dépenses sur factures'!G352)</f>
        <v/>
      </c>
      <c r="H352" s="125" t="str">
        <f>IF('Dépenses sur factures'!H352="","",'Dépenses sur factures'!H352)</f>
        <v/>
      </c>
      <c r="I352" s="102"/>
      <c r="J352" s="297" t="str">
        <f t="shared" si="15"/>
        <v/>
      </c>
      <c r="K352" s="297" t="str">
        <f t="shared" si="16"/>
        <v/>
      </c>
      <c r="L352" s="102"/>
      <c r="M352" s="193"/>
      <c r="N352" s="194"/>
      <c r="O352" s="301" t="str">
        <f>IF(AND(OR(I352="KO",L352&lt;&gt;""),OR(I352="",J352="",K352="")),Listes!$A$68,IF(AND(L352="",I352&lt;&gt;""),Listes!$A$69,IF(AND(H352&lt;L352,N352=""),Listes!$A$70,IF(AND(K352&lt;J352,N352=""),Listes!$A$71,IF(AND(L352&lt;&gt;"",L352&lt;H352,M352=""),Listes!$A$72,IF(AND(P352="",OR(I352&lt;&gt;"",J352&lt;&gt;"",K352&lt;&gt;"")),Listes!$A$73,""))))))</f>
        <v/>
      </c>
      <c r="P352" s="291"/>
      <c r="Q352" s="331">
        <f t="shared" si="17"/>
        <v>0</v>
      </c>
    </row>
    <row r="353" spans="1:17" ht="20.149999999999999" customHeight="1" x14ac:dyDescent="0.35">
      <c r="A353" s="126">
        <v>347</v>
      </c>
      <c r="B353" s="123" t="str">
        <f>IF('Dépenses sur factures'!B353="","",'Dépenses sur factures'!B353)</f>
        <v/>
      </c>
      <c r="C353" s="197" t="str">
        <f>IF('Dépenses sur factures'!C353="","",'Dépenses sur factures'!C353)</f>
        <v/>
      </c>
      <c r="D353" s="197" t="str">
        <f>IF('Dépenses sur factures'!D353="","",'Dépenses sur factures'!D353)</f>
        <v/>
      </c>
      <c r="E353" s="123" t="str">
        <f>IF('Dépenses sur factures'!E353="","",'Dépenses sur factures'!E353)</f>
        <v/>
      </c>
      <c r="F353" s="296" t="str">
        <f>IF('Dépenses sur factures'!F353="","",'Dépenses sur factures'!F353)</f>
        <v/>
      </c>
      <c r="G353" s="296" t="str">
        <f>IF('Dépenses sur factures'!G353="","",'Dépenses sur factures'!G353)</f>
        <v/>
      </c>
      <c r="H353" s="125" t="str">
        <f>IF('Dépenses sur factures'!H353="","",'Dépenses sur factures'!H353)</f>
        <v/>
      </c>
      <c r="I353" s="102"/>
      <c r="J353" s="297" t="str">
        <f t="shared" si="15"/>
        <v/>
      </c>
      <c r="K353" s="297" t="str">
        <f t="shared" si="16"/>
        <v/>
      </c>
      <c r="L353" s="102"/>
      <c r="M353" s="193"/>
      <c r="N353" s="194"/>
      <c r="O353" s="301" t="str">
        <f>IF(AND(OR(I353="KO",L353&lt;&gt;""),OR(I353="",J353="",K353="")),Listes!$A$68,IF(AND(L353="",I353&lt;&gt;""),Listes!$A$69,IF(AND(H353&lt;L353,N353=""),Listes!$A$70,IF(AND(K353&lt;J353,N353=""),Listes!$A$71,IF(AND(L353&lt;&gt;"",L353&lt;H353,M353=""),Listes!$A$72,IF(AND(P353="",OR(I353&lt;&gt;"",J353&lt;&gt;"",K353&lt;&gt;"")),Listes!$A$73,""))))))</f>
        <v/>
      </c>
      <c r="P353" s="291"/>
      <c r="Q353" s="331">
        <f t="shared" si="17"/>
        <v>0</v>
      </c>
    </row>
    <row r="354" spans="1:17" ht="20.149999999999999" customHeight="1" x14ac:dyDescent="0.35">
      <c r="A354" s="126">
        <v>348</v>
      </c>
      <c r="B354" s="123" t="str">
        <f>IF('Dépenses sur factures'!B354="","",'Dépenses sur factures'!B354)</f>
        <v/>
      </c>
      <c r="C354" s="197" t="str">
        <f>IF('Dépenses sur factures'!C354="","",'Dépenses sur factures'!C354)</f>
        <v/>
      </c>
      <c r="D354" s="197" t="str">
        <f>IF('Dépenses sur factures'!D354="","",'Dépenses sur factures'!D354)</f>
        <v/>
      </c>
      <c r="E354" s="123" t="str">
        <f>IF('Dépenses sur factures'!E354="","",'Dépenses sur factures'!E354)</f>
        <v/>
      </c>
      <c r="F354" s="296" t="str">
        <f>IF('Dépenses sur factures'!F354="","",'Dépenses sur factures'!F354)</f>
        <v/>
      </c>
      <c r="G354" s="296" t="str">
        <f>IF('Dépenses sur factures'!G354="","",'Dépenses sur factures'!G354)</f>
        <v/>
      </c>
      <c r="H354" s="125" t="str">
        <f>IF('Dépenses sur factures'!H354="","",'Dépenses sur factures'!H354)</f>
        <v/>
      </c>
      <c r="I354" s="102"/>
      <c r="J354" s="297" t="str">
        <f t="shared" si="15"/>
        <v/>
      </c>
      <c r="K354" s="297" t="str">
        <f t="shared" si="16"/>
        <v/>
      </c>
      <c r="L354" s="102"/>
      <c r="M354" s="193"/>
      <c r="N354" s="194"/>
      <c r="O354" s="301" t="str">
        <f>IF(AND(OR(I354="KO",L354&lt;&gt;""),OR(I354="",J354="",K354="")),Listes!$A$68,IF(AND(L354="",I354&lt;&gt;""),Listes!$A$69,IF(AND(H354&lt;L354,N354=""),Listes!$A$70,IF(AND(K354&lt;J354,N354=""),Listes!$A$71,IF(AND(L354&lt;&gt;"",L354&lt;H354,M354=""),Listes!$A$72,IF(AND(P354="",OR(I354&lt;&gt;"",J354&lt;&gt;"",K354&lt;&gt;"")),Listes!$A$73,""))))))</f>
        <v/>
      </c>
      <c r="P354" s="291"/>
      <c r="Q354" s="331">
        <f t="shared" si="17"/>
        <v>0</v>
      </c>
    </row>
    <row r="355" spans="1:17" ht="20.149999999999999" customHeight="1" x14ac:dyDescent="0.35">
      <c r="A355" s="126">
        <v>349</v>
      </c>
      <c r="B355" s="123" t="str">
        <f>IF('Dépenses sur factures'!B355="","",'Dépenses sur factures'!B355)</f>
        <v/>
      </c>
      <c r="C355" s="197" t="str">
        <f>IF('Dépenses sur factures'!C355="","",'Dépenses sur factures'!C355)</f>
        <v/>
      </c>
      <c r="D355" s="197" t="str">
        <f>IF('Dépenses sur factures'!D355="","",'Dépenses sur factures'!D355)</f>
        <v/>
      </c>
      <c r="E355" s="123" t="str">
        <f>IF('Dépenses sur factures'!E355="","",'Dépenses sur factures'!E355)</f>
        <v/>
      </c>
      <c r="F355" s="296" t="str">
        <f>IF('Dépenses sur factures'!F355="","",'Dépenses sur factures'!F355)</f>
        <v/>
      </c>
      <c r="G355" s="296" t="str">
        <f>IF('Dépenses sur factures'!G355="","",'Dépenses sur factures'!G355)</f>
        <v/>
      </c>
      <c r="H355" s="125" t="str">
        <f>IF('Dépenses sur factures'!H355="","",'Dépenses sur factures'!H355)</f>
        <v/>
      </c>
      <c r="I355" s="102"/>
      <c r="J355" s="297" t="str">
        <f t="shared" si="15"/>
        <v/>
      </c>
      <c r="K355" s="297" t="str">
        <f t="shared" si="16"/>
        <v/>
      </c>
      <c r="L355" s="102"/>
      <c r="M355" s="193"/>
      <c r="N355" s="194"/>
      <c r="O355" s="301" t="str">
        <f>IF(AND(OR(I355="KO",L355&lt;&gt;""),OR(I355="",J355="",K355="")),Listes!$A$68,IF(AND(L355="",I355&lt;&gt;""),Listes!$A$69,IF(AND(H355&lt;L355,N355=""),Listes!$A$70,IF(AND(K355&lt;J355,N355=""),Listes!$A$71,IF(AND(L355&lt;&gt;"",L355&lt;H355,M355=""),Listes!$A$72,IF(AND(P355="",OR(I355&lt;&gt;"",J355&lt;&gt;"",K355&lt;&gt;"")),Listes!$A$73,""))))))</f>
        <v/>
      </c>
      <c r="P355" s="291"/>
      <c r="Q355" s="331">
        <f t="shared" si="17"/>
        <v>0</v>
      </c>
    </row>
    <row r="356" spans="1:17" ht="20.149999999999999" customHeight="1" x14ac:dyDescent="0.35">
      <c r="A356" s="126">
        <v>350</v>
      </c>
      <c r="B356" s="123" t="str">
        <f>IF('Dépenses sur factures'!B356="","",'Dépenses sur factures'!B356)</f>
        <v/>
      </c>
      <c r="C356" s="197" t="str">
        <f>IF('Dépenses sur factures'!C356="","",'Dépenses sur factures'!C356)</f>
        <v/>
      </c>
      <c r="D356" s="197" t="str">
        <f>IF('Dépenses sur factures'!D356="","",'Dépenses sur factures'!D356)</f>
        <v/>
      </c>
      <c r="E356" s="123" t="str">
        <f>IF('Dépenses sur factures'!E356="","",'Dépenses sur factures'!E356)</f>
        <v/>
      </c>
      <c r="F356" s="296" t="str">
        <f>IF('Dépenses sur factures'!F356="","",'Dépenses sur factures'!F356)</f>
        <v/>
      </c>
      <c r="G356" s="296" t="str">
        <f>IF('Dépenses sur factures'!G356="","",'Dépenses sur factures'!G356)</f>
        <v/>
      </c>
      <c r="H356" s="125" t="str">
        <f>IF('Dépenses sur factures'!H356="","",'Dépenses sur factures'!H356)</f>
        <v/>
      </c>
      <c r="I356" s="102"/>
      <c r="J356" s="297" t="str">
        <f t="shared" si="15"/>
        <v/>
      </c>
      <c r="K356" s="297" t="str">
        <f t="shared" si="16"/>
        <v/>
      </c>
      <c r="L356" s="102"/>
      <c r="M356" s="193"/>
      <c r="N356" s="194"/>
      <c r="O356" s="301" t="str">
        <f>IF(AND(OR(I356="KO",L356&lt;&gt;""),OR(I356="",J356="",K356="")),Listes!$A$68,IF(AND(L356="",I356&lt;&gt;""),Listes!$A$69,IF(AND(H356&lt;L356,N356=""),Listes!$A$70,IF(AND(K356&lt;J356,N356=""),Listes!$A$71,IF(AND(L356&lt;&gt;"",L356&lt;H356,M356=""),Listes!$A$72,IF(AND(P356="",OR(I356&lt;&gt;"",J356&lt;&gt;"",K356&lt;&gt;"")),Listes!$A$73,""))))))</f>
        <v/>
      </c>
      <c r="P356" s="291"/>
      <c r="Q356" s="331">
        <f t="shared" si="17"/>
        <v>0</v>
      </c>
    </row>
    <row r="357" spans="1:17" ht="20.149999999999999" customHeight="1" x14ac:dyDescent="0.35">
      <c r="A357" s="126">
        <v>351</v>
      </c>
      <c r="B357" s="123" t="str">
        <f>IF('Dépenses sur factures'!B357="","",'Dépenses sur factures'!B357)</f>
        <v/>
      </c>
      <c r="C357" s="197" t="str">
        <f>IF('Dépenses sur factures'!C357="","",'Dépenses sur factures'!C357)</f>
        <v/>
      </c>
      <c r="D357" s="197" t="str">
        <f>IF('Dépenses sur factures'!D357="","",'Dépenses sur factures'!D357)</f>
        <v/>
      </c>
      <c r="E357" s="123" t="str">
        <f>IF('Dépenses sur factures'!E357="","",'Dépenses sur factures'!E357)</f>
        <v/>
      </c>
      <c r="F357" s="296" t="str">
        <f>IF('Dépenses sur factures'!F357="","",'Dépenses sur factures'!F357)</f>
        <v/>
      </c>
      <c r="G357" s="296" t="str">
        <f>IF('Dépenses sur factures'!G357="","",'Dépenses sur factures'!G357)</f>
        <v/>
      </c>
      <c r="H357" s="125" t="str">
        <f>IF('Dépenses sur factures'!H357="","",'Dépenses sur factures'!H357)</f>
        <v/>
      </c>
      <c r="I357" s="102"/>
      <c r="J357" s="297" t="str">
        <f t="shared" si="15"/>
        <v/>
      </c>
      <c r="K357" s="297" t="str">
        <f t="shared" si="16"/>
        <v/>
      </c>
      <c r="L357" s="102"/>
      <c r="M357" s="193"/>
      <c r="N357" s="194"/>
      <c r="O357" s="301" t="str">
        <f>IF(AND(OR(I357="KO",L357&lt;&gt;""),OR(I357="",J357="",K357="")),Listes!$A$68,IF(AND(L357="",I357&lt;&gt;""),Listes!$A$69,IF(AND(H357&lt;L357,N357=""),Listes!$A$70,IF(AND(K357&lt;J357,N357=""),Listes!$A$71,IF(AND(L357&lt;&gt;"",L357&lt;H357,M357=""),Listes!$A$72,IF(AND(P357="",OR(I357&lt;&gt;"",J357&lt;&gt;"",K357&lt;&gt;"")),Listes!$A$73,""))))))</f>
        <v/>
      </c>
      <c r="P357" s="291"/>
      <c r="Q357" s="331">
        <f t="shared" si="17"/>
        <v>0</v>
      </c>
    </row>
    <row r="358" spans="1:17" ht="20.149999999999999" customHeight="1" x14ac:dyDescent="0.35">
      <c r="A358" s="126">
        <v>352</v>
      </c>
      <c r="B358" s="123" t="str">
        <f>IF('Dépenses sur factures'!B358="","",'Dépenses sur factures'!B358)</f>
        <v/>
      </c>
      <c r="C358" s="197" t="str">
        <f>IF('Dépenses sur factures'!C358="","",'Dépenses sur factures'!C358)</f>
        <v/>
      </c>
      <c r="D358" s="197" t="str">
        <f>IF('Dépenses sur factures'!D358="","",'Dépenses sur factures'!D358)</f>
        <v/>
      </c>
      <c r="E358" s="123" t="str">
        <f>IF('Dépenses sur factures'!E358="","",'Dépenses sur factures'!E358)</f>
        <v/>
      </c>
      <c r="F358" s="296" t="str">
        <f>IF('Dépenses sur factures'!F358="","",'Dépenses sur factures'!F358)</f>
        <v/>
      </c>
      <c r="G358" s="296" t="str">
        <f>IF('Dépenses sur factures'!G358="","",'Dépenses sur factures'!G358)</f>
        <v/>
      </c>
      <c r="H358" s="125" t="str">
        <f>IF('Dépenses sur factures'!H358="","",'Dépenses sur factures'!H358)</f>
        <v/>
      </c>
      <c r="I358" s="102"/>
      <c r="J358" s="297" t="str">
        <f t="shared" si="15"/>
        <v/>
      </c>
      <c r="K358" s="297" t="str">
        <f t="shared" si="16"/>
        <v/>
      </c>
      <c r="L358" s="102"/>
      <c r="M358" s="193"/>
      <c r="N358" s="194"/>
      <c r="O358" s="301" t="str">
        <f>IF(AND(OR(I358="KO",L358&lt;&gt;""),OR(I358="",J358="",K358="")),Listes!$A$68,IF(AND(L358="",I358&lt;&gt;""),Listes!$A$69,IF(AND(H358&lt;L358,N358=""),Listes!$A$70,IF(AND(K358&lt;J358,N358=""),Listes!$A$71,IF(AND(L358&lt;&gt;"",L358&lt;H358,M358=""),Listes!$A$72,IF(AND(P358="",OR(I358&lt;&gt;"",J358&lt;&gt;"",K358&lt;&gt;"")),Listes!$A$73,""))))))</f>
        <v/>
      </c>
      <c r="P358" s="291"/>
      <c r="Q358" s="331">
        <f t="shared" si="17"/>
        <v>0</v>
      </c>
    </row>
    <row r="359" spans="1:17" ht="20.149999999999999" customHeight="1" x14ac:dyDescent="0.35">
      <c r="A359" s="126">
        <v>353</v>
      </c>
      <c r="B359" s="123" t="str">
        <f>IF('Dépenses sur factures'!B359="","",'Dépenses sur factures'!B359)</f>
        <v/>
      </c>
      <c r="C359" s="197" t="str">
        <f>IF('Dépenses sur factures'!C359="","",'Dépenses sur factures'!C359)</f>
        <v/>
      </c>
      <c r="D359" s="197" t="str">
        <f>IF('Dépenses sur factures'!D359="","",'Dépenses sur factures'!D359)</f>
        <v/>
      </c>
      <c r="E359" s="123" t="str">
        <f>IF('Dépenses sur factures'!E359="","",'Dépenses sur factures'!E359)</f>
        <v/>
      </c>
      <c r="F359" s="296" t="str">
        <f>IF('Dépenses sur factures'!F359="","",'Dépenses sur factures'!F359)</f>
        <v/>
      </c>
      <c r="G359" s="296" t="str">
        <f>IF('Dépenses sur factures'!G359="","",'Dépenses sur factures'!G359)</f>
        <v/>
      </c>
      <c r="H359" s="125" t="str">
        <f>IF('Dépenses sur factures'!H359="","",'Dépenses sur factures'!H359)</f>
        <v/>
      </c>
      <c r="I359" s="102"/>
      <c r="J359" s="297" t="str">
        <f t="shared" si="15"/>
        <v/>
      </c>
      <c r="K359" s="297" t="str">
        <f t="shared" si="16"/>
        <v/>
      </c>
      <c r="L359" s="102"/>
      <c r="M359" s="193"/>
      <c r="N359" s="194"/>
      <c r="O359" s="301" t="str">
        <f>IF(AND(OR(I359="KO",L359&lt;&gt;""),OR(I359="",J359="",K359="")),Listes!$A$68,IF(AND(L359="",I359&lt;&gt;""),Listes!$A$69,IF(AND(H359&lt;L359,N359=""),Listes!$A$70,IF(AND(K359&lt;J359,N359=""),Listes!$A$71,IF(AND(L359&lt;&gt;"",L359&lt;H359,M359=""),Listes!$A$72,IF(AND(P359="",OR(I359&lt;&gt;"",J359&lt;&gt;"",K359&lt;&gt;"")),Listes!$A$73,""))))))</f>
        <v/>
      </c>
      <c r="P359" s="291"/>
      <c r="Q359" s="331">
        <f t="shared" si="17"/>
        <v>0</v>
      </c>
    </row>
    <row r="360" spans="1:17" ht="20.149999999999999" customHeight="1" x14ac:dyDescent="0.35">
      <c r="A360" s="126">
        <v>354</v>
      </c>
      <c r="B360" s="123" t="str">
        <f>IF('Dépenses sur factures'!B360="","",'Dépenses sur factures'!B360)</f>
        <v/>
      </c>
      <c r="C360" s="197" t="str">
        <f>IF('Dépenses sur factures'!C360="","",'Dépenses sur factures'!C360)</f>
        <v/>
      </c>
      <c r="D360" s="197" t="str">
        <f>IF('Dépenses sur factures'!D360="","",'Dépenses sur factures'!D360)</f>
        <v/>
      </c>
      <c r="E360" s="123" t="str">
        <f>IF('Dépenses sur factures'!E360="","",'Dépenses sur factures'!E360)</f>
        <v/>
      </c>
      <c r="F360" s="296" t="str">
        <f>IF('Dépenses sur factures'!F360="","",'Dépenses sur factures'!F360)</f>
        <v/>
      </c>
      <c r="G360" s="296" t="str">
        <f>IF('Dépenses sur factures'!G360="","",'Dépenses sur factures'!G360)</f>
        <v/>
      </c>
      <c r="H360" s="125" t="str">
        <f>IF('Dépenses sur factures'!H360="","",'Dépenses sur factures'!H360)</f>
        <v/>
      </c>
      <c r="I360" s="102"/>
      <c r="J360" s="297" t="str">
        <f t="shared" si="15"/>
        <v/>
      </c>
      <c r="K360" s="297" t="str">
        <f t="shared" si="16"/>
        <v/>
      </c>
      <c r="L360" s="102"/>
      <c r="M360" s="193"/>
      <c r="N360" s="194"/>
      <c r="O360" s="301" t="str">
        <f>IF(AND(OR(I360="KO",L360&lt;&gt;""),OR(I360="",J360="",K360="")),Listes!$A$68,IF(AND(L360="",I360&lt;&gt;""),Listes!$A$69,IF(AND(H360&lt;L360,N360=""),Listes!$A$70,IF(AND(K360&lt;J360,N360=""),Listes!$A$71,IF(AND(L360&lt;&gt;"",L360&lt;H360,M360=""),Listes!$A$72,IF(AND(P360="",OR(I360&lt;&gt;"",J360&lt;&gt;"",K360&lt;&gt;"")),Listes!$A$73,""))))))</f>
        <v/>
      </c>
      <c r="P360" s="291"/>
      <c r="Q360" s="331">
        <f t="shared" si="17"/>
        <v>0</v>
      </c>
    </row>
    <row r="361" spans="1:17" ht="20.149999999999999" customHeight="1" x14ac:dyDescent="0.35">
      <c r="A361" s="126">
        <v>355</v>
      </c>
      <c r="B361" s="123" t="str">
        <f>IF('Dépenses sur factures'!B361="","",'Dépenses sur factures'!B361)</f>
        <v/>
      </c>
      <c r="C361" s="197" t="str">
        <f>IF('Dépenses sur factures'!C361="","",'Dépenses sur factures'!C361)</f>
        <v/>
      </c>
      <c r="D361" s="197" t="str">
        <f>IF('Dépenses sur factures'!D361="","",'Dépenses sur factures'!D361)</f>
        <v/>
      </c>
      <c r="E361" s="123" t="str">
        <f>IF('Dépenses sur factures'!E361="","",'Dépenses sur factures'!E361)</f>
        <v/>
      </c>
      <c r="F361" s="296" t="str">
        <f>IF('Dépenses sur factures'!F361="","",'Dépenses sur factures'!F361)</f>
        <v/>
      </c>
      <c r="G361" s="296" t="str">
        <f>IF('Dépenses sur factures'!G361="","",'Dépenses sur factures'!G361)</f>
        <v/>
      </c>
      <c r="H361" s="125" t="str">
        <f>IF('Dépenses sur factures'!H361="","",'Dépenses sur factures'!H361)</f>
        <v/>
      </c>
      <c r="I361" s="102"/>
      <c r="J361" s="297" t="str">
        <f t="shared" si="15"/>
        <v/>
      </c>
      <c r="K361" s="297" t="str">
        <f t="shared" si="16"/>
        <v/>
      </c>
      <c r="L361" s="102"/>
      <c r="M361" s="193"/>
      <c r="N361" s="194"/>
      <c r="O361" s="301" t="str">
        <f>IF(AND(OR(I361="KO",L361&lt;&gt;""),OR(I361="",J361="",K361="")),Listes!$A$68,IF(AND(L361="",I361&lt;&gt;""),Listes!$A$69,IF(AND(H361&lt;L361,N361=""),Listes!$A$70,IF(AND(K361&lt;J361,N361=""),Listes!$A$71,IF(AND(L361&lt;&gt;"",L361&lt;H361,M361=""),Listes!$A$72,IF(AND(P361="",OR(I361&lt;&gt;"",J361&lt;&gt;"",K361&lt;&gt;"")),Listes!$A$73,""))))))</f>
        <v/>
      </c>
      <c r="P361" s="291"/>
      <c r="Q361" s="331">
        <f t="shared" si="17"/>
        <v>0</v>
      </c>
    </row>
    <row r="362" spans="1:17" ht="20.149999999999999" customHeight="1" x14ac:dyDescent="0.35">
      <c r="A362" s="126">
        <v>356</v>
      </c>
      <c r="B362" s="123" t="str">
        <f>IF('Dépenses sur factures'!B362="","",'Dépenses sur factures'!B362)</f>
        <v/>
      </c>
      <c r="C362" s="197" t="str">
        <f>IF('Dépenses sur factures'!C362="","",'Dépenses sur factures'!C362)</f>
        <v/>
      </c>
      <c r="D362" s="197" t="str">
        <f>IF('Dépenses sur factures'!D362="","",'Dépenses sur factures'!D362)</f>
        <v/>
      </c>
      <c r="E362" s="123" t="str">
        <f>IF('Dépenses sur factures'!E362="","",'Dépenses sur factures'!E362)</f>
        <v/>
      </c>
      <c r="F362" s="296" t="str">
        <f>IF('Dépenses sur factures'!F362="","",'Dépenses sur factures'!F362)</f>
        <v/>
      </c>
      <c r="G362" s="296" t="str">
        <f>IF('Dépenses sur factures'!G362="","",'Dépenses sur factures'!G362)</f>
        <v/>
      </c>
      <c r="H362" s="125" t="str">
        <f>IF('Dépenses sur factures'!H362="","",'Dépenses sur factures'!H362)</f>
        <v/>
      </c>
      <c r="I362" s="102"/>
      <c r="J362" s="297" t="str">
        <f t="shared" si="15"/>
        <v/>
      </c>
      <c r="K362" s="297" t="str">
        <f t="shared" si="16"/>
        <v/>
      </c>
      <c r="L362" s="102"/>
      <c r="M362" s="193"/>
      <c r="N362" s="194"/>
      <c r="O362" s="301" t="str">
        <f>IF(AND(OR(I362="KO",L362&lt;&gt;""),OR(I362="",J362="",K362="")),Listes!$A$68,IF(AND(L362="",I362&lt;&gt;""),Listes!$A$69,IF(AND(H362&lt;L362,N362=""),Listes!$A$70,IF(AND(K362&lt;J362,N362=""),Listes!$A$71,IF(AND(L362&lt;&gt;"",L362&lt;H362,M362=""),Listes!$A$72,IF(AND(P362="",OR(I362&lt;&gt;"",J362&lt;&gt;"",K362&lt;&gt;"")),Listes!$A$73,""))))))</f>
        <v/>
      </c>
      <c r="P362" s="291"/>
      <c r="Q362" s="331">
        <f t="shared" si="17"/>
        <v>0</v>
      </c>
    </row>
    <row r="363" spans="1:17" ht="20.149999999999999" customHeight="1" x14ac:dyDescent="0.35">
      <c r="A363" s="126">
        <v>357</v>
      </c>
      <c r="B363" s="123" t="str">
        <f>IF('Dépenses sur factures'!B363="","",'Dépenses sur factures'!B363)</f>
        <v/>
      </c>
      <c r="C363" s="197" t="str">
        <f>IF('Dépenses sur factures'!C363="","",'Dépenses sur factures'!C363)</f>
        <v/>
      </c>
      <c r="D363" s="197" t="str">
        <f>IF('Dépenses sur factures'!D363="","",'Dépenses sur factures'!D363)</f>
        <v/>
      </c>
      <c r="E363" s="123" t="str">
        <f>IF('Dépenses sur factures'!E363="","",'Dépenses sur factures'!E363)</f>
        <v/>
      </c>
      <c r="F363" s="296" t="str">
        <f>IF('Dépenses sur factures'!F363="","",'Dépenses sur factures'!F363)</f>
        <v/>
      </c>
      <c r="G363" s="296" t="str">
        <f>IF('Dépenses sur factures'!G363="","",'Dépenses sur factures'!G363)</f>
        <v/>
      </c>
      <c r="H363" s="125" t="str">
        <f>IF('Dépenses sur factures'!H363="","",'Dépenses sur factures'!H363)</f>
        <v/>
      </c>
      <c r="I363" s="102"/>
      <c r="J363" s="297" t="str">
        <f t="shared" si="15"/>
        <v/>
      </c>
      <c r="K363" s="297" t="str">
        <f t="shared" si="16"/>
        <v/>
      </c>
      <c r="L363" s="102"/>
      <c r="M363" s="193"/>
      <c r="N363" s="194"/>
      <c r="O363" s="301" t="str">
        <f>IF(AND(OR(I363="KO",L363&lt;&gt;""),OR(I363="",J363="",K363="")),Listes!$A$68,IF(AND(L363="",I363&lt;&gt;""),Listes!$A$69,IF(AND(H363&lt;L363,N363=""),Listes!$A$70,IF(AND(K363&lt;J363,N363=""),Listes!$A$71,IF(AND(L363&lt;&gt;"",L363&lt;H363,M363=""),Listes!$A$72,IF(AND(P363="",OR(I363&lt;&gt;"",J363&lt;&gt;"",K363&lt;&gt;"")),Listes!$A$73,""))))))</f>
        <v/>
      </c>
      <c r="P363" s="291"/>
      <c r="Q363" s="331">
        <f t="shared" si="17"/>
        <v>0</v>
      </c>
    </row>
    <row r="364" spans="1:17" ht="20.149999999999999" customHeight="1" x14ac:dyDescent="0.35">
      <c r="A364" s="126">
        <v>358</v>
      </c>
      <c r="B364" s="123" t="str">
        <f>IF('Dépenses sur factures'!B364="","",'Dépenses sur factures'!B364)</f>
        <v/>
      </c>
      <c r="C364" s="197" t="str">
        <f>IF('Dépenses sur factures'!C364="","",'Dépenses sur factures'!C364)</f>
        <v/>
      </c>
      <c r="D364" s="197" t="str">
        <f>IF('Dépenses sur factures'!D364="","",'Dépenses sur factures'!D364)</f>
        <v/>
      </c>
      <c r="E364" s="123" t="str">
        <f>IF('Dépenses sur factures'!E364="","",'Dépenses sur factures'!E364)</f>
        <v/>
      </c>
      <c r="F364" s="296" t="str">
        <f>IF('Dépenses sur factures'!F364="","",'Dépenses sur factures'!F364)</f>
        <v/>
      </c>
      <c r="G364" s="296" t="str">
        <f>IF('Dépenses sur factures'!G364="","",'Dépenses sur factures'!G364)</f>
        <v/>
      </c>
      <c r="H364" s="125" t="str">
        <f>IF('Dépenses sur factures'!H364="","",'Dépenses sur factures'!H364)</f>
        <v/>
      </c>
      <c r="I364" s="102"/>
      <c r="J364" s="297" t="str">
        <f t="shared" si="15"/>
        <v/>
      </c>
      <c r="K364" s="297" t="str">
        <f t="shared" si="16"/>
        <v/>
      </c>
      <c r="L364" s="102"/>
      <c r="M364" s="193"/>
      <c r="N364" s="194"/>
      <c r="O364" s="301" t="str">
        <f>IF(AND(OR(I364="KO",L364&lt;&gt;""),OR(I364="",J364="",K364="")),Listes!$A$68,IF(AND(L364="",I364&lt;&gt;""),Listes!$A$69,IF(AND(H364&lt;L364,N364=""),Listes!$A$70,IF(AND(K364&lt;J364,N364=""),Listes!$A$71,IF(AND(L364&lt;&gt;"",L364&lt;H364,M364=""),Listes!$A$72,IF(AND(P364="",OR(I364&lt;&gt;"",J364&lt;&gt;"",K364&lt;&gt;"")),Listes!$A$73,""))))))</f>
        <v/>
      </c>
      <c r="P364" s="291"/>
      <c r="Q364" s="331">
        <f t="shared" si="17"/>
        <v>0</v>
      </c>
    </row>
    <row r="365" spans="1:17" ht="20.149999999999999" customHeight="1" x14ac:dyDescent="0.35">
      <c r="A365" s="126">
        <v>359</v>
      </c>
      <c r="B365" s="123" t="str">
        <f>IF('Dépenses sur factures'!B365="","",'Dépenses sur factures'!B365)</f>
        <v/>
      </c>
      <c r="C365" s="197" t="str">
        <f>IF('Dépenses sur factures'!C365="","",'Dépenses sur factures'!C365)</f>
        <v/>
      </c>
      <c r="D365" s="197" t="str">
        <f>IF('Dépenses sur factures'!D365="","",'Dépenses sur factures'!D365)</f>
        <v/>
      </c>
      <c r="E365" s="123" t="str">
        <f>IF('Dépenses sur factures'!E365="","",'Dépenses sur factures'!E365)</f>
        <v/>
      </c>
      <c r="F365" s="296" t="str">
        <f>IF('Dépenses sur factures'!F365="","",'Dépenses sur factures'!F365)</f>
        <v/>
      </c>
      <c r="G365" s="296" t="str">
        <f>IF('Dépenses sur factures'!G365="","",'Dépenses sur factures'!G365)</f>
        <v/>
      </c>
      <c r="H365" s="125" t="str">
        <f>IF('Dépenses sur factures'!H365="","",'Dépenses sur factures'!H365)</f>
        <v/>
      </c>
      <c r="I365" s="102"/>
      <c r="J365" s="297" t="str">
        <f t="shared" si="15"/>
        <v/>
      </c>
      <c r="K365" s="297" t="str">
        <f t="shared" si="16"/>
        <v/>
      </c>
      <c r="L365" s="102"/>
      <c r="M365" s="193"/>
      <c r="N365" s="194"/>
      <c r="O365" s="301" t="str">
        <f>IF(AND(OR(I365="KO",L365&lt;&gt;""),OR(I365="",J365="",K365="")),Listes!$A$68,IF(AND(L365="",I365&lt;&gt;""),Listes!$A$69,IF(AND(H365&lt;L365,N365=""),Listes!$A$70,IF(AND(K365&lt;J365,N365=""),Listes!$A$71,IF(AND(L365&lt;&gt;"",L365&lt;H365,M365=""),Listes!$A$72,IF(AND(P365="",OR(I365&lt;&gt;"",J365&lt;&gt;"",K365&lt;&gt;"")),Listes!$A$73,""))))))</f>
        <v/>
      </c>
      <c r="P365" s="291"/>
      <c r="Q365" s="331">
        <f t="shared" si="17"/>
        <v>0</v>
      </c>
    </row>
    <row r="366" spans="1:17" ht="20.149999999999999" customHeight="1" x14ac:dyDescent="0.35">
      <c r="A366" s="126">
        <v>360</v>
      </c>
      <c r="B366" s="123" t="str">
        <f>IF('Dépenses sur factures'!B366="","",'Dépenses sur factures'!B366)</f>
        <v/>
      </c>
      <c r="C366" s="197" t="str">
        <f>IF('Dépenses sur factures'!C366="","",'Dépenses sur factures'!C366)</f>
        <v/>
      </c>
      <c r="D366" s="197" t="str">
        <f>IF('Dépenses sur factures'!D366="","",'Dépenses sur factures'!D366)</f>
        <v/>
      </c>
      <c r="E366" s="123" t="str">
        <f>IF('Dépenses sur factures'!E366="","",'Dépenses sur factures'!E366)</f>
        <v/>
      </c>
      <c r="F366" s="296" t="str">
        <f>IF('Dépenses sur factures'!F366="","",'Dépenses sur factures'!F366)</f>
        <v/>
      </c>
      <c r="G366" s="296" t="str">
        <f>IF('Dépenses sur factures'!G366="","",'Dépenses sur factures'!G366)</f>
        <v/>
      </c>
      <c r="H366" s="125" t="str">
        <f>IF('Dépenses sur factures'!H366="","",'Dépenses sur factures'!H366)</f>
        <v/>
      </c>
      <c r="I366" s="102"/>
      <c r="J366" s="297" t="str">
        <f t="shared" si="15"/>
        <v/>
      </c>
      <c r="K366" s="297" t="str">
        <f t="shared" si="16"/>
        <v/>
      </c>
      <c r="L366" s="102"/>
      <c r="M366" s="193"/>
      <c r="N366" s="194"/>
      <c r="O366" s="301" t="str">
        <f>IF(AND(OR(I366="KO",L366&lt;&gt;""),OR(I366="",J366="",K366="")),Listes!$A$68,IF(AND(L366="",I366&lt;&gt;""),Listes!$A$69,IF(AND(H366&lt;L366,N366=""),Listes!$A$70,IF(AND(K366&lt;J366,N366=""),Listes!$A$71,IF(AND(L366&lt;&gt;"",L366&lt;H366,M366=""),Listes!$A$72,IF(AND(P366="",OR(I366&lt;&gt;"",J366&lt;&gt;"",K366&lt;&gt;"")),Listes!$A$73,""))))))</f>
        <v/>
      </c>
      <c r="P366" s="291"/>
      <c r="Q366" s="331">
        <f t="shared" si="17"/>
        <v>0</v>
      </c>
    </row>
    <row r="367" spans="1:17" ht="20.149999999999999" customHeight="1" x14ac:dyDescent="0.35">
      <c r="A367" s="126">
        <v>361</v>
      </c>
      <c r="B367" s="123" t="str">
        <f>IF('Dépenses sur factures'!B367="","",'Dépenses sur factures'!B367)</f>
        <v/>
      </c>
      <c r="C367" s="197" t="str">
        <f>IF('Dépenses sur factures'!C367="","",'Dépenses sur factures'!C367)</f>
        <v/>
      </c>
      <c r="D367" s="197" t="str">
        <f>IF('Dépenses sur factures'!D367="","",'Dépenses sur factures'!D367)</f>
        <v/>
      </c>
      <c r="E367" s="123" t="str">
        <f>IF('Dépenses sur factures'!E367="","",'Dépenses sur factures'!E367)</f>
        <v/>
      </c>
      <c r="F367" s="296" t="str">
        <f>IF('Dépenses sur factures'!F367="","",'Dépenses sur factures'!F367)</f>
        <v/>
      </c>
      <c r="G367" s="296" t="str">
        <f>IF('Dépenses sur factures'!G367="","",'Dépenses sur factures'!G367)</f>
        <v/>
      </c>
      <c r="H367" s="125" t="str">
        <f>IF('Dépenses sur factures'!H367="","",'Dépenses sur factures'!H367)</f>
        <v/>
      </c>
      <c r="I367" s="102"/>
      <c r="J367" s="297" t="str">
        <f t="shared" si="15"/>
        <v/>
      </c>
      <c r="K367" s="297" t="str">
        <f t="shared" si="16"/>
        <v/>
      </c>
      <c r="L367" s="102"/>
      <c r="M367" s="193"/>
      <c r="N367" s="194"/>
      <c r="O367" s="301" t="str">
        <f>IF(AND(OR(I367="KO",L367&lt;&gt;""),OR(I367="",J367="",K367="")),Listes!$A$68,IF(AND(L367="",I367&lt;&gt;""),Listes!$A$69,IF(AND(H367&lt;L367,N367=""),Listes!$A$70,IF(AND(K367&lt;J367,N367=""),Listes!$A$71,IF(AND(L367&lt;&gt;"",L367&lt;H367,M367=""),Listes!$A$72,IF(AND(P367="",OR(I367&lt;&gt;"",J367&lt;&gt;"",K367&lt;&gt;"")),Listes!$A$73,""))))))</f>
        <v/>
      </c>
      <c r="P367" s="291"/>
      <c r="Q367" s="331">
        <f t="shared" si="17"/>
        <v>0</v>
      </c>
    </row>
    <row r="368" spans="1:17" ht="20.149999999999999" customHeight="1" x14ac:dyDescent="0.35">
      <c r="A368" s="126">
        <v>362</v>
      </c>
      <c r="B368" s="123" t="str">
        <f>IF('Dépenses sur factures'!B368="","",'Dépenses sur factures'!B368)</f>
        <v/>
      </c>
      <c r="C368" s="197" t="str">
        <f>IF('Dépenses sur factures'!C368="","",'Dépenses sur factures'!C368)</f>
        <v/>
      </c>
      <c r="D368" s="197" t="str">
        <f>IF('Dépenses sur factures'!D368="","",'Dépenses sur factures'!D368)</f>
        <v/>
      </c>
      <c r="E368" s="123" t="str">
        <f>IF('Dépenses sur factures'!E368="","",'Dépenses sur factures'!E368)</f>
        <v/>
      </c>
      <c r="F368" s="296" t="str">
        <f>IF('Dépenses sur factures'!F368="","",'Dépenses sur factures'!F368)</f>
        <v/>
      </c>
      <c r="G368" s="296" t="str">
        <f>IF('Dépenses sur factures'!G368="","",'Dépenses sur factures'!G368)</f>
        <v/>
      </c>
      <c r="H368" s="125" t="str">
        <f>IF('Dépenses sur factures'!H368="","",'Dépenses sur factures'!H368)</f>
        <v/>
      </c>
      <c r="I368" s="102"/>
      <c r="J368" s="297" t="str">
        <f t="shared" si="15"/>
        <v/>
      </c>
      <c r="K368" s="297" t="str">
        <f t="shared" si="16"/>
        <v/>
      </c>
      <c r="L368" s="102"/>
      <c r="M368" s="193"/>
      <c r="N368" s="194"/>
      <c r="O368" s="301" t="str">
        <f>IF(AND(OR(I368="KO",L368&lt;&gt;""),OR(I368="",J368="",K368="")),Listes!$A$68,IF(AND(L368="",I368&lt;&gt;""),Listes!$A$69,IF(AND(H368&lt;L368,N368=""),Listes!$A$70,IF(AND(K368&lt;J368,N368=""),Listes!$A$71,IF(AND(L368&lt;&gt;"",L368&lt;H368,M368=""),Listes!$A$72,IF(AND(P368="",OR(I368&lt;&gt;"",J368&lt;&gt;"",K368&lt;&gt;"")),Listes!$A$73,""))))))</f>
        <v/>
      </c>
      <c r="P368" s="291"/>
      <c r="Q368" s="331">
        <f t="shared" si="17"/>
        <v>0</v>
      </c>
    </row>
    <row r="369" spans="1:17" ht="20.149999999999999" customHeight="1" x14ac:dyDescent="0.35">
      <c r="A369" s="126">
        <v>363</v>
      </c>
      <c r="B369" s="123" t="str">
        <f>IF('Dépenses sur factures'!B369="","",'Dépenses sur factures'!B369)</f>
        <v/>
      </c>
      <c r="C369" s="197" t="str">
        <f>IF('Dépenses sur factures'!C369="","",'Dépenses sur factures'!C369)</f>
        <v/>
      </c>
      <c r="D369" s="197" t="str">
        <f>IF('Dépenses sur factures'!D369="","",'Dépenses sur factures'!D369)</f>
        <v/>
      </c>
      <c r="E369" s="123" t="str">
        <f>IF('Dépenses sur factures'!E369="","",'Dépenses sur factures'!E369)</f>
        <v/>
      </c>
      <c r="F369" s="296" t="str">
        <f>IF('Dépenses sur factures'!F369="","",'Dépenses sur factures'!F369)</f>
        <v/>
      </c>
      <c r="G369" s="296" t="str">
        <f>IF('Dépenses sur factures'!G369="","",'Dépenses sur factures'!G369)</f>
        <v/>
      </c>
      <c r="H369" s="125" t="str">
        <f>IF('Dépenses sur factures'!H369="","",'Dépenses sur factures'!H369)</f>
        <v/>
      </c>
      <c r="I369" s="102"/>
      <c r="J369" s="297" t="str">
        <f t="shared" si="15"/>
        <v/>
      </c>
      <c r="K369" s="297" t="str">
        <f t="shared" si="16"/>
        <v/>
      </c>
      <c r="L369" s="102"/>
      <c r="M369" s="193"/>
      <c r="N369" s="194"/>
      <c r="O369" s="301" t="str">
        <f>IF(AND(OR(I369="KO",L369&lt;&gt;""),OR(I369="",J369="",K369="")),Listes!$A$68,IF(AND(L369="",I369&lt;&gt;""),Listes!$A$69,IF(AND(H369&lt;L369,N369=""),Listes!$A$70,IF(AND(K369&lt;J369,N369=""),Listes!$A$71,IF(AND(L369&lt;&gt;"",L369&lt;H369,M369=""),Listes!$A$72,IF(AND(P369="",OR(I369&lt;&gt;"",J369&lt;&gt;"",K369&lt;&gt;"")),Listes!$A$73,""))))))</f>
        <v/>
      </c>
      <c r="P369" s="291"/>
      <c r="Q369" s="331">
        <f t="shared" si="17"/>
        <v>0</v>
      </c>
    </row>
    <row r="370" spans="1:17" ht="20.149999999999999" customHeight="1" x14ac:dyDescent="0.35">
      <c r="A370" s="126">
        <v>364</v>
      </c>
      <c r="B370" s="123" t="str">
        <f>IF('Dépenses sur factures'!B370="","",'Dépenses sur factures'!B370)</f>
        <v/>
      </c>
      <c r="C370" s="197" t="str">
        <f>IF('Dépenses sur factures'!C370="","",'Dépenses sur factures'!C370)</f>
        <v/>
      </c>
      <c r="D370" s="197" t="str">
        <f>IF('Dépenses sur factures'!D370="","",'Dépenses sur factures'!D370)</f>
        <v/>
      </c>
      <c r="E370" s="123" t="str">
        <f>IF('Dépenses sur factures'!E370="","",'Dépenses sur factures'!E370)</f>
        <v/>
      </c>
      <c r="F370" s="296" t="str">
        <f>IF('Dépenses sur factures'!F370="","",'Dépenses sur factures'!F370)</f>
        <v/>
      </c>
      <c r="G370" s="296" t="str">
        <f>IF('Dépenses sur factures'!G370="","",'Dépenses sur factures'!G370)</f>
        <v/>
      </c>
      <c r="H370" s="125" t="str">
        <f>IF('Dépenses sur factures'!H370="","",'Dépenses sur factures'!H370)</f>
        <v/>
      </c>
      <c r="I370" s="102"/>
      <c r="J370" s="297" t="str">
        <f t="shared" si="15"/>
        <v/>
      </c>
      <c r="K370" s="297" t="str">
        <f t="shared" si="16"/>
        <v/>
      </c>
      <c r="L370" s="102"/>
      <c r="M370" s="193"/>
      <c r="N370" s="194"/>
      <c r="O370" s="301" t="str">
        <f>IF(AND(OR(I370="KO",L370&lt;&gt;""),OR(I370="",J370="",K370="")),Listes!$A$68,IF(AND(L370="",I370&lt;&gt;""),Listes!$A$69,IF(AND(H370&lt;L370,N370=""),Listes!$A$70,IF(AND(K370&lt;J370,N370=""),Listes!$A$71,IF(AND(L370&lt;&gt;"",L370&lt;H370,M370=""),Listes!$A$72,IF(AND(P370="",OR(I370&lt;&gt;"",J370&lt;&gt;"",K370&lt;&gt;"")),Listes!$A$73,""))))))</f>
        <v/>
      </c>
      <c r="P370" s="291"/>
      <c r="Q370" s="331">
        <f t="shared" si="17"/>
        <v>0</v>
      </c>
    </row>
    <row r="371" spans="1:17" ht="20.149999999999999" customHeight="1" x14ac:dyDescent="0.35">
      <c r="A371" s="126">
        <v>365</v>
      </c>
      <c r="B371" s="123" t="str">
        <f>IF('Dépenses sur factures'!B371="","",'Dépenses sur factures'!B371)</f>
        <v/>
      </c>
      <c r="C371" s="197" t="str">
        <f>IF('Dépenses sur factures'!C371="","",'Dépenses sur factures'!C371)</f>
        <v/>
      </c>
      <c r="D371" s="197" t="str">
        <f>IF('Dépenses sur factures'!D371="","",'Dépenses sur factures'!D371)</f>
        <v/>
      </c>
      <c r="E371" s="123" t="str">
        <f>IF('Dépenses sur factures'!E371="","",'Dépenses sur factures'!E371)</f>
        <v/>
      </c>
      <c r="F371" s="296" t="str">
        <f>IF('Dépenses sur factures'!F371="","",'Dépenses sur factures'!F371)</f>
        <v/>
      </c>
      <c r="G371" s="296" t="str">
        <f>IF('Dépenses sur factures'!G371="","",'Dépenses sur factures'!G371)</f>
        <v/>
      </c>
      <c r="H371" s="125" t="str">
        <f>IF('Dépenses sur factures'!H371="","",'Dépenses sur factures'!H371)</f>
        <v/>
      </c>
      <c r="I371" s="102"/>
      <c r="J371" s="297" t="str">
        <f t="shared" si="15"/>
        <v/>
      </c>
      <c r="K371" s="297" t="str">
        <f t="shared" si="16"/>
        <v/>
      </c>
      <c r="L371" s="102"/>
      <c r="M371" s="193"/>
      <c r="N371" s="194"/>
      <c r="O371" s="301" t="str">
        <f>IF(AND(OR(I371="KO",L371&lt;&gt;""),OR(I371="",J371="",K371="")),Listes!$A$68,IF(AND(L371="",I371&lt;&gt;""),Listes!$A$69,IF(AND(H371&lt;L371,N371=""),Listes!$A$70,IF(AND(K371&lt;J371,N371=""),Listes!$A$71,IF(AND(L371&lt;&gt;"",L371&lt;H371,M371=""),Listes!$A$72,IF(AND(P371="",OR(I371&lt;&gt;"",J371&lt;&gt;"",K371&lt;&gt;"")),Listes!$A$73,""))))))</f>
        <v/>
      </c>
      <c r="P371" s="291"/>
      <c r="Q371" s="331">
        <f t="shared" si="17"/>
        <v>0</v>
      </c>
    </row>
    <row r="372" spans="1:17" ht="20.149999999999999" customHeight="1" x14ac:dyDescent="0.35">
      <c r="A372" s="126">
        <v>366</v>
      </c>
      <c r="B372" s="123" t="str">
        <f>IF('Dépenses sur factures'!B372="","",'Dépenses sur factures'!B372)</f>
        <v/>
      </c>
      <c r="C372" s="197" t="str">
        <f>IF('Dépenses sur factures'!C372="","",'Dépenses sur factures'!C372)</f>
        <v/>
      </c>
      <c r="D372" s="197" t="str">
        <f>IF('Dépenses sur factures'!D372="","",'Dépenses sur factures'!D372)</f>
        <v/>
      </c>
      <c r="E372" s="123" t="str">
        <f>IF('Dépenses sur factures'!E372="","",'Dépenses sur factures'!E372)</f>
        <v/>
      </c>
      <c r="F372" s="296" t="str">
        <f>IF('Dépenses sur factures'!F372="","",'Dépenses sur factures'!F372)</f>
        <v/>
      </c>
      <c r="G372" s="296" t="str">
        <f>IF('Dépenses sur factures'!G372="","",'Dépenses sur factures'!G372)</f>
        <v/>
      </c>
      <c r="H372" s="125" t="str">
        <f>IF('Dépenses sur factures'!H372="","",'Dépenses sur factures'!H372)</f>
        <v/>
      </c>
      <c r="I372" s="102"/>
      <c r="J372" s="297" t="str">
        <f t="shared" si="15"/>
        <v/>
      </c>
      <c r="K372" s="297" t="str">
        <f t="shared" si="16"/>
        <v/>
      </c>
      <c r="L372" s="102"/>
      <c r="M372" s="193"/>
      <c r="N372" s="194"/>
      <c r="O372" s="301" t="str">
        <f>IF(AND(OR(I372="KO",L372&lt;&gt;""),OR(I372="",J372="",K372="")),Listes!$A$68,IF(AND(L372="",I372&lt;&gt;""),Listes!$A$69,IF(AND(H372&lt;L372,N372=""),Listes!$A$70,IF(AND(K372&lt;J372,N372=""),Listes!$A$71,IF(AND(L372&lt;&gt;"",L372&lt;H372,M372=""),Listes!$A$72,IF(AND(P372="",OR(I372&lt;&gt;"",J372&lt;&gt;"",K372&lt;&gt;"")),Listes!$A$73,""))))))</f>
        <v/>
      </c>
      <c r="P372" s="291"/>
      <c r="Q372" s="331">
        <f t="shared" si="17"/>
        <v>0</v>
      </c>
    </row>
    <row r="373" spans="1:17" ht="20.149999999999999" customHeight="1" x14ac:dyDescent="0.35">
      <c r="A373" s="126">
        <v>367</v>
      </c>
      <c r="B373" s="123" t="str">
        <f>IF('Dépenses sur factures'!B373="","",'Dépenses sur factures'!B373)</f>
        <v/>
      </c>
      <c r="C373" s="197" t="str">
        <f>IF('Dépenses sur factures'!C373="","",'Dépenses sur factures'!C373)</f>
        <v/>
      </c>
      <c r="D373" s="197" t="str">
        <f>IF('Dépenses sur factures'!D373="","",'Dépenses sur factures'!D373)</f>
        <v/>
      </c>
      <c r="E373" s="123" t="str">
        <f>IF('Dépenses sur factures'!E373="","",'Dépenses sur factures'!E373)</f>
        <v/>
      </c>
      <c r="F373" s="296" t="str">
        <f>IF('Dépenses sur factures'!F373="","",'Dépenses sur factures'!F373)</f>
        <v/>
      </c>
      <c r="G373" s="296" t="str">
        <f>IF('Dépenses sur factures'!G373="","",'Dépenses sur factures'!G373)</f>
        <v/>
      </c>
      <c r="H373" s="125" t="str">
        <f>IF('Dépenses sur factures'!H373="","",'Dépenses sur factures'!H373)</f>
        <v/>
      </c>
      <c r="I373" s="102"/>
      <c r="J373" s="297" t="str">
        <f t="shared" si="15"/>
        <v/>
      </c>
      <c r="K373" s="297" t="str">
        <f t="shared" si="16"/>
        <v/>
      </c>
      <c r="L373" s="102"/>
      <c r="M373" s="193"/>
      <c r="N373" s="194"/>
      <c r="O373" s="301" t="str">
        <f>IF(AND(OR(I373="KO",L373&lt;&gt;""),OR(I373="",J373="",K373="")),Listes!$A$68,IF(AND(L373="",I373&lt;&gt;""),Listes!$A$69,IF(AND(H373&lt;L373,N373=""),Listes!$A$70,IF(AND(K373&lt;J373,N373=""),Listes!$A$71,IF(AND(L373&lt;&gt;"",L373&lt;H373,M373=""),Listes!$A$72,IF(AND(P373="",OR(I373&lt;&gt;"",J373&lt;&gt;"",K373&lt;&gt;"")),Listes!$A$73,""))))))</f>
        <v/>
      </c>
      <c r="P373" s="291"/>
      <c r="Q373" s="331">
        <f t="shared" si="17"/>
        <v>0</v>
      </c>
    </row>
    <row r="374" spans="1:17" ht="20.149999999999999" customHeight="1" x14ac:dyDescent="0.35">
      <c r="A374" s="126">
        <v>368</v>
      </c>
      <c r="B374" s="123" t="str">
        <f>IF('Dépenses sur factures'!B374="","",'Dépenses sur factures'!B374)</f>
        <v/>
      </c>
      <c r="C374" s="197" t="str">
        <f>IF('Dépenses sur factures'!C374="","",'Dépenses sur factures'!C374)</f>
        <v/>
      </c>
      <c r="D374" s="197" t="str">
        <f>IF('Dépenses sur factures'!D374="","",'Dépenses sur factures'!D374)</f>
        <v/>
      </c>
      <c r="E374" s="123" t="str">
        <f>IF('Dépenses sur factures'!E374="","",'Dépenses sur factures'!E374)</f>
        <v/>
      </c>
      <c r="F374" s="296" t="str">
        <f>IF('Dépenses sur factures'!F374="","",'Dépenses sur factures'!F374)</f>
        <v/>
      </c>
      <c r="G374" s="296" t="str">
        <f>IF('Dépenses sur factures'!G374="","",'Dépenses sur factures'!G374)</f>
        <v/>
      </c>
      <c r="H374" s="125" t="str">
        <f>IF('Dépenses sur factures'!H374="","",'Dépenses sur factures'!H374)</f>
        <v/>
      </c>
      <c r="I374" s="102"/>
      <c r="J374" s="297" t="str">
        <f t="shared" si="15"/>
        <v/>
      </c>
      <c r="K374" s="297" t="str">
        <f t="shared" si="16"/>
        <v/>
      </c>
      <c r="L374" s="102"/>
      <c r="M374" s="193"/>
      <c r="N374" s="194"/>
      <c r="O374" s="301" t="str">
        <f>IF(AND(OR(I374="KO",L374&lt;&gt;""),OR(I374="",J374="",K374="")),Listes!$A$68,IF(AND(L374="",I374&lt;&gt;""),Listes!$A$69,IF(AND(H374&lt;L374,N374=""),Listes!$A$70,IF(AND(K374&lt;J374,N374=""),Listes!$A$71,IF(AND(L374&lt;&gt;"",L374&lt;H374,M374=""),Listes!$A$72,IF(AND(P374="",OR(I374&lt;&gt;"",J374&lt;&gt;"",K374&lt;&gt;"")),Listes!$A$73,""))))))</f>
        <v/>
      </c>
      <c r="P374" s="291"/>
      <c r="Q374" s="331">
        <f t="shared" si="17"/>
        <v>0</v>
      </c>
    </row>
    <row r="375" spans="1:17" ht="20.149999999999999" customHeight="1" x14ac:dyDescent="0.35">
      <c r="A375" s="126">
        <v>369</v>
      </c>
      <c r="B375" s="123" t="str">
        <f>IF('Dépenses sur factures'!B375="","",'Dépenses sur factures'!B375)</f>
        <v/>
      </c>
      <c r="C375" s="197" t="str">
        <f>IF('Dépenses sur factures'!C375="","",'Dépenses sur factures'!C375)</f>
        <v/>
      </c>
      <c r="D375" s="197" t="str">
        <f>IF('Dépenses sur factures'!D375="","",'Dépenses sur factures'!D375)</f>
        <v/>
      </c>
      <c r="E375" s="123" t="str">
        <f>IF('Dépenses sur factures'!E375="","",'Dépenses sur factures'!E375)</f>
        <v/>
      </c>
      <c r="F375" s="296" t="str">
        <f>IF('Dépenses sur factures'!F375="","",'Dépenses sur factures'!F375)</f>
        <v/>
      </c>
      <c r="G375" s="296" t="str">
        <f>IF('Dépenses sur factures'!G375="","",'Dépenses sur factures'!G375)</f>
        <v/>
      </c>
      <c r="H375" s="125" t="str">
        <f>IF('Dépenses sur factures'!H375="","",'Dépenses sur factures'!H375)</f>
        <v/>
      </c>
      <c r="I375" s="102"/>
      <c r="J375" s="297" t="str">
        <f t="shared" si="15"/>
        <v/>
      </c>
      <c r="K375" s="297" t="str">
        <f t="shared" si="16"/>
        <v/>
      </c>
      <c r="L375" s="102"/>
      <c r="M375" s="193"/>
      <c r="N375" s="194"/>
      <c r="O375" s="301" t="str">
        <f>IF(AND(OR(I375="KO",L375&lt;&gt;""),OR(I375="",J375="",K375="")),Listes!$A$68,IF(AND(L375="",I375&lt;&gt;""),Listes!$A$69,IF(AND(H375&lt;L375,N375=""),Listes!$A$70,IF(AND(K375&lt;J375,N375=""),Listes!$A$71,IF(AND(L375&lt;&gt;"",L375&lt;H375,M375=""),Listes!$A$72,IF(AND(P375="",OR(I375&lt;&gt;"",J375&lt;&gt;"",K375&lt;&gt;"")),Listes!$A$73,""))))))</f>
        <v/>
      </c>
      <c r="P375" s="291"/>
      <c r="Q375" s="331">
        <f t="shared" si="17"/>
        <v>0</v>
      </c>
    </row>
    <row r="376" spans="1:17" ht="20.149999999999999" customHeight="1" x14ac:dyDescent="0.35">
      <c r="A376" s="126">
        <v>370</v>
      </c>
      <c r="B376" s="123" t="str">
        <f>IF('Dépenses sur factures'!B376="","",'Dépenses sur factures'!B376)</f>
        <v/>
      </c>
      <c r="C376" s="197" t="str">
        <f>IF('Dépenses sur factures'!C376="","",'Dépenses sur factures'!C376)</f>
        <v/>
      </c>
      <c r="D376" s="197" t="str">
        <f>IF('Dépenses sur factures'!D376="","",'Dépenses sur factures'!D376)</f>
        <v/>
      </c>
      <c r="E376" s="123" t="str">
        <f>IF('Dépenses sur factures'!E376="","",'Dépenses sur factures'!E376)</f>
        <v/>
      </c>
      <c r="F376" s="296" t="str">
        <f>IF('Dépenses sur factures'!F376="","",'Dépenses sur factures'!F376)</f>
        <v/>
      </c>
      <c r="G376" s="296" t="str">
        <f>IF('Dépenses sur factures'!G376="","",'Dépenses sur factures'!G376)</f>
        <v/>
      </c>
      <c r="H376" s="125" t="str">
        <f>IF('Dépenses sur factures'!H376="","",'Dépenses sur factures'!H376)</f>
        <v/>
      </c>
      <c r="I376" s="102"/>
      <c r="J376" s="297" t="str">
        <f t="shared" si="15"/>
        <v/>
      </c>
      <c r="K376" s="297" t="str">
        <f t="shared" si="16"/>
        <v/>
      </c>
      <c r="L376" s="102"/>
      <c r="M376" s="193"/>
      <c r="N376" s="194"/>
      <c r="O376" s="301" t="str">
        <f>IF(AND(OR(I376="KO",L376&lt;&gt;""),OR(I376="",J376="",K376="")),Listes!$A$68,IF(AND(L376="",I376&lt;&gt;""),Listes!$A$69,IF(AND(H376&lt;L376,N376=""),Listes!$A$70,IF(AND(K376&lt;J376,N376=""),Listes!$A$71,IF(AND(L376&lt;&gt;"",L376&lt;H376,M376=""),Listes!$A$72,IF(AND(P376="",OR(I376&lt;&gt;"",J376&lt;&gt;"",K376&lt;&gt;"")),Listes!$A$73,""))))))</f>
        <v/>
      </c>
      <c r="P376" s="291"/>
      <c r="Q376" s="331">
        <f t="shared" si="17"/>
        <v>0</v>
      </c>
    </row>
    <row r="377" spans="1:17" ht="20.149999999999999" customHeight="1" x14ac:dyDescent="0.35">
      <c r="A377" s="126">
        <v>371</v>
      </c>
      <c r="B377" s="123" t="str">
        <f>IF('Dépenses sur factures'!B377="","",'Dépenses sur factures'!B377)</f>
        <v/>
      </c>
      <c r="C377" s="197" t="str">
        <f>IF('Dépenses sur factures'!C377="","",'Dépenses sur factures'!C377)</f>
        <v/>
      </c>
      <c r="D377" s="197" t="str">
        <f>IF('Dépenses sur factures'!D377="","",'Dépenses sur factures'!D377)</f>
        <v/>
      </c>
      <c r="E377" s="123" t="str">
        <f>IF('Dépenses sur factures'!E377="","",'Dépenses sur factures'!E377)</f>
        <v/>
      </c>
      <c r="F377" s="296" t="str">
        <f>IF('Dépenses sur factures'!F377="","",'Dépenses sur factures'!F377)</f>
        <v/>
      </c>
      <c r="G377" s="296" t="str">
        <f>IF('Dépenses sur factures'!G377="","",'Dépenses sur factures'!G377)</f>
        <v/>
      </c>
      <c r="H377" s="125" t="str">
        <f>IF('Dépenses sur factures'!H377="","",'Dépenses sur factures'!H377)</f>
        <v/>
      </c>
      <c r="I377" s="102"/>
      <c r="J377" s="297" t="str">
        <f t="shared" si="15"/>
        <v/>
      </c>
      <c r="K377" s="297" t="str">
        <f t="shared" si="16"/>
        <v/>
      </c>
      <c r="L377" s="102"/>
      <c r="M377" s="193"/>
      <c r="N377" s="194"/>
      <c r="O377" s="301" t="str">
        <f>IF(AND(OR(I377="KO",L377&lt;&gt;""),OR(I377="",J377="",K377="")),Listes!$A$68,IF(AND(L377="",I377&lt;&gt;""),Listes!$A$69,IF(AND(H377&lt;L377,N377=""),Listes!$A$70,IF(AND(K377&lt;J377,N377=""),Listes!$A$71,IF(AND(L377&lt;&gt;"",L377&lt;H377,M377=""),Listes!$A$72,IF(AND(P377="",OR(I377&lt;&gt;"",J377&lt;&gt;"",K377&lt;&gt;"")),Listes!$A$73,""))))))</f>
        <v/>
      </c>
      <c r="P377" s="291"/>
      <c r="Q377" s="331">
        <f t="shared" si="17"/>
        <v>0</v>
      </c>
    </row>
    <row r="378" spans="1:17" ht="20.149999999999999" customHeight="1" x14ac:dyDescent="0.35">
      <c r="A378" s="126">
        <v>372</v>
      </c>
      <c r="B378" s="123" t="str">
        <f>IF('Dépenses sur factures'!B378="","",'Dépenses sur factures'!B378)</f>
        <v/>
      </c>
      <c r="C378" s="197" t="str">
        <f>IF('Dépenses sur factures'!C378="","",'Dépenses sur factures'!C378)</f>
        <v/>
      </c>
      <c r="D378" s="197" t="str">
        <f>IF('Dépenses sur factures'!D378="","",'Dépenses sur factures'!D378)</f>
        <v/>
      </c>
      <c r="E378" s="123" t="str">
        <f>IF('Dépenses sur factures'!E378="","",'Dépenses sur factures'!E378)</f>
        <v/>
      </c>
      <c r="F378" s="296" t="str">
        <f>IF('Dépenses sur factures'!F378="","",'Dépenses sur factures'!F378)</f>
        <v/>
      </c>
      <c r="G378" s="296" t="str">
        <f>IF('Dépenses sur factures'!G378="","",'Dépenses sur factures'!G378)</f>
        <v/>
      </c>
      <c r="H378" s="125" t="str">
        <f>IF('Dépenses sur factures'!H378="","",'Dépenses sur factures'!H378)</f>
        <v/>
      </c>
      <c r="I378" s="102"/>
      <c r="J378" s="297" t="str">
        <f t="shared" si="15"/>
        <v/>
      </c>
      <c r="K378" s="297" t="str">
        <f t="shared" si="16"/>
        <v/>
      </c>
      <c r="L378" s="102"/>
      <c r="M378" s="193"/>
      <c r="N378" s="194"/>
      <c r="O378" s="301" t="str">
        <f>IF(AND(OR(I378="KO",L378&lt;&gt;""),OR(I378="",J378="",K378="")),Listes!$A$68,IF(AND(L378="",I378&lt;&gt;""),Listes!$A$69,IF(AND(H378&lt;L378,N378=""),Listes!$A$70,IF(AND(K378&lt;J378,N378=""),Listes!$A$71,IF(AND(L378&lt;&gt;"",L378&lt;H378,M378=""),Listes!$A$72,IF(AND(P378="",OR(I378&lt;&gt;"",J378&lt;&gt;"",K378&lt;&gt;"")),Listes!$A$73,""))))))</f>
        <v/>
      </c>
      <c r="P378" s="291"/>
      <c r="Q378" s="331">
        <f t="shared" si="17"/>
        <v>0</v>
      </c>
    </row>
    <row r="379" spans="1:17" ht="20.149999999999999" customHeight="1" x14ac:dyDescent="0.35">
      <c r="A379" s="126">
        <v>373</v>
      </c>
      <c r="B379" s="123" t="str">
        <f>IF('Dépenses sur factures'!B379="","",'Dépenses sur factures'!B379)</f>
        <v/>
      </c>
      <c r="C379" s="197" t="str">
        <f>IF('Dépenses sur factures'!C379="","",'Dépenses sur factures'!C379)</f>
        <v/>
      </c>
      <c r="D379" s="197" t="str">
        <f>IF('Dépenses sur factures'!D379="","",'Dépenses sur factures'!D379)</f>
        <v/>
      </c>
      <c r="E379" s="123" t="str">
        <f>IF('Dépenses sur factures'!E379="","",'Dépenses sur factures'!E379)</f>
        <v/>
      </c>
      <c r="F379" s="296" t="str">
        <f>IF('Dépenses sur factures'!F379="","",'Dépenses sur factures'!F379)</f>
        <v/>
      </c>
      <c r="G379" s="296" t="str">
        <f>IF('Dépenses sur factures'!G379="","",'Dépenses sur factures'!G379)</f>
        <v/>
      </c>
      <c r="H379" s="125" t="str">
        <f>IF('Dépenses sur factures'!H379="","",'Dépenses sur factures'!H379)</f>
        <v/>
      </c>
      <c r="I379" s="102"/>
      <c r="J379" s="297" t="str">
        <f t="shared" si="15"/>
        <v/>
      </c>
      <c r="K379" s="297" t="str">
        <f t="shared" si="16"/>
        <v/>
      </c>
      <c r="L379" s="102"/>
      <c r="M379" s="193"/>
      <c r="N379" s="194"/>
      <c r="O379" s="301" t="str">
        <f>IF(AND(OR(I379="KO",L379&lt;&gt;""),OR(I379="",J379="",K379="")),Listes!$A$68,IF(AND(L379="",I379&lt;&gt;""),Listes!$A$69,IF(AND(H379&lt;L379,N379=""),Listes!$A$70,IF(AND(K379&lt;J379,N379=""),Listes!$A$71,IF(AND(L379&lt;&gt;"",L379&lt;H379,M379=""),Listes!$A$72,IF(AND(P379="",OR(I379&lt;&gt;"",J379&lt;&gt;"",K379&lt;&gt;"")),Listes!$A$73,""))))))</f>
        <v/>
      </c>
      <c r="P379" s="291"/>
      <c r="Q379" s="331">
        <f t="shared" si="17"/>
        <v>0</v>
      </c>
    </row>
    <row r="380" spans="1:17" ht="20.149999999999999" customHeight="1" x14ac:dyDescent="0.35">
      <c r="A380" s="126">
        <v>374</v>
      </c>
      <c r="B380" s="123" t="str">
        <f>IF('Dépenses sur factures'!B380="","",'Dépenses sur factures'!B380)</f>
        <v/>
      </c>
      <c r="C380" s="197" t="str">
        <f>IF('Dépenses sur factures'!C380="","",'Dépenses sur factures'!C380)</f>
        <v/>
      </c>
      <c r="D380" s="197" t="str">
        <f>IF('Dépenses sur factures'!D380="","",'Dépenses sur factures'!D380)</f>
        <v/>
      </c>
      <c r="E380" s="123" t="str">
        <f>IF('Dépenses sur factures'!E380="","",'Dépenses sur factures'!E380)</f>
        <v/>
      </c>
      <c r="F380" s="296" t="str">
        <f>IF('Dépenses sur factures'!F380="","",'Dépenses sur factures'!F380)</f>
        <v/>
      </c>
      <c r="G380" s="296" t="str">
        <f>IF('Dépenses sur factures'!G380="","",'Dépenses sur factures'!G380)</f>
        <v/>
      </c>
      <c r="H380" s="125" t="str">
        <f>IF('Dépenses sur factures'!H380="","",'Dépenses sur factures'!H380)</f>
        <v/>
      </c>
      <c r="I380" s="102"/>
      <c r="J380" s="297" t="str">
        <f t="shared" si="15"/>
        <v/>
      </c>
      <c r="K380" s="297" t="str">
        <f t="shared" si="16"/>
        <v/>
      </c>
      <c r="L380" s="102"/>
      <c r="M380" s="193"/>
      <c r="N380" s="194"/>
      <c r="O380" s="301" t="str">
        <f>IF(AND(OR(I380="KO",L380&lt;&gt;""),OR(I380="",J380="",K380="")),Listes!$A$68,IF(AND(L380="",I380&lt;&gt;""),Listes!$A$69,IF(AND(H380&lt;L380,N380=""),Listes!$A$70,IF(AND(K380&lt;J380,N380=""),Listes!$A$71,IF(AND(L380&lt;&gt;"",L380&lt;H380,M380=""),Listes!$A$72,IF(AND(P380="",OR(I380&lt;&gt;"",J380&lt;&gt;"",K380&lt;&gt;"")),Listes!$A$73,""))))))</f>
        <v/>
      </c>
      <c r="P380" s="291"/>
      <c r="Q380" s="331">
        <f t="shared" si="17"/>
        <v>0</v>
      </c>
    </row>
    <row r="381" spans="1:17" ht="20.149999999999999" customHeight="1" x14ac:dyDescent="0.35">
      <c r="A381" s="126">
        <v>375</v>
      </c>
      <c r="B381" s="123" t="str">
        <f>IF('Dépenses sur factures'!B381="","",'Dépenses sur factures'!B381)</f>
        <v/>
      </c>
      <c r="C381" s="197" t="str">
        <f>IF('Dépenses sur factures'!C381="","",'Dépenses sur factures'!C381)</f>
        <v/>
      </c>
      <c r="D381" s="197" t="str">
        <f>IF('Dépenses sur factures'!D381="","",'Dépenses sur factures'!D381)</f>
        <v/>
      </c>
      <c r="E381" s="123" t="str">
        <f>IF('Dépenses sur factures'!E381="","",'Dépenses sur factures'!E381)</f>
        <v/>
      </c>
      <c r="F381" s="296" t="str">
        <f>IF('Dépenses sur factures'!F381="","",'Dépenses sur factures'!F381)</f>
        <v/>
      </c>
      <c r="G381" s="296" t="str">
        <f>IF('Dépenses sur factures'!G381="","",'Dépenses sur factures'!G381)</f>
        <v/>
      </c>
      <c r="H381" s="125" t="str">
        <f>IF('Dépenses sur factures'!H381="","",'Dépenses sur factures'!H381)</f>
        <v/>
      </c>
      <c r="I381" s="102"/>
      <c r="J381" s="297" t="str">
        <f t="shared" si="15"/>
        <v/>
      </c>
      <c r="K381" s="297" t="str">
        <f t="shared" si="16"/>
        <v/>
      </c>
      <c r="L381" s="102"/>
      <c r="M381" s="193"/>
      <c r="N381" s="194"/>
      <c r="O381" s="301" t="str">
        <f>IF(AND(OR(I381="KO",L381&lt;&gt;""),OR(I381="",J381="",K381="")),Listes!$A$68,IF(AND(L381="",I381&lt;&gt;""),Listes!$A$69,IF(AND(H381&lt;L381,N381=""),Listes!$A$70,IF(AND(K381&lt;J381,N381=""),Listes!$A$71,IF(AND(L381&lt;&gt;"",L381&lt;H381,M381=""),Listes!$A$72,IF(AND(P381="",OR(I381&lt;&gt;"",J381&lt;&gt;"",K381&lt;&gt;"")),Listes!$A$73,""))))))</f>
        <v/>
      </c>
      <c r="P381" s="291"/>
      <c r="Q381" s="331">
        <f t="shared" si="17"/>
        <v>0</v>
      </c>
    </row>
    <row r="382" spans="1:17" ht="20.149999999999999" customHeight="1" x14ac:dyDescent="0.35">
      <c r="A382" s="126">
        <v>376</v>
      </c>
      <c r="B382" s="123" t="str">
        <f>IF('Dépenses sur factures'!B382="","",'Dépenses sur factures'!B382)</f>
        <v/>
      </c>
      <c r="C382" s="197" t="str">
        <f>IF('Dépenses sur factures'!C382="","",'Dépenses sur factures'!C382)</f>
        <v/>
      </c>
      <c r="D382" s="197" t="str">
        <f>IF('Dépenses sur factures'!D382="","",'Dépenses sur factures'!D382)</f>
        <v/>
      </c>
      <c r="E382" s="123" t="str">
        <f>IF('Dépenses sur factures'!E382="","",'Dépenses sur factures'!E382)</f>
        <v/>
      </c>
      <c r="F382" s="296" t="str">
        <f>IF('Dépenses sur factures'!F382="","",'Dépenses sur factures'!F382)</f>
        <v/>
      </c>
      <c r="G382" s="296" t="str">
        <f>IF('Dépenses sur factures'!G382="","",'Dépenses sur factures'!G382)</f>
        <v/>
      </c>
      <c r="H382" s="125" t="str">
        <f>IF('Dépenses sur factures'!H382="","",'Dépenses sur factures'!H382)</f>
        <v/>
      </c>
      <c r="I382" s="102"/>
      <c r="J382" s="297" t="str">
        <f t="shared" si="15"/>
        <v/>
      </c>
      <c r="K382" s="297" t="str">
        <f t="shared" si="16"/>
        <v/>
      </c>
      <c r="L382" s="102"/>
      <c r="M382" s="193"/>
      <c r="N382" s="194"/>
      <c r="O382" s="301" t="str">
        <f>IF(AND(OR(I382="KO",L382&lt;&gt;""),OR(I382="",J382="",K382="")),Listes!$A$68,IF(AND(L382="",I382&lt;&gt;""),Listes!$A$69,IF(AND(H382&lt;L382,N382=""),Listes!$A$70,IF(AND(K382&lt;J382,N382=""),Listes!$A$71,IF(AND(L382&lt;&gt;"",L382&lt;H382,M382=""),Listes!$A$72,IF(AND(P382="",OR(I382&lt;&gt;"",J382&lt;&gt;"",K382&lt;&gt;"")),Listes!$A$73,""))))))</f>
        <v/>
      </c>
      <c r="P382" s="291"/>
      <c r="Q382" s="331">
        <f t="shared" si="17"/>
        <v>0</v>
      </c>
    </row>
    <row r="383" spans="1:17" ht="20.149999999999999" customHeight="1" x14ac:dyDescent="0.35">
      <c r="A383" s="126">
        <v>377</v>
      </c>
      <c r="B383" s="123" t="str">
        <f>IF('Dépenses sur factures'!B383="","",'Dépenses sur factures'!B383)</f>
        <v/>
      </c>
      <c r="C383" s="197" t="str">
        <f>IF('Dépenses sur factures'!C383="","",'Dépenses sur factures'!C383)</f>
        <v/>
      </c>
      <c r="D383" s="197" t="str">
        <f>IF('Dépenses sur factures'!D383="","",'Dépenses sur factures'!D383)</f>
        <v/>
      </c>
      <c r="E383" s="123" t="str">
        <f>IF('Dépenses sur factures'!E383="","",'Dépenses sur factures'!E383)</f>
        <v/>
      </c>
      <c r="F383" s="296" t="str">
        <f>IF('Dépenses sur factures'!F383="","",'Dépenses sur factures'!F383)</f>
        <v/>
      </c>
      <c r="G383" s="296" t="str">
        <f>IF('Dépenses sur factures'!G383="","",'Dépenses sur factures'!G383)</f>
        <v/>
      </c>
      <c r="H383" s="125" t="str">
        <f>IF('Dépenses sur factures'!H383="","",'Dépenses sur factures'!H383)</f>
        <v/>
      </c>
      <c r="I383" s="102"/>
      <c r="J383" s="297" t="str">
        <f t="shared" si="15"/>
        <v/>
      </c>
      <c r="K383" s="297" t="str">
        <f t="shared" si="16"/>
        <v/>
      </c>
      <c r="L383" s="102"/>
      <c r="M383" s="193"/>
      <c r="N383" s="194"/>
      <c r="O383" s="301" t="str">
        <f>IF(AND(OR(I383="KO",L383&lt;&gt;""),OR(I383="",J383="",K383="")),Listes!$A$68,IF(AND(L383="",I383&lt;&gt;""),Listes!$A$69,IF(AND(H383&lt;L383,N383=""),Listes!$A$70,IF(AND(K383&lt;J383,N383=""),Listes!$A$71,IF(AND(L383&lt;&gt;"",L383&lt;H383,M383=""),Listes!$A$72,IF(AND(P383="",OR(I383&lt;&gt;"",J383&lt;&gt;"",K383&lt;&gt;"")),Listes!$A$73,""))))))</f>
        <v/>
      </c>
      <c r="P383" s="291"/>
      <c r="Q383" s="331">
        <f t="shared" si="17"/>
        <v>0</v>
      </c>
    </row>
    <row r="384" spans="1:17" ht="20.149999999999999" customHeight="1" x14ac:dyDescent="0.35">
      <c r="A384" s="126">
        <v>378</v>
      </c>
      <c r="B384" s="123" t="str">
        <f>IF('Dépenses sur factures'!B384="","",'Dépenses sur factures'!B384)</f>
        <v/>
      </c>
      <c r="C384" s="197" t="str">
        <f>IF('Dépenses sur factures'!C384="","",'Dépenses sur factures'!C384)</f>
        <v/>
      </c>
      <c r="D384" s="197" t="str">
        <f>IF('Dépenses sur factures'!D384="","",'Dépenses sur factures'!D384)</f>
        <v/>
      </c>
      <c r="E384" s="123" t="str">
        <f>IF('Dépenses sur factures'!E384="","",'Dépenses sur factures'!E384)</f>
        <v/>
      </c>
      <c r="F384" s="296" t="str">
        <f>IF('Dépenses sur factures'!F384="","",'Dépenses sur factures'!F384)</f>
        <v/>
      </c>
      <c r="G384" s="296" t="str">
        <f>IF('Dépenses sur factures'!G384="","",'Dépenses sur factures'!G384)</f>
        <v/>
      </c>
      <c r="H384" s="125" t="str">
        <f>IF('Dépenses sur factures'!H384="","",'Dépenses sur factures'!H384)</f>
        <v/>
      </c>
      <c r="I384" s="102"/>
      <c r="J384" s="297" t="str">
        <f t="shared" si="15"/>
        <v/>
      </c>
      <c r="K384" s="297" t="str">
        <f t="shared" si="16"/>
        <v/>
      </c>
      <c r="L384" s="102"/>
      <c r="M384" s="193"/>
      <c r="N384" s="194"/>
      <c r="O384" s="301" t="str">
        <f>IF(AND(OR(I384="KO",L384&lt;&gt;""),OR(I384="",J384="",K384="")),Listes!$A$68,IF(AND(L384="",I384&lt;&gt;""),Listes!$A$69,IF(AND(H384&lt;L384,N384=""),Listes!$A$70,IF(AND(K384&lt;J384,N384=""),Listes!$A$71,IF(AND(L384&lt;&gt;"",L384&lt;H384,M384=""),Listes!$A$72,IF(AND(P384="",OR(I384&lt;&gt;"",J384&lt;&gt;"",K384&lt;&gt;"")),Listes!$A$73,""))))))</f>
        <v/>
      </c>
      <c r="P384" s="291"/>
      <c r="Q384" s="331">
        <f t="shared" si="17"/>
        <v>0</v>
      </c>
    </row>
    <row r="385" spans="1:17" ht="20.149999999999999" customHeight="1" x14ac:dyDescent="0.35">
      <c r="A385" s="126">
        <v>379</v>
      </c>
      <c r="B385" s="123" t="str">
        <f>IF('Dépenses sur factures'!B385="","",'Dépenses sur factures'!B385)</f>
        <v/>
      </c>
      <c r="C385" s="197" t="str">
        <f>IF('Dépenses sur factures'!C385="","",'Dépenses sur factures'!C385)</f>
        <v/>
      </c>
      <c r="D385" s="197" t="str">
        <f>IF('Dépenses sur factures'!D385="","",'Dépenses sur factures'!D385)</f>
        <v/>
      </c>
      <c r="E385" s="123" t="str">
        <f>IF('Dépenses sur factures'!E385="","",'Dépenses sur factures'!E385)</f>
        <v/>
      </c>
      <c r="F385" s="296" t="str">
        <f>IF('Dépenses sur factures'!F385="","",'Dépenses sur factures'!F385)</f>
        <v/>
      </c>
      <c r="G385" s="296" t="str">
        <f>IF('Dépenses sur factures'!G385="","",'Dépenses sur factures'!G385)</f>
        <v/>
      </c>
      <c r="H385" s="125" t="str">
        <f>IF('Dépenses sur factures'!H385="","",'Dépenses sur factures'!H385)</f>
        <v/>
      </c>
      <c r="I385" s="102"/>
      <c r="J385" s="297" t="str">
        <f t="shared" si="15"/>
        <v/>
      </c>
      <c r="K385" s="297" t="str">
        <f t="shared" si="16"/>
        <v/>
      </c>
      <c r="L385" s="102"/>
      <c r="M385" s="193"/>
      <c r="N385" s="194"/>
      <c r="O385" s="301" t="str">
        <f>IF(AND(OR(I385="KO",L385&lt;&gt;""),OR(I385="",J385="",K385="")),Listes!$A$68,IF(AND(L385="",I385&lt;&gt;""),Listes!$A$69,IF(AND(H385&lt;L385,N385=""),Listes!$A$70,IF(AND(K385&lt;J385,N385=""),Listes!$A$71,IF(AND(L385&lt;&gt;"",L385&lt;H385,M385=""),Listes!$A$72,IF(AND(P385="",OR(I385&lt;&gt;"",J385&lt;&gt;"",K385&lt;&gt;"")),Listes!$A$73,""))))))</f>
        <v/>
      </c>
      <c r="P385" s="291"/>
      <c r="Q385" s="331">
        <f t="shared" si="17"/>
        <v>0</v>
      </c>
    </row>
    <row r="386" spans="1:17" ht="20.149999999999999" customHeight="1" x14ac:dyDescent="0.35">
      <c r="A386" s="126">
        <v>380</v>
      </c>
      <c r="B386" s="123" t="str">
        <f>IF('Dépenses sur factures'!B386="","",'Dépenses sur factures'!B386)</f>
        <v/>
      </c>
      <c r="C386" s="197" t="str">
        <f>IF('Dépenses sur factures'!C386="","",'Dépenses sur factures'!C386)</f>
        <v/>
      </c>
      <c r="D386" s="197" t="str">
        <f>IF('Dépenses sur factures'!D386="","",'Dépenses sur factures'!D386)</f>
        <v/>
      </c>
      <c r="E386" s="123" t="str">
        <f>IF('Dépenses sur factures'!E386="","",'Dépenses sur factures'!E386)</f>
        <v/>
      </c>
      <c r="F386" s="296" t="str">
        <f>IF('Dépenses sur factures'!F386="","",'Dépenses sur factures'!F386)</f>
        <v/>
      </c>
      <c r="G386" s="296" t="str">
        <f>IF('Dépenses sur factures'!G386="","",'Dépenses sur factures'!G386)</f>
        <v/>
      </c>
      <c r="H386" s="125" t="str">
        <f>IF('Dépenses sur factures'!H386="","",'Dépenses sur factures'!H386)</f>
        <v/>
      </c>
      <c r="I386" s="102"/>
      <c r="J386" s="297" t="str">
        <f t="shared" si="15"/>
        <v/>
      </c>
      <c r="K386" s="297" t="str">
        <f t="shared" si="16"/>
        <v/>
      </c>
      <c r="L386" s="102"/>
      <c r="M386" s="193"/>
      <c r="N386" s="194"/>
      <c r="O386" s="301" t="str">
        <f>IF(AND(OR(I386="KO",L386&lt;&gt;""),OR(I386="",J386="",K386="")),Listes!$A$68,IF(AND(L386="",I386&lt;&gt;""),Listes!$A$69,IF(AND(H386&lt;L386,N386=""),Listes!$A$70,IF(AND(K386&lt;J386,N386=""),Listes!$A$71,IF(AND(L386&lt;&gt;"",L386&lt;H386,M386=""),Listes!$A$72,IF(AND(P386="",OR(I386&lt;&gt;"",J386&lt;&gt;"",K386&lt;&gt;"")),Listes!$A$73,""))))))</f>
        <v/>
      </c>
      <c r="P386" s="291"/>
      <c r="Q386" s="331">
        <f t="shared" si="17"/>
        <v>0</v>
      </c>
    </row>
    <row r="387" spans="1:17" ht="20.149999999999999" customHeight="1" x14ac:dyDescent="0.35">
      <c r="A387" s="126">
        <v>381</v>
      </c>
      <c r="B387" s="123" t="str">
        <f>IF('Dépenses sur factures'!B387="","",'Dépenses sur factures'!B387)</f>
        <v/>
      </c>
      <c r="C387" s="197" t="str">
        <f>IF('Dépenses sur factures'!C387="","",'Dépenses sur factures'!C387)</f>
        <v/>
      </c>
      <c r="D387" s="197" t="str">
        <f>IF('Dépenses sur factures'!D387="","",'Dépenses sur factures'!D387)</f>
        <v/>
      </c>
      <c r="E387" s="123" t="str">
        <f>IF('Dépenses sur factures'!E387="","",'Dépenses sur factures'!E387)</f>
        <v/>
      </c>
      <c r="F387" s="296" t="str">
        <f>IF('Dépenses sur factures'!F387="","",'Dépenses sur factures'!F387)</f>
        <v/>
      </c>
      <c r="G387" s="296" t="str">
        <f>IF('Dépenses sur factures'!G387="","",'Dépenses sur factures'!G387)</f>
        <v/>
      </c>
      <c r="H387" s="125" t="str">
        <f>IF('Dépenses sur factures'!H387="","",'Dépenses sur factures'!H387)</f>
        <v/>
      </c>
      <c r="I387" s="102"/>
      <c r="J387" s="297" t="str">
        <f t="shared" si="15"/>
        <v/>
      </c>
      <c r="K387" s="297" t="str">
        <f t="shared" si="16"/>
        <v/>
      </c>
      <c r="L387" s="102"/>
      <c r="M387" s="193"/>
      <c r="N387" s="194"/>
      <c r="O387" s="301" t="str">
        <f>IF(AND(OR(I387="KO",L387&lt;&gt;""),OR(I387="",J387="",K387="")),Listes!$A$68,IF(AND(L387="",I387&lt;&gt;""),Listes!$A$69,IF(AND(H387&lt;L387,N387=""),Listes!$A$70,IF(AND(K387&lt;J387,N387=""),Listes!$A$71,IF(AND(L387&lt;&gt;"",L387&lt;H387,M387=""),Listes!$A$72,IF(AND(P387="",OR(I387&lt;&gt;"",J387&lt;&gt;"",K387&lt;&gt;"")),Listes!$A$73,""))))))</f>
        <v/>
      </c>
      <c r="P387" s="291"/>
      <c r="Q387" s="331">
        <f t="shared" si="17"/>
        <v>0</v>
      </c>
    </row>
    <row r="388" spans="1:17" ht="20.149999999999999" customHeight="1" x14ac:dyDescent="0.35">
      <c r="A388" s="126">
        <v>382</v>
      </c>
      <c r="B388" s="123" t="str">
        <f>IF('Dépenses sur factures'!B388="","",'Dépenses sur factures'!B388)</f>
        <v/>
      </c>
      <c r="C388" s="197" t="str">
        <f>IF('Dépenses sur factures'!C388="","",'Dépenses sur factures'!C388)</f>
        <v/>
      </c>
      <c r="D388" s="197" t="str">
        <f>IF('Dépenses sur factures'!D388="","",'Dépenses sur factures'!D388)</f>
        <v/>
      </c>
      <c r="E388" s="123" t="str">
        <f>IF('Dépenses sur factures'!E388="","",'Dépenses sur factures'!E388)</f>
        <v/>
      </c>
      <c r="F388" s="296" t="str">
        <f>IF('Dépenses sur factures'!F388="","",'Dépenses sur factures'!F388)</f>
        <v/>
      </c>
      <c r="G388" s="296" t="str">
        <f>IF('Dépenses sur factures'!G388="","",'Dépenses sur factures'!G388)</f>
        <v/>
      </c>
      <c r="H388" s="125" t="str">
        <f>IF('Dépenses sur factures'!H388="","",'Dépenses sur factures'!H388)</f>
        <v/>
      </c>
      <c r="I388" s="102"/>
      <c r="J388" s="297" t="str">
        <f t="shared" si="15"/>
        <v/>
      </c>
      <c r="K388" s="297" t="str">
        <f t="shared" si="16"/>
        <v/>
      </c>
      <c r="L388" s="102"/>
      <c r="M388" s="193"/>
      <c r="N388" s="194"/>
      <c r="O388" s="301" t="str">
        <f>IF(AND(OR(I388="KO",L388&lt;&gt;""),OR(I388="",J388="",K388="")),Listes!$A$68,IF(AND(L388="",I388&lt;&gt;""),Listes!$A$69,IF(AND(H388&lt;L388,N388=""),Listes!$A$70,IF(AND(K388&lt;J388,N388=""),Listes!$A$71,IF(AND(L388&lt;&gt;"",L388&lt;H388,M388=""),Listes!$A$72,IF(AND(P388="",OR(I388&lt;&gt;"",J388&lt;&gt;"",K388&lt;&gt;"")),Listes!$A$73,""))))))</f>
        <v/>
      </c>
      <c r="P388" s="291"/>
      <c r="Q388" s="331">
        <f t="shared" si="17"/>
        <v>0</v>
      </c>
    </row>
    <row r="389" spans="1:17" ht="20.149999999999999" customHeight="1" x14ac:dyDescent="0.35">
      <c r="A389" s="126">
        <v>383</v>
      </c>
      <c r="B389" s="123" t="str">
        <f>IF('Dépenses sur factures'!B389="","",'Dépenses sur factures'!B389)</f>
        <v/>
      </c>
      <c r="C389" s="197" t="str">
        <f>IF('Dépenses sur factures'!C389="","",'Dépenses sur factures'!C389)</f>
        <v/>
      </c>
      <c r="D389" s="197" t="str">
        <f>IF('Dépenses sur factures'!D389="","",'Dépenses sur factures'!D389)</f>
        <v/>
      </c>
      <c r="E389" s="123" t="str">
        <f>IF('Dépenses sur factures'!E389="","",'Dépenses sur factures'!E389)</f>
        <v/>
      </c>
      <c r="F389" s="296" t="str">
        <f>IF('Dépenses sur factures'!F389="","",'Dépenses sur factures'!F389)</f>
        <v/>
      </c>
      <c r="G389" s="296" t="str">
        <f>IF('Dépenses sur factures'!G389="","",'Dépenses sur factures'!G389)</f>
        <v/>
      </c>
      <c r="H389" s="125" t="str">
        <f>IF('Dépenses sur factures'!H389="","",'Dépenses sur factures'!H389)</f>
        <v/>
      </c>
      <c r="I389" s="102"/>
      <c r="J389" s="297" t="str">
        <f t="shared" si="15"/>
        <v/>
      </c>
      <c r="K389" s="297" t="str">
        <f t="shared" si="16"/>
        <v/>
      </c>
      <c r="L389" s="102"/>
      <c r="M389" s="193"/>
      <c r="N389" s="194"/>
      <c r="O389" s="301" t="str">
        <f>IF(AND(OR(I389="KO",L389&lt;&gt;""),OR(I389="",J389="",K389="")),Listes!$A$68,IF(AND(L389="",I389&lt;&gt;""),Listes!$A$69,IF(AND(H389&lt;L389,N389=""),Listes!$A$70,IF(AND(K389&lt;J389,N389=""),Listes!$A$71,IF(AND(L389&lt;&gt;"",L389&lt;H389,M389=""),Listes!$A$72,IF(AND(P389="",OR(I389&lt;&gt;"",J389&lt;&gt;"",K389&lt;&gt;"")),Listes!$A$73,""))))))</f>
        <v/>
      </c>
      <c r="P389" s="291"/>
      <c r="Q389" s="331">
        <f t="shared" si="17"/>
        <v>0</v>
      </c>
    </row>
    <row r="390" spans="1:17" ht="20.149999999999999" customHeight="1" x14ac:dyDescent="0.35">
      <c r="A390" s="126">
        <v>384</v>
      </c>
      <c r="B390" s="123" t="str">
        <f>IF('Dépenses sur factures'!B390="","",'Dépenses sur factures'!B390)</f>
        <v/>
      </c>
      <c r="C390" s="197" t="str">
        <f>IF('Dépenses sur factures'!C390="","",'Dépenses sur factures'!C390)</f>
        <v/>
      </c>
      <c r="D390" s="197" t="str">
        <f>IF('Dépenses sur factures'!D390="","",'Dépenses sur factures'!D390)</f>
        <v/>
      </c>
      <c r="E390" s="123" t="str">
        <f>IF('Dépenses sur factures'!E390="","",'Dépenses sur factures'!E390)</f>
        <v/>
      </c>
      <c r="F390" s="296" t="str">
        <f>IF('Dépenses sur factures'!F390="","",'Dépenses sur factures'!F390)</f>
        <v/>
      </c>
      <c r="G390" s="296" t="str">
        <f>IF('Dépenses sur factures'!G390="","",'Dépenses sur factures'!G390)</f>
        <v/>
      </c>
      <c r="H390" s="125" t="str">
        <f>IF('Dépenses sur factures'!H390="","",'Dépenses sur factures'!H390)</f>
        <v/>
      </c>
      <c r="I390" s="102"/>
      <c r="J390" s="297" t="str">
        <f t="shared" si="15"/>
        <v/>
      </c>
      <c r="K390" s="297" t="str">
        <f t="shared" si="16"/>
        <v/>
      </c>
      <c r="L390" s="102"/>
      <c r="M390" s="193"/>
      <c r="N390" s="194"/>
      <c r="O390" s="301" t="str">
        <f>IF(AND(OR(I390="KO",L390&lt;&gt;""),OR(I390="",J390="",K390="")),Listes!$A$68,IF(AND(L390="",I390&lt;&gt;""),Listes!$A$69,IF(AND(H390&lt;L390,N390=""),Listes!$A$70,IF(AND(K390&lt;J390,N390=""),Listes!$A$71,IF(AND(L390&lt;&gt;"",L390&lt;H390,M390=""),Listes!$A$72,IF(AND(P390="",OR(I390&lt;&gt;"",J390&lt;&gt;"",K390&lt;&gt;"")),Listes!$A$73,""))))))</f>
        <v/>
      </c>
      <c r="P390" s="291"/>
      <c r="Q390" s="331">
        <f t="shared" si="17"/>
        <v>0</v>
      </c>
    </row>
    <row r="391" spans="1:17" ht="20.149999999999999" customHeight="1" x14ac:dyDescent="0.35">
      <c r="A391" s="126">
        <v>385</v>
      </c>
      <c r="B391" s="123" t="str">
        <f>IF('Dépenses sur factures'!B391="","",'Dépenses sur factures'!B391)</f>
        <v/>
      </c>
      <c r="C391" s="197" t="str">
        <f>IF('Dépenses sur factures'!C391="","",'Dépenses sur factures'!C391)</f>
        <v/>
      </c>
      <c r="D391" s="197" t="str">
        <f>IF('Dépenses sur factures'!D391="","",'Dépenses sur factures'!D391)</f>
        <v/>
      </c>
      <c r="E391" s="123" t="str">
        <f>IF('Dépenses sur factures'!E391="","",'Dépenses sur factures'!E391)</f>
        <v/>
      </c>
      <c r="F391" s="296" t="str">
        <f>IF('Dépenses sur factures'!F391="","",'Dépenses sur factures'!F391)</f>
        <v/>
      </c>
      <c r="G391" s="296" t="str">
        <f>IF('Dépenses sur factures'!G391="","",'Dépenses sur factures'!G391)</f>
        <v/>
      </c>
      <c r="H391" s="125" t="str">
        <f>IF('Dépenses sur factures'!H391="","",'Dépenses sur factures'!H391)</f>
        <v/>
      </c>
      <c r="I391" s="102"/>
      <c r="J391" s="297" t="str">
        <f t="shared" si="15"/>
        <v/>
      </c>
      <c r="K391" s="297" t="str">
        <f t="shared" si="16"/>
        <v/>
      </c>
      <c r="L391" s="102"/>
      <c r="M391" s="193"/>
      <c r="N391" s="194"/>
      <c r="O391" s="301" t="str">
        <f>IF(AND(OR(I391="KO",L391&lt;&gt;""),OR(I391="",J391="",K391="")),Listes!$A$68,IF(AND(L391="",I391&lt;&gt;""),Listes!$A$69,IF(AND(H391&lt;L391,N391=""),Listes!$A$70,IF(AND(K391&lt;J391,N391=""),Listes!$A$71,IF(AND(L391&lt;&gt;"",L391&lt;H391,M391=""),Listes!$A$72,IF(AND(P391="",OR(I391&lt;&gt;"",J391&lt;&gt;"",K391&lt;&gt;"")),Listes!$A$73,""))))))</f>
        <v/>
      </c>
      <c r="P391" s="291"/>
      <c r="Q391" s="331">
        <f t="shared" si="17"/>
        <v>0</v>
      </c>
    </row>
    <row r="392" spans="1:17" ht="20.149999999999999" customHeight="1" x14ac:dyDescent="0.35">
      <c r="A392" s="126">
        <v>386</v>
      </c>
      <c r="B392" s="123" t="str">
        <f>IF('Dépenses sur factures'!B392="","",'Dépenses sur factures'!B392)</f>
        <v/>
      </c>
      <c r="C392" s="197" t="str">
        <f>IF('Dépenses sur factures'!C392="","",'Dépenses sur factures'!C392)</f>
        <v/>
      </c>
      <c r="D392" s="197" t="str">
        <f>IF('Dépenses sur factures'!D392="","",'Dépenses sur factures'!D392)</f>
        <v/>
      </c>
      <c r="E392" s="123" t="str">
        <f>IF('Dépenses sur factures'!E392="","",'Dépenses sur factures'!E392)</f>
        <v/>
      </c>
      <c r="F392" s="296" t="str">
        <f>IF('Dépenses sur factures'!F392="","",'Dépenses sur factures'!F392)</f>
        <v/>
      </c>
      <c r="G392" s="296" t="str">
        <f>IF('Dépenses sur factures'!G392="","",'Dépenses sur factures'!G392)</f>
        <v/>
      </c>
      <c r="H392" s="125" t="str">
        <f>IF('Dépenses sur factures'!H392="","",'Dépenses sur factures'!H392)</f>
        <v/>
      </c>
      <c r="I392" s="102"/>
      <c r="J392" s="297" t="str">
        <f t="shared" ref="J392:J455" si="18">IF(I392="KO","",IF(I392="","",F392))</f>
        <v/>
      </c>
      <c r="K392" s="297" t="str">
        <f t="shared" ref="K392:K455" si="19">IF(I392="KO","",IF(I392="","",G392))</f>
        <v/>
      </c>
      <c r="L392" s="102"/>
      <c r="M392" s="193"/>
      <c r="N392" s="194"/>
      <c r="O392" s="301" t="str">
        <f>IF(AND(OR(I392="KO",L392&lt;&gt;""),OR(I392="",J392="",K392="")),Listes!$A$68,IF(AND(L392="",I392&lt;&gt;""),Listes!$A$69,IF(AND(H392&lt;L392,N392=""),Listes!$A$70,IF(AND(K392&lt;J392,N392=""),Listes!$A$71,IF(AND(L392&lt;&gt;"",L392&lt;H392,M392=""),Listes!$A$72,IF(AND(P392="",OR(I392&lt;&gt;"",J392&lt;&gt;"",K392&lt;&gt;"")),Listes!$A$73,""))))))</f>
        <v/>
      </c>
      <c r="P392" s="291"/>
      <c r="Q392" s="331">
        <f t="shared" ref="Q392:Q455" si="20">IF(AND(B392&lt;&gt;"",P392&lt;&gt;"Oui"),1,0)</f>
        <v>0</v>
      </c>
    </row>
    <row r="393" spans="1:17" ht="20.149999999999999" customHeight="1" x14ac:dyDescent="0.35">
      <c r="A393" s="126">
        <v>387</v>
      </c>
      <c r="B393" s="123" t="str">
        <f>IF('Dépenses sur factures'!B393="","",'Dépenses sur factures'!B393)</f>
        <v/>
      </c>
      <c r="C393" s="197" t="str">
        <f>IF('Dépenses sur factures'!C393="","",'Dépenses sur factures'!C393)</f>
        <v/>
      </c>
      <c r="D393" s="197" t="str">
        <f>IF('Dépenses sur factures'!D393="","",'Dépenses sur factures'!D393)</f>
        <v/>
      </c>
      <c r="E393" s="123" t="str">
        <f>IF('Dépenses sur factures'!E393="","",'Dépenses sur factures'!E393)</f>
        <v/>
      </c>
      <c r="F393" s="296" t="str">
        <f>IF('Dépenses sur factures'!F393="","",'Dépenses sur factures'!F393)</f>
        <v/>
      </c>
      <c r="G393" s="296" t="str">
        <f>IF('Dépenses sur factures'!G393="","",'Dépenses sur factures'!G393)</f>
        <v/>
      </c>
      <c r="H393" s="125" t="str">
        <f>IF('Dépenses sur factures'!H393="","",'Dépenses sur factures'!H393)</f>
        <v/>
      </c>
      <c r="I393" s="102"/>
      <c r="J393" s="297" t="str">
        <f t="shared" si="18"/>
        <v/>
      </c>
      <c r="K393" s="297" t="str">
        <f t="shared" si="19"/>
        <v/>
      </c>
      <c r="L393" s="102"/>
      <c r="M393" s="193"/>
      <c r="N393" s="194"/>
      <c r="O393" s="301" t="str">
        <f>IF(AND(OR(I393="KO",L393&lt;&gt;""),OR(I393="",J393="",K393="")),Listes!$A$68,IF(AND(L393="",I393&lt;&gt;""),Listes!$A$69,IF(AND(H393&lt;L393,N393=""),Listes!$A$70,IF(AND(K393&lt;J393,N393=""),Listes!$A$71,IF(AND(L393&lt;&gt;"",L393&lt;H393,M393=""),Listes!$A$72,IF(AND(P393="",OR(I393&lt;&gt;"",J393&lt;&gt;"",K393&lt;&gt;"")),Listes!$A$73,""))))))</f>
        <v/>
      </c>
      <c r="P393" s="291"/>
      <c r="Q393" s="331">
        <f t="shared" si="20"/>
        <v>0</v>
      </c>
    </row>
    <row r="394" spans="1:17" ht="20.149999999999999" customHeight="1" x14ac:dyDescent="0.35">
      <c r="A394" s="126">
        <v>388</v>
      </c>
      <c r="B394" s="123" t="str">
        <f>IF('Dépenses sur factures'!B394="","",'Dépenses sur factures'!B394)</f>
        <v/>
      </c>
      <c r="C394" s="197" t="str">
        <f>IF('Dépenses sur factures'!C394="","",'Dépenses sur factures'!C394)</f>
        <v/>
      </c>
      <c r="D394" s="197" t="str">
        <f>IF('Dépenses sur factures'!D394="","",'Dépenses sur factures'!D394)</f>
        <v/>
      </c>
      <c r="E394" s="123" t="str">
        <f>IF('Dépenses sur factures'!E394="","",'Dépenses sur factures'!E394)</f>
        <v/>
      </c>
      <c r="F394" s="296" t="str">
        <f>IF('Dépenses sur factures'!F394="","",'Dépenses sur factures'!F394)</f>
        <v/>
      </c>
      <c r="G394" s="296" t="str">
        <f>IF('Dépenses sur factures'!G394="","",'Dépenses sur factures'!G394)</f>
        <v/>
      </c>
      <c r="H394" s="125" t="str">
        <f>IF('Dépenses sur factures'!H394="","",'Dépenses sur factures'!H394)</f>
        <v/>
      </c>
      <c r="I394" s="102"/>
      <c r="J394" s="297" t="str">
        <f t="shared" si="18"/>
        <v/>
      </c>
      <c r="K394" s="297" t="str">
        <f t="shared" si="19"/>
        <v/>
      </c>
      <c r="L394" s="102"/>
      <c r="M394" s="193"/>
      <c r="N394" s="194"/>
      <c r="O394" s="301" t="str">
        <f>IF(AND(OR(I394="KO",L394&lt;&gt;""),OR(I394="",J394="",K394="")),Listes!$A$68,IF(AND(L394="",I394&lt;&gt;""),Listes!$A$69,IF(AND(H394&lt;L394,N394=""),Listes!$A$70,IF(AND(K394&lt;J394,N394=""),Listes!$A$71,IF(AND(L394&lt;&gt;"",L394&lt;H394,M394=""),Listes!$A$72,IF(AND(P394="",OR(I394&lt;&gt;"",J394&lt;&gt;"",K394&lt;&gt;"")),Listes!$A$73,""))))))</f>
        <v/>
      </c>
      <c r="P394" s="291"/>
      <c r="Q394" s="331">
        <f t="shared" si="20"/>
        <v>0</v>
      </c>
    </row>
    <row r="395" spans="1:17" ht="20.149999999999999" customHeight="1" x14ac:dyDescent="0.35">
      <c r="A395" s="126">
        <v>389</v>
      </c>
      <c r="B395" s="123" t="str">
        <f>IF('Dépenses sur factures'!B395="","",'Dépenses sur factures'!B395)</f>
        <v/>
      </c>
      <c r="C395" s="197" t="str">
        <f>IF('Dépenses sur factures'!C395="","",'Dépenses sur factures'!C395)</f>
        <v/>
      </c>
      <c r="D395" s="197" t="str">
        <f>IF('Dépenses sur factures'!D395="","",'Dépenses sur factures'!D395)</f>
        <v/>
      </c>
      <c r="E395" s="123" t="str">
        <f>IF('Dépenses sur factures'!E395="","",'Dépenses sur factures'!E395)</f>
        <v/>
      </c>
      <c r="F395" s="296" t="str">
        <f>IF('Dépenses sur factures'!F395="","",'Dépenses sur factures'!F395)</f>
        <v/>
      </c>
      <c r="G395" s="296" t="str">
        <f>IF('Dépenses sur factures'!G395="","",'Dépenses sur factures'!G395)</f>
        <v/>
      </c>
      <c r="H395" s="125" t="str">
        <f>IF('Dépenses sur factures'!H395="","",'Dépenses sur factures'!H395)</f>
        <v/>
      </c>
      <c r="I395" s="102"/>
      <c r="J395" s="297" t="str">
        <f t="shared" si="18"/>
        <v/>
      </c>
      <c r="K395" s="297" t="str">
        <f t="shared" si="19"/>
        <v/>
      </c>
      <c r="L395" s="102"/>
      <c r="M395" s="193"/>
      <c r="N395" s="194"/>
      <c r="O395" s="301" t="str">
        <f>IF(AND(OR(I395="KO",L395&lt;&gt;""),OR(I395="",J395="",K395="")),Listes!$A$68,IF(AND(L395="",I395&lt;&gt;""),Listes!$A$69,IF(AND(H395&lt;L395,N395=""),Listes!$A$70,IF(AND(K395&lt;J395,N395=""),Listes!$A$71,IF(AND(L395&lt;&gt;"",L395&lt;H395,M395=""),Listes!$A$72,IF(AND(P395="",OR(I395&lt;&gt;"",J395&lt;&gt;"",K395&lt;&gt;"")),Listes!$A$73,""))))))</f>
        <v/>
      </c>
      <c r="P395" s="291"/>
      <c r="Q395" s="331">
        <f t="shared" si="20"/>
        <v>0</v>
      </c>
    </row>
    <row r="396" spans="1:17" ht="20.149999999999999" customHeight="1" x14ac:dyDescent="0.35">
      <c r="A396" s="126">
        <v>390</v>
      </c>
      <c r="B396" s="123" t="str">
        <f>IF('Dépenses sur factures'!B396="","",'Dépenses sur factures'!B396)</f>
        <v/>
      </c>
      <c r="C396" s="197" t="str">
        <f>IF('Dépenses sur factures'!C396="","",'Dépenses sur factures'!C396)</f>
        <v/>
      </c>
      <c r="D396" s="197" t="str">
        <f>IF('Dépenses sur factures'!D396="","",'Dépenses sur factures'!D396)</f>
        <v/>
      </c>
      <c r="E396" s="123" t="str">
        <f>IF('Dépenses sur factures'!E396="","",'Dépenses sur factures'!E396)</f>
        <v/>
      </c>
      <c r="F396" s="296" t="str">
        <f>IF('Dépenses sur factures'!F396="","",'Dépenses sur factures'!F396)</f>
        <v/>
      </c>
      <c r="G396" s="296" t="str">
        <f>IF('Dépenses sur factures'!G396="","",'Dépenses sur factures'!G396)</f>
        <v/>
      </c>
      <c r="H396" s="125" t="str">
        <f>IF('Dépenses sur factures'!H396="","",'Dépenses sur factures'!H396)</f>
        <v/>
      </c>
      <c r="I396" s="102"/>
      <c r="J396" s="297" t="str">
        <f t="shared" si="18"/>
        <v/>
      </c>
      <c r="K396" s="297" t="str">
        <f t="shared" si="19"/>
        <v/>
      </c>
      <c r="L396" s="102"/>
      <c r="M396" s="193"/>
      <c r="N396" s="194"/>
      <c r="O396" s="301" t="str">
        <f>IF(AND(OR(I396="KO",L396&lt;&gt;""),OR(I396="",J396="",K396="")),Listes!$A$68,IF(AND(L396="",I396&lt;&gt;""),Listes!$A$69,IF(AND(H396&lt;L396,N396=""),Listes!$A$70,IF(AND(K396&lt;J396,N396=""),Listes!$A$71,IF(AND(L396&lt;&gt;"",L396&lt;H396,M396=""),Listes!$A$72,IF(AND(P396="",OR(I396&lt;&gt;"",J396&lt;&gt;"",K396&lt;&gt;"")),Listes!$A$73,""))))))</f>
        <v/>
      </c>
      <c r="P396" s="291"/>
      <c r="Q396" s="331">
        <f t="shared" si="20"/>
        <v>0</v>
      </c>
    </row>
    <row r="397" spans="1:17" ht="20.149999999999999" customHeight="1" x14ac:dyDescent="0.35">
      <c r="A397" s="126">
        <v>391</v>
      </c>
      <c r="B397" s="123" t="str">
        <f>IF('Dépenses sur factures'!B397="","",'Dépenses sur factures'!B397)</f>
        <v/>
      </c>
      <c r="C397" s="197" t="str">
        <f>IF('Dépenses sur factures'!C397="","",'Dépenses sur factures'!C397)</f>
        <v/>
      </c>
      <c r="D397" s="197" t="str">
        <f>IF('Dépenses sur factures'!D397="","",'Dépenses sur factures'!D397)</f>
        <v/>
      </c>
      <c r="E397" s="123" t="str">
        <f>IF('Dépenses sur factures'!E397="","",'Dépenses sur factures'!E397)</f>
        <v/>
      </c>
      <c r="F397" s="296" t="str">
        <f>IF('Dépenses sur factures'!F397="","",'Dépenses sur factures'!F397)</f>
        <v/>
      </c>
      <c r="G397" s="296" t="str">
        <f>IF('Dépenses sur factures'!G397="","",'Dépenses sur factures'!G397)</f>
        <v/>
      </c>
      <c r="H397" s="125" t="str">
        <f>IF('Dépenses sur factures'!H397="","",'Dépenses sur factures'!H397)</f>
        <v/>
      </c>
      <c r="I397" s="102"/>
      <c r="J397" s="297" t="str">
        <f t="shared" si="18"/>
        <v/>
      </c>
      <c r="K397" s="297" t="str">
        <f t="shared" si="19"/>
        <v/>
      </c>
      <c r="L397" s="102"/>
      <c r="M397" s="193"/>
      <c r="N397" s="194"/>
      <c r="O397" s="301" t="str">
        <f>IF(AND(OR(I397="KO",L397&lt;&gt;""),OR(I397="",J397="",K397="")),Listes!$A$68,IF(AND(L397="",I397&lt;&gt;""),Listes!$A$69,IF(AND(H397&lt;L397,N397=""),Listes!$A$70,IF(AND(K397&lt;J397,N397=""),Listes!$A$71,IF(AND(L397&lt;&gt;"",L397&lt;H397,M397=""),Listes!$A$72,IF(AND(P397="",OR(I397&lt;&gt;"",J397&lt;&gt;"",K397&lt;&gt;"")),Listes!$A$73,""))))))</f>
        <v/>
      </c>
      <c r="P397" s="291"/>
      <c r="Q397" s="331">
        <f t="shared" si="20"/>
        <v>0</v>
      </c>
    </row>
    <row r="398" spans="1:17" ht="20.149999999999999" customHeight="1" x14ac:dyDescent="0.35">
      <c r="A398" s="126">
        <v>392</v>
      </c>
      <c r="B398" s="123" t="str">
        <f>IF('Dépenses sur factures'!B398="","",'Dépenses sur factures'!B398)</f>
        <v/>
      </c>
      <c r="C398" s="197" t="str">
        <f>IF('Dépenses sur factures'!C398="","",'Dépenses sur factures'!C398)</f>
        <v/>
      </c>
      <c r="D398" s="197" t="str">
        <f>IF('Dépenses sur factures'!D398="","",'Dépenses sur factures'!D398)</f>
        <v/>
      </c>
      <c r="E398" s="123" t="str">
        <f>IF('Dépenses sur factures'!E398="","",'Dépenses sur factures'!E398)</f>
        <v/>
      </c>
      <c r="F398" s="296" t="str">
        <f>IF('Dépenses sur factures'!F398="","",'Dépenses sur factures'!F398)</f>
        <v/>
      </c>
      <c r="G398" s="296" t="str">
        <f>IF('Dépenses sur factures'!G398="","",'Dépenses sur factures'!G398)</f>
        <v/>
      </c>
      <c r="H398" s="125" t="str">
        <f>IF('Dépenses sur factures'!H398="","",'Dépenses sur factures'!H398)</f>
        <v/>
      </c>
      <c r="I398" s="102"/>
      <c r="J398" s="297" t="str">
        <f t="shared" si="18"/>
        <v/>
      </c>
      <c r="K398" s="297" t="str">
        <f t="shared" si="19"/>
        <v/>
      </c>
      <c r="L398" s="102"/>
      <c r="M398" s="193"/>
      <c r="N398" s="194"/>
      <c r="O398" s="301" t="str">
        <f>IF(AND(OR(I398="KO",L398&lt;&gt;""),OR(I398="",J398="",K398="")),Listes!$A$68,IF(AND(L398="",I398&lt;&gt;""),Listes!$A$69,IF(AND(H398&lt;L398,N398=""),Listes!$A$70,IF(AND(K398&lt;J398,N398=""),Listes!$A$71,IF(AND(L398&lt;&gt;"",L398&lt;H398,M398=""),Listes!$A$72,IF(AND(P398="",OR(I398&lt;&gt;"",J398&lt;&gt;"",K398&lt;&gt;"")),Listes!$A$73,""))))))</f>
        <v/>
      </c>
      <c r="P398" s="291"/>
      <c r="Q398" s="331">
        <f t="shared" si="20"/>
        <v>0</v>
      </c>
    </row>
    <row r="399" spans="1:17" ht="20.149999999999999" customHeight="1" x14ac:dyDescent="0.35">
      <c r="A399" s="126">
        <v>393</v>
      </c>
      <c r="B399" s="123" t="str">
        <f>IF('Dépenses sur factures'!B399="","",'Dépenses sur factures'!B399)</f>
        <v/>
      </c>
      <c r="C399" s="197" t="str">
        <f>IF('Dépenses sur factures'!C399="","",'Dépenses sur factures'!C399)</f>
        <v/>
      </c>
      <c r="D399" s="197" t="str">
        <f>IF('Dépenses sur factures'!D399="","",'Dépenses sur factures'!D399)</f>
        <v/>
      </c>
      <c r="E399" s="123" t="str">
        <f>IF('Dépenses sur factures'!E399="","",'Dépenses sur factures'!E399)</f>
        <v/>
      </c>
      <c r="F399" s="296" t="str">
        <f>IF('Dépenses sur factures'!F399="","",'Dépenses sur factures'!F399)</f>
        <v/>
      </c>
      <c r="G399" s="296" t="str">
        <f>IF('Dépenses sur factures'!G399="","",'Dépenses sur factures'!G399)</f>
        <v/>
      </c>
      <c r="H399" s="125" t="str">
        <f>IF('Dépenses sur factures'!H399="","",'Dépenses sur factures'!H399)</f>
        <v/>
      </c>
      <c r="I399" s="102"/>
      <c r="J399" s="297" t="str">
        <f t="shared" si="18"/>
        <v/>
      </c>
      <c r="K399" s="297" t="str">
        <f t="shared" si="19"/>
        <v/>
      </c>
      <c r="L399" s="102"/>
      <c r="M399" s="193"/>
      <c r="N399" s="194"/>
      <c r="O399" s="301" t="str">
        <f>IF(AND(OR(I399="KO",L399&lt;&gt;""),OR(I399="",J399="",K399="")),Listes!$A$68,IF(AND(L399="",I399&lt;&gt;""),Listes!$A$69,IF(AND(H399&lt;L399,N399=""),Listes!$A$70,IF(AND(K399&lt;J399,N399=""),Listes!$A$71,IF(AND(L399&lt;&gt;"",L399&lt;H399,M399=""),Listes!$A$72,IF(AND(P399="",OR(I399&lt;&gt;"",J399&lt;&gt;"",K399&lt;&gt;"")),Listes!$A$73,""))))))</f>
        <v/>
      </c>
      <c r="P399" s="291"/>
      <c r="Q399" s="331">
        <f t="shared" si="20"/>
        <v>0</v>
      </c>
    </row>
    <row r="400" spans="1:17" ht="20.149999999999999" customHeight="1" x14ac:dyDescent="0.35">
      <c r="A400" s="126">
        <v>394</v>
      </c>
      <c r="B400" s="123" t="str">
        <f>IF('Dépenses sur factures'!B400="","",'Dépenses sur factures'!B400)</f>
        <v/>
      </c>
      <c r="C400" s="197" t="str">
        <f>IF('Dépenses sur factures'!C400="","",'Dépenses sur factures'!C400)</f>
        <v/>
      </c>
      <c r="D400" s="197" t="str">
        <f>IF('Dépenses sur factures'!D400="","",'Dépenses sur factures'!D400)</f>
        <v/>
      </c>
      <c r="E400" s="123" t="str">
        <f>IF('Dépenses sur factures'!E400="","",'Dépenses sur factures'!E400)</f>
        <v/>
      </c>
      <c r="F400" s="296" t="str">
        <f>IF('Dépenses sur factures'!F400="","",'Dépenses sur factures'!F400)</f>
        <v/>
      </c>
      <c r="G400" s="296" t="str">
        <f>IF('Dépenses sur factures'!G400="","",'Dépenses sur factures'!G400)</f>
        <v/>
      </c>
      <c r="H400" s="125" t="str">
        <f>IF('Dépenses sur factures'!H400="","",'Dépenses sur factures'!H400)</f>
        <v/>
      </c>
      <c r="I400" s="102"/>
      <c r="J400" s="297" t="str">
        <f t="shared" si="18"/>
        <v/>
      </c>
      <c r="K400" s="297" t="str">
        <f t="shared" si="19"/>
        <v/>
      </c>
      <c r="L400" s="102"/>
      <c r="M400" s="193"/>
      <c r="N400" s="194"/>
      <c r="O400" s="301" t="str">
        <f>IF(AND(OR(I400="KO",L400&lt;&gt;""),OR(I400="",J400="",K400="")),Listes!$A$68,IF(AND(L400="",I400&lt;&gt;""),Listes!$A$69,IF(AND(H400&lt;L400,N400=""),Listes!$A$70,IF(AND(K400&lt;J400,N400=""),Listes!$A$71,IF(AND(L400&lt;&gt;"",L400&lt;H400,M400=""),Listes!$A$72,IF(AND(P400="",OR(I400&lt;&gt;"",J400&lt;&gt;"",K400&lt;&gt;"")),Listes!$A$73,""))))))</f>
        <v/>
      </c>
      <c r="P400" s="291"/>
      <c r="Q400" s="331">
        <f t="shared" si="20"/>
        <v>0</v>
      </c>
    </row>
    <row r="401" spans="1:17" ht="20.149999999999999" customHeight="1" x14ac:dyDescent="0.35">
      <c r="A401" s="126">
        <v>395</v>
      </c>
      <c r="B401" s="123" t="str">
        <f>IF('Dépenses sur factures'!B401="","",'Dépenses sur factures'!B401)</f>
        <v/>
      </c>
      <c r="C401" s="197" t="str">
        <f>IF('Dépenses sur factures'!C401="","",'Dépenses sur factures'!C401)</f>
        <v/>
      </c>
      <c r="D401" s="197" t="str">
        <f>IF('Dépenses sur factures'!D401="","",'Dépenses sur factures'!D401)</f>
        <v/>
      </c>
      <c r="E401" s="123" t="str">
        <f>IF('Dépenses sur factures'!E401="","",'Dépenses sur factures'!E401)</f>
        <v/>
      </c>
      <c r="F401" s="296" t="str">
        <f>IF('Dépenses sur factures'!F401="","",'Dépenses sur factures'!F401)</f>
        <v/>
      </c>
      <c r="G401" s="296" t="str">
        <f>IF('Dépenses sur factures'!G401="","",'Dépenses sur factures'!G401)</f>
        <v/>
      </c>
      <c r="H401" s="125" t="str">
        <f>IF('Dépenses sur factures'!H401="","",'Dépenses sur factures'!H401)</f>
        <v/>
      </c>
      <c r="I401" s="102"/>
      <c r="J401" s="297" t="str">
        <f t="shared" si="18"/>
        <v/>
      </c>
      <c r="K401" s="297" t="str">
        <f t="shared" si="19"/>
        <v/>
      </c>
      <c r="L401" s="102"/>
      <c r="M401" s="193"/>
      <c r="N401" s="194"/>
      <c r="O401" s="301" t="str">
        <f>IF(AND(OR(I401="KO",L401&lt;&gt;""),OR(I401="",J401="",K401="")),Listes!$A$68,IF(AND(L401="",I401&lt;&gt;""),Listes!$A$69,IF(AND(H401&lt;L401,N401=""),Listes!$A$70,IF(AND(K401&lt;J401,N401=""),Listes!$A$71,IF(AND(L401&lt;&gt;"",L401&lt;H401,M401=""),Listes!$A$72,IF(AND(P401="",OR(I401&lt;&gt;"",J401&lt;&gt;"",K401&lt;&gt;"")),Listes!$A$73,""))))))</f>
        <v/>
      </c>
      <c r="P401" s="291"/>
      <c r="Q401" s="331">
        <f t="shared" si="20"/>
        <v>0</v>
      </c>
    </row>
    <row r="402" spans="1:17" ht="20.149999999999999" customHeight="1" x14ac:dyDescent="0.35">
      <c r="A402" s="126">
        <v>396</v>
      </c>
      <c r="B402" s="123" t="str">
        <f>IF('Dépenses sur factures'!B402="","",'Dépenses sur factures'!B402)</f>
        <v/>
      </c>
      <c r="C402" s="197" t="str">
        <f>IF('Dépenses sur factures'!C402="","",'Dépenses sur factures'!C402)</f>
        <v/>
      </c>
      <c r="D402" s="197" t="str">
        <f>IF('Dépenses sur factures'!D402="","",'Dépenses sur factures'!D402)</f>
        <v/>
      </c>
      <c r="E402" s="123" t="str">
        <f>IF('Dépenses sur factures'!E402="","",'Dépenses sur factures'!E402)</f>
        <v/>
      </c>
      <c r="F402" s="296" t="str">
        <f>IF('Dépenses sur factures'!F402="","",'Dépenses sur factures'!F402)</f>
        <v/>
      </c>
      <c r="G402" s="296" t="str">
        <f>IF('Dépenses sur factures'!G402="","",'Dépenses sur factures'!G402)</f>
        <v/>
      </c>
      <c r="H402" s="125" t="str">
        <f>IF('Dépenses sur factures'!H402="","",'Dépenses sur factures'!H402)</f>
        <v/>
      </c>
      <c r="I402" s="102"/>
      <c r="J402" s="297" t="str">
        <f t="shared" si="18"/>
        <v/>
      </c>
      <c r="K402" s="297" t="str">
        <f t="shared" si="19"/>
        <v/>
      </c>
      <c r="L402" s="102"/>
      <c r="M402" s="193"/>
      <c r="N402" s="194"/>
      <c r="O402" s="301" t="str">
        <f>IF(AND(OR(I402="KO",L402&lt;&gt;""),OR(I402="",J402="",K402="")),Listes!$A$68,IF(AND(L402="",I402&lt;&gt;""),Listes!$A$69,IF(AND(H402&lt;L402,N402=""),Listes!$A$70,IF(AND(K402&lt;J402,N402=""),Listes!$A$71,IF(AND(L402&lt;&gt;"",L402&lt;H402,M402=""),Listes!$A$72,IF(AND(P402="",OR(I402&lt;&gt;"",J402&lt;&gt;"",K402&lt;&gt;"")),Listes!$A$73,""))))))</f>
        <v/>
      </c>
      <c r="P402" s="291"/>
      <c r="Q402" s="331">
        <f t="shared" si="20"/>
        <v>0</v>
      </c>
    </row>
    <row r="403" spans="1:17" ht="20.149999999999999" customHeight="1" x14ac:dyDescent="0.35">
      <c r="A403" s="126">
        <v>397</v>
      </c>
      <c r="B403" s="123" t="str">
        <f>IF('Dépenses sur factures'!B403="","",'Dépenses sur factures'!B403)</f>
        <v/>
      </c>
      <c r="C403" s="197" t="str">
        <f>IF('Dépenses sur factures'!C403="","",'Dépenses sur factures'!C403)</f>
        <v/>
      </c>
      <c r="D403" s="197" t="str">
        <f>IF('Dépenses sur factures'!D403="","",'Dépenses sur factures'!D403)</f>
        <v/>
      </c>
      <c r="E403" s="123" t="str">
        <f>IF('Dépenses sur factures'!E403="","",'Dépenses sur factures'!E403)</f>
        <v/>
      </c>
      <c r="F403" s="296" t="str">
        <f>IF('Dépenses sur factures'!F403="","",'Dépenses sur factures'!F403)</f>
        <v/>
      </c>
      <c r="G403" s="296" t="str">
        <f>IF('Dépenses sur factures'!G403="","",'Dépenses sur factures'!G403)</f>
        <v/>
      </c>
      <c r="H403" s="125" t="str">
        <f>IF('Dépenses sur factures'!H403="","",'Dépenses sur factures'!H403)</f>
        <v/>
      </c>
      <c r="I403" s="102"/>
      <c r="J403" s="297" t="str">
        <f t="shared" si="18"/>
        <v/>
      </c>
      <c r="K403" s="297" t="str">
        <f t="shared" si="19"/>
        <v/>
      </c>
      <c r="L403" s="102"/>
      <c r="M403" s="193"/>
      <c r="N403" s="194"/>
      <c r="O403" s="301" t="str">
        <f>IF(AND(OR(I403="KO",L403&lt;&gt;""),OR(I403="",J403="",K403="")),Listes!$A$68,IF(AND(L403="",I403&lt;&gt;""),Listes!$A$69,IF(AND(H403&lt;L403,N403=""),Listes!$A$70,IF(AND(K403&lt;J403,N403=""),Listes!$A$71,IF(AND(L403&lt;&gt;"",L403&lt;H403,M403=""),Listes!$A$72,IF(AND(P403="",OR(I403&lt;&gt;"",J403&lt;&gt;"",K403&lt;&gt;"")),Listes!$A$73,""))))))</f>
        <v/>
      </c>
      <c r="P403" s="291"/>
      <c r="Q403" s="331">
        <f t="shared" si="20"/>
        <v>0</v>
      </c>
    </row>
    <row r="404" spans="1:17" ht="20.149999999999999" customHeight="1" x14ac:dyDescent="0.35">
      <c r="A404" s="126">
        <v>398</v>
      </c>
      <c r="B404" s="123" t="str">
        <f>IF('Dépenses sur factures'!B404="","",'Dépenses sur factures'!B404)</f>
        <v/>
      </c>
      <c r="C404" s="197" t="str">
        <f>IF('Dépenses sur factures'!C404="","",'Dépenses sur factures'!C404)</f>
        <v/>
      </c>
      <c r="D404" s="197" t="str">
        <f>IF('Dépenses sur factures'!D404="","",'Dépenses sur factures'!D404)</f>
        <v/>
      </c>
      <c r="E404" s="123" t="str">
        <f>IF('Dépenses sur factures'!E404="","",'Dépenses sur factures'!E404)</f>
        <v/>
      </c>
      <c r="F404" s="296" t="str">
        <f>IF('Dépenses sur factures'!F404="","",'Dépenses sur factures'!F404)</f>
        <v/>
      </c>
      <c r="G404" s="296" t="str">
        <f>IF('Dépenses sur factures'!G404="","",'Dépenses sur factures'!G404)</f>
        <v/>
      </c>
      <c r="H404" s="125" t="str">
        <f>IF('Dépenses sur factures'!H404="","",'Dépenses sur factures'!H404)</f>
        <v/>
      </c>
      <c r="I404" s="102"/>
      <c r="J404" s="297" t="str">
        <f t="shared" si="18"/>
        <v/>
      </c>
      <c r="K404" s="297" t="str">
        <f t="shared" si="19"/>
        <v/>
      </c>
      <c r="L404" s="102"/>
      <c r="M404" s="193"/>
      <c r="N404" s="194"/>
      <c r="O404" s="301" t="str">
        <f>IF(AND(OR(I404="KO",L404&lt;&gt;""),OR(I404="",J404="",K404="")),Listes!$A$68,IF(AND(L404="",I404&lt;&gt;""),Listes!$A$69,IF(AND(H404&lt;L404,N404=""),Listes!$A$70,IF(AND(K404&lt;J404,N404=""),Listes!$A$71,IF(AND(L404&lt;&gt;"",L404&lt;H404,M404=""),Listes!$A$72,IF(AND(P404="",OR(I404&lt;&gt;"",J404&lt;&gt;"",K404&lt;&gt;"")),Listes!$A$73,""))))))</f>
        <v/>
      </c>
      <c r="P404" s="291"/>
      <c r="Q404" s="331">
        <f t="shared" si="20"/>
        <v>0</v>
      </c>
    </row>
    <row r="405" spans="1:17" ht="20.149999999999999" customHeight="1" x14ac:dyDescent="0.35">
      <c r="A405" s="126">
        <v>399</v>
      </c>
      <c r="B405" s="123" t="str">
        <f>IF('Dépenses sur factures'!B405="","",'Dépenses sur factures'!B405)</f>
        <v/>
      </c>
      <c r="C405" s="197" t="str">
        <f>IF('Dépenses sur factures'!C405="","",'Dépenses sur factures'!C405)</f>
        <v/>
      </c>
      <c r="D405" s="197" t="str">
        <f>IF('Dépenses sur factures'!D405="","",'Dépenses sur factures'!D405)</f>
        <v/>
      </c>
      <c r="E405" s="123" t="str">
        <f>IF('Dépenses sur factures'!E405="","",'Dépenses sur factures'!E405)</f>
        <v/>
      </c>
      <c r="F405" s="296" t="str">
        <f>IF('Dépenses sur factures'!F405="","",'Dépenses sur factures'!F405)</f>
        <v/>
      </c>
      <c r="G405" s="296" t="str">
        <f>IF('Dépenses sur factures'!G405="","",'Dépenses sur factures'!G405)</f>
        <v/>
      </c>
      <c r="H405" s="125" t="str">
        <f>IF('Dépenses sur factures'!H405="","",'Dépenses sur factures'!H405)</f>
        <v/>
      </c>
      <c r="I405" s="102"/>
      <c r="J405" s="297" t="str">
        <f t="shared" si="18"/>
        <v/>
      </c>
      <c r="K405" s="297" t="str">
        <f t="shared" si="19"/>
        <v/>
      </c>
      <c r="L405" s="102"/>
      <c r="M405" s="193"/>
      <c r="N405" s="194"/>
      <c r="O405" s="301" t="str">
        <f>IF(AND(OR(I405="KO",L405&lt;&gt;""),OR(I405="",J405="",K405="")),Listes!$A$68,IF(AND(L405="",I405&lt;&gt;""),Listes!$A$69,IF(AND(H405&lt;L405,N405=""),Listes!$A$70,IF(AND(K405&lt;J405,N405=""),Listes!$A$71,IF(AND(L405&lt;&gt;"",L405&lt;H405,M405=""),Listes!$A$72,IF(AND(P405="",OR(I405&lt;&gt;"",J405&lt;&gt;"",K405&lt;&gt;"")),Listes!$A$73,""))))))</f>
        <v/>
      </c>
      <c r="P405" s="291"/>
      <c r="Q405" s="331">
        <f t="shared" si="20"/>
        <v>0</v>
      </c>
    </row>
    <row r="406" spans="1:17" ht="20.149999999999999" customHeight="1" x14ac:dyDescent="0.35">
      <c r="A406" s="126">
        <v>400</v>
      </c>
      <c r="B406" s="123" t="str">
        <f>IF('Dépenses sur factures'!B406="","",'Dépenses sur factures'!B406)</f>
        <v/>
      </c>
      <c r="C406" s="197" t="str">
        <f>IF('Dépenses sur factures'!C406="","",'Dépenses sur factures'!C406)</f>
        <v/>
      </c>
      <c r="D406" s="197" t="str">
        <f>IF('Dépenses sur factures'!D406="","",'Dépenses sur factures'!D406)</f>
        <v/>
      </c>
      <c r="E406" s="123" t="str">
        <f>IF('Dépenses sur factures'!E406="","",'Dépenses sur factures'!E406)</f>
        <v/>
      </c>
      <c r="F406" s="296" t="str">
        <f>IF('Dépenses sur factures'!F406="","",'Dépenses sur factures'!F406)</f>
        <v/>
      </c>
      <c r="G406" s="296" t="str">
        <f>IF('Dépenses sur factures'!G406="","",'Dépenses sur factures'!G406)</f>
        <v/>
      </c>
      <c r="H406" s="125" t="str">
        <f>IF('Dépenses sur factures'!H406="","",'Dépenses sur factures'!H406)</f>
        <v/>
      </c>
      <c r="I406" s="102"/>
      <c r="J406" s="297" t="str">
        <f t="shared" si="18"/>
        <v/>
      </c>
      <c r="K406" s="297" t="str">
        <f t="shared" si="19"/>
        <v/>
      </c>
      <c r="L406" s="102"/>
      <c r="M406" s="193"/>
      <c r="N406" s="194"/>
      <c r="O406" s="301" t="str">
        <f>IF(AND(OR(I406="KO",L406&lt;&gt;""),OR(I406="",J406="",K406="")),Listes!$A$68,IF(AND(L406="",I406&lt;&gt;""),Listes!$A$69,IF(AND(H406&lt;L406,N406=""),Listes!$A$70,IF(AND(K406&lt;J406,N406=""),Listes!$A$71,IF(AND(L406&lt;&gt;"",L406&lt;H406,M406=""),Listes!$A$72,IF(AND(P406="",OR(I406&lt;&gt;"",J406&lt;&gt;"",K406&lt;&gt;"")),Listes!$A$73,""))))))</f>
        <v/>
      </c>
      <c r="P406" s="291"/>
      <c r="Q406" s="331">
        <f t="shared" si="20"/>
        <v>0</v>
      </c>
    </row>
    <row r="407" spans="1:17" ht="20.149999999999999" customHeight="1" x14ac:dyDescent="0.35">
      <c r="A407" s="126">
        <v>401</v>
      </c>
      <c r="B407" s="123" t="str">
        <f>IF('Dépenses sur factures'!B407="","",'Dépenses sur factures'!B407)</f>
        <v/>
      </c>
      <c r="C407" s="197" t="str">
        <f>IF('Dépenses sur factures'!C407="","",'Dépenses sur factures'!C407)</f>
        <v/>
      </c>
      <c r="D407" s="197" t="str">
        <f>IF('Dépenses sur factures'!D407="","",'Dépenses sur factures'!D407)</f>
        <v/>
      </c>
      <c r="E407" s="123" t="str">
        <f>IF('Dépenses sur factures'!E407="","",'Dépenses sur factures'!E407)</f>
        <v/>
      </c>
      <c r="F407" s="296" t="str">
        <f>IF('Dépenses sur factures'!F407="","",'Dépenses sur factures'!F407)</f>
        <v/>
      </c>
      <c r="G407" s="296" t="str">
        <f>IF('Dépenses sur factures'!G407="","",'Dépenses sur factures'!G407)</f>
        <v/>
      </c>
      <c r="H407" s="125" t="str">
        <f>IF('Dépenses sur factures'!H407="","",'Dépenses sur factures'!H407)</f>
        <v/>
      </c>
      <c r="I407" s="102"/>
      <c r="J407" s="297" t="str">
        <f t="shared" si="18"/>
        <v/>
      </c>
      <c r="K407" s="297" t="str">
        <f t="shared" si="19"/>
        <v/>
      </c>
      <c r="L407" s="102"/>
      <c r="M407" s="193"/>
      <c r="N407" s="194"/>
      <c r="O407" s="301" t="str">
        <f>IF(AND(OR(I407="KO",L407&lt;&gt;""),OR(I407="",J407="",K407="")),Listes!$A$68,IF(AND(L407="",I407&lt;&gt;""),Listes!$A$69,IF(AND(H407&lt;L407,N407=""),Listes!$A$70,IF(AND(K407&lt;J407,N407=""),Listes!$A$71,IF(AND(L407&lt;&gt;"",L407&lt;H407,M407=""),Listes!$A$72,IF(AND(P407="",OR(I407&lt;&gt;"",J407&lt;&gt;"",K407&lt;&gt;"")),Listes!$A$73,""))))))</f>
        <v/>
      </c>
      <c r="P407" s="291"/>
      <c r="Q407" s="331">
        <f t="shared" si="20"/>
        <v>0</v>
      </c>
    </row>
    <row r="408" spans="1:17" ht="20.149999999999999" customHeight="1" x14ac:dyDescent="0.35">
      <c r="A408" s="126">
        <v>402</v>
      </c>
      <c r="B408" s="123" t="str">
        <f>IF('Dépenses sur factures'!B408="","",'Dépenses sur factures'!B408)</f>
        <v/>
      </c>
      <c r="C408" s="197" t="str">
        <f>IF('Dépenses sur factures'!C408="","",'Dépenses sur factures'!C408)</f>
        <v/>
      </c>
      <c r="D408" s="197" t="str">
        <f>IF('Dépenses sur factures'!D408="","",'Dépenses sur factures'!D408)</f>
        <v/>
      </c>
      <c r="E408" s="123" t="str">
        <f>IF('Dépenses sur factures'!E408="","",'Dépenses sur factures'!E408)</f>
        <v/>
      </c>
      <c r="F408" s="296" t="str">
        <f>IF('Dépenses sur factures'!F408="","",'Dépenses sur factures'!F408)</f>
        <v/>
      </c>
      <c r="G408" s="296" t="str">
        <f>IF('Dépenses sur factures'!G408="","",'Dépenses sur factures'!G408)</f>
        <v/>
      </c>
      <c r="H408" s="125" t="str">
        <f>IF('Dépenses sur factures'!H408="","",'Dépenses sur factures'!H408)</f>
        <v/>
      </c>
      <c r="I408" s="102"/>
      <c r="J408" s="297" t="str">
        <f t="shared" si="18"/>
        <v/>
      </c>
      <c r="K408" s="297" t="str">
        <f t="shared" si="19"/>
        <v/>
      </c>
      <c r="L408" s="102"/>
      <c r="M408" s="193"/>
      <c r="N408" s="194"/>
      <c r="O408" s="301" t="str">
        <f>IF(AND(OR(I408="KO",L408&lt;&gt;""),OR(I408="",J408="",K408="")),Listes!$A$68,IF(AND(L408="",I408&lt;&gt;""),Listes!$A$69,IF(AND(H408&lt;L408,N408=""),Listes!$A$70,IF(AND(K408&lt;J408,N408=""),Listes!$A$71,IF(AND(L408&lt;&gt;"",L408&lt;H408,M408=""),Listes!$A$72,IF(AND(P408="",OR(I408&lt;&gt;"",J408&lt;&gt;"",K408&lt;&gt;"")),Listes!$A$73,""))))))</f>
        <v/>
      </c>
      <c r="P408" s="291"/>
      <c r="Q408" s="331">
        <f t="shared" si="20"/>
        <v>0</v>
      </c>
    </row>
    <row r="409" spans="1:17" ht="20.149999999999999" customHeight="1" x14ac:dyDescent="0.35">
      <c r="A409" s="126">
        <v>403</v>
      </c>
      <c r="B409" s="123" t="str">
        <f>IF('Dépenses sur factures'!B409="","",'Dépenses sur factures'!B409)</f>
        <v/>
      </c>
      <c r="C409" s="197" t="str">
        <f>IF('Dépenses sur factures'!C409="","",'Dépenses sur factures'!C409)</f>
        <v/>
      </c>
      <c r="D409" s="197" t="str">
        <f>IF('Dépenses sur factures'!D409="","",'Dépenses sur factures'!D409)</f>
        <v/>
      </c>
      <c r="E409" s="123" t="str">
        <f>IF('Dépenses sur factures'!E409="","",'Dépenses sur factures'!E409)</f>
        <v/>
      </c>
      <c r="F409" s="296" t="str">
        <f>IF('Dépenses sur factures'!F409="","",'Dépenses sur factures'!F409)</f>
        <v/>
      </c>
      <c r="G409" s="296" t="str">
        <f>IF('Dépenses sur factures'!G409="","",'Dépenses sur factures'!G409)</f>
        <v/>
      </c>
      <c r="H409" s="125" t="str">
        <f>IF('Dépenses sur factures'!H409="","",'Dépenses sur factures'!H409)</f>
        <v/>
      </c>
      <c r="I409" s="102"/>
      <c r="J409" s="297" t="str">
        <f t="shared" si="18"/>
        <v/>
      </c>
      <c r="K409" s="297" t="str">
        <f t="shared" si="19"/>
        <v/>
      </c>
      <c r="L409" s="102"/>
      <c r="M409" s="193"/>
      <c r="N409" s="194"/>
      <c r="O409" s="301" t="str">
        <f>IF(AND(OR(I409="KO",L409&lt;&gt;""),OR(I409="",J409="",K409="")),Listes!$A$68,IF(AND(L409="",I409&lt;&gt;""),Listes!$A$69,IF(AND(H409&lt;L409,N409=""),Listes!$A$70,IF(AND(K409&lt;J409,N409=""),Listes!$A$71,IF(AND(L409&lt;&gt;"",L409&lt;H409,M409=""),Listes!$A$72,IF(AND(P409="",OR(I409&lt;&gt;"",J409&lt;&gt;"",K409&lt;&gt;"")),Listes!$A$73,""))))))</f>
        <v/>
      </c>
      <c r="P409" s="291"/>
      <c r="Q409" s="331">
        <f t="shared" si="20"/>
        <v>0</v>
      </c>
    </row>
    <row r="410" spans="1:17" ht="20.149999999999999" customHeight="1" x14ac:dyDescent="0.35">
      <c r="A410" s="126">
        <v>404</v>
      </c>
      <c r="B410" s="123" t="str">
        <f>IF('Dépenses sur factures'!B410="","",'Dépenses sur factures'!B410)</f>
        <v/>
      </c>
      <c r="C410" s="197" t="str">
        <f>IF('Dépenses sur factures'!C410="","",'Dépenses sur factures'!C410)</f>
        <v/>
      </c>
      <c r="D410" s="197" t="str">
        <f>IF('Dépenses sur factures'!D410="","",'Dépenses sur factures'!D410)</f>
        <v/>
      </c>
      <c r="E410" s="123" t="str">
        <f>IF('Dépenses sur factures'!E410="","",'Dépenses sur factures'!E410)</f>
        <v/>
      </c>
      <c r="F410" s="296" t="str">
        <f>IF('Dépenses sur factures'!F410="","",'Dépenses sur factures'!F410)</f>
        <v/>
      </c>
      <c r="G410" s="296" t="str">
        <f>IF('Dépenses sur factures'!G410="","",'Dépenses sur factures'!G410)</f>
        <v/>
      </c>
      <c r="H410" s="125" t="str">
        <f>IF('Dépenses sur factures'!H410="","",'Dépenses sur factures'!H410)</f>
        <v/>
      </c>
      <c r="I410" s="102"/>
      <c r="J410" s="297" t="str">
        <f t="shared" si="18"/>
        <v/>
      </c>
      <c r="K410" s="297" t="str">
        <f t="shared" si="19"/>
        <v/>
      </c>
      <c r="L410" s="102"/>
      <c r="M410" s="193"/>
      <c r="N410" s="194"/>
      <c r="O410" s="301" t="str">
        <f>IF(AND(OR(I410="KO",L410&lt;&gt;""),OR(I410="",J410="",K410="")),Listes!$A$68,IF(AND(L410="",I410&lt;&gt;""),Listes!$A$69,IF(AND(H410&lt;L410,N410=""),Listes!$A$70,IF(AND(K410&lt;J410,N410=""),Listes!$A$71,IF(AND(L410&lt;&gt;"",L410&lt;H410,M410=""),Listes!$A$72,IF(AND(P410="",OR(I410&lt;&gt;"",J410&lt;&gt;"",K410&lt;&gt;"")),Listes!$A$73,""))))))</f>
        <v/>
      </c>
      <c r="P410" s="291"/>
      <c r="Q410" s="331">
        <f t="shared" si="20"/>
        <v>0</v>
      </c>
    </row>
    <row r="411" spans="1:17" ht="20.149999999999999" customHeight="1" x14ac:dyDescent="0.35">
      <c r="A411" s="126">
        <v>405</v>
      </c>
      <c r="B411" s="123" t="str">
        <f>IF('Dépenses sur factures'!B411="","",'Dépenses sur factures'!B411)</f>
        <v/>
      </c>
      <c r="C411" s="197" t="str">
        <f>IF('Dépenses sur factures'!C411="","",'Dépenses sur factures'!C411)</f>
        <v/>
      </c>
      <c r="D411" s="197" t="str">
        <f>IF('Dépenses sur factures'!D411="","",'Dépenses sur factures'!D411)</f>
        <v/>
      </c>
      <c r="E411" s="123" t="str">
        <f>IF('Dépenses sur factures'!E411="","",'Dépenses sur factures'!E411)</f>
        <v/>
      </c>
      <c r="F411" s="296" t="str">
        <f>IF('Dépenses sur factures'!F411="","",'Dépenses sur factures'!F411)</f>
        <v/>
      </c>
      <c r="G411" s="296" t="str">
        <f>IF('Dépenses sur factures'!G411="","",'Dépenses sur factures'!G411)</f>
        <v/>
      </c>
      <c r="H411" s="125" t="str">
        <f>IF('Dépenses sur factures'!H411="","",'Dépenses sur factures'!H411)</f>
        <v/>
      </c>
      <c r="I411" s="102"/>
      <c r="J411" s="297" t="str">
        <f t="shared" si="18"/>
        <v/>
      </c>
      <c r="K411" s="297" t="str">
        <f t="shared" si="19"/>
        <v/>
      </c>
      <c r="L411" s="102"/>
      <c r="M411" s="193"/>
      <c r="N411" s="194"/>
      <c r="O411" s="301" t="str">
        <f>IF(AND(OR(I411="KO",L411&lt;&gt;""),OR(I411="",J411="",K411="")),Listes!$A$68,IF(AND(L411="",I411&lt;&gt;""),Listes!$A$69,IF(AND(H411&lt;L411,N411=""),Listes!$A$70,IF(AND(K411&lt;J411,N411=""),Listes!$A$71,IF(AND(L411&lt;&gt;"",L411&lt;H411,M411=""),Listes!$A$72,IF(AND(P411="",OR(I411&lt;&gt;"",J411&lt;&gt;"",K411&lt;&gt;"")),Listes!$A$73,""))))))</f>
        <v/>
      </c>
      <c r="P411" s="291"/>
      <c r="Q411" s="331">
        <f t="shared" si="20"/>
        <v>0</v>
      </c>
    </row>
    <row r="412" spans="1:17" ht="20.149999999999999" customHeight="1" x14ac:dyDescent="0.35">
      <c r="A412" s="126">
        <v>406</v>
      </c>
      <c r="B412" s="123" t="str">
        <f>IF('Dépenses sur factures'!B412="","",'Dépenses sur factures'!B412)</f>
        <v/>
      </c>
      <c r="C412" s="197" t="str">
        <f>IF('Dépenses sur factures'!C412="","",'Dépenses sur factures'!C412)</f>
        <v/>
      </c>
      <c r="D412" s="197" t="str">
        <f>IF('Dépenses sur factures'!D412="","",'Dépenses sur factures'!D412)</f>
        <v/>
      </c>
      <c r="E412" s="123" t="str">
        <f>IF('Dépenses sur factures'!E412="","",'Dépenses sur factures'!E412)</f>
        <v/>
      </c>
      <c r="F412" s="296" t="str">
        <f>IF('Dépenses sur factures'!F412="","",'Dépenses sur factures'!F412)</f>
        <v/>
      </c>
      <c r="G412" s="296" t="str">
        <f>IF('Dépenses sur factures'!G412="","",'Dépenses sur factures'!G412)</f>
        <v/>
      </c>
      <c r="H412" s="125" t="str">
        <f>IF('Dépenses sur factures'!H412="","",'Dépenses sur factures'!H412)</f>
        <v/>
      </c>
      <c r="I412" s="102"/>
      <c r="J412" s="297" t="str">
        <f t="shared" si="18"/>
        <v/>
      </c>
      <c r="K412" s="297" t="str">
        <f t="shared" si="19"/>
        <v/>
      </c>
      <c r="L412" s="102"/>
      <c r="M412" s="193"/>
      <c r="N412" s="194"/>
      <c r="O412" s="301" t="str">
        <f>IF(AND(OR(I412="KO",L412&lt;&gt;""),OR(I412="",J412="",K412="")),Listes!$A$68,IF(AND(L412="",I412&lt;&gt;""),Listes!$A$69,IF(AND(H412&lt;L412,N412=""),Listes!$A$70,IF(AND(K412&lt;J412,N412=""),Listes!$A$71,IF(AND(L412&lt;&gt;"",L412&lt;H412,M412=""),Listes!$A$72,IF(AND(P412="",OR(I412&lt;&gt;"",J412&lt;&gt;"",K412&lt;&gt;"")),Listes!$A$73,""))))))</f>
        <v/>
      </c>
      <c r="P412" s="291"/>
      <c r="Q412" s="331">
        <f t="shared" si="20"/>
        <v>0</v>
      </c>
    </row>
    <row r="413" spans="1:17" ht="20.149999999999999" customHeight="1" x14ac:dyDescent="0.35">
      <c r="A413" s="126">
        <v>407</v>
      </c>
      <c r="B413" s="123" t="str">
        <f>IF('Dépenses sur factures'!B413="","",'Dépenses sur factures'!B413)</f>
        <v/>
      </c>
      <c r="C413" s="197" t="str">
        <f>IF('Dépenses sur factures'!C413="","",'Dépenses sur factures'!C413)</f>
        <v/>
      </c>
      <c r="D413" s="197" t="str">
        <f>IF('Dépenses sur factures'!D413="","",'Dépenses sur factures'!D413)</f>
        <v/>
      </c>
      <c r="E413" s="123" t="str">
        <f>IF('Dépenses sur factures'!E413="","",'Dépenses sur factures'!E413)</f>
        <v/>
      </c>
      <c r="F413" s="296" t="str">
        <f>IF('Dépenses sur factures'!F413="","",'Dépenses sur factures'!F413)</f>
        <v/>
      </c>
      <c r="G413" s="296" t="str">
        <f>IF('Dépenses sur factures'!G413="","",'Dépenses sur factures'!G413)</f>
        <v/>
      </c>
      <c r="H413" s="125" t="str">
        <f>IF('Dépenses sur factures'!H413="","",'Dépenses sur factures'!H413)</f>
        <v/>
      </c>
      <c r="I413" s="102"/>
      <c r="J413" s="297" t="str">
        <f t="shared" si="18"/>
        <v/>
      </c>
      <c r="K413" s="297" t="str">
        <f t="shared" si="19"/>
        <v/>
      </c>
      <c r="L413" s="102"/>
      <c r="M413" s="193"/>
      <c r="N413" s="194"/>
      <c r="O413" s="301" t="str">
        <f>IF(AND(OR(I413="KO",L413&lt;&gt;""),OR(I413="",J413="",K413="")),Listes!$A$68,IF(AND(L413="",I413&lt;&gt;""),Listes!$A$69,IF(AND(H413&lt;L413,N413=""),Listes!$A$70,IF(AND(K413&lt;J413,N413=""),Listes!$A$71,IF(AND(L413&lt;&gt;"",L413&lt;H413,M413=""),Listes!$A$72,IF(AND(P413="",OR(I413&lt;&gt;"",J413&lt;&gt;"",K413&lt;&gt;"")),Listes!$A$73,""))))))</f>
        <v/>
      </c>
      <c r="P413" s="291"/>
      <c r="Q413" s="331">
        <f t="shared" si="20"/>
        <v>0</v>
      </c>
    </row>
    <row r="414" spans="1:17" ht="20.149999999999999" customHeight="1" x14ac:dyDescent="0.35">
      <c r="A414" s="126">
        <v>408</v>
      </c>
      <c r="B414" s="123" t="str">
        <f>IF('Dépenses sur factures'!B414="","",'Dépenses sur factures'!B414)</f>
        <v/>
      </c>
      <c r="C414" s="197" t="str">
        <f>IF('Dépenses sur factures'!C414="","",'Dépenses sur factures'!C414)</f>
        <v/>
      </c>
      <c r="D414" s="197" t="str">
        <f>IF('Dépenses sur factures'!D414="","",'Dépenses sur factures'!D414)</f>
        <v/>
      </c>
      <c r="E414" s="123" t="str">
        <f>IF('Dépenses sur factures'!E414="","",'Dépenses sur factures'!E414)</f>
        <v/>
      </c>
      <c r="F414" s="296" t="str">
        <f>IF('Dépenses sur factures'!F414="","",'Dépenses sur factures'!F414)</f>
        <v/>
      </c>
      <c r="G414" s="296" t="str">
        <f>IF('Dépenses sur factures'!G414="","",'Dépenses sur factures'!G414)</f>
        <v/>
      </c>
      <c r="H414" s="125" t="str">
        <f>IF('Dépenses sur factures'!H414="","",'Dépenses sur factures'!H414)</f>
        <v/>
      </c>
      <c r="I414" s="102"/>
      <c r="J414" s="297" t="str">
        <f t="shared" si="18"/>
        <v/>
      </c>
      <c r="K414" s="297" t="str">
        <f t="shared" si="19"/>
        <v/>
      </c>
      <c r="L414" s="102"/>
      <c r="M414" s="193"/>
      <c r="N414" s="194"/>
      <c r="O414" s="301" t="str">
        <f>IF(AND(OR(I414="KO",L414&lt;&gt;""),OR(I414="",J414="",K414="")),Listes!$A$68,IF(AND(L414="",I414&lt;&gt;""),Listes!$A$69,IF(AND(H414&lt;L414,N414=""),Listes!$A$70,IF(AND(K414&lt;J414,N414=""),Listes!$A$71,IF(AND(L414&lt;&gt;"",L414&lt;H414,M414=""),Listes!$A$72,IF(AND(P414="",OR(I414&lt;&gt;"",J414&lt;&gt;"",K414&lt;&gt;"")),Listes!$A$73,""))))))</f>
        <v/>
      </c>
      <c r="P414" s="291"/>
      <c r="Q414" s="331">
        <f t="shared" si="20"/>
        <v>0</v>
      </c>
    </row>
    <row r="415" spans="1:17" ht="20.149999999999999" customHeight="1" x14ac:dyDescent="0.35">
      <c r="A415" s="126">
        <v>409</v>
      </c>
      <c r="B415" s="123" t="str">
        <f>IF('Dépenses sur factures'!B415="","",'Dépenses sur factures'!B415)</f>
        <v/>
      </c>
      <c r="C415" s="197" t="str">
        <f>IF('Dépenses sur factures'!C415="","",'Dépenses sur factures'!C415)</f>
        <v/>
      </c>
      <c r="D415" s="197" t="str">
        <f>IF('Dépenses sur factures'!D415="","",'Dépenses sur factures'!D415)</f>
        <v/>
      </c>
      <c r="E415" s="123" t="str">
        <f>IF('Dépenses sur factures'!E415="","",'Dépenses sur factures'!E415)</f>
        <v/>
      </c>
      <c r="F415" s="296" t="str">
        <f>IF('Dépenses sur factures'!F415="","",'Dépenses sur factures'!F415)</f>
        <v/>
      </c>
      <c r="G415" s="296" t="str">
        <f>IF('Dépenses sur factures'!G415="","",'Dépenses sur factures'!G415)</f>
        <v/>
      </c>
      <c r="H415" s="125" t="str">
        <f>IF('Dépenses sur factures'!H415="","",'Dépenses sur factures'!H415)</f>
        <v/>
      </c>
      <c r="I415" s="102"/>
      <c r="J415" s="297" t="str">
        <f t="shared" si="18"/>
        <v/>
      </c>
      <c r="K415" s="297" t="str">
        <f t="shared" si="19"/>
        <v/>
      </c>
      <c r="L415" s="102"/>
      <c r="M415" s="193"/>
      <c r="N415" s="194"/>
      <c r="O415" s="301" t="str">
        <f>IF(AND(OR(I415="KO",L415&lt;&gt;""),OR(I415="",J415="",K415="")),Listes!$A$68,IF(AND(L415="",I415&lt;&gt;""),Listes!$A$69,IF(AND(H415&lt;L415,N415=""),Listes!$A$70,IF(AND(K415&lt;J415,N415=""),Listes!$A$71,IF(AND(L415&lt;&gt;"",L415&lt;H415,M415=""),Listes!$A$72,IF(AND(P415="",OR(I415&lt;&gt;"",J415&lt;&gt;"",K415&lt;&gt;"")),Listes!$A$73,""))))))</f>
        <v/>
      </c>
      <c r="P415" s="291"/>
      <c r="Q415" s="331">
        <f t="shared" si="20"/>
        <v>0</v>
      </c>
    </row>
    <row r="416" spans="1:17" ht="20.149999999999999" customHeight="1" x14ac:dyDescent="0.35">
      <c r="A416" s="126">
        <v>410</v>
      </c>
      <c r="B416" s="123" t="str">
        <f>IF('Dépenses sur factures'!B416="","",'Dépenses sur factures'!B416)</f>
        <v/>
      </c>
      <c r="C416" s="197" t="str">
        <f>IF('Dépenses sur factures'!C416="","",'Dépenses sur factures'!C416)</f>
        <v/>
      </c>
      <c r="D416" s="197" t="str">
        <f>IF('Dépenses sur factures'!D416="","",'Dépenses sur factures'!D416)</f>
        <v/>
      </c>
      <c r="E416" s="123" t="str">
        <f>IF('Dépenses sur factures'!E416="","",'Dépenses sur factures'!E416)</f>
        <v/>
      </c>
      <c r="F416" s="296" t="str">
        <f>IF('Dépenses sur factures'!F416="","",'Dépenses sur factures'!F416)</f>
        <v/>
      </c>
      <c r="G416" s="296" t="str">
        <f>IF('Dépenses sur factures'!G416="","",'Dépenses sur factures'!G416)</f>
        <v/>
      </c>
      <c r="H416" s="125" t="str">
        <f>IF('Dépenses sur factures'!H416="","",'Dépenses sur factures'!H416)</f>
        <v/>
      </c>
      <c r="I416" s="102"/>
      <c r="J416" s="297" t="str">
        <f t="shared" si="18"/>
        <v/>
      </c>
      <c r="K416" s="297" t="str">
        <f t="shared" si="19"/>
        <v/>
      </c>
      <c r="L416" s="102"/>
      <c r="M416" s="193"/>
      <c r="N416" s="194"/>
      <c r="O416" s="301" t="str">
        <f>IF(AND(OR(I416="KO",L416&lt;&gt;""),OR(I416="",J416="",K416="")),Listes!$A$68,IF(AND(L416="",I416&lt;&gt;""),Listes!$A$69,IF(AND(H416&lt;L416,N416=""),Listes!$A$70,IF(AND(K416&lt;J416,N416=""),Listes!$A$71,IF(AND(L416&lt;&gt;"",L416&lt;H416,M416=""),Listes!$A$72,IF(AND(P416="",OR(I416&lt;&gt;"",J416&lt;&gt;"",K416&lt;&gt;"")),Listes!$A$73,""))))))</f>
        <v/>
      </c>
      <c r="P416" s="291"/>
      <c r="Q416" s="331">
        <f t="shared" si="20"/>
        <v>0</v>
      </c>
    </row>
    <row r="417" spans="1:17" ht="20.149999999999999" customHeight="1" x14ac:dyDescent="0.35">
      <c r="A417" s="126">
        <v>411</v>
      </c>
      <c r="B417" s="123" t="str">
        <f>IF('Dépenses sur factures'!B417="","",'Dépenses sur factures'!B417)</f>
        <v/>
      </c>
      <c r="C417" s="197" t="str">
        <f>IF('Dépenses sur factures'!C417="","",'Dépenses sur factures'!C417)</f>
        <v/>
      </c>
      <c r="D417" s="197" t="str">
        <f>IF('Dépenses sur factures'!D417="","",'Dépenses sur factures'!D417)</f>
        <v/>
      </c>
      <c r="E417" s="123" t="str">
        <f>IF('Dépenses sur factures'!E417="","",'Dépenses sur factures'!E417)</f>
        <v/>
      </c>
      <c r="F417" s="296" t="str">
        <f>IF('Dépenses sur factures'!F417="","",'Dépenses sur factures'!F417)</f>
        <v/>
      </c>
      <c r="G417" s="296" t="str">
        <f>IF('Dépenses sur factures'!G417="","",'Dépenses sur factures'!G417)</f>
        <v/>
      </c>
      <c r="H417" s="125" t="str">
        <f>IF('Dépenses sur factures'!H417="","",'Dépenses sur factures'!H417)</f>
        <v/>
      </c>
      <c r="I417" s="102"/>
      <c r="J417" s="297" t="str">
        <f t="shared" si="18"/>
        <v/>
      </c>
      <c r="K417" s="297" t="str">
        <f t="shared" si="19"/>
        <v/>
      </c>
      <c r="L417" s="102"/>
      <c r="M417" s="193"/>
      <c r="N417" s="194"/>
      <c r="O417" s="301" t="str">
        <f>IF(AND(OR(I417="KO",L417&lt;&gt;""),OR(I417="",J417="",K417="")),Listes!$A$68,IF(AND(L417="",I417&lt;&gt;""),Listes!$A$69,IF(AND(H417&lt;L417,N417=""),Listes!$A$70,IF(AND(K417&lt;J417,N417=""),Listes!$A$71,IF(AND(L417&lt;&gt;"",L417&lt;H417,M417=""),Listes!$A$72,IF(AND(P417="",OR(I417&lt;&gt;"",J417&lt;&gt;"",K417&lt;&gt;"")),Listes!$A$73,""))))))</f>
        <v/>
      </c>
      <c r="P417" s="291"/>
      <c r="Q417" s="331">
        <f t="shared" si="20"/>
        <v>0</v>
      </c>
    </row>
    <row r="418" spans="1:17" ht="20.149999999999999" customHeight="1" x14ac:dyDescent="0.35">
      <c r="A418" s="126">
        <v>412</v>
      </c>
      <c r="B418" s="123" t="str">
        <f>IF('Dépenses sur factures'!B418="","",'Dépenses sur factures'!B418)</f>
        <v/>
      </c>
      <c r="C418" s="197" t="str">
        <f>IF('Dépenses sur factures'!C418="","",'Dépenses sur factures'!C418)</f>
        <v/>
      </c>
      <c r="D418" s="197" t="str">
        <f>IF('Dépenses sur factures'!D418="","",'Dépenses sur factures'!D418)</f>
        <v/>
      </c>
      <c r="E418" s="123" t="str">
        <f>IF('Dépenses sur factures'!E418="","",'Dépenses sur factures'!E418)</f>
        <v/>
      </c>
      <c r="F418" s="296" t="str">
        <f>IF('Dépenses sur factures'!F418="","",'Dépenses sur factures'!F418)</f>
        <v/>
      </c>
      <c r="G418" s="296" t="str">
        <f>IF('Dépenses sur factures'!G418="","",'Dépenses sur factures'!G418)</f>
        <v/>
      </c>
      <c r="H418" s="125" t="str">
        <f>IF('Dépenses sur factures'!H418="","",'Dépenses sur factures'!H418)</f>
        <v/>
      </c>
      <c r="I418" s="102"/>
      <c r="J418" s="297" t="str">
        <f t="shared" si="18"/>
        <v/>
      </c>
      <c r="K418" s="297" t="str">
        <f t="shared" si="19"/>
        <v/>
      </c>
      <c r="L418" s="102"/>
      <c r="M418" s="193"/>
      <c r="N418" s="194"/>
      <c r="O418" s="301" t="str">
        <f>IF(AND(OR(I418="KO",L418&lt;&gt;""),OR(I418="",J418="",K418="")),Listes!$A$68,IF(AND(L418="",I418&lt;&gt;""),Listes!$A$69,IF(AND(H418&lt;L418,N418=""),Listes!$A$70,IF(AND(K418&lt;J418,N418=""),Listes!$A$71,IF(AND(L418&lt;&gt;"",L418&lt;H418,M418=""),Listes!$A$72,IF(AND(P418="",OR(I418&lt;&gt;"",J418&lt;&gt;"",K418&lt;&gt;"")),Listes!$A$73,""))))))</f>
        <v/>
      </c>
      <c r="P418" s="291"/>
      <c r="Q418" s="331">
        <f t="shared" si="20"/>
        <v>0</v>
      </c>
    </row>
    <row r="419" spans="1:17" ht="20.149999999999999" customHeight="1" x14ac:dyDescent="0.35">
      <c r="A419" s="126">
        <v>413</v>
      </c>
      <c r="B419" s="123" t="str">
        <f>IF('Dépenses sur factures'!B419="","",'Dépenses sur factures'!B419)</f>
        <v/>
      </c>
      <c r="C419" s="197" t="str">
        <f>IF('Dépenses sur factures'!C419="","",'Dépenses sur factures'!C419)</f>
        <v/>
      </c>
      <c r="D419" s="197" t="str">
        <f>IF('Dépenses sur factures'!D419="","",'Dépenses sur factures'!D419)</f>
        <v/>
      </c>
      <c r="E419" s="123" t="str">
        <f>IF('Dépenses sur factures'!E419="","",'Dépenses sur factures'!E419)</f>
        <v/>
      </c>
      <c r="F419" s="296" t="str">
        <f>IF('Dépenses sur factures'!F419="","",'Dépenses sur factures'!F419)</f>
        <v/>
      </c>
      <c r="G419" s="296" t="str">
        <f>IF('Dépenses sur factures'!G419="","",'Dépenses sur factures'!G419)</f>
        <v/>
      </c>
      <c r="H419" s="125" t="str">
        <f>IF('Dépenses sur factures'!H419="","",'Dépenses sur factures'!H419)</f>
        <v/>
      </c>
      <c r="I419" s="102"/>
      <c r="J419" s="297" t="str">
        <f t="shared" si="18"/>
        <v/>
      </c>
      <c r="K419" s="297" t="str">
        <f t="shared" si="19"/>
        <v/>
      </c>
      <c r="L419" s="102"/>
      <c r="M419" s="193"/>
      <c r="N419" s="194"/>
      <c r="O419" s="301" t="str">
        <f>IF(AND(OR(I419="KO",L419&lt;&gt;""),OR(I419="",J419="",K419="")),Listes!$A$68,IF(AND(L419="",I419&lt;&gt;""),Listes!$A$69,IF(AND(H419&lt;L419,N419=""),Listes!$A$70,IF(AND(K419&lt;J419,N419=""),Listes!$A$71,IF(AND(L419&lt;&gt;"",L419&lt;H419,M419=""),Listes!$A$72,IF(AND(P419="",OR(I419&lt;&gt;"",J419&lt;&gt;"",K419&lt;&gt;"")),Listes!$A$73,""))))))</f>
        <v/>
      </c>
      <c r="P419" s="291"/>
      <c r="Q419" s="331">
        <f t="shared" si="20"/>
        <v>0</v>
      </c>
    </row>
    <row r="420" spans="1:17" ht="20.149999999999999" customHeight="1" x14ac:dyDescent="0.35">
      <c r="A420" s="126">
        <v>414</v>
      </c>
      <c r="B420" s="123" t="str">
        <f>IF('Dépenses sur factures'!B420="","",'Dépenses sur factures'!B420)</f>
        <v/>
      </c>
      <c r="C420" s="197" t="str">
        <f>IF('Dépenses sur factures'!C420="","",'Dépenses sur factures'!C420)</f>
        <v/>
      </c>
      <c r="D420" s="197" t="str">
        <f>IF('Dépenses sur factures'!D420="","",'Dépenses sur factures'!D420)</f>
        <v/>
      </c>
      <c r="E420" s="123" t="str">
        <f>IF('Dépenses sur factures'!E420="","",'Dépenses sur factures'!E420)</f>
        <v/>
      </c>
      <c r="F420" s="296" t="str">
        <f>IF('Dépenses sur factures'!F420="","",'Dépenses sur factures'!F420)</f>
        <v/>
      </c>
      <c r="G420" s="296" t="str">
        <f>IF('Dépenses sur factures'!G420="","",'Dépenses sur factures'!G420)</f>
        <v/>
      </c>
      <c r="H420" s="125" t="str">
        <f>IF('Dépenses sur factures'!H420="","",'Dépenses sur factures'!H420)</f>
        <v/>
      </c>
      <c r="I420" s="102"/>
      <c r="J420" s="297" t="str">
        <f t="shared" si="18"/>
        <v/>
      </c>
      <c r="K420" s="297" t="str">
        <f t="shared" si="19"/>
        <v/>
      </c>
      <c r="L420" s="102"/>
      <c r="M420" s="193"/>
      <c r="N420" s="194"/>
      <c r="O420" s="301" t="str">
        <f>IF(AND(OR(I420="KO",L420&lt;&gt;""),OR(I420="",J420="",K420="")),Listes!$A$68,IF(AND(L420="",I420&lt;&gt;""),Listes!$A$69,IF(AND(H420&lt;L420,N420=""),Listes!$A$70,IF(AND(K420&lt;J420,N420=""),Listes!$A$71,IF(AND(L420&lt;&gt;"",L420&lt;H420,M420=""),Listes!$A$72,IF(AND(P420="",OR(I420&lt;&gt;"",J420&lt;&gt;"",K420&lt;&gt;"")),Listes!$A$73,""))))))</f>
        <v/>
      </c>
      <c r="P420" s="291"/>
      <c r="Q420" s="331">
        <f t="shared" si="20"/>
        <v>0</v>
      </c>
    </row>
    <row r="421" spans="1:17" ht="20.149999999999999" customHeight="1" x14ac:dyDescent="0.35">
      <c r="A421" s="126">
        <v>415</v>
      </c>
      <c r="B421" s="123" t="str">
        <f>IF('Dépenses sur factures'!B421="","",'Dépenses sur factures'!B421)</f>
        <v/>
      </c>
      <c r="C421" s="197" t="str">
        <f>IF('Dépenses sur factures'!C421="","",'Dépenses sur factures'!C421)</f>
        <v/>
      </c>
      <c r="D421" s="197" t="str">
        <f>IF('Dépenses sur factures'!D421="","",'Dépenses sur factures'!D421)</f>
        <v/>
      </c>
      <c r="E421" s="123" t="str">
        <f>IF('Dépenses sur factures'!E421="","",'Dépenses sur factures'!E421)</f>
        <v/>
      </c>
      <c r="F421" s="296" t="str">
        <f>IF('Dépenses sur factures'!F421="","",'Dépenses sur factures'!F421)</f>
        <v/>
      </c>
      <c r="G421" s="296" t="str">
        <f>IF('Dépenses sur factures'!G421="","",'Dépenses sur factures'!G421)</f>
        <v/>
      </c>
      <c r="H421" s="125" t="str">
        <f>IF('Dépenses sur factures'!H421="","",'Dépenses sur factures'!H421)</f>
        <v/>
      </c>
      <c r="I421" s="102"/>
      <c r="J421" s="297" t="str">
        <f t="shared" si="18"/>
        <v/>
      </c>
      <c r="K421" s="297" t="str">
        <f t="shared" si="19"/>
        <v/>
      </c>
      <c r="L421" s="102"/>
      <c r="M421" s="193"/>
      <c r="N421" s="194"/>
      <c r="O421" s="301" t="str">
        <f>IF(AND(OR(I421="KO",L421&lt;&gt;""),OR(I421="",J421="",K421="")),Listes!$A$68,IF(AND(L421="",I421&lt;&gt;""),Listes!$A$69,IF(AND(H421&lt;L421,N421=""),Listes!$A$70,IF(AND(K421&lt;J421,N421=""),Listes!$A$71,IF(AND(L421&lt;&gt;"",L421&lt;H421,M421=""),Listes!$A$72,IF(AND(P421="",OR(I421&lt;&gt;"",J421&lt;&gt;"",K421&lt;&gt;"")),Listes!$A$73,""))))))</f>
        <v/>
      </c>
      <c r="P421" s="291"/>
      <c r="Q421" s="331">
        <f t="shared" si="20"/>
        <v>0</v>
      </c>
    </row>
    <row r="422" spans="1:17" ht="20.149999999999999" customHeight="1" x14ac:dyDescent="0.35">
      <c r="A422" s="126">
        <v>416</v>
      </c>
      <c r="B422" s="123" t="str">
        <f>IF('Dépenses sur factures'!B422="","",'Dépenses sur factures'!B422)</f>
        <v/>
      </c>
      <c r="C422" s="197" t="str">
        <f>IF('Dépenses sur factures'!C422="","",'Dépenses sur factures'!C422)</f>
        <v/>
      </c>
      <c r="D422" s="197" t="str">
        <f>IF('Dépenses sur factures'!D422="","",'Dépenses sur factures'!D422)</f>
        <v/>
      </c>
      <c r="E422" s="123" t="str">
        <f>IF('Dépenses sur factures'!E422="","",'Dépenses sur factures'!E422)</f>
        <v/>
      </c>
      <c r="F422" s="296" t="str">
        <f>IF('Dépenses sur factures'!F422="","",'Dépenses sur factures'!F422)</f>
        <v/>
      </c>
      <c r="G422" s="296" t="str">
        <f>IF('Dépenses sur factures'!G422="","",'Dépenses sur factures'!G422)</f>
        <v/>
      </c>
      <c r="H422" s="125" t="str">
        <f>IF('Dépenses sur factures'!H422="","",'Dépenses sur factures'!H422)</f>
        <v/>
      </c>
      <c r="I422" s="102"/>
      <c r="J422" s="297" t="str">
        <f t="shared" si="18"/>
        <v/>
      </c>
      <c r="K422" s="297" t="str">
        <f t="shared" si="19"/>
        <v/>
      </c>
      <c r="L422" s="102"/>
      <c r="M422" s="193"/>
      <c r="N422" s="194"/>
      <c r="O422" s="301" t="str">
        <f>IF(AND(OR(I422="KO",L422&lt;&gt;""),OR(I422="",J422="",K422="")),Listes!$A$68,IF(AND(L422="",I422&lt;&gt;""),Listes!$A$69,IF(AND(H422&lt;L422,N422=""),Listes!$A$70,IF(AND(K422&lt;J422,N422=""),Listes!$A$71,IF(AND(L422&lt;&gt;"",L422&lt;H422,M422=""),Listes!$A$72,IF(AND(P422="",OR(I422&lt;&gt;"",J422&lt;&gt;"",K422&lt;&gt;"")),Listes!$A$73,""))))))</f>
        <v/>
      </c>
      <c r="P422" s="291"/>
      <c r="Q422" s="331">
        <f t="shared" si="20"/>
        <v>0</v>
      </c>
    </row>
    <row r="423" spans="1:17" ht="20.149999999999999" customHeight="1" x14ac:dyDescent="0.35">
      <c r="A423" s="126">
        <v>417</v>
      </c>
      <c r="B423" s="123" t="str">
        <f>IF('Dépenses sur factures'!B423="","",'Dépenses sur factures'!B423)</f>
        <v/>
      </c>
      <c r="C423" s="197" t="str">
        <f>IF('Dépenses sur factures'!C423="","",'Dépenses sur factures'!C423)</f>
        <v/>
      </c>
      <c r="D423" s="197" t="str">
        <f>IF('Dépenses sur factures'!D423="","",'Dépenses sur factures'!D423)</f>
        <v/>
      </c>
      <c r="E423" s="123" t="str">
        <f>IF('Dépenses sur factures'!E423="","",'Dépenses sur factures'!E423)</f>
        <v/>
      </c>
      <c r="F423" s="296" t="str">
        <f>IF('Dépenses sur factures'!F423="","",'Dépenses sur factures'!F423)</f>
        <v/>
      </c>
      <c r="G423" s="296" t="str">
        <f>IF('Dépenses sur factures'!G423="","",'Dépenses sur factures'!G423)</f>
        <v/>
      </c>
      <c r="H423" s="125" t="str">
        <f>IF('Dépenses sur factures'!H423="","",'Dépenses sur factures'!H423)</f>
        <v/>
      </c>
      <c r="I423" s="102"/>
      <c r="J423" s="297" t="str">
        <f t="shared" si="18"/>
        <v/>
      </c>
      <c r="K423" s="297" t="str">
        <f t="shared" si="19"/>
        <v/>
      </c>
      <c r="L423" s="102"/>
      <c r="M423" s="193"/>
      <c r="N423" s="194"/>
      <c r="O423" s="301" t="str">
        <f>IF(AND(OR(I423="KO",L423&lt;&gt;""),OR(I423="",J423="",K423="")),Listes!$A$68,IF(AND(L423="",I423&lt;&gt;""),Listes!$A$69,IF(AND(H423&lt;L423,N423=""),Listes!$A$70,IF(AND(K423&lt;J423,N423=""),Listes!$A$71,IF(AND(L423&lt;&gt;"",L423&lt;H423,M423=""),Listes!$A$72,IF(AND(P423="",OR(I423&lt;&gt;"",J423&lt;&gt;"",K423&lt;&gt;"")),Listes!$A$73,""))))))</f>
        <v/>
      </c>
      <c r="P423" s="291"/>
      <c r="Q423" s="331">
        <f t="shared" si="20"/>
        <v>0</v>
      </c>
    </row>
    <row r="424" spans="1:17" ht="20.149999999999999" customHeight="1" x14ac:dyDescent="0.35">
      <c r="A424" s="126">
        <v>418</v>
      </c>
      <c r="B424" s="123" t="str">
        <f>IF('Dépenses sur factures'!B424="","",'Dépenses sur factures'!B424)</f>
        <v/>
      </c>
      <c r="C424" s="197" t="str">
        <f>IF('Dépenses sur factures'!C424="","",'Dépenses sur factures'!C424)</f>
        <v/>
      </c>
      <c r="D424" s="197" t="str">
        <f>IF('Dépenses sur factures'!D424="","",'Dépenses sur factures'!D424)</f>
        <v/>
      </c>
      <c r="E424" s="123" t="str">
        <f>IF('Dépenses sur factures'!E424="","",'Dépenses sur factures'!E424)</f>
        <v/>
      </c>
      <c r="F424" s="296" t="str">
        <f>IF('Dépenses sur factures'!F424="","",'Dépenses sur factures'!F424)</f>
        <v/>
      </c>
      <c r="G424" s="296" t="str">
        <f>IF('Dépenses sur factures'!G424="","",'Dépenses sur factures'!G424)</f>
        <v/>
      </c>
      <c r="H424" s="125" t="str">
        <f>IF('Dépenses sur factures'!H424="","",'Dépenses sur factures'!H424)</f>
        <v/>
      </c>
      <c r="I424" s="102"/>
      <c r="J424" s="297" t="str">
        <f t="shared" si="18"/>
        <v/>
      </c>
      <c r="K424" s="297" t="str">
        <f t="shared" si="19"/>
        <v/>
      </c>
      <c r="L424" s="102"/>
      <c r="M424" s="193"/>
      <c r="N424" s="194"/>
      <c r="O424" s="301" t="str">
        <f>IF(AND(OR(I424="KO",L424&lt;&gt;""),OR(I424="",J424="",K424="")),Listes!$A$68,IF(AND(L424="",I424&lt;&gt;""),Listes!$A$69,IF(AND(H424&lt;L424,N424=""),Listes!$A$70,IF(AND(K424&lt;J424,N424=""),Listes!$A$71,IF(AND(L424&lt;&gt;"",L424&lt;H424,M424=""),Listes!$A$72,IF(AND(P424="",OR(I424&lt;&gt;"",J424&lt;&gt;"",K424&lt;&gt;"")),Listes!$A$73,""))))))</f>
        <v/>
      </c>
      <c r="P424" s="291"/>
      <c r="Q424" s="331">
        <f t="shared" si="20"/>
        <v>0</v>
      </c>
    </row>
    <row r="425" spans="1:17" ht="20.149999999999999" customHeight="1" x14ac:dyDescent="0.35">
      <c r="A425" s="126">
        <v>419</v>
      </c>
      <c r="B425" s="123" t="str">
        <f>IF('Dépenses sur factures'!B425="","",'Dépenses sur factures'!B425)</f>
        <v/>
      </c>
      <c r="C425" s="197" t="str">
        <f>IF('Dépenses sur factures'!C425="","",'Dépenses sur factures'!C425)</f>
        <v/>
      </c>
      <c r="D425" s="197" t="str">
        <f>IF('Dépenses sur factures'!D425="","",'Dépenses sur factures'!D425)</f>
        <v/>
      </c>
      <c r="E425" s="123" t="str">
        <f>IF('Dépenses sur factures'!E425="","",'Dépenses sur factures'!E425)</f>
        <v/>
      </c>
      <c r="F425" s="296" t="str">
        <f>IF('Dépenses sur factures'!F425="","",'Dépenses sur factures'!F425)</f>
        <v/>
      </c>
      <c r="G425" s="296" t="str">
        <f>IF('Dépenses sur factures'!G425="","",'Dépenses sur factures'!G425)</f>
        <v/>
      </c>
      <c r="H425" s="125" t="str">
        <f>IF('Dépenses sur factures'!H425="","",'Dépenses sur factures'!H425)</f>
        <v/>
      </c>
      <c r="I425" s="102"/>
      <c r="J425" s="297" t="str">
        <f t="shared" si="18"/>
        <v/>
      </c>
      <c r="K425" s="297" t="str">
        <f t="shared" si="19"/>
        <v/>
      </c>
      <c r="L425" s="102"/>
      <c r="M425" s="193"/>
      <c r="N425" s="194"/>
      <c r="O425" s="301" t="str">
        <f>IF(AND(OR(I425="KO",L425&lt;&gt;""),OR(I425="",J425="",K425="")),Listes!$A$68,IF(AND(L425="",I425&lt;&gt;""),Listes!$A$69,IF(AND(H425&lt;L425,N425=""),Listes!$A$70,IF(AND(K425&lt;J425,N425=""),Listes!$A$71,IF(AND(L425&lt;&gt;"",L425&lt;H425,M425=""),Listes!$A$72,IF(AND(P425="",OR(I425&lt;&gt;"",J425&lt;&gt;"",K425&lt;&gt;"")),Listes!$A$73,""))))))</f>
        <v/>
      </c>
      <c r="P425" s="291"/>
      <c r="Q425" s="331">
        <f t="shared" si="20"/>
        <v>0</v>
      </c>
    </row>
    <row r="426" spans="1:17" ht="20.149999999999999" customHeight="1" x14ac:dyDescent="0.35">
      <c r="A426" s="126">
        <v>420</v>
      </c>
      <c r="B426" s="123" t="str">
        <f>IF('Dépenses sur factures'!B426="","",'Dépenses sur factures'!B426)</f>
        <v/>
      </c>
      <c r="C426" s="197" t="str">
        <f>IF('Dépenses sur factures'!C426="","",'Dépenses sur factures'!C426)</f>
        <v/>
      </c>
      <c r="D426" s="197" t="str">
        <f>IF('Dépenses sur factures'!D426="","",'Dépenses sur factures'!D426)</f>
        <v/>
      </c>
      <c r="E426" s="123" t="str">
        <f>IF('Dépenses sur factures'!E426="","",'Dépenses sur factures'!E426)</f>
        <v/>
      </c>
      <c r="F426" s="296" t="str">
        <f>IF('Dépenses sur factures'!F426="","",'Dépenses sur factures'!F426)</f>
        <v/>
      </c>
      <c r="G426" s="296" t="str">
        <f>IF('Dépenses sur factures'!G426="","",'Dépenses sur factures'!G426)</f>
        <v/>
      </c>
      <c r="H426" s="125" t="str">
        <f>IF('Dépenses sur factures'!H426="","",'Dépenses sur factures'!H426)</f>
        <v/>
      </c>
      <c r="I426" s="102"/>
      <c r="J426" s="297" t="str">
        <f t="shared" si="18"/>
        <v/>
      </c>
      <c r="K426" s="297" t="str">
        <f t="shared" si="19"/>
        <v/>
      </c>
      <c r="L426" s="102"/>
      <c r="M426" s="193"/>
      <c r="N426" s="194"/>
      <c r="O426" s="301" t="str">
        <f>IF(AND(OR(I426="KO",L426&lt;&gt;""),OR(I426="",J426="",K426="")),Listes!$A$68,IF(AND(L426="",I426&lt;&gt;""),Listes!$A$69,IF(AND(H426&lt;L426,N426=""),Listes!$A$70,IF(AND(K426&lt;J426,N426=""),Listes!$A$71,IF(AND(L426&lt;&gt;"",L426&lt;H426,M426=""),Listes!$A$72,IF(AND(P426="",OR(I426&lt;&gt;"",J426&lt;&gt;"",K426&lt;&gt;"")),Listes!$A$73,""))))))</f>
        <v/>
      </c>
      <c r="P426" s="291"/>
      <c r="Q426" s="331">
        <f t="shared" si="20"/>
        <v>0</v>
      </c>
    </row>
    <row r="427" spans="1:17" ht="20.149999999999999" customHeight="1" x14ac:dyDescent="0.35">
      <c r="A427" s="126">
        <v>421</v>
      </c>
      <c r="B427" s="123" t="str">
        <f>IF('Dépenses sur factures'!B427="","",'Dépenses sur factures'!B427)</f>
        <v/>
      </c>
      <c r="C427" s="197" t="str">
        <f>IF('Dépenses sur factures'!C427="","",'Dépenses sur factures'!C427)</f>
        <v/>
      </c>
      <c r="D427" s="197" t="str">
        <f>IF('Dépenses sur factures'!D427="","",'Dépenses sur factures'!D427)</f>
        <v/>
      </c>
      <c r="E427" s="123" t="str">
        <f>IF('Dépenses sur factures'!E427="","",'Dépenses sur factures'!E427)</f>
        <v/>
      </c>
      <c r="F427" s="296" t="str">
        <f>IF('Dépenses sur factures'!F427="","",'Dépenses sur factures'!F427)</f>
        <v/>
      </c>
      <c r="G427" s="296" t="str">
        <f>IF('Dépenses sur factures'!G427="","",'Dépenses sur factures'!G427)</f>
        <v/>
      </c>
      <c r="H427" s="125" t="str">
        <f>IF('Dépenses sur factures'!H427="","",'Dépenses sur factures'!H427)</f>
        <v/>
      </c>
      <c r="I427" s="102"/>
      <c r="J427" s="297" t="str">
        <f t="shared" si="18"/>
        <v/>
      </c>
      <c r="K427" s="297" t="str">
        <f t="shared" si="19"/>
        <v/>
      </c>
      <c r="L427" s="102"/>
      <c r="M427" s="193"/>
      <c r="N427" s="194"/>
      <c r="O427" s="301" t="str">
        <f>IF(AND(OR(I427="KO",L427&lt;&gt;""),OR(I427="",J427="",K427="")),Listes!$A$68,IF(AND(L427="",I427&lt;&gt;""),Listes!$A$69,IF(AND(H427&lt;L427,N427=""),Listes!$A$70,IF(AND(K427&lt;J427,N427=""),Listes!$A$71,IF(AND(L427&lt;&gt;"",L427&lt;H427,M427=""),Listes!$A$72,IF(AND(P427="",OR(I427&lt;&gt;"",J427&lt;&gt;"",K427&lt;&gt;"")),Listes!$A$73,""))))))</f>
        <v/>
      </c>
      <c r="P427" s="291"/>
      <c r="Q427" s="331">
        <f t="shared" si="20"/>
        <v>0</v>
      </c>
    </row>
    <row r="428" spans="1:17" ht="20.149999999999999" customHeight="1" x14ac:dyDescent="0.35">
      <c r="A428" s="126">
        <v>422</v>
      </c>
      <c r="B428" s="123" t="str">
        <f>IF('Dépenses sur factures'!B428="","",'Dépenses sur factures'!B428)</f>
        <v/>
      </c>
      <c r="C428" s="197" t="str">
        <f>IF('Dépenses sur factures'!C428="","",'Dépenses sur factures'!C428)</f>
        <v/>
      </c>
      <c r="D428" s="197" t="str">
        <f>IF('Dépenses sur factures'!D428="","",'Dépenses sur factures'!D428)</f>
        <v/>
      </c>
      <c r="E428" s="123" t="str">
        <f>IF('Dépenses sur factures'!E428="","",'Dépenses sur factures'!E428)</f>
        <v/>
      </c>
      <c r="F428" s="296" t="str">
        <f>IF('Dépenses sur factures'!F428="","",'Dépenses sur factures'!F428)</f>
        <v/>
      </c>
      <c r="G428" s="296" t="str">
        <f>IF('Dépenses sur factures'!G428="","",'Dépenses sur factures'!G428)</f>
        <v/>
      </c>
      <c r="H428" s="125" t="str">
        <f>IF('Dépenses sur factures'!H428="","",'Dépenses sur factures'!H428)</f>
        <v/>
      </c>
      <c r="I428" s="102"/>
      <c r="J428" s="297" t="str">
        <f t="shared" si="18"/>
        <v/>
      </c>
      <c r="K428" s="297" t="str">
        <f t="shared" si="19"/>
        <v/>
      </c>
      <c r="L428" s="102"/>
      <c r="M428" s="193"/>
      <c r="N428" s="194"/>
      <c r="O428" s="301" t="str">
        <f>IF(AND(OR(I428="KO",L428&lt;&gt;""),OR(I428="",J428="",K428="")),Listes!$A$68,IF(AND(L428="",I428&lt;&gt;""),Listes!$A$69,IF(AND(H428&lt;L428,N428=""),Listes!$A$70,IF(AND(K428&lt;J428,N428=""),Listes!$A$71,IF(AND(L428&lt;&gt;"",L428&lt;H428,M428=""),Listes!$A$72,IF(AND(P428="",OR(I428&lt;&gt;"",J428&lt;&gt;"",K428&lt;&gt;"")),Listes!$A$73,""))))))</f>
        <v/>
      </c>
      <c r="P428" s="291"/>
      <c r="Q428" s="331">
        <f t="shared" si="20"/>
        <v>0</v>
      </c>
    </row>
    <row r="429" spans="1:17" ht="20.149999999999999" customHeight="1" x14ac:dyDescent="0.35">
      <c r="A429" s="126">
        <v>423</v>
      </c>
      <c r="B429" s="123" t="str">
        <f>IF('Dépenses sur factures'!B429="","",'Dépenses sur factures'!B429)</f>
        <v/>
      </c>
      <c r="C429" s="197" t="str">
        <f>IF('Dépenses sur factures'!C429="","",'Dépenses sur factures'!C429)</f>
        <v/>
      </c>
      <c r="D429" s="197" t="str">
        <f>IF('Dépenses sur factures'!D429="","",'Dépenses sur factures'!D429)</f>
        <v/>
      </c>
      <c r="E429" s="123" t="str">
        <f>IF('Dépenses sur factures'!E429="","",'Dépenses sur factures'!E429)</f>
        <v/>
      </c>
      <c r="F429" s="296" t="str">
        <f>IF('Dépenses sur factures'!F429="","",'Dépenses sur factures'!F429)</f>
        <v/>
      </c>
      <c r="G429" s="296" t="str">
        <f>IF('Dépenses sur factures'!G429="","",'Dépenses sur factures'!G429)</f>
        <v/>
      </c>
      <c r="H429" s="125" t="str">
        <f>IF('Dépenses sur factures'!H429="","",'Dépenses sur factures'!H429)</f>
        <v/>
      </c>
      <c r="I429" s="102"/>
      <c r="J429" s="297" t="str">
        <f t="shared" si="18"/>
        <v/>
      </c>
      <c r="K429" s="297" t="str">
        <f t="shared" si="19"/>
        <v/>
      </c>
      <c r="L429" s="102"/>
      <c r="M429" s="193"/>
      <c r="N429" s="194"/>
      <c r="O429" s="301" t="str">
        <f>IF(AND(OR(I429="KO",L429&lt;&gt;""),OR(I429="",J429="",K429="")),Listes!$A$68,IF(AND(L429="",I429&lt;&gt;""),Listes!$A$69,IF(AND(H429&lt;L429,N429=""),Listes!$A$70,IF(AND(K429&lt;J429,N429=""),Listes!$A$71,IF(AND(L429&lt;&gt;"",L429&lt;H429,M429=""),Listes!$A$72,IF(AND(P429="",OR(I429&lt;&gt;"",J429&lt;&gt;"",K429&lt;&gt;"")),Listes!$A$73,""))))))</f>
        <v/>
      </c>
      <c r="P429" s="291"/>
      <c r="Q429" s="331">
        <f t="shared" si="20"/>
        <v>0</v>
      </c>
    </row>
    <row r="430" spans="1:17" ht="20.149999999999999" customHeight="1" x14ac:dyDescent="0.35">
      <c r="A430" s="126">
        <v>424</v>
      </c>
      <c r="B430" s="123" t="str">
        <f>IF('Dépenses sur factures'!B430="","",'Dépenses sur factures'!B430)</f>
        <v/>
      </c>
      <c r="C430" s="197" t="str">
        <f>IF('Dépenses sur factures'!C430="","",'Dépenses sur factures'!C430)</f>
        <v/>
      </c>
      <c r="D430" s="197" t="str">
        <f>IF('Dépenses sur factures'!D430="","",'Dépenses sur factures'!D430)</f>
        <v/>
      </c>
      <c r="E430" s="123" t="str">
        <f>IF('Dépenses sur factures'!E430="","",'Dépenses sur factures'!E430)</f>
        <v/>
      </c>
      <c r="F430" s="296" t="str">
        <f>IF('Dépenses sur factures'!F430="","",'Dépenses sur factures'!F430)</f>
        <v/>
      </c>
      <c r="G430" s="296" t="str">
        <f>IF('Dépenses sur factures'!G430="","",'Dépenses sur factures'!G430)</f>
        <v/>
      </c>
      <c r="H430" s="125" t="str">
        <f>IF('Dépenses sur factures'!H430="","",'Dépenses sur factures'!H430)</f>
        <v/>
      </c>
      <c r="I430" s="102"/>
      <c r="J430" s="297" t="str">
        <f t="shared" si="18"/>
        <v/>
      </c>
      <c r="K430" s="297" t="str">
        <f t="shared" si="19"/>
        <v/>
      </c>
      <c r="L430" s="102"/>
      <c r="M430" s="193"/>
      <c r="N430" s="194"/>
      <c r="O430" s="301" t="str">
        <f>IF(AND(OR(I430="KO",L430&lt;&gt;""),OR(I430="",J430="",K430="")),Listes!$A$68,IF(AND(L430="",I430&lt;&gt;""),Listes!$A$69,IF(AND(H430&lt;L430,N430=""),Listes!$A$70,IF(AND(K430&lt;J430,N430=""),Listes!$A$71,IF(AND(L430&lt;&gt;"",L430&lt;H430,M430=""),Listes!$A$72,IF(AND(P430="",OR(I430&lt;&gt;"",J430&lt;&gt;"",K430&lt;&gt;"")),Listes!$A$73,""))))))</f>
        <v/>
      </c>
      <c r="P430" s="291"/>
      <c r="Q430" s="331">
        <f t="shared" si="20"/>
        <v>0</v>
      </c>
    </row>
    <row r="431" spans="1:17" ht="20.149999999999999" customHeight="1" x14ac:dyDescent="0.35">
      <c r="A431" s="126">
        <v>425</v>
      </c>
      <c r="B431" s="123" t="str">
        <f>IF('Dépenses sur factures'!B431="","",'Dépenses sur factures'!B431)</f>
        <v/>
      </c>
      <c r="C431" s="197" t="str">
        <f>IF('Dépenses sur factures'!C431="","",'Dépenses sur factures'!C431)</f>
        <v/>
      </c>
      <c r="D431" s="197" t="str">
        <f>IF('Dépenses sur factures'!D431="","",'Dépenses sur factures'!D431)</f>
        <v/>
      </c>
      <c r="E431" s="123" t="str">
        <f>IF('Dépenses sur factures'!E431="","",'Dépenses sur factures'!E431)</f>
        <v/>
      </c>
      <c r="F431" s="296" t="str">
        <f>IF('Dépenses sur factures'!F431="","",'Dépenses sur factures'!F431)</f>
        <v/>
      </c>
      <c r="G431" s="296" t="str">
        <f>IF('Dépenses sur factures'!G431="","",'Dépenses sur factures'!G431)</f>
        <v/>
      </c>
      <c r="H431" s="125" t="str">
        <f>IF('Dépenses sur factures'!H431="","",'Dépenses sur factures'!H431)</f>
        <v/>
      </c>
      <c r="I431" s="102"/>
      <c r="J431" s="297" t="str">
        <f t="shared" si="18"/>
        <v/>
      </c>
      <c r="K431" s="297" t="str">
        <f t="shared" si="19"/>
        <v/>
      </c>
      <c r="L431" s="102"/>
      <c r="M431" s="193"/>
      <c r="N431" s="194"/>
      <c r="O431" s="301" t="str">
        <f>IF(AND(OR(I431="KO",L431&lt;&gt;""),OR(I431="",J431="",K431="")),Listes!$A$68,IF(AND(L431="",I431&lt;&gt;""),Listes!$A$69,IF(AND(H431&lt;L431,N431=""),Listes!$A$70,IF(AND(K431&lt;J431,N431=""),Listes!$A$71,IF(AND(L431&lt;&gt;"",L431&lt;H431,M431=""),Listes!$A$72,IF(AND(P431="",OR(I431&lt;&gt;"",J431&lt;&gt;"",K431&lt;&gt;"")),Listes!$A$73,""))))))</f>
        <v/>
      </c>
      <c r="P431" s="291"/>
      <c r="Q431" s="331">
        <f t="shared" si="20"/>
        <v>0</v>
      </c>
    </row>
    <row r="432" spans="1:17" ht="20.149999999999999" customHeight="1" x14ac:dyDescent="0.35">
      <c r="A432" s="126">
        <v>426</v>
      </c>
      <c r="B432" s="123" t="str">
        <f>IF('Dépenses sur factures'!B432="","",'Dépenses sur factures'!B432)</f>
        <v/>
      </c>
      <c r="C432" s="197" t="str">
        <f>IF('Dépenses sur factures'!C432="","",'Dépenses sur factures'!C432)</f>
        <v/>
      </c>
      <c r="D432" s="197" t="str">
        <f>IF('Dépenses sur factures'!D432="","",'Dépenses sur factures'!D432)</f>
        <v/>
      </c>
      <c r="E432" s="123" t="str">
        <f>IF('Dépenses sur factures'!E432="","",'Dépenses sur factures'!E432)</f>
        <v/>
      </c>
      <c r="F432" s="296" t="str">
        <f>IF('Dépenses sur factures'!F432="","",'Dépenses sur factures'!F432)</f>
        <v/>
      </c>
      <c r="G432" s="296" t="str">
        <f>IF('Dépenses sur factures'!G432="","",'Dépenses sur factures'!G432)</f>
        <v/>
      </c>
      <c r="H432" s="125" t="str">
        <f>IF('Dépenses sur factures'!H432="","",'Dépenses sur factures'!H432)</f>
        <v/>
      </c>
      <c r="I432" s="102"/>
      <c r="J432" s="297" t="str">
        <f t="shared" si="18"/>
        <v/>
      </c>
      <c r="K432" s="297" t="str">
        <f t="shared" si="19"/>
        <v/>
      </c>
      <c r="L432" s="102"/>
      <c r="M432" s="193"/>
      <c r="N432" s="194"/>
      <c r="O432" s="301" t="str">
        <f>IF(AND(OR(I432="KO",L432&lt;&gt;""),OR(I432="",J432="",K432="")),Listes!$A$68,IF(AND(L432="",I432&lt;&gt;""),Listes!$A$69,IF(AND(H432&lt;L432,N432=""),Listes!$A$70,IF(AND(K432&lt;J432,N432=""),Listes!$A$71,IF(AND(L432&lt;&gt;"",L432&lt;H432,M432=""),Listes!$A$72,IF(AND(P432="",OR(I432&lt;&gt;"",J432&lt;&gt;"",K432&lt;&gt;"")),Listes!$A$73,""))))))</f>
        <v/>
      </c>
      <c r="P432" s="291"/>
      <c r="Q432" s="331">
        <f t="shared" si="20"/>
        <v>0</v>
      </c>
    </row>
    <row r="433" spans="1:17" ht="20.149999999999999" customHeight="1" x14ac:dyDescent="0.35">
      <c r="A433" s="126">
        <v>427</v>
      </c>
      <c r="B433" s="123" t="str">
        <f>IF('Dépenses sur factures'!B433="","",'Dépenses sur factures'!B433)</f>
        <v/>
      </c>
      <c r="C433" s="197" t="str">
        <f>IF('Dépenses sur factures'!C433="","",'Dépenses sur factures'!C433)</f>
        <v/>
      </c>
      <c r="D433" s="197" t="str">
        <f>IF('Dépenses sur factures'!D433="","",'Dépenses sur factures'!D433)</f>
        <v/>
      </c>
      <c r="E433" s="123" t="str">
        <f>IF('Dépenses sur factures'!E433="","",'Dépenses sur factures'!E433)</f>
        <v/>
      </c>
      <c r="F433" s="296" t="str">
        <f>IF('Dépenses sur factures'!F433="","",'Dépenses sur factures'!F433)</f>
        <v/>
      </c>
      <c r="G433" s="296" t="str">
        <f>IF('Dépenses sur factures'!G433="","",'Dépenses sur factures'!G433)</f>
        <v/>
      </c>
      <c r="H433" s="125" t="str">
        <f>IF('Dépenses sur factures'!H433="","",'Dépenses sur factures'!H433)</f>
        <v/>
      </c>
      <c r="I433" s="102"/>
      <c r="J433" s="297" t="str">
        <f t="shared" si="18"/>
        <v/>
      </c>
      <c r="K433" s="297" t="str">
        <f t="shared" si="19"/>
        <v/>
      </c>
      <c r="L433" s="102"/>
      <c r="M433" s="193"/>
      <c r="N433" s="194"/>
      <c r="O433" s="301" t="str">
        <f>IF(AND(OR(I433="KO",L433&lt;&gt;""),OR(I433="",J433="",K433="")),Listes!$A$68,IF(AND(L433="",I433&lt;&gt;""),Listes!$A$69,IF(AND(H433&lt;L433,N433=""),Listes!$A$70,IF(AND(K433&lt;J433,N433=""),Listes!$A$71,IF(AND(L433&lt;&gt;"",L433&lt;H433,M433=""),Listes!$A$72,IF(AND(P433="",OR(I433&lt;&gt;"",J433&lt;&gt;"",K433&lt;&gt;"")),Listes!$A$73,""))))))</f>
        <v/>
      </c>
      <c r="P433" s="291"/>
      <c r="Q433" s="331">
        <f t="shared" si="20"/>
        <v>0</v>
      </c>
    </row>
    <row r="434" spans="1:17" ht="20.149999999999999" customHeight="1" x14ac:dyDescent="0.35">
      <c r="A434" s="126">
        <v>428</v>
      </c>
      <c r="B434" s="123" t="str">
        <f>IF('Dépenses sur factures'!B434="","",'Dépenses sur factures'!B434)</f>
        <v/>
      </c>
      <c r="C434" s="197" t="str">
        <f>IF('Dépenses sur factures'!C434="","",'Dépenses sur factures'!C434)</f>
        <v/>
      </c>
      <c r="D434" s="197" t="str">
        <f>IF('Dépenses sur factures'!D434="","",'Dépenses sur factures'!D434)</f>
        <v/>
      </c>
      <c r="E434" s="123" t="str">
        <f>IF('Dépenses sur factures'!E434="","",'Dépenses sur factures'!E434)</f>
        <v/>
      </c>
      <c r="F434" s="296" t="str">
        <f>IF('Dépenses sur factures'!F434="","",'Dépenses sur factures'!F434)</f>
        <v/>
      </c>
      <c r="G434" s="296" t="str">
        <f>IF('Dépenses sur factures'!G434="","",'Dépenses sur factures'!G434)</f>
        <v/>
      </c>
      <c r="H434" s="125" t="str">
        <f>IF('Dépenses sur factures'!H434="","",'Dépenses sur factures'!H434)</f>
        <v/>
      </c>
      <c r="I434" s="102"/>
      <c r="J434" s="297" t="str">
        <f t="shared" si="18"/>
        <v/>
      </c>
      <c r="K434" s="297" t="str">
        <f t="shared" si="19"/>
        <v/>
      </c>
      <c r="L434" s="102"/>
      <c r="M434" s="193"/>
      <c r="N434" s="194"/>
      <c r="O434" s="301" t="str">
        <f>IF(AND(OR(I434="KO",L434&lt;&gt;""),OR(I434="",J434="",K434="")),Listes!$A$68,IF(AND(L434="",I434&lt;&gt;""),Listes!$A$69,IF(AND(H434&lt;L434,N434=""),Listes!$A$70,IF(AND(K434&lt;J434,N434=""),Listes!$A$71,IF(AND(L434&lt;&gt;"",L434&lt;H434,M434=""),Listes!$A$72,IF(AND(P434="",OR(I434&lt;&gt;"",J434&lt;&gt;"",K434&lt;&gt;"")),Listes!$A$73,""))))))</f>
        <v/>
      </c>
      <c r="P434" s="291"/>
      <c r="Q434" s="331">
        <f t="shared" si="20"/>
        <v>0</v>
      </c>
    </row>
    <row r="435" spans="1:17" ht="20.149999999999999" customHeight="1" x14ac:dyDescent="0.35">
      <c r="A435" s="126">
        <v>429</v>
      </c>
      <c r="B435" s="123" t="str">
        <f>IF('Dépenses sur factures'!B435="","",'Dépenses sur factures'!B435)</f>
        <v/>
      </c>
      <c r="C435" s="197" t="str">
        <f>IF('Dépenses sur factures'!C435="","",'Dépenses sur factures'!C435)</f>
        <v/>
      </c>
      <c r="D435" s="197" t="str">
        <f>IF('Dépenses sur factures'!D435="","",'Dépenses sur factures'!D435)</f>
        <v/>
      </c>
      <c r="E435" s="123" t="str">
        <f>IF('Dépenses sur factures'!E435="","",'Dépenses sur factures'!E435)</f>
        <v/>
      </c>
      <c r="F435" s="296" t="str">
        <f>IF('Dépenses sur factures'!F435="","",'Dépenses sur factures'!F435)</f>
        <v/>
      </c>
      <c r="G435" s="296" t="str">
        <f>IF('Dépenses sur factures'!G435="","",'Dépenses sur factures'!G435)</f>
        <v/>
      </c>
      <c r="H435" s="125" t="str">
        <f>IF('Dépenses sur factures'!H435="","",'Dépenses sur factures'!H435)</f>
        <v/>
      </c>
      <c r="I435" s="102"/>
      <c r="J435" s="297" t="str">
        <f t="shared" si="18"/>
        <v/>
      </c>
      <c r="K435" s="297" t="str">
        <f t="shared" si="19"/>
        <v/>
      </c>
      <c r="L435" s="102"/>
      <c r="M435" s="193"/>
      <c r="N435" s="194"/>
      <c r="O435" s="301" t="str">
        <f>IF(AND(OR(I435="KO",L435&lt;&gt;""),OR(I435="",J435="",K435="")),Listes!$A$68,IF(AND(L435="",I435&lt;&gt;""),Listes!$A$69,IF(AND(H435&lt;L435,N435=""),Listes!$A$70,IF(AND(K435&lt;J435,N435=""),Listes!$A$71,IF(AND(L435&lt;&gt;"",L435&lt;H435,M435=""),Listes!$A$72,IF(AND(P435="",OR(I435&lt;&gt;"",J435&lt;&gt;"",K435&lt;&gt;"")),Listes!$A$73,""))))))</f>
        <v/>
      </c>
      <c r="P435" s="291"/>
      <c r="Q435" s="331">
        <f t="shared" si="20"/>
        <v>0</v>
      </c>
    </row>
    <row r="436" spans="1:17" ht="20.149999999999999" customHeight="1" x14ac:dyDescent="0.35">
      <c r="A436" s="126">
        <v>430</v>
      </c>
      <c r="B436" s="123" t="str">
        <f>IF('Dépenses sur factures'!B436="","",'Dépenses sur factures'!B436)</f>
        <v/>
      </c>
      <c r="C436" s="197" t="str">
        <f>IF('Dépenses sur factures'!C436="","",'Dépenses sur factures'!C436)</f>
        <v/>
      </c>
      <c r="D436" s="197" t="str">
        <f>IF('Dépenses sur factures'!D436="","",'Dépenses sur factures'!D436)</f>
        <v/>
      </c>
      <c r="E436" s="123" t="str">
        <f>IF('Dépenses sur factures'!E436="","",'Dépenses sur factures'!E436)</f>
        <v/>
      </c>
      <c r="F436" s="296" t="str">
        <f>IF('Dépenses sur factures'!F436="","",'Dépenses sur factures'!F436)</f>
        <v/>
      </c>
      <c r="G436" s="296" t="str">
        <f>IF('Dépenses sur factures'!G436="","",'Dépenses sur factures'!G436)</f>
        <v/>
      </c>
      <c r="H436" s="125" t="str">
        <f>IF('Dépenses sur factures'!H436="","",'Dépenses sur factures'!H436)</f>
        <v/>
      </c>
      <c r="I436" s="102"/>
      <c r="J436" s="297" t="str">
        <f t="shared" si="18"/>
        <v/>
      </c>
      <c r="K436" s="297" t="str">
        <f t="shared" si="19"/>
        <v/>
      </c>
      <c r="L436" s="102"/>
      <c r="M436" s="193"/>
      <c r="N436" s="194"/>
      <c r="O436" s="301" t="str">
        <f>IF(AND(OR(I436="KO",L436&lt;&gt;""),OR(I436="",J436="",K436="")),Listes!$A$68,IF(AND(L436="",I436&lt;&gt;""),Listes!$A$69,IF(AND(H436&lt;L436,N436=""),Listes!$A$70,IF(AND(K436&lt;J436,N436=""),Listes!$A$71,IF(AND(L436&lt;&gt;"",L436&lt;H436,M436=""),Listes!$A$72,IF(AND(P436="",OR(I436&lt;&gt;"",J436&lt;&gt;"",K436&lt;&gt;"")),Listes!$A$73,""))))))</f>
        <v/>
      </c>
      <c r="P436" s="291"/>
      <c r="Q436" s="331">
        <f t="shared" si="20"/>
        <v>0</v>
      </c>
    </row>
    <row r="437" spans="1:17" ht="20.149999999999999" customHeight="1" x14ac:dyDescent="0.35">
      <c r="A437" s="126">
        <v>431</v>
      </c>
      <c r="B437" s="123" t="str">
        <f>IF('Dépenses sur factures'!B437="","",'Dépenses sur factures'!B437)</f>
        <v/>
      </c>
      <c r="C437" s="197" t="str">
        <f>IF('Dépenses sur factures'!C437="","",'Dépenses sur factures'!C437)</f>
        <v/>
      </c>
      <c r="D437" s="197" t="str">
        <f>IF('Dépenses sur factures'!D437="","",'Dépenses sur factures'!D437)</f>
        <v/>
      </c>
      <c r="E437" s="123" t="str">
        <f>IF('Dépenses sur factures'!E437="","",'Dépenses sur factures'!E437)</f>
        <v/>
      </c>
      <c r="F437" s="296" t="str">
        <f>IF('Dépenses sur factures'!F437="","",'Dépenses sur factures'!F437)</f>
        <v/>
      </c>
      <c r="G437" s="296" t="str">
        <f>IF('Dépenses sur factures'!G437="","",'Dépenses sur factures'!G437)</f>
        <v/>
      </c>
      <c r="H437" s="125" t="str">
        <f>IF('Dépenses sur factures'!H437="","",'Dépenses sur factures'!H437)</f>
        <v/>
      </c>
      <c r="I437" s="102"/>
      <c r="J437" s="297" t="str">
        <f t="shared" si="18"/>
        <v/>
      </c>
      <c r="K437" s="297" t="str">
        <f t="shared" si="19"/>
        <v/>
      </c>
      <c r="L437" s="102"/>
      <c r="M437" s="193"/>
      <c r="N437" s="194"/>
      <c r="O437" s="301" t="str">
        <f>IF(AND(OR(I437="KO",L437&lt;&gt;""),OR(I437="",J437="",K437="")),Listes!$A$68,IF(AND(L437="",I437&lt;&gt;""),Listes!$A$69,IF(AND(H437&lt;L437,N437=""),Listes!$A$70,IF(AND(K437&lt;J437,N437=""),Listes!$A$71,IF(AND(L437&lt;&gt;"",L437&lt;H437,M437=""),Listes!$A$72,IF(AND(P437="",OR(I437&lt;&gt;"",J437&lt;&gt;"",K437&lt;&gt;"")),Listes!$A$73,""))))))</f>
        <v/>
      </c>
      <c r="P437" s="291"/>
      <c r="Q437" s="331">
        <f t="shared" si="20"/>
        <v>0</v>
      </c>
    </row>
    <row r="438" spans="1:17" ht="20.149999999999999" customHeight="1" x14ac:dyDescent="0.35">
      <c r="A438" s="126">
        <v>432</v>
      </c>
      <c r="B438" s="123" t="str">
        <f>IF('Dépenses sur factures'!B438="","",'Dépenses sur factures'!B438)</f>
        <v/>
      </c>
      <c r="C438" s="197" t="str">
        <f>IF('Dépenses sur factures'!C438="","",'Dépenses sur factures'!C438)</f>
        <v/>
      </c>
      <c r="D438" s="197" t="str">
        <f>IF('Dépenses sur factures'!D438="","",'Dépenses sur factures'!D438)</f>
        <v/>
      </c>
      <c r="E438" s="123" t="str">
        <f>IF('Dépenses sur factures'!E438="","",'Dépenses sur factures'!E438)</f>
        <v/>
      </c>
      <c r="F438" s="296" t="str">
        <f>IF('Dépenses sur factures'!F438="","",'Dépenses sur factures'!F438)</f>
        <v/>
      </c>
      <c r="G438" s="296" t="str">
        <f>IF('Dépenses sur factures'!G438="","",'Dépenses sur factures'!G438)</f>
        <v/>
      </c>
      <c r="H438" s="125" t="str">
        <f>IF('Dépenses sur factures'!H438="","",'Dépenses sur factures'!H438)</f>
        <v/>
      </c>
      <c r="I438" s="102"/>
      <c r="J438" s="297" t="str">
        <f t="shared" si="18"/>
        <v/>
      </c>
      <c r="K438" s="297" t="str">
        <f t="shared" si="19"/>
        <v/>
      </c>
      <c r="L438" s="102"/>
      <c r="M438" s="193"/>
      <c r="N438" s="194"/>
      <c r="O438" s="301" t="str">
        <f>IF(AND(OR(I438="KO",L438&lt;&gt;""),OR(I438="",J438="",K438="")),Listes!$A$68,IF(AND(L438="",I438&lt;&gt;""),Listes!$A$69,IF(AND(H438&lt;L438,N438=""),Listes!$A$70,IF(AND(K438&lt;J438,N438=""),Listes!$A$71,IF(AND(L438&lt;&gt;"",L438&lt;H438,M438=""),Listes!$A$72,IF(AND(P438="",OR(I438&lt;&gt;"",J438&lt;&gt;"",K438&lt;&gt;"")),Listes!$A$73,""))))))</f>
        <v/>
      </c>
      <c r="P438" s="291"/>
      <c r="Q438" s="331">
        <f t="shared" si="20"/>
        <v>0</v>
      </c>
    </row>
    <row r="439" spans="1:17" ht="20.149999999999999" customHeight="1" x14ac:dyDescent="0.35">
      <c r="A439" s="126">
        <v>433</v>
      </c>
      <c r="B439" s="123" t="str">
        <f>IF('Dépenses sur factures'!B439="","",'Dépenses sur factures'!B439)</f>
        <v/>
      </c>
      <c r="C439" s="197" t="str">
        <f>IF('Dépenses sur factures'!C439="","",'Dépenses sur factures'!C439)</f>
        <v/>
      </c>
      <c r="D439" s="197" t="str">
        <f>IF('Dépenses sur factures'!D439="","",'Dépenses sur factures'!D439)</f>
        <v/>
      </c>
      <c r="E439" s="123" t="str">
        <f>IF('Dépenses sur factures'!E439="","",'Dépenses sur factures'!E439)</f>
        <v/>
      </c>
      <c r="F439" s="296" t="str">
        <f>IF('Dépenses sur factures'!F439="","",'Dépenses sur factures'!F439)</f>
        <v/>
      </c>
      <c r="G439" s="296" t="str">
        <f>IF('Dépenses sur factures'!G439="","",'Dépenses sur factures'!G439)</f>
        <v/>
      </c>
      <c r="H439" s="125" t="str">
        <f>IF('Dépenses sur factures'!H439="","",'Dépenses sur factures'!H439)</f>
        <v/>
      </c>
      <c r="I439" s="102"/>
      <c r="J439" s="297" t="str">
        <f t="shared" si="18"/>
        <v/>
      </c>
      <c r="K439" s="297" t="str">
        <f t="shared" si="19"/>
        <v/>
      </c>
      <c r="L439" s="102"/>
      <c r="M439" s="193"/>
      <c r="N439" s="194"/>
      <c r="O439" s="301" t="str">
        <f>IF(AND(OR(I439="KO",L439&lt;&gt;""),OR(I439="",J439="",K439="")),Listes!$A$68,IF(AND(L439="",I439&lt;&gt;""),Listes!$A$69,IF(AND(H439&lt;L439,N439=""),Listes!$A$70,IF(AND(K439&lt;J439,N439=""),Listes!$A$71,IF(AND(L439&lt;&gt;"",L439&lt;H439,M439=""),Listes!$A$72,IF(AND(P439="",OR(I439&lt;&gt;"",J439&lt;&gt;"",K439&lt;&gt;"")),Listes!$A$73,""))))))</f>
        <v/>
      </c>
      <c r="P439" s="291"/>
      <c r="Q439" s="331">
        <f t="shared" si="20"/>
        <v>0</v>
      </c>
    </row>
    <row r="440" spans="1:17" ht="20.149999999999999" customHeight="1" x14ac:dyDescent="0.35">
      <c r="A440" s="126">
        <v>434</v>
      </c>
      <c r="B440" s="123" t="str">
        <f>IF('Dépenses sur factures'!B440="","",'Dépenses sur factures'!B440)</f>
        <v/>
      </c>
      <c r="C440" s="197" t="str">
        <f>IF('Dépenses sur factures'!C440="","",'Dépenses sur factures'!C440)</f>
        <v/>
      </c>
      <c r="D440" s="197" t="str">
        <f>IF('Dépenses sur factures'!D440="","",'Dépenses sur factures'!D440)</f>
        <v/>
      </c>
      <c r="E440" s="123" t="str">
        <f>IF('Dépenses sur factures'!E440="","",'Dépenses sur factures'!E440)</f>
        <v/>
      </c>
      <c r="F440" s="296" t="str">
        <f>IF('Dépenses sur factures'!F440="","",'Dépenses sur factures'!F440)</f>
        <v/>
      </c>
      <c r="G440" s="296" t="str">
        <f>IF('Dépenses sur factures'!G440="","",'Dépenses sur factures'!G440)</f>
        <v/>
      </c>
      <c r="H440" s="125" t="str">
        <f>IF('Dépenses sur factures'!H440="","",'Dépenses sur factures'!H440)</f>
        <v/>
      </c>
      <c r="I440" s="102"/>
      <c r="J440" s="297" t="str">
        <f t="shared" si="18"/>
        <v/>
      </c>
      <c r="K440" s="297" t="str">
        <f t="shared" si="19"/>
        <v/>
      </c>
      <c r="L440" s="102"/>
      <c r="M440" s="193"/>
      <c r="N440" s="194"/>
      <c r="O440" s="301" t="str">
        <f>IF(AND(OR(I440="KO",L440&lt;&gt;""),OR(I440="",J440="",K440="")),Listes!$A$68,IF(AND(L440="",I440&lt;&gt;""),Listes!$A$69,IF(AND(H440&lt;L440,N440=""),Listes!$A$70,IF(AND(K440&lt;J440,N440=""),Listes!$A$71,IF(AND(L440&lt;&gt;"",L440&lt;H440,M440=""),Listes!$A$72,IF(AND(P440="",OR(I440&lt;&gt;"",J440&lt;&gt;"",K440&lt;&gt;"")),Listes!$A$73,""))))))</f>
        <v/>
      </c>
      <c r="P440" s="291"/>
      <c r="Q440" s="331">
        <f t="shared" si="20"/>
        <v>0</v>
      </c>
    </row>
    <row r="441" spans="1:17" ht="20.149999999999999" customHeight="1" x14ac:dyDescent="0.35">
      <c r="A441" s="126">
        <v>435</v>
      </c>
      <c r="B441" s="123" t="str">
        <f>IF('Dépenses sur factures'!B441="","",'Dépenses sur factures'!B441)</f>
        <v/>
      </c>
      <c r="C441" s="197" t="str">
        <f>IF('Dépenses sur factures'!C441="","",'Dépenses sur factures'!C441)</f>
        <v/>
      </c>
      <c r="D441" s="197" t="str">
        <f>IF('Dépenses sur factures'!D441="","",'Dépenses sur factures'!D441)</f>
        <v/>
      </c>
      <c r="E441" s="123" t="str">
        <f>IF('Dépenses sur factures'!E441="","",'Dépenses sur factures'!E441)</f>
        <v/>
      </c>
      <c r="F441" s="296" t="str">
        <f>IF('Dépenses sur factures'!F441="","",'Dépenses sur factures'!F441)</f>
        <v/>
      </c>
      <c r="G441" s="296" t="str">
        <f>IF('Dépenses sur factures'!G441="","",'Dépenses sur factures'!G441)</f>
        <v/>
      </c>
      <c r="H441" s="125" t="str">
        <f>IF('Dépenses sur factures'!H441="","",'Dépenses sur factures'!H441)</f>
        <v/>
      </c>
      <c r="I441" s="102"/>
      <c r="J441" s="297" t="str">
        <f t="shared" si="18"/>
        <v/>
      </c>
      <c r="K441" s="297" t="str">
        <f t="shared" si="19"/>
        <v/>
      </c>
      <c r="L441" s="102"/>
      <c r="M441" s="193"/>
      <c r="N441" s="194"/>
      <c r="O441" s="301" t="str">
        <f>IF(AND(OR(I441="KO",L441&lt;&gt;""),OR(I441="",J441="",K441="")),Listes!$A$68,IF(AND(L441="",I441&lt;&gt;""),Listes!$A$69,IF(AND(H441&lt;L441,N441=""),Listes!$A$70,IF(AND(K441&lt;J441,N441=""),Listes!$A$71,IF(AND(L441&lt;&gt;"",L441&lt;H441,M441=""),Listes!$A$72,IF(AND(P441="",OR(I441&lt;&gt;"",J441&lt;&gt;"",K441&lt;&gt;"")),Listes!$A$73,""))))))</f>
        <v/>
      </c>
      <c r="P441" s="291"/>
      <c r="Q441" s="331">
        <f t="shared" si="20"/>
        <v>0</v>
      </c>
    </row>
    <row r="442" spans="1:17" ht="20.149999999999999" customHeight="1" x14ac:dyDescent="0.35">
      <c r="A442" s="126">
        <v>436</v>
      </c>
      <c r="B442" s="123" t="str">
        <f>IF('Dépenses sur factures'!B442="","",'Dépenses sur factures'!B442)</f>
        <v/>
      </c>
      <c r="C442" s="197" t="str">
        <f>IF('Dépenses sur factures'!C442="","",'Dépenses sur factures'!C442)</f>
        <v/>
      </c>
      <c r="D442" s="197" t="str">
        <f>IF('Dépenses sur factures'!D442="","",'Dépenses sur factures'!D442)</f>
        <v/>
      </c>
      <c r="E442" s="123" t="str">
        <f>IF('Dépenses sur factures'!E442="","",'Dépenses sur factures'!E442)</f>
        <v/>
      </c>
      <c r="F442" s="296" t="str">
        <f>IF('Dépenses sur factures'!F442="","",'Dépenses sur factures'!F442)</f>
        <v/>
      </c>
      <c r="G442" s="296" t="str">
        <f>IF('Dépenses sur factures'!G442="","",'Dépenses sur factures'!G442)</f>
        <v/>
      </c>
      <c r="H442" s="125" t="str">
        <f>IF('Dépenses sur factures'!H442="","",'Dépenses sur factures'!H442)</f>
        <v/>
      </c>
      <c r="I442" s="102"/>
      <c r="J442" s="297" t="str">
        <f t="shared" si="18"/>
        <v/>
      </c>
      <c r="K442" s="297" t="str">
        <f t="shared" si="19"/>
        <v/>
      </c>
      <c r="L442" s="102"/>
      <c r="M442" s="193"/>
      <c r="N442" s="194"/>
      <c r="O442" s="301" t="str">
        <f>IF(AND(OR(I442="KO",L442&lt;&gt;""),OR(I442="",J442="",K442="")),Listes!$A$68,IF(AND(L442="",I442&lt;&gt;""),Listes!$A$69,IF(AND(H442&lt;L442,N442=""),Listes!$A$70,IF(AND(K442&lt;J442,N442=""),Listes!$A$71,IF(AND(L442&lt;&gt;"",L442&lt;H442,M442=""),Listes!$A$72,IF(AND(P442="",OR(I442&lt;&gt;"",J442&lt;&gt;"",K442&lt;&gt;"")),Listes!$A$73,""))))))</f>
        <v/>
      </c>
      <c r="P442" s="291"/>
      <c r="Q442" s="331">
        <f t="shared" si="20"/>
        <v>0</v>
      </c>
    </row>
    <row r="443" spans="1:17" ht="20.149999999999999" customHeight="1" x14ac:dyDescent="0.35">
      <c r="A443" s="126">
        <v>437</v>
      </c>
      <c r="B443" s="123" t="str">
        <f>IF('Dépenses sur factures'!B443="","",'Dépenses sur factures'!B443)</f>
        <v/>
      </c>
      <c r="C443" s="197" t="str">
        <f>IF('Dépenses sur factures'!C443="","",'Dépenses sur factures'!C443)</f>
        <v/>
      </c>
      <c r="D443" s="197" t="str">
        <f>IF('Dépenses sur factures'!D443="","",'Dépenses sur factures'!D443)</f>
        <v/>
      </c>
      <c r="E443" s="123" t="str">
        <f>IF('Dépenses sur factures'!E443="","",'Dépenses sur factures'!E443)</f>
        <v/>
      </c>
      <c r="F443" s="296" t="str">
        <f>IF('Dépenses sur factures'!F443="","",'Dépenses sur factures'!F443)</f>
        <v/>
      </c>
      <c r="G443" s="296" t="str">
        <f>IF('Dépenses sur factures'!G443="","",'Dépenses sur factures'!G443)</f>
        <v/>
      </c>
      <c r="H443" s="125" t="str">
        <f>IF('Dépenses sur factures'!H443="","",'Dépenses sur factures'!H443)</f>
        <v/>
      </c>
      <c r="I443" s="102"/>
      <c r="J443" s="297" t="str">
        <f t="shared" si="18"/>
        <v/>
      </c>
      <c r="K443" s="297" t="str">
        <f t="shared" si="19"/>
        <v/>
      </c>
      <c r="L443" s="102"/>
      <c r="M443" s="193"/>
      <c r="N443" s="194"/>
      <c r="O443" s="301" t="str">
        <f>IF(AND(OR(I443="KO",L443&lt;&gt;""),OR(I443="",J443="",K443="")),Listes!$A$68,IF(AND(L443="",I443&lt;&gt;""),Listes!$A$69,IF(AND(H443&lt;L443,N443=""),Listes!$A$70,IF(AND(K443&lt;J443,N443=""),Listes!$A$71,IF(AND(L443&lt;&gt;"",L443&lt;H443,M443=""),Listes!$A$72,IF(AND(P443="",OR(I443&lt;&gt;"",J443&lt;&gt;"",K443&lt;&gt;"")),Listes!$A$73,""))))))</f>
        <v/>
      </c>
      <c r="P443" s="291"/>
      <c r="Q443" s="331">
        <f t="shared" si="20"/>
        <v>0</v>
      </c>
    </row>
    <row r="444" spans="1:17" ht="20.149999999999999" customHeight="1" x14ac:dyDescent="0.35">
      <c r="A444" s="126">
        <v>438</v>
      </c>
      <c r="B444" s="123" t="str">
        <f>IF('Dépenses sur factures'!B444="","",'Dépenses sur factures'!B444)</f>
        <v/>
      </c>
      <c r="C444" s="197" t="str">
        <f>IF('Dépenses sur factures'!C444="","",'Dépenses sur factures'!C444)</f>
        <v/>
      </c>
      <c r="D444" s="197" t="str">
        <f>IF('Dépenses sur factures'!D444="","",'Dépenses sur factures'!D444)</f>
        <v/>
      </c>
      <c r="E444" s="123" t="str">
        <f>IF('Dépenses sur factures'!E444="","",'Dépenses sur factures'!E444)</f>
        <v/>
      </c>
      <c r="F444" s="296" t="str">
        <f>IF('Dépenses sur factures'!F444="","",'Dépenses sur factures'!F444)</f>
        <v/>
      </c>
      <c r="G444" s="296" t="str">
        <f>IF('Dépenses sur factures'!G444="","",'Dépenses sur factures'!G444)</f>
        <v/>
      </c>
      <c r="H444" s="125" t="str">
        <f>IF('Dépenses sur factures'!H444="","",'Dépenses sur factures'!H444)</f>
        <v/>
      </c>
      <c r="I444" s="102"/>
      <c r="J444" s="297" t="str">
        <f t="shared" si="18"/>
        <v/>
      </c>
      <c r="K444" s="297" t="str">
        <f t="shared" si="19"/>
        <v/>
      </c>
      <c r="L444" s="102"/>
      <c r="M444" s="193"/>
      <c r="N444" s="194"/>
      <c r="O444" s="301" t="str">
        <f>IF(AND(OR(I444="KO",L444&lt;&gt;""),OR(I444="",J444="",K444="")),Listes!$A$68,IF(AND(L444="",I444&lt;&gt;""),Listes!$A$69,IF(AND(H444&lt;L444,N444=""),Listes!$A$70,IF(AND(K444&lt;J444,N444=""),Listes!$A$71,IF(AND(L444&lt;&gt;"",L444&lt;H444,M444=""),Listes!$A$72,IF(AND(P444="",OR(I444&lt;&gt;"",J444&lt;&gt;"",K444&lt;&gt;"")),Listes!$A$73,""))))))</f>
        <v/>
      </c>
      <c r="P444" s="291"/>
      <c r="Q444" s="331">
        <f t="shared" si="20"/>
        <v>0</v>
      </c>
    </row>
    <row r="445" spans="1:17" ht="20.149999999999999" customHeight="1" x14ac:dyDescent="0.35">
      <c r="A445" s="126">
        <v>439</v>
      </c>
      <c r="B445" s="123" t="str">
        <f>IF('Dépenses sur factures'!B445="","",'Dépenses sur factures'!B445)</f>
        <v/>
      </c>
      <c r="C445" s="197" t="str">
        <f>IF('Dépenses sur factures'!C445="","",'Dépenses sur factures'!C445)</f>
        <v/>
      </c>
      <c r="D445" s="197" t="str">
        <f>IF('Dépenses sur factures'!D445="","",'Dépenses sur factures'!D445)</f>
        <v/>
      </c>
      <c r="E445" s="123" t="str">
        <f>IF('Dépenses sur factures'!E445="","",'Dépenses sur factures'!E445)</f>
        <v/>
      </c>
      <c r="F445" s="296" t="str">
        <f>IF('Dépenses sur factures'!F445="","",'Dépenses sur factures'!F445)</f>
        <v/>
      </c>
      <c r="G445" s="296" t="str">
        <f>IF('Dépenses sur factures'!G445="","",'Dépenses sur factures'!G445)</f>
        <v/>
      </c>
      <c r="H445" s="125" t="str">
        <f>IF('Dépenses sur factures'!H445="","",'Dépenses sur factures'!H445)</f>
        <v/>
      </c>
      <c r="I445" s="102"/>
      <c r="J445" s="297" t="str">
        <f t="shared" si="18"/>
        <v/>
      </c>
      <c r="K445" s="297" t="str">
        <f t="shared" si="19"/>
        <v/>
      </c>
      <c r="L445" s="102"/>
      <c r="M445" s="193"/>
      <c r="N445" s="194"/>
      <c r="O445" s="301" t="str">
        <f>IF(AND(OR(I445="KO",L445&lt;&gt;""),OR(I445="",J445="",K445="")),Listes!$A$68,IF(AND(L445="",I445&lt;&gt;""),Listes!$A$69,IF(AND(H445&lt;L445,N445=""),Listes!$A$70,IF(AND(K445&lt;J445,N445=""),Listes!$A$71,IF(AND(L445&lt;&gt;"",L445&lt;H445,M445=""),Listes!$A$72,IF(AND(P445="",OR(I445&lt;&gt;"",J445&lt;&gt;"",K445&lt;&gt;"")),Listes!$A$73,""))))))</f>
        <v/>
      </c>
      <c r="P445" s="291"/>
      <c r="Q445" s="331">
        <f t="shared" si="20"/>
        <v>0</v>
      </c>
    </row>
    <row r="446" spans="1:17" ht="20.149999999999999" customHeight="1" x14ac:dyDescent="0.35">
      <c r="A446" s="126">
        <v>440</v>
      </c>
      <c r="B446" s="123" t="str">
        <f>IF('Dépenses sur factures'!B446="","",'Dépenses sur factures'!B446)</f>
        <v/>
      </c>
      <c r="C446" s="197" t="str">
        <f>IF('Dépenses sur factures'!C446="","",'Dépenses sur factures'!C446)</f>
        <v/>
      </c>
      <c r="D446" s="197" t="str">
        <f>IF('Dépenses sur factures'!D446="","",'Dépenses sur factures'!D446)</f>
        <v/>
      </c>
      <c r="E446" s="123" t="str">
        <f>IF('Dépenses sur factures'!E446="","",'Dépenses sur factures'!E446)</f>
        <v/>
      </c>
      <c r="F446" s="296" t="str">
        <f>IF('Dépenses sur factures'!F446="","",'Dépenses sur factures'!F446)</f>
        <v/>
      </c>
      <c r="G446" s="296" t="str">
        <f>IF('Dépenses sur factures'!G446="","",'Dépenses sur factures'!G446)</f>
        <v/>
      </c>
      <c r="H446" s="125" t="str">
        <f>IF('Dépenses sur factures'!H446="","",'Dépenses sur factures'!H446)</f>
        <v/>
      </c>
      <c r="I446" s="102"/>
      <c r="J446" s="297" t="str">
        <f t="shared" si="18"/>
        <v/>
      </c>
      <c r="K446" s="297" t="str">
        <f t="shared" si="19"/>
        <v/>
      </c>
      <c r="L446" s="102"/>
      <c r="M446" s="193"/>
      <c r="N446" s="194"/>
      <c r="O446" s="301" t="str">
        <f>IF(AND(OR(I446="KO",L446&lt;&gt;""),OR(I446="",J446="",K446="")),Listes!$A$68,IF(AND(L446="",I446&lt;&gt;""),Listes!$A$69,IF(AND(H446&lt;L446,N446=""),Listes!$A$70,IF(AND(K446&lt;J446,N446=""),Listes!$A$71,IF(AND(L446&lt;&gt;"",L446&lt;H446,M446=""),Listes!$A$72,IF(AND(P446="",OR(I446&lt;&gt;"",J446&lt;&gt;"",K446&lt;&gt;"")),Listes!$A$73,""))))))</f>
        <v/>
      </c>
      <c r="P446" s="291"/>
      <c r="Q446" s="331">
        <f t="shared" si="20"/>
        <v>0</v>
      </c>
    </row>
    <row r="447" spans="1:17" ht="20.149999999999999" customHeight="1" x14ac:dyDescent="0.35">
      <c r="A447" s="126">
        <v>441</v>
      </c>
      <c r="B447" s="123" t="str">
        <f>IF('Dépenses sur factures'!B447="","",'Dépenses sur factures'!B447)</f>
        <v/>
      </c>
      <c r="C447" s="197" t="str">
        <f>IF('Dépenses sur factures'!C447="","",'Dépenses sur factures'!C447)</f>
        <v/>
      </c>
      <c r="D447" s="197" t="str">
        <f>IF('Dépenses sur factures'!D447="","",'Dépenses sur factures'!D447)</f>
        <v/>
      </c>
      <c r="E447" s="123" t="str">
        <f>IF('Dépenses sur factures'!E447="","",'Dépenses sur factures'!E447)</f>
        <v/>
      </c>
      <c r="F447" s="296" t="str">
        <f>IF('Dépenses sur factures'!F447="","",'Dépenses sur factures'!F447)</f>
        <v/>
      </c>
      <c r="G447" s="296" t="str">
        <f>IF('Dépenses sur factures'!G447="","",'Dépenses sur factures'!G447)</f>
        <v/>
      </c>
      <c r="H447" s="125" t="str">
        <f>IF('Dépenses sur factures'!H447="","",'Dépenses sur factures'!H447)</f>
        <v/>
      </c>
      <c r="I447" s="102"/>
      <c r="J447" s="297" t="str">
        <f t="shared" si="18"/>
        <v/>
      </c>
      <c r="K447" s="297" t="str">
        <f t="shared" si="19"/>
        <v/>
      </c>
      <c r="L447" s="102"/>
      <c r="M447" s="193"/>
      <c r="N447" s="194"/>
      <c r="O447" s="301" t="str">
        <f>IF(AND(OR(I447="KO",L447&lt;&gt;""),OR(I447="",J447="",K447="")),Listes!$A$68,IF(AND(L447="",I447&lt;&gt;""),Listes!$A$69,IF(AND(H447&lt;L447,N447=""),Listes!$A$70,IF(AND(K447&lt;J447,N447=""),Listes!$A$71,IF(AND(L447&lt;&gt;"",L447&lt;H447,M447=""),Listes!$A$72,IF(AND(P447="",OR(I447&lt;&gt;"",J447&lt;&gt;"",K447&lt;&gt;"")),Listes!$A$73,""))))))</f>
        <v/>
      </c>
      <c r="P447" s="291"/>
      <c r="Q447" s="331">
        <f t="shared" si="20"/>
        <v>0</v>
      </c>
    </row>
    <row r="448" spans="1:17" ht="20.149999999999999" customHeight="1" x14ac:dyDescent="0.35">
      <c r="A448" s="126">
        <v>442</v>
      </c>
      <c r="B448" s="123" t="str">
        <f>IF('Dépenses sur factures'!B448="","",'Dépenses sur factures'!B448)</f>
        <v/>
      </c>
      <c r="C448" s="197" t="str">
        <f>IF('Dépenses sur factures'!C448="","",'Dépenses sur factures'!C448)</f>
        <v/>
      </c>
      <c r="D448" s="197" t="str">
        <f>IF('Dépenses sur factures'!D448="","",'Dépenses sur factures'!D448)</f>
        <v/>
      </c>
      <c r="E448" s="123" t="str">
        <f>IF('Dépenses sur factures'!E448="","",'Dépenses sur factures'!E448)</f>
        <v/>
      </c>
      <c r="F448" s="296" t="str">
        <f>IF('Dépenses sur factures'!F448="","",'Dépenses sur factures'!F448)</f>
        <v/>
      </c>
      <c r="G448" s="296" t="str">
        <f>IF('Dépenses sur factures'!G448="","",'Dépenses sur factures'!G448)</f>
        <v/>
      </c>
      <c r="H448" s="125" t="str">
        <f>IF('Dépenses sur factures'!H448="","",'Dépenses sur factures'!H448)</f>
        <v/>
      </c>
      <c r="I448" s="102"/>
      <c r="J448" s="297" t="str">
        <f t="shared" si="18"/>
        <v/>
      </c>
      <c r="K448" s="297" t="str">
        <f t="shared" si="19"/>
        <v/>
      </c>
      <c r="L448" s="102"/>
      <c r="M448" s="193"/>
      <c r="N448" s="194"/>
      <c r="O448" s="301" t="str">
        <f>IF(AND(OR(I448="KO",L448&lt;&gt;""),OR(I448="",J448="",K448="")),Listes!$A$68,IF(AND(L448="",I448&lt;&gt;""),Listes!$A$69,IF(AND(H448&lt;L448,N448=""),Listes!$A$70,IF(AND(K448&lt;J448,N448=""),Listes!$A$71,IF(AND(L448&lt;&gt;"",L448&lt;H448,M448=""),Listes!$A$72,IF(AND(P448="",OR(I448&lt;&gt;"",J448&lt;&gt;"",K448&lt;&gt;"")),Listes!$A$73,""))))))</f>
        <v/>
      </c>
      <c r="P448" s="291"/>
      <c r="Q448" s="331">
        <f t="shared" si="20"/>
        <v>0</v>
      </c>
    </row>
    <row r="449" spans="1:17" ht="20.149999999999999" customHeight="1" x14ac:dyDescent="0.35">
      <c r="A449" s="126">
        <v>443</v>
      </c>
      <c r="B449" s="123" t="str">
        <f>IF('Dépenses sur factures'!B449="","",'Dépenses sur factures'!B449)</f>
        <v/>
      </c>
      <c r="C449" s="197" t="str">
        <f>IF('Dépenses sur factures'!C449="","",'Dépenses sur factures'!C449)</f>
        <v/>
      </c>
      <c r="D449" s="197" t="str">
        <f>IF('Dépenses sur factures'!D449="","",'Dépenses sur factures'!D449)</f>
        <v/>
      </c>
      <c r="E449" s="123" t="str">
        <f>IF('Dépenses sur factures'!E449="","",'Dépenses sur factures'!E449)</f>
        <v/>
      </c>
      <c r="F449" s="296" t="str">
        <f>IF('Dépenses sur factures'!F449="","",'Dépenses sur factures'!F449)</f>
        <v/>
      </c>
      <c r="G449" s="296" t="str">
        <f>IF('Dépenses sur factures'!G449="","",'Dépenses sur factures'!G449)</f>
        <v/>
      </c>
      <c r="H449" s="125" t="str">
        <f>IF('Dépenses sur factures'!H449="","",'Dépenses sur factures'!H449)</f>
        <v/>
      </c>
      <c r="I449" s="102"/>
      <c r="J449" s="297" t="str">
        <f t="shared" si="18"/>
        <v/>
      </c>
      <c r="K449" s="297" t="str">
        <f t="shared" si="19"/>
        <v/>
      </c>
      <c r="L449" s="102"/>
      <c r="M449" s="193"/>
      <c r="N449" s="194"/>
      <c r="O449" s="301" t="str">
        <f>IF(AND(OR(I449="KO",L449&lt;&gt;""),OR(I449="",J449="",K449="")),Listes!$A$68,IF(AND(L449="",I449&lt;&gt;""),Listes!$A$69,IF(AND(H449&lt;L449,N449=""),Listes!$A$70,IF(AND(K449&lt;J449,N449=""),Listes!$A$71,IF(AND(L449&lt;&gt;"",L449&lt;H449,M449=""),Listes!$A$72,IF(AND(P449="",OR(I449&lt;&gt;"",J449&lt;&gt;"",K449&lt;&gt;"")),Listes!$A$73,""))))))</f>
        <v/>
      </c>
      <c r="P449" s="291"/>
      <c r="Q449" s="331">
        <f t="shared" si="20"/>
        <v>0</v>
      </c>
    </row>
    <row r="450" spans="1:17" ht="20.149999999999999" customHeight="1" x14ac:dyDescent="0.35">
      <c r="A450" s="126">
        <v>444</v>
      </c>
      <c r="B450" s="123" t="str">
        <f>IF('Dépenses sur factures'!B450="","",'Dépenses sur factures'!B450)</f>
        <v/>
      </c>
      <c r="C450" s="197" t="str">
        <f>IF('Dépenses sur factures'!C450="","",'Dépenses sur factures'!C450)</f>
        <v/>
      </c>
      <c r="D450" s="197" t="str">
        <f>IF('Dépenses sur factures'!D450="","",'Dépenses sur factures'!D450)</f>
        <v/>
      </c>
      <c r="E450" s="123" t="str">
        <f>IF('Dépenses sur factures'!E450="","",'Dépenses sur factures'!E450)</f>
        <v/>
      </c>
      <c r="F450" s="296" t="str">
        <f>IF('Dépenses sur factures'!F450="","",'Dépenses sur factures'!F450)</f>
        <v/>
      </c>
      <c r="G450" s="296" t="str">
        <f>IF('Dépenses sur factures'!G450="","",'Dépenses sur factures'!G450)</f>
        <v/>
      </c>
      <c r="H450" s="125" t="str">
        <f>IF('Dépenses sur factures'!H450="","",'Dépenses sur factures'!H450)</f>
        <v/>
      </c>
      <c r="I450" s="102"/>
      <c r="J450" s="297" t="str">
        <f t="shared" si="18"/>
        <v/>
      </c>
      <c r="K450" s="297" t="str">
        <f t="shared" si="19"/>
        <v/>
      </c>
      <c r="L450" s="102"/>
      <c r="M450" s="193"/>
      <c r="N450" s="194"/>
      <c r="O450" s="301" t="str">
        <f>IF(AND(OR(I450="KO",L450&lt;&gt;""),OR(I450="",J450="",K450="")),Listes!$A$68,IF(AND(L450="",I450&lt;&gt;""),Listes!$A$69,IF(AND(H450&lt;L450,N450=""),Listes!$A$70,IF(AND(K450&lt;J450,N450=""),Listes!$A$71,IF(AND(L450&lt;&gt;"",L450&lt;H450,M450=""),Listes!$A$72,IF(AND(P450="",OR(I450&lt;&gt;"",J450&lt;&gt;"",K450&lt;&gt;"")),Listes!$A$73,""))))))</f>
        <v/>
      </c>
      <c r="P450" s="291"/>
      <c r="Q450" s="331">
        <f t="shared" si="20"/>
        <v>0</v>
      </c>
    </row>
    <row r="451" spans="1:17" ht="20.149999999999999" customHeight="1" x14ac:dyDescent="0.35">
      <c r="A451" s="126">
        <v>445</v>
      </c>
      <c r="B451" s="123" t="str">
        <f>IF('Dépenses sur factures'!B451="","",'Dépenses sur factures'!B451)</f>
        <v/>
      </c>
      <c r="C451" s="197" t="str">
        <f>IF('Dépenses sur factures'!C451="","",'Dépenses sur factures'!C451)</f>
        <v/>
      </c>
      <c r="D451" s="197" t="str">
        <f>IF('Dépenses sur factures'!D451="","",'Dépenses sur factures'!D451)</f>
        <v/>
      </c>
      <c r="E451" s="123" t="str">
        <f>IF('Dépenses sur factures'!E451="","",'Dépenses sur factures'!E451)</f>
        <v/>
      </c>
      <c r="F451" s="296" t="str">
        <f>IF('Dépenses sur factures'!F451="","",'Dépenses sur factures'!F451)</f>
        <v/>
      </c>
      <c r="G451" s="296" t="str">
        <f>IF('Dépenses sur factures'!G451="","",'Dépenses sur factures'!G451)</f>
        <v/>
      </c>
      <c r="H451" s="125" t="str">
        <f>IF('Dépenses sur factures'!H451="","",'Dépenses sur factures'!H451)</f>
        <v/>
      </c>
      <c r="I451" s="102"/>
      <c r="J451" s="297" t="str">
        <f t="shared" si="18"/>
        <v/>
      </c>
      <c r="K451" s="297" t="str">
        <f t="shared" si="19"/>
        <v/>
      </c>
      <c r="L451" s="102"/>
      <c r="M451" s="193"/>
      <c r="N451" s="194"/>
      <c r="O451" s="301" t="str">
        <f>IF(AND(OR(I451="KO",L451&lt;&gt;""),OR(I451="",J451="",K451="")),Listes!$A$68,IF(AND(L451="",I451&lt;&gt;""),Listes!$A$69,IF(AND(H451&lt;L451,N451=""),Listes!$A$70,IF(AND(K451&lt;J451,N451=""),Listes!$A$71,IF(AND(L451&lt;&gt;"",L451&lt;H451,M451=""),Listes!$A$72,IF(AND(P451="",OR(I451&lt;&gt;"",J451&lt;&gt;"",K451&lt;&gt;"")),Listes!$A$73,""))))))</f>
        <v/>
      </c>
      <c r="P451" s="291"/>
      <c r="Q451" s="331">
        <f t="shared" si="20"/>
        <v>0</v>
      </c>
    </row>
    <row r="452" spans="1:17" ht="20.149999999999999" customHeight="1" x14ac:dyDescent="0.35">
      <c r="A452" s="126">
        <v>446</v>
      </c>
      <c r="B452" s="123" t="str">
        <f>IF('Dépenses sur factures'!B452="","",'Dépenses sur factures'!B452)</f>
        <v/>
      </c>
      <c r="C452" s="197" t="str">
        <f>IF('Dépenses sur factures'!C452="","",'Dépenses sur factures'!C452)</f>
        <v/>
      </c>
      <c r="D452" s="197" t="str">
        <f>IF('Dépenses sur factures'!D452="","",'Dépenses sur factures'!D452)</f>
        <v/>
      </c>
      <c r="E452" s="123" t="str">
        <f>IF('Dépenses sur factures'!E452="","",'Dépenses sur factures'!E452)</f>
        <v/>
      </c>
      <c r="F452" s="296" t="str">
        <f>IF('Dépenses sur factures'!F452="","",'Dépenses sur factures'!F452)</f>
        <v/>
      </c>
      <c r="G452" s="296" t="str">
        <f>IF('Dépenses sur factures'!G452="","",'Dépenses sur factures'!G452)</f>
        <v/>
      </c>
      <c r="H452" s="125" t="str">
        <f>IF('Dépenses sur factures'!H452="","",'Dépenses sur factures'!H452)</f>
        <v/>
      </c>
      <c r="I452" s="102"/>
      <c r="J452" s="297" t="str">
        <f t="shared" si="18"/>
        <v/>
      </c>
      <c r="K452" s="297" t="str">
        <f t="shared" si="19"/>
        <v/>
      </c>
      <c r="L452" s="102"/>
      <c r="M452" s="193"/>
      <c r="N452" s="194"/>
      <c r="O452" s="301" t="str">
        <f>IF(AND(OR(I452="KO",L452&lt;&gt;""),OR(I452="",J452="",K452="")),Listes!$A$68,IF(AND(L452="",I452&lt;&gt;""),Listes!$A$69,IF(AND(H452&lt;L452,N452=""),Listes!$A$70,IF(AND(K452&lt;J452,N452=""),Listes!$A$71,IF(AND(L452&lt;&gt;"",L452&lt;H452,M452=""),Listes!$A$72,IF(AND(P452="",OR(I452&lt;&gt;"",J452&lt;&gt;"",K452&lt;&gt;"")),Listes!$A$73,""))))))</f>
        <v/>
      </c>
      <c r="P452" s="291"/>
      <c r="Q452" s="331">
        <f t="shared" si="20"/>
        <v>0</v>
      </c>
    </row>
    <row r="453" spans="1:17" ht="20.149999999999999" customHeight="1" x14ac:dyDescent="0.35">
      <c r="A453" s="126">
        <v>447</v>
      </c>
      <c r="B453" s="123" t="str">
        <f>IF('Dépenses sur factures'!B453="","",'Dépenses sur factures'!B453)</f>
        <v/>
      </c>
      <c r="C453" s="197" t="str">
        <f>IF('Dépenses sur factures'!C453="","",'Dépenses sur factures'!C453)</f>
        <v/>
      </c>
      <c r="D453" s="197" t="str">
        <f>IF('Dépenses sur factures'!D453="","",'Dépenses sur factures'!D453)</f>
        <v/>
      </c>
      <c r="E453" s="123" t="str">
        <f>IF('Dépenses sur factures'!E453="","",'Dépenses sur factures'!E453)</f>
        <v/>
      </c>
      <c r="F453" s="296" t="str">
        <f>IF('Dépenses sur factures'!F453="","",'Dépenses sur factures'!F453)</f>
        <v/>
      </c>
      <c r="G453" s="296" t="str">
        <f>IF('Dépenses sur factures'!G453="","",'Dépenses sur factures'!G453)</f>
        <v/>
      </c>
      <c r="H453" s="125" t="str">
        <f>IF('Dépenses sur factures'!H453="","",'Dépenses sur factures'!H453)</f>
        <v/>
      </c>
      <c r="I453" s="102"/>
      <c r="J453" s="297" t="str">
        <f t="shared" si="18"/>
        <v/>
      </c>
      <c r="K453" s="297" t="str">
        <f t="shared" si="19"/>
        <v/>
      </c>
      <c r="L453" s="102"/>
      <c r="M453" s="193"/>
      <c r="N453" s="194"/>
      <c r="O453" s="301" t="str">
        <f>IF(AND(OR(I453="KO",L453&lt;&gt;""),OR(I453="",J453="",K453="")),Listes!$A$68,IF(AND(L453="",I453&lt;&gt;""),Listes!$A$69,IF(AND(H453&lt;L453,N453=""),Listes!$A$70,IF(AND(K453&lt;J453,N453=""),Listes!$A$71,IF(AND(L453&lt;&gt;"",L453&lt;H453,M453=""),Listes!$A$72,IF(AND(P453="",OR(I453&lt;&gt;"",J453&lt;&gt;"",K453&lt;&gt;"")),Listes!$A$73,""))))))</f>
        <v/>
      </c>
      <c r="P453" s="291"/>
      <c r="Q453" s="331">
        <f t="shared" si="20"/>
        <v>0</v>
      </c>
    </row>
    <row r="454" spans="1:17" ht="20.149999999999999" customHeight="1" x14ac:dyDescent="0.35">
      <c r="A454" s="126">
        <v>448</v>
      </c>
      <c r="B454" s="123" t="str">
        <f>IF('Dépenses sur factures'!B454="","",'Dépenses sur factures'!B454)</f>
        <v/>
      </c>
      <c r="C454" s="197" t="str">
        <f>IF('Dépenses sur factures'!C454="","",'Dépenses sur factures'!C454)</f>
        <v/>
      </c>
      <c r="D454" s="197" t="str">
        <f>IF('Dépenses sur factures'!D454="","",'Dépenses sur factures'!D454)</f>
        <v/>
      </c>
      <c r="E454" s="123" t="str">
        <f>IF('Dépenses sur factures'!E454="","",'Dépenses sur factures'!E454)</f>
        <v/>
      </c>
      <c r="F454" s="296" t="str">
        <f>IF('Dépenses sur factures'!F454="","",'Dépenses sur factures'!F454)</f>
        <v/>
      </c>
      <c r="G454" s="296" t="str">
        <f>IF('Dépenses sur factures'!G454="","",'Dépenses sur factures'!G454)</f>
        <v/>
      </c>
      <c r="H454" s="125" t="str">
        <f>IF('Dépenses sur factures'!H454="","",'Dépenses sur factures'!H454)</f>
        <v/>
      </c>
      <c r="I454" s="102"/>
      <c r="J454" s="297" t="str">
        <f t="shared" si="18"/>
        <v/>
      </c>
      <c r="K454" s="297" t="str">
        <f t="shared" si="19"/>
        <v/>
      </c>
      <c r="L454" s="102"/>
      <c r="M454" s="193"/>
      <c r="N454" s="194"/>
      <c r="O454" s="301" t="str">
        <f>IF(AND(OR(I454="KO",L454&lt;&gt;""),OR(I454="",J454="",K454="")),Listes!$A$68,IF(AND(L454="",I454&lt;&gt;""),Listes!$A$69,IF(AND(H454&lt;L454,N454=""),Listes!$A$70,IF(AND(K454&lt;J454,N454=""),Listes!$A$71,IF(AND(L454&lt;&gt;"",L454&lt;H454,M454=""),Listes!$A$72,IF(AND(P454="",OR(I454&lt;&gt;"",J454&lt;&gt;"",K454&lt;&gt;"")),Listes!$A$73,""))))))</f>
        <v/>
      </c>
      <c r="P454" s="291"/>
      <c r="Q454" s="331">
        <f t="shared" si="20"/>
        <v>0</v>
      </c>
    </row>
    <row r="455" spans="1:17" ht="20.149999999999999" customHeight="1" x14ac:dyDescent="0.35">
      <c r="A455" s="126">
        <v>449</v>
      </c>
      <c r="B455" s="123" t="str">
        <f>IF('Dépenses sur factures'!B455="","",'Dépenses sur factures'!B455)</f>
        <v/>
      </c>
      <c r="C455" s="197" t="str">
        <f>IF('Dépenses sur factures'!C455="","",'Dépenses sur factures'!C455)</f>
        <v/>
      </c>
      <c r="D455" s="197" t="str">
        <f>IF('Dépenses sur factures'!D455="","",'Dépenses sur factures'!D455)</f>
        <v/>
      </c>
      <c r="E455" s="123" t="str">
        <f>IF('Dépenses sur factures'!E455="","",'Dépenses sur factures'!E455)</f>
        <v/>
      </c>
      <c r="F455" s="296" t="str">
        <f>IF('Dépenses sur factures'!F455="","",'Dépenses sur factures'!F455)</f>
        <v/>
      </c>
      <c r="G455" s="296" t="str">
        <f>IF('Dépenses sur factures'!G455="","",'Dépenses sur factures'!G455)</f>
        <v/>
      </c>
      <c r="H455" s="125" t="str">
        <f>IF('Dépenses sur factures'!H455="","",'Dépenses sur factures'!H455)</f>
        <v/>
      </c>
      <c r="I455" s="102"/>
      <c r="J455" s="297" t="str">
        <f t="shared" si="18"/>
        <v/>
      </c>
      <c r="K455" s="297" t="str">
        <f t="shared" si="19"/>
        <v/>
      </c>
      <c r="L455" s="102"/>
      <c r="M455" s="193"/>
      <c r="N455" s="194"/>
      <c r="O455" s="301" t="str">
        <f>IF(AND(OR(I455="KO",L455&lt;&gt;""),OR(I455="",J455="",K455="")),Listes!$A$68,IF(AND(L455="",I455&lt;&gt;""),Listes!$A$69,IF(AND(H455&lt;L455,N455=""),Listes!$A$70,IF(AND(K455&lt;J455,N455=""),Listes!$A$71,IF(AND(L455&lt;&gt;"",L455&lt;H455,M455=""),Listes!$A$72,IF(AND(P455="",OR(I455&lt;&gt;"",J455&lt;&gt;"",K455&lt;&gt;"")),Listes!$A$73,""))))))</f>
        <v/>
      </c>
      <c r="P455" s="291"/>
      <c r="Q455" s="331">
        <f t="shared" si="20"/>
        <v>0</v>
      </c>
    </row>
    <row r="456" spans="1:17" ht="20.149999999999999" customHeight="1" x14ac:dyDescent="0.35">
      <c r="A456" s="126">
        <v>450</v>
      </c>
      <c r="B456" s="123" t="str">
        <f>IF('Dépenses sur factures'!B456="","",'Dépenses sur factures'!B456)</f>
        <v/>
      </c>
      <c r="C456" s="197" t="str">
        <f>IF('Dépenses sur factures'!C456="","",'Dépenses sur factures'!C456)</f>
        <v/>
      </c>
      <c r="D456" s="197" t="str">
        <f>IF('Dépenses sur factures'!D456="","",'Dépenses sur factures'!D456)</f>
        <v/>
      </c>
      <c r="E456" s="123" t="str">
        <f>IF('Dépenses sur factures'!E456="","",'Dépenses sur factures'!E456)</f>
        <v/>
      </c>
      <c r="F456" s="296" t="str">
        <f>IF('Dépenses sur factures'!F456="","",'Dépenses sur factures'!F456)</f>
        <v/>
      </c>
      <c r="G456" s="296" t="str">
        <f>IF('Dépenses sur factures'!G456="","",'Dépenses sur factures'!G456)</f>
        <v/>
      </c>
      <c r="H456" s="125" t="str">
        <f>IF('Dépenses sur factures'!H456="","",'Dépenses sur factures'!H456)</f>
        <v/>
      </c>
      <c r="I456" s="102"/>
      <c r="J456" s="297" t="str">
        <f t="shared" ref="J456:J506" si="21">IF(I456="KO","",IF(I456="","",F456))</f>
        <v/>
      </c>
      <c r="K456" s="297" t="str">
        <f t="shared" ref="K456:K506" si="22">IF(I456="KO","",IF(I456="","",G456))</f>
        <v/>
      </c>
      <c r="L456" s="102"/>
      <c r="M456" s="193"/>
      <c r="N456" s="194"/>
      <c r="O456" s="301" t="str">
        <f>IF(AND(OR(I456="KO",L456&lt;&gt;""),OR(I456="",J456="",K456="")),Listes!$A$68,IF(AND(L456="",I456&lt;&gt;""),Listes!$A$69,IF(AND(H456&lt;L456,N456=""),Listes!$A$70,IF(AND(K456&lt;J456,N456=""),Listes!$A$71,IF(AND(L456&lt;&gt;"",L456&lt;H456,M456=""),Listes!$A$72,IF(AND(P456="",OR(I456&lt;&gt;"",J456&lt;&gt;"",K456&lt;&gt;"")),Listes!$A$73,""))))))</f>
        <v/>
      </c>
      <c r="P456" s="291"/>
      <c r="Q456" s="331">
        <f t="shared" ref="Q456:Q506" si="23">IF(AND(B456&lt;&gt;"",P456&lt;&gt;"Oui"),1,0)</f>
        <v>0</v>
      </c>
    </row>
    <row r="457" spans="1:17" ht="20.149999999999999" customHeight="1" x14ac:dyDescent="0.35">
      <c r="A457" s="126">
        <v>451</v>
      </c>
      <c r="B457" s="123" t="str">
        <f>IF('Dépenses sur factures'!B457="","",'Dépenses sur factures'!B457)</f>
        <v/>
      </c>
      <c r="C457" s="197" t="str">
        <f>IF('Dépenses sur factures'!C457="","",'Dépenses sur factures'!C457)</f>
        <v/>
      </c>
      <c r="D457" s="197" t="str">
        <f>IF('Dépenses sur factures'!D457="","",'Dépenses sur factures'!D457)</f>
        <v/>
      </c>
      <c r="E457" s="123" t="str">
        <f>IF('Dépenses sur factures'!E457="","",'Dépenses sur factures'!E457)</f>
        <v/>
      </c>
      <c r="F457" s="296" t="str">
        <f>IF('Dépenses sur factures'!F457="","",'Dépenses sur factures'!F457)</f>
        <v/>
      </c>
      <c r="G457" s="296" t="str">
        <f>IF('Dépenses sur factures'!G457="","",'Dépenses sur factures'!G457)</f>
        <v/>
      </c>
      <c r="H457" s="125" t="str">
        <f>IF('Dépenses sur factures'!H457="","",'Dépenses sur factures'!H457)</f>
        <v/>
      </c>
      <c r="I457" s="102"/>
      <c r="J457" s="297" t="str">
        <f t="shared" si="21"/>
        <v/>
      </c>
      <c r="K457" s="297" t="str">
        <f t="shared" si="22"/>
        <v/>
      </c>
      <c r="L457" s="102"/>
      <c r="M457" s="193"/>
      <c r="N457" s="194"/>
      <c r="O457" s="301" t="str">
        <f>IF(AND(OR(I457="KO",L457&lt;&gt;""),OR(I457="",J457="",K457="")),Listes!$A$68,IF(AND(L457="",I457&lt;&gt;""),Listes!$A$69,IF(AND(H457&lt;L457,N457=""),Listes!$A$70,IF(AND(K457&lt;J457,N457=""),Listes!$A$71,IF(AND(L457&lt;&gt;"",L457&lt;H457,M457=""),Listes!$A$72,IF(AND(P457="",OR(I457&lt;&gt;"",J457&lt;&gt;"",K457&lt;&gt;"")),Listes!$A$73,""))))))</f>
        <v/>
      </c>
      <c r="P457" s="291"/>
      <c r="Q457" s="331">
        <f t="shared" si="23"/>
        <v>0</v>
      </c>
    </row>
    <row r="458" spans="1:17" ht="20.149999999999999" customHeight="1" x14ac:dyDescent="0.35">
      <c r="A458" s="126">
        <v>452</v>
      </c>
      <c r="B458" s="123" t="str">
        <f>IF('Dépenses sur factures'!B458="","",'Dépenses sur factures'!B458)</f>
        <v/>
      </c>
      <c r="C458" s="197" t="str">
        <f>IF('Dépenses sur factures'!C458="","",'Dépenses sur factures'!C458)</f>
        <v/>
      </c>
      <c r="D458" s="197" t="str">
        <f>IF('Dépenses sur factures'!D458="","",'Dépenses sur factures'!D458)</f>
        <v/>
      </c>
      <c r="E458" s="123" t="str">
        <f>IF('Dépenses sur factures'!E458="","",'Dépenses sur factures'!E458)</f>
        <v/>
      </c>
      <c r="F458" s="296" t="str">
        <f>IF('Dépenses sur factures'!F458="","",'Dépenses sur factures'!F458)</f>
        <v/>
      </c>
      <c r="G458" s="296" t="str">
        <f>IF('Dépenses sur factures'!G458="","",'Dépenses sur factures'!G458)</f>
        <v/>
      </c>
      <c r="H458" s="125" t="str">
        <f>IF('Dépenses sur factures'!H458="","",'Dépenses sur factures'!H458)</f>
        <v/>
      </c>
      <c r="I458" s="102"/>
      <c r="J458" s="297" t="str">
        <f t="shared" si="21"/>
        <v/>
      </c>
      <c r="K458" s="297" t="str">
        <f t="shared" si="22"/>
        <v/>
      </c>
      <c r="L458" s="102"/>
      <c r="M458" s="193"/>
      <c r="N458" s="194"/>
      <c r="O458" s="301" t="str">
        <f>IF(AND(OR(I458="KO",L458&lt;&gt;""),OR(I458="",J458="",K458="")),Listes!$A$68,IF(AND(L458="",I458&lt;&gt;""),Listes!$A$69,IF(AND(H458&lt;L458,N458=""),Listes!$A$70,IF(AND(K458&lt;J458,N458=""),Listes!$A$71,IF(AND(L458&lt;&gt;"",L458&lt;H458,M458=""),Listes!$A$72,IF(AND(P458="",OR(I458&lt;&gt;"",J458&lt;&gt;"",K458&lt;&gt;"")),Listes!$A$73,""))))))</f>
        <v/>
      </c>
      <c r="P458" s="291"/>
      <c r="Q458" s="331">
        <f t="shared" si="23"/>
        <v>0</v>
      </c>
    </row>
    <row r="459" spans="1:17" ht="20.149999999999999" customHeight="1" x14ac:dyDescent="0.35">
      <c r="A459" s="126">
        <v>453</v>
      </c>
      <c r="B459" s="123" t="str">
        <f>IF('Dépenses sur factures'!B459="","",'Dépenses sur factures'!B459)</f>
        <v/>
      </c>
      <c r="C459" s="197" t="str">
        <f>IF('Dépenses sur factures'!C459="","",'Dépenses sur factures'!C459)</f>
        <v/>
      </c>
      <c r="D459" s="197" t="str">
        <f>IF('Dépenses sur factures'!D459="","",'Dépenses sur factures'!D459)</f>
        <v/>
      </c>
      <c r="E459" s="123" t="str">
        <f>IF('Dépenses sur factures'!E459="","",'Dépenses sur factures'!E459)</f>
        <v/>
      </c>
      <c r="F459" s="296" t="str">
        <f>IF('Dépenses sur factures'!F459="","",'Dépenses sur factures'!F459)</f>
        <v/>
      </c>
      <c r="G459" s="296" t="str">
        <f>IF('Dépenses sur factures'!G459="","",'Dépenses sur factures'!G459)</f>
        <v/>
      </c>
      <c r="H459" s="125" t="str">
        <f>IF('Dépenses sur factures'!H459="","",'Dépenses sur factures'!H459)</f>
        <v/>
      </c>
      <c r="I459" s="102"/>
      <c r="J459" s="297" t="str">
        <f t="shared" si="21"/>
        <v/>
      </c>
      <c r="K459" s="297" t="str">
        <f t="shared" si="22"/>
        <v/>
      </c>
      <c r="L459" s="102"/>
      <c r="M459" s="193"/>
      <c r="N459" s="194"/>
      <c r="O459" s="301" t="str">
        <f>IF(AND(OR(I459="KO",L459&lt;&gt;""),OR(I459="",J459="",K459="")),Listes!$A$68,IF(AND(L459="",I459&lt;&gt;""),Listes!$A$69,IF(AND(H459&lt;L459,N459=""),Listes!$A$70,IF(AND(K459&lt;J459,N459=""),Listes!$A$71,IF(AND(L459&lt;&gt;"",L459&lt;H459,M459=""),Listes!$A$72,IF(AND(P459="",OR(I459&lt;&gt;"",J459&lt;&gt;"",K459&lt;&gt;"")),Listes!$A$73,""))))))</f>
        <v/>
      </c>
      <c r="P459" s="291"/>
      <c r="Q459" s="331">
        <f t="shared" si="23"/>
        <v>0</v>
      </c>
    </row>
    <row r="460" spans="1:17" ht="20.149999999999999" customHeight="1" x14ac:dyDescent="0.35">
      <c r="A460" s="126">
        <v>454</v>
      </c>
      <c r="B460" s="123" t="str">
        <f>IF('Dépenses sur factures'!B460="","",'Dépenses sur factures'!B460)</f>
        <v/>
      </c>
      <c r="C460" s="197" t="str">
        <f>IF('Dépenses sur factures'!C460="","",'Dépenses sur factures'!C460)</f>
        <v/>
      </c>
      <c r="D460" s="197" t="str">
        <f>IF('Dépenses sur factures'!D460="","",'Dépenses sur factures'!D460)</f>
        <v/>
      </c>
      <c r="E460" s="123" t="str">
        <f>IF('Dépenses sur factures'!E460="","",'Dépenses sur factures'!E460)</f>
        <v/>
      </c>
      <c r="F460" s="296" t="str">
        <f>IF('Dépenses sur factures'!F460="","",'Dépenses sur factures'!F460)</f>
        <v/>
      </c>
      <c r="G460" s="296" t="str">
        <f>IF('Dépenses sur factures'!G460="","",'Dépenses sur factures'!G460)</f>
        <v/>
      </c>
      <c r="H460" s="125" t="str">
        <f>IF('Dépenses sur factures'!H460="","",'Dépenses sur factures'!H460)</f>
        <v/>
      </c>
      <c r="I460" s="102"/>
      <c r="J460" s="297" t="str">
        <f t="shared" si="21"/>
        <v/>
      </c>
      <c r="K460" s="297" t="str">
        <f t="shared" si="22"/>
        <v/>
      </c>
      <c r="L460" s="102"/>
      <c r="M460" s="193"/>
      <c r="N460" s="194"/>
      <c r="O460" s="301" t="str">
        <f>IF(AND(OR(I460="KO",L460&lt;&gt;""),OR(I460="",J460="",K460="")),Listes!$A$68,IF(AND(L460="",I460&lt;&gt;""),Listes!$A$69,IF(AND(H460&lt;L460,N460=""),Listes!$A$70,IF(AND(K460&lt;J460,N460=""),Listes!$A$71,IF(AND(L460&lt;&gt;"",L460&lt;H460,M460=""),Listes!$A$72,IF(AND(P460="",OR(I460&lt;&gt;"",J460&lt;&gt;"",K460&lt;&gt;"")),Listes!$A$73,""))))))</f>
        <v/>
      </c>
      <c r="P460" s="291"/>
      <c r="Q460" s="331">
        <f t="shared" si="23"/>
        <v>0</v>
      </c>
    </row>
    <row r="461" spans="1:17" ht="20.149999999999999" customHeight="1" x14ac:dyDescent="0.35">
      <c r="A461" s="126">
        <v>455</v>
      </c>
      <c r="B461" s="123" t="str">
        <f>IF('Dépenses sur factures'!B461="","",'Dépenses sur factures'!B461)</f>
        <v/>
      </c>
      <c r="C461" s="197" t="str">
        <f>IF('Dépenses sur factures'!C461="","",'Dépenses sur factures'!C461)</f>
        <v/>
      </c>
      <c r="D461" s="197" t="str">
        <f>IF('Dépenses sur factures'!D461="","",'Dépenses sur factures'!D461)</f>
        <v/>
      </c>
      <c r="E461" s="123" t="str">
        <f>IF('Dépenses sur factures'!E461="","",'Dépenses sur factures'!E461)</f>
        <v/>
      </c>
      <c r="F461" s="296" t="str">
        <f>IF('Dépenses sur factures'!F461="","",'Dépenses sur factures'!F461)</f>
        <v/>
      </c>
      <c r="G461" s="296" t="str">
        <f>IF('Dépenses sur factures'!G461="","",'Dépenses sur factures'!G461)</f>
        <v/>
      </c>
      <c r="H461" s="125" t="str">
        <f>IF('Dépenses sur factures'!H461="","",'Dépenses sur factures'!H461)</f>
        <v/>
      </c>
      <c r="I461" s="102"/>
      <c r="J461" s="297" t="str">
        <f t="shared" si="21"/>
        <v/>
      </c>
      <c r="K461" s="297" t="str">
        <f t="shared" si="22"/>
        <v/>
      </c>
      <c r="L461" s="102"/>
      <c r="M461" s="193"/>
      <c r="N461" s="194"/>
      <c r="O461" s="301" t="str">
        <f>IF(AND(OR(I461="KO",L461&lt;&gt;""),OR(I461="",J461="",K461="")),Listes!$A$68,IF(AND(L461="",I461&lt;&gt;""),Listes!$A$69,IF(AND(H461&lt;L461,N461=""),Listes!$A$70,IF(AND(K461&lt;J461,N461=""),Listes!$A$71,IF(AND(L461&lt;&gt;"",L461&lt;H461,M461=""),Listes!$A$72,IF(AND(P461="",OR(I461&lt;&gt;"",J461&lt;&gt;"",K461&lt;&gt;"")),Listes!$A$73,""))))))</f>
        <v/>
      </c>
      <c r="P461" s="291"/>
      <c r="Q461" s="331">
        <f t="shared" si="23"/>
        <v>0</v>
      </c>
    </row>
    <row r="462" spans="1:17" ht="20.149999999999999" customHeight="1" x14ac:dyDescent="0.35">
      <c r="A462" s="126">
        <v>456</v>
      </c>
      <c r="B462" s="123" t="str">
        <f>IF('Dépenses sur factures'!B462="","",'Dépenses sur factures'!B462)</f>
        <v/>
      </c>
      <c r="C462" s="197" t="str">
        <f>IF('Dépenses sur factures'!C462="","",'Dépenses sur factures'!C462)</f>
        <v/>
      </c>
      <c r="D462" s="197" t="str">
        <f>IF('Dépenses sur factures'!D462="","",'Dépenses sur factures'!D462)</f>
        <v/>
      </c>
      <c r="E462" s="123" t="str">
        <f>IF('Dépenses sur factures'!E462="","",'Dépenses sur factures'!E462)</f>
        <v/>
      </c>
      <c r="F462" s="296" t="str">
        <f>IF('Dépenses sur factures'!F462="","",'Dépenses sur factures'!F462)</f>
        <v/>
      </c>
      <c r="G462" s="296" t="str">
        <f>IF('Dépenses sur factures'!G462="","",'Dépenses sur factures'!G462)</f>
        <v/>
      </c>
      <c r="H462" s="125" t="str">
        <f>IF('Dépenses sur factures'!H462="","",'Dépenses sur factures'!H462)</f>
        <v/>
      </c>
      <c r="I462" s="102"/>
      <c r="J462" s="297" t="str">
        <f t="shared" si="21"/>
        <v/>
      </c>
      <c r="K462" s="297" t="str">
        <f t="shared" si="22"/>
        <v/>
      </c>
      <c r="L462" s="102"/>
      <c r="M462" s="193"/>
      <c r="N462" s="194"/>
      <c r="O462" s="301" t="str">
        <f>IF(AND(OR(I462="KO",L462&lt;&gt;""),OR(I462="",J462="",K462="")),Listes!$A$68,IF(AND(L462="",I462&lt;&gt;""),Listes!$A$69,IF(AND(H462&lt;L462,N462=""),Listes!$A$70,IF(AND(K462&lt;J462,N462=""),Listes!$A$71,IF(AND(L462&lt;&gt;"",L462&lt;H462,M462=""),Listes!$A$72,IF(AND(P462="",OR(I462&lt;&gt;"",J462&lt;&gt;"",K462&lt;&gt;"")),Listes!$A$73,""))))))</f>
        <v/>
      </c>
      <c r="P462" s="291"/>
      <c r="Q462" s="331">
        <f t="shared" si="23"/>
        <v>0</v>
      </c>
    </row>
    <row r="463" spans="1:17" ht="20.149999999999999" customHeight="1" x14ac:dyDescent="0.35">
      <c r="A463" s="126">
        <v>457</v>
      </c>
      <c r="B463" s="123" t="str">
        <f>IF('Dépenses sur factures'!B463="","",'Dépenses sur factures'!B463)</f>
        <v/>
      </c>
      <c r="C463" s="197" t="str">
        <f>IF('Dépenses sur factures'!C463="","",'Dépenses sur factures'!C463)</f>
        <v/>
      </c>
      <c r="D463" s="197" t="str">
        <f>IF('Dépenses sur factures'!D463="","",'Dépenses sur factures'!D463)</f>
        <v/>
      </c>
      <c r="E463" s="123" t="str">
        <f>IF('Dépenses sur factures'!E463="","",'Dépenses sur factures'!E463)</f>
        <v/>
      </c>
      <c r="F463" s="296" t="str">
        <f>IF('Dépenses sur factures'!F463="","",'Dépenses sur factures'!F463)</f>
        <v/>
      </c>
      <c r="G463" s="296" t="str">
        <f>IF('Dépenses sur factures'!G463="","",'Dépenses sur factures'!G463)</f>
        <v/>
      </c>
      <c r="H463" s="125" t="str">
        <f>IF('Dépenses sur factures'!H463="","",'Dépenses sur factures'!H463)</f>
        <v/>
      </c>
      <c r="I463" s="102"/>
      <c r="J463" s="297" t="str">
        <f t="shared" si="21"/>
        <v/>
      </c>
      <c r="K463" s="297" t="str">
        <f t="shared" si="22"/>
        <v/>
      </c>
      <c r="L463" s="102"/>
      <c r="M463" s="193"/>
      <c r="N463" s="194"/>
      <c r="O463" s="301" t="str">
        <f>IF(AND(OR(I463="KO",L463&lt;&gt;""),OR(I463="",J463="",K463="")),Listes!$A$68,IF(AND(L463="",I463&lt;&gt;""),Listes!$A$69,IF(AND(H463&lt;L463,N463=""),Listes!$A$70,IF(AND(K463&lt;J463,N463=""),Listes!$A$71,IF(AND(L463&lt;&gt;"",L463&lt;H463,M463=""),Listes!$A$72,IF(AND(P463="",OR(I463&lt;&gt;"",J463&lt;&gt;"",K463&lt;&gt;"")),Listes!$A$73,""))))))</f>
        <v/>
      </c>
      <c r="P463" s="291"/>
      <c r="Q463" s="331">
        <f t="shared" si="23"/>
        <v>0</v>
      </c>
    </row>
    <row r="464" spans="1:17" ht="20.149999999999999" customHeight="1" x14ac:dyDescent="0.35">
      <c r="A464" s="126">
        <v>458</v>
      </c>
      <c r="B464" s="123" t="str">
        <f>IF('Dépenses sur factures'!B464="","",'Dépenses sur factures'!B464)</f>
        <v/>
      </c>
      <c r="C464" s="197" t="str">
        <f>IF('Dépenses sur factures'!C464="","",'Dépenses sur factures'!C464)</f>
        <v/>
      </c>
      <c r="D464" s="197" t="str">
        <f>IF('Dépenses sur factures'!D464="","",'Dépenses sur factures'!D464)</f>
        <v/>
      </c>
      <c r="E464" s="123" t="str">
        <f>IF('Dépenses sur factures'!E464="","",'Dépenses sur factures'!E464)</f>
        <v/>
      </c>
      <c r="F464" s="296" t="str">
        <f>IF('Dépenses sur factures'!F464="","",'Dépenses sur factures'!F464)</f>
        <v/>
      </c>
      <c r="G464" s="296" t="str">
        <f>IF('Dépenses sur factures'!G464="","",'Dépenses sur factures'!G464)</f>
        <v/>
      </c>
      <c r="H464" s="125" t="str">
        <f>IF('Dépenses sur factures'!H464="","",'Dépenses sur factures'!H464)</f>
        <v/>
      </c>
      <c r="I464" s="102"/>
      <c r="J464" s="297" t="str">
        <f t="shared" si="21"/>
        <v/>
      </c>
      <c r="K464" s="297" t="str">
        <f t="shared" si="22"/>
        <v/>
      </c>
      <c r="L464" s="102"/>
      <c r="M464" s="193"/>
      <c r="N464" s="194"/>
      <c r="O464" s="301" t="str">
        <f>IF(AND(OR(I464="KO",L464&lt;&gt;""),OR(I464="",J464="",K464="")),Listes!$A$68,IF(AND(L464="",I464&lt;&gt;""),Listes!$A$69,IF(AND(H464&lt;L464,N464=""),Listes!$A$70,IF(AND(K464&lt;J464,N464=""),Listes!$A$71,IF(AND(L464&lt;&gt;"",L464&lt;H464,M464=""),Listes!$A$72,IF(AND(P464="",OR(I464&lt;&gt;"",J464&lt;&gt;"",K464&lt;&gt;"")),Listes!$A$73,""))))))</f>
        <v/>
      </c>
      <c r="P464" s="291"/>
      <c r="Q464" s="331">
        <f t="shared" si="23"/>
        <v>0</v>
      </c>
    </row>
    <row r="465" spans="1:17" ht="20.149999999999999" customHeight="1" x14ac:dyDescent="0.35">
      <c r="A465" s="126">
        <v>459</v>
      </c>
      <c r="B465" s="123" t="str">
        <f>IF('Dépenses sur factures'!B465="","",'Dépenses sur factures'!B465)</f>
        <v/>
      </c>
      <c r="C465" s="197" t="str">
        <f>IF('Dépenses sur factures'!C465="","",'Dépenses sur factures'!C465)</f>
        <v/>
      </c>
      <c r="D465" s="197" t="str">
        <f>IF('Dépenses sur factures'!D465="","",'Dépenses sur factures'!D465)</f>
        <v/>
      </c>
      <c r="E465" s="123" t="str">
        <f>IF('Dépenses sur factures'!E465="","",'Dépenses sur factures'!E465)</f>
        <v/>
      </c>
      <c r="F465" s="296" t="str">
        <f>IF('Dépenses sur factures'!F465="","",'Dépenses sur factures'!F465)</f>
        <v/>
      </c>
      <c r="G465" s="296" t="str">
        <f>IF('Dépenses sur factures'!G465="","",'Dépenses sur factures'!G465)</f>
        <v/>
      </c>
      <c r="H465" s="125" t="str">
        <f>IF('Dépenses sur factures'!H465="","",'Dépenses sur factures'!H465)</f>
        <v/>
      </c>
      <c r="I465" s="102"/>
      <c r="J465" s="297" t="str">
        <f t="shared" si="21"/>
        <v/>
      </c>
      <c r="K465" s="297" t="str">
        <f t="shared" si="22"/>
        <v/>
      </c>
      <c r="L465" s="102"/>
      <c r="M465" s="193"/>
      <c r="N465" s="194"/>
      <c r="O465" s="301" t="str">
        <f>IF(AND(OR(I465="KO",L465&lt;&gt;""),OR(I465="",J465="",K465="")),Listes!$A$68,IF(AND(L465="",I465&lt;&gt;""),Listes!$A$69,IF(AND(H465&lt;L465,N465=""),Listes!$A$70,IF(AND(K465&lt;J465,N465=""),Listes!$A$71,IF(AND(L465&lt;&gt;"",L465&lt;H465,M465=""),Listes!$A$72,IF(AND(P465="",OR(I465&lt;&gt;"",J465&lt;&gt;"",K465&lt;&gt;"")),Listes!$A$73,""))))))</f>
        <v/>
      </c>
      <c r="P465" s="291"/>
      <c r="Q465" s="331">
        <f t="shared" si="23"/>
        <v>0</v>
      </c>
    </row>
    <row r="466" spans="1:17" ht="20.149999999999999" customHeight="1" x14ac:dyDescent="0.35">
      <c r="A466" s="126">
        <v>460</v>
      </c>
      <c r="B466" s="123" t="str">
        <f>IF('Dépenses sur factures'!B466="","",'Dépenses sur factures'!B466)</f>
        <v/>
      </c>
      <c r="C466" s="197" t="str">
        <f>IF('Dépenses sur factures'!C466="","",'Dépenses sur factures'!C466)</f>
        <v/>
      </c>
      <c r="D466" s="197" t="str">
        <f>IF('Dépenses sur factures'!D466="","",'Dépenses sur factures'!D466)</f>
        <v/>
      </c>
      <c r="E466" s="123" t="str">
        <f>IF('Dépenses sur factures'!E466="","",'Dépenses sur factures'!E466)</f>
        <v/>
      </c>
      <c r="F466" s="296" t="str">
        <f>IF('Dépenses sur factures'!F466="","",'Dépenses sur factures'!F466)</f>
        <v/>
      </c>
      <c r="G466" s="296" t="str">
        <f>IF('Dépenses sur factures'!G466="","",'Dépenses sur factures'!G466)</f>
        <v/>
      </c>
      <c r="H466" s="125" t="str">
        <f>IF('Dépenses sur factures'!H466="","",'Dépenses sur factures'!H466)</f>
        <v/>
      </c>
      <c r="I466" s="102"/>
      <c r="J466" s="297" t="str">
        <f t="shared" si="21"/>
        <v/>
      </c>
      <c r="K466" s="297" t="str">
        <f t="shared" si="22"/>
        <v/>
      </c>
      <c r="L466" s="102"/>
      <c r="M466" s="193"/>
      <c r="N466" s="194"/>
      <c r="O466" s="301" t="str">
        <f>IF(AND(OR(I466="KO",L466&lt;&gt;""),OR(I466="",J466="",K466="")),Listes!$A$68,IF(AND(L466="",I466&lt;&gt;""),Listes!$A$69,IF(AND(H466&lt;L466,N466=""),Listes!$A$70,IF(AND(K466&lt;J466,N466=""),Listes!$A$71,IF(AND(L466&lt;&gt;"",L466&lt;H466,M466=""),Listes!$A$72,IF(AND(P466="",OR(I466&lt;&gt;"",J466&lt;&gt;"",K466&lt;&gt;"")),Listes!$A$73,""))))))</f>
        <v/>
      </c>
      <c r="P466" s="291"/>
      <c r="Q466" s="331">
        <f t="shared" si="23"/>
        <v>0</v>
      </c>
    </row>
    <row r="467" spans="1:17" ht="20.149999999999999" customHeight="1" x14ac:dyDescent="0.35">
      <c r="A467" s="126">
        <v>461</v>
      </c>
      <c r="B467" s="123" t="str">
        <f>IF('Dépenses sur factures'!B467="","",'Dépenses sur factures'!B467)</f>
        <v/>
      </c>
      <c r="C467" s="197" t="str">
        <f>IF('Dépenses sur factures'!C467="","",'Dépenses sur factures'!C467)</f>
        <v/>
      </c>
      <c r="D467" s="197" t="str">
        <f>IF('Dépenses sur factures'!D467="","",'Dépenses sur factures'!D467)</f>
        <v/>
      </c>
      <c r="E467" s="123" t="str">
        <f>IF('Dépenses sur factures'!E467="","",'Dépenses sur factures'!E467)</f>
        <v/>
      </c>
      <c r="F467" s="296" t="str">
        <f>IF('Dépenses sur factures'!F467="","",'Dépenses sur factures'!F467)</f>
        <v/>
      </c>
      <c r="G467" s="296" t="str">
        <f>IF('Dépenses sur factures'!G467="","",'Dépenses sur factures'!G467)</f>
        <v/>
      </c>
      <c r="H467" s="125" t="str">
        <f>IF('Dépenses sur factures'!H467="","",'Dépenses sur factures'!H467)</f>
        <v/>
      </c>
      <c r="I467" s="102"/>
      <c r="J467" s="297" t="str">
        <f t="shared" si="21"/>
        <v/>
      </c>
      <c r="K467" s="297" t="str">
        <f t="shared" si="22"/>
        <v/>
      </c>
      <c r="L467" s="102"/>
      <c r="M467" s="193"/>
      <c r="N467" s="194"/>
      <c r="O467" s="301" t="str">
        <f>IF(AND(OR(I467="KO",L467&lt;&gt;""),OR(I467="",J467="",K467="")),Listes!$A$68,IF(AND(L467="",I467&lt;&gt;""),Listes!$A$69,IF(AND(H467&lt;L467,N467=""),Listes!$A$70,IF(AND(K467&lt;J467,N467=""),Listes!$A$71,IF(AND(L467&lt;&gt;"",L467&lt;H467,M467=""),Listes!$A$72,IF(AND(P467="",OR(I467&lt;&gt;"",J467&lt;&gt;"",K467&lt;&gt;"")),Listes!$A$73,""))))))</f>
        <v/>
      </c>
      <c r="P467" s="291"/>
      <c r="Q467" s="331">
        <f t="shared" si="23"/>
        <v>0</v>
      </c>
    </row>
    <row r="468" spans="1:17" ht="20.149999999999999" customHeight="1" x14ac:dyDescent="0.35">
      <c r="A468" s="126">
        <v>462</v>
      </c>
      <c r="B468" s="123" t="str">
        <f>IF('Dépenses sur factures'!B468="","",'Dépenses sur factures'!B468)</f>
        <v/>
      </c>
      <c r="C468" s="197" t="str">
        <f>IF('Dépenses sur factures'!C468="","",'Dépenses sur factures'!C468)</f>
        <v/>
      </c>
      <c r="D468" s="197" t="str">
        <f>IF('Dépenses sur factures'!D468="","",'Dépenses sur factures'!D468)</f>
        <v/>
      </c>
      <c r="E468" s="123" t="str">
        <f>IF('Dépenses sur factures'!E468="","",'Dépenses sur factures'!E468)</f>
        <v/>
      </c>
      <c r="F468" s="296" t="str">
        <f>IF('Dépenses sur factures'!F468="","",'Dépenses sur factures'!F468)</f>
        <v/>
      </c>
      <c r="G468" s="296" t="str">
        <f>IF('Dépenses sur factures'!G468="","",'Dépenses sur factures'!G468)</f>
        <v/>
      </c>
      <c r="H468" s="125" t="str">
        <f>IF('Dépenses sur factures'!H468="","",'Dépenses sur factures'!H468)</f>
        <v/>
      </c>
      <c r="I468" s="102"/>
      <c r="J468" s="297" t="str">
        <f t="shared" si="21"/>
        <v/>
      </c>
      <c r="K468" s="297" t="str">
        <f t="shared" si="22"/>
        <v/>
      </c>
      <c r="L468" s="102"/>
      <c r="M468" s="193"/>
      <c r="N468" s="194"/>
      <c r="O468" s="301" t="str">
        <f>IF(AND(OR(I468="KO",L468&lt;&gt;""),OR(I468="",J468="",K468="")),Listes!$A$68,IF(AND(L468="",I468&lt;&gt;""),Listes!$A$69,IF(AND(H468&lt;L468,N468=""),Listes!$A$70,IF(AND(K468&lt;J468,N468=""),Listes!$A$71,IF(AND(L468&lt;&gt;"",L468&lt;H468,M468=""),Listes!$A$72,IF(AND(P468="",OR(I468&lt;&gt;"",J468&lt;&gt;"",K468&lt;&gt;"")),Listes!$A$73,""))))))</f>
        <v/>
      </c>
      <c r="P468" s="291"/>
      <c r="Q468" s="331">
        <f t="shared" si="23"/>
        <v>0</v>
      </c>
    </row>
    <row r="469" spans="1:17" ht="20.149999999999999" customHeight="1" x14ac:dyDescent="0.35">
      <c r="A469" s="126">
        <v>463</v>
      </c>
      <c r="B469" s="123" t="str">
        <f>IF('Dépenses sur factures'!B469="","",'Dépenses sur factures'!B469)</f>
        <v/>
      </c>
      <c r="C469" s="197" t="str">
        <f>IF('Dépenses sur factures'!C469="","",'Dépenses sur factures'!C469)</f>
        <v/>
      </c>
      <c r="D469" s="197" t="str">
        <f>IF('Dépenses sur factures'!D469="","",'Dépenses sur factures'!D469)</f>
        <v/>
      </c>
      <c r="E469" s="123" t="str">
        <f>IF('Dépenses sur factures'!E469="","",'Dépenses sur factures'!E469)</f>
        <v/>
      </c>
      <c r="F469" s="296" t="str">
        <f>IF('Dépenses sur factures'!F469="","",'Dépenses sur factures'!F469)</f>
        <v/>
      </c>
      <c r="G469" s="296" t="str">
        <f>IF('Dépenses sur factures'!G469="","",'Dépenses sur factures'!G469)</f>
        <v/>
      </c>
      <c r="H469" s="125" t="str">
        <f>IF('Dépenses sur factures'!H469="","",'Dépenses sur factures'!H469)</f>
        <v/>
      </c>
      <c r="I469" s="102"/>
      <c r="J469" s="297" t="str">
        <f t="shared" si="21"/>
        <v/>
      </c>
      <c r="K469" s="297" t="str">
        <f t="shared" si="22"/>
        <v/>
      </c>
      <c r="L469" s="102"/>
      <c r="M469" s="193"/>
      <c r="N469" s="194"/>
      <c r="O469" s="301" t="str">
        <f>IF(AND(OR(I469="KO",L469&lt;&gt;""),OR(I469="",J469="",K469="")),Listes!$A$68,IF(AND(L469="",I469&lt;&gt;""),Listes!$A$69,IF(AND(H469&lt;L469,N469=""),Listes!$A$70,IF(AND(K469&lt;J469,N469=""),Listes!$A$71,IF(AND(L469&lt;&gt;"",L469&lt;H469,M469=""),Listes!$A$72,IF(AND(P469="",OR(I469&lt;&gt;"",J469&lt;&gt;"",K469&lt;&gt;"")),Listes!$A$73,""))))))</f>
        <v/>
      </c>
      <c r="P469" s="291"/>
      <c r="Q469" s="331">
        <f t="shared" si="23"/>
        <v>0</v>
      </c>
    </row>
    <row r="470" spans="1:17" ht="20.149999999999999" customHeight="1" x14ac:dyDescent="0.35">
      <c r="A470" s="126">
        <v>464</v>
      </c>
      <c r="B470" s="123" t="str">
        <f>IF('Dépenses sur factures'!B470="","",'Dépenses sur factures'!B470)</f>
        <v/>
      </c>
      <c r="C470" s="197" t="str">
        <f>IF('Dépenses sur factures'!C470="","",'Dépenses sur factures'!C470)</f>
        <v/>
      </c>
      <c r="D470" s="197" t="str">
        <f>IF('Dépenses sur factures'!D470="","",'Dépenses sur factures'!D470)</f>
        <v/>
      </c>
      <c r="E470" s="123" t="str">
        <f>IF('Dépenses sur factures'!E470="","",'Dépenses sur factures'!E470)</f>
        <v/>
      </c>
      <c r="F470" s="296" t="str">
        <f>IF('Dépenses sur factures'!F470="","",'Dépenses sur factures'!F470)</f>
        <v/>
      </c>
      <c r="G470" s="296" t="str">
        <f>IF('Dépenses sur factures'!G470="","",'Dépenses sur factures'!G470)</f>
        <v/>
      </c>
      <c r="H470" s="125" t="str">
        <f>IF('Dépenses sur factures'!H470="","",'Dépenses sur factures'!H470)</f>
        <v/>
      </c>
      <c r="I470" s="102"/>
      <c r="J470" s="297" t="str">
        <f t="shared" si="21"/>
        <v/>
      </c>
      <c r="K470" s="297" t="str">
        <f t="shared" si="22"/>
        <v/>
      </c>
      <c r="L470" s="102"/>
      <c r="M470" s="193"/>
      <c r="N470" s="194"/>
      <c r="O470" s="301" t="str">
        <f>IF(AND(OR(I470="KO",L470&lt;&gt;""),OR(I470="",J470="",K470="")),Listes!$A$68,IF(AND(L470="",I470&lt;&gt;""),Listes!$A$69,IF(AND(H470&lt;L470,N470=""),Listes!$A$70,IF(AND(K470&lt;J470,N470=""),Listes!$A$71,IF(AND(L470&lt;&gt;"",L470&lt;H470,M470=""),Listes!$A$72,IF(AND(P470="",OR(I470&lt;&gt;"",J470&lt;&gt;"",K470&lt;&gt;"")),Listes!$A$73,""))))))</f>
        <v/>
      </c>
      <c r="P470" s="291"/>
      <c r="Q470" s="331">
        <f t="shared" si="23"/>
        <v>0</v>
      </c>
    </row>
    <row r="471" spans="1:17" ht="20.149999999999999" customHeight="1" x14ac:dyDescent="0.35">
      <c r="A471" s="126">
        <v>465</v>
      </c>
      <c r="B471" s="123" t="str">
        <f>IF('Dépenses sur factures'!B471="","",'Dépenses sur factures'!B471)</f>
        <v/>
      </c>
      <c r="C471" s="197" t="str">
        <f>IF('Dépenses sur factures'!C471="","",'Dépenses sur factures'!C471)</f>
        <v/>
      </c>
      <c r="D471" s="197" t="str">
        <f>IF('Dépenses sur factures'!D471="","",'Dépenses sur factures'!D471)</f>
        <v/>
      </c>
      <c r="E471" s="123" t="str">
        <f>IF('Dépenses sur factures'!E471="","",'Dépenses sur factures'!E471)</f>
        <v/>
      </c>
      <c r="F471" s="296" t="str">
        <f>IF('Dépenses sur factures'!F471="","",'Dépenses sur factures'!F471)</f>
        <v/>
      </c>
      <c r="G471" s="296" t="str">
        <f>IF('Dépenses sur factures'!G471="","",'Dépenses sur factures'!G471)</f>
        <v/>
      </c>
      <c r="H471" s="125" t="str">
        <f>IF('Dépenses sur factures'!H471="","",'Dépenses sur factures'!H471)</f>
        <v/>
      </c>
      <c r="I471" s="102"/>
      <c r="J471" s="297" t="str">
        <f t="shared" si="21"/>
        <v/>
      </c>
      <c r="K471" s="297" t="str">
        <f t="shared" si="22"/>
        <v/>
      </c>
      <c r="L471" s="102"/>
      <c r="M471" s="193"/>
      <c r="N471" s="194"/>
      <c r="O471" s="301" t="str">
        <f>IF(AND(OR(I471="KO",L471&lt;&gt;""),OR(I471="",J471="",K471="")),Listes!$A$68,IF(AND(L471="",I471&lt;&gt;""),Listes!$A$69,IF(AND(H471&lt;L471,N471=""),Listes!$A$70,IF(AND(K471&lt;J471,N471=""),Listes!$A$71,IF(AND(L471&lt;&gt;"",L471&lt;H471,M471=""),Listes!$A$72,IF(AND(P471="",OR(I471&lt;&gt;"",J471&lt;&gt;"",K471&lt;&gt;"")),Listes!$A$73,""))))))</f>
        <v/>
      </c>
      <c r="P471" s="291"/>
      <c r="Q471" s="331">
        <f t="shared" si="23"/>
        <v>0</v>
      </c>
    </row>
    <row r="472" spans="1:17" ht="20.149999999999999" customHeight="1" x14ac:dyDescent="0.35">
      <c r="A472" s="126">
        <v>466</v>
      </c>
      <c r="B472" s="123" t="str">
        <f>IF('Dépenses sur factures'!B472="","",'Dépenses sur factures'!B472)</f>
        <v/>
      </c>
      <c r="C472" s="197" t="str">
        <f>IF('Dépenses sur factures'!C472="","",'Dépenses sur factures'!C472)</f>
        <v/>
      </c>
      <c r="D472" s="197" t="str">
        <f>IF('Dépenses sur factures'!D472="","",'Dépenses sur factures'!D472)</f>
        <v/>
      </c>
      <c r="E472" s="123" t="str">
        <f>IF('Dépenses sur factures'!E472="","",'Dépenses sur factures'!E472)</f>
        <v/>
      </c>
      <c r="F472" s="296" t="str">
        <f>IF('Dépenses sur factures'!F472="","",'Dépenses sur factures'!F472)</f>
        <v/>
      </c>
      <c r="G472" s="296" t="str">
        <f>IF('Dépenses sur factures'!G472="","",'Dépenses sur factures'!G472)</f>
        <v/>
      </c>
      <c r="H472" s="125" t="str">
        <f>IF('Dépenses sur factures'!H472="","",'Dépenses sur factures'!H472)</f>
        <v/>
      </c>
      <c r="I472" s="102"/>
      <c r="J472" s="297" t="str">
        <f t="shared" si="21"/>
        <v/>
      </c>
      <c r="K472" s="297" t="str">
        <f t="shared" si="22"/>
        <v/>
      </c>
      <c r="L472" s="102"/>
      <c r="M472" s="193"/>
      <c r="N472" s="194"/>
      <c r="O472" s="301" t="str">
        <f>IF(AND(OR(I472="KO",L472&lt;&gt;""),OR(I472="",J472="",K472="")),Listes!$A$68,IF(AND(L472="",I472&lt;&gt;""),Listes!$A$69,IF(AND(H472&lt;L472,N472=""),Listes!$A$70,IF(AND(K472&lt;J472,N472=""),Listes!$A$71,IF(AND(L472&lt;&gt;"",L472&lt;H472,M472=""),Listes!$A$72,IF(AND(P472="",OR(I472&lt;&gt;"",J472&lt;&gt;"",K472&lt;&gt;"")),Listes!$A$73,""))))))</f>
        <v/>
      </c>
      <c r="P472" s="291"/>
      <c r="Q472" s="331">
        <f t="shared" si="23"/>
        <v>0</v>
      </c>
    </row>
    <row r="473" spans="1:17" ht="20.149999999999999" customHeight="1" x14ac:dyDescent="0.35">
      <c r="A473" s="126">
        <v>467</v>
      </c>
      <c r="B473" s="123" t="str">
        <f>IF('Dépenses sur factures'!B473="","",'Dépenses sur factures'!B473)</f>
        <v/>
      </c>
      <c r="C473" s="197" t="str">
        <f>IF('Dépenses sur factures'!C473="","",'Dépenses sur factures'!C473)</f>
        <v/>
      </c>
      <c r="D473" s="197" t="str">
        <f>IF('Dépenses sur factures'!D473="","",'Dépenses sur factures'!D473)</f>
        <v/>
      </c>
      <c r="E473" s="123" t="str">
        <f>IF('Dépenses sur factures'!E473="","",'Dépenses sur factures'!E473)</f>
        <v/>
      </c>
      <c r="F473" s="296" t="str">
        <f>IF('Dépenses sur factures'!F473="","",'Dépenses sur factures'!F473)</f>
        <v/>
      </c>
      <c r="G473" s="296" t="str">
        <f>IF('Dépenses sur factures'!G473="","",'Dépenses sur factures'!G473)</f>
        <v/>
      </c>
      <c r="H473" s="125" t="str">
        <f>IF('Dépenses sur factures'!H473="","",'Dépenses sur factures'!H473)</f>
        <v/>
      </c>
      <c r="I473" s="102"/>
      <c r="J473" s="297" t="str">
        <f t="shared" si="21"/>
        <v/>
      </c>
      <c r="K473" s="297" t="str">
        <f t="shared" si="22"/>
        <v/>
      </c>
      <c r="L473" s="102"/>
      <c r="M473" s="193"/>
      <c r="N473" s="194"/>
      <c r="O473" s="301" t="str">
        <f>IF(AND(OR(I473="KO",L473&lt;&gt;""),OR(I473="",J473="",K473="")),Listes!$A$68,IF(AND(L473="",I473&lt;&gt;""),Listes!$A$69,IF(AND(H473&lt;L473,N473=""),Listes!$A$70,IF(AND(K473&lt;J473,N473=""),Listes!$A$71,IF(AND(L473&lt;&gt;"",L473&lt;H473,M473=""),Listes!$A$72,IF(AND(P473="",OR(I473&lt;&gt;"",J473&lt;&gt;"",K473&lt;&gt;"")),Listes!$A$73,""))))))</f>
        <v/>
      </c>
      <c r="P473" s="291"/>
      <c r="Q473" s="331">
        <f t="shared" si="23"/>
        <v>0</v>
      </c>
    </row>
    <row r="474" spans="1:17" ht="20.149999999999999" customHeight="1" x14ac:dyDescent="0.35">
      <c r="A474" s="126">
        <v>468</v>
      </c>
      <c r="B474" s="123" t="str">
        <f>IF('Dépenses sur factures'!B474="","",'Dépenses sur factures'!B474)</f>
        <v/>
      </c>
      <c r="C474" s="197" t="str">
        <f>IF('Dépenses sur factures'!C474="","",'Dépenses sur factures'!C474)</f>
        <v/>
      </c>
      <c r="D474" s="197" t="str">
        <f>IF('Dépenses sur factures'!D474="","",'Dépenses sur factures'!D474)</f>
        <v/>
      </c>
      <c r="E474" s="123" t="str">
        <f>IF('Dépenses sur factures'!E474="","",'Dépenses sur factures'!E474)</f>
        <v/>
      </c>
      <c r="F474" s="296" t="str">
        <f>IF('Dépenses sur factures'!F474="","",'Dépenses sur factures'!F474)</f>
        <v/>
      </c>
      <c r="G474" s="296" t="str">
        <f>IF('Dépenses sur factures'!G474="","",'Dépenses sur factures'!G474)</f>
        <v/>
      </c>
      <c r="H474" s="125" t="str">
        <f>IF('Dépenses sur factures'!H474="","",'Dépenses sur factures'!H474)</f>
        <v/>
      </c>
      <c r="I474" s="102"/>
      <c r="J474" s="297" t="str">
        <f t="shared" si="21"/>
        <v/>
      </c>
      <c r="K474" s="297" t="str">
        <f t="shared" si="22"/>
        <v/>
      </c>
      <c r="L474" s="102"/>
      <c r="M474" s="193"/>
      <c r="N474" s="194"/>
      <c r="O474" s="301" t="str">
        <f>IF(AND(OR(I474="KO",L474&lt;&gt;""),OR(I474="",J474="",K474="")),Listes!$A$68,IF(AND(L474="",I474&lt;&gt;""),Listes!$A$69,IF(AND(H474&lt;L474,N474=""),Listes!$A$70,IF(AND(K474&lt;J474,N474=""),Listes!$A$71,IF(AND(L474&lt;&gt;"",L474&lt;H474,M474=""),Listes!$A$72,IF(AND(P474="",OR(I474&lt;&gt;"",J474&lt;&gt;"",K474&lt;&gt;"")),Listes!$A$73,""))))))</f>
        <v/>
      </c>
      <c r="P474" s="291"/>
      <c r="Q474" s="331">
        <f t="shared" si="23"/>
        <v>0</v>
      </c>
    </row>
    <row r="475" spans="1:17" ht="20.149999999999999" customHeight="1" x14ac:dyDescent="0.35">
      <c r="A475" s="126">
        <v>469</v>
      </c>
      <c r="B475" s="123" t="str">
        <f>IF('Dépenses sur factures'!B475="","",'Dépenses sur factures'!B475)</f>
        <v/>
      </c>
      <c r="C475" s="197" t="str">
        <f>IF('Dépenses sur factures'!C475="","",'Dépenses sur factures'!C475)</f>
        <v/>
      </c>
      <c r="D475" s="197" t="str">
        <f>IF('Dépenses sur factures'!D475="","",'Dépenses sur factures'!D475)</f>
        <v/>
      </c>
      <c r="E475" s="123" t="str">
        <f>IF('Dépenses sur factures'!E475="","",'Dépenses sur factures'!E475)</f>
        <v/>
      </c>
      <c r="F475" s="296" t="str">
        <f>IF('Dépenses sur factures'!F475="","",'Dépenses sur factures'!F475)</f>
        <v/>
      </c>
      <c r="G475" s="296" t="str">
        <f>IF('Dépenses sur factures'!G475="","",'Dépenses sur factures'!G475)</f>
        <v/>
      </c>
      <c r="H475" s="125" t="str">
        <f>IF('Dépenses sur factures'!H475="","",'Dépenses sur factures'!H475)</f>
        <v/>
      </c>
      <c r="I475" s="102"/>
      <c r="J475" s="297" t="str">
        <f t="shared" si="21"/>
        <v/>
      </c>
      <c r="K475" s="297" t="str">
        <f t="shared" si="22"/>
        <v/>
      </c>
      <c r="L475" s="102"/>
      <c r="M475" s="193"/>
      <c r="N475" s="194"/>
      <c r="O475" s="301" t="str">
        <f>IF(AND(OR(I475="KO",L475&lt;&gt;""),OR(I475="",J475="",K475="")),Listes!$A$68,IF(AND(L475="",I475&lt;&gt;""),Listes!$A$69,IF(AND(H475&lt;L475,N475=""),Listes!$A$70,IF(AND(K475&lt;J475,N475=""),Listes!$A$71,IF(AND(L475&lt;&gt;"",L475&lt;H475,M475=""),Listes!$A$72,IF(AND(P475="",OR(I475&lt;&gt;"",J475&lt;&gt;"",K475&lt;&gt;"")),Listes!$A$73,""))))))</f>
        <v/>
      </c>
      <c r="P475" s="291"/>
      <c r="Q475" s="331">
        <f t="shared" si="23"/>
        <v>0</v>
      </c>
    </row>
    <row r="476" spans="1:17" ht="20.149999999999999" customHeight="1" x14ac:dyDescent="0.35">
      <c r="A476" s="126">
        <v>470</v>
      </c>
      <c r="B476" s="123" t="str">
        <f>IF('Dépenses sur factures'!B476="","",'Dépenses sur factures'!B476)</f>
        <v/>
      </c>
      <c r="C476" s="197" t="str">
        <f>IF('Dépenses sur factures'!C476="","",'Dépenses sur factures'!C476)</f>
        <v/>
      </c>
      <c r="D476" s="197" t="str">
        <f>IF('Dépenses sur factures'!D476="","",'Dépenses sur factures'!D476)</f>
        <v/>
      </c>
      <c r="E476" s="123" t="str">
        <f>IF('Dépenses sur factures'!E476="","",'Dépenses sur factures'!E476)</f>
        <v/>
      </c>
      <c r="F476" s="296" t="str">
        <f>IF('Dépenses sur factures'!F476="","",'Dépenses sur factures'!F476)</f>
        <v/>
      </c>
      <c r="G476" s="296" t="str">
        <f>IF('Dépenses sur factures'!G476="","",'Dépenses sur factures'!G476)</f>
        <v/>
      </c>
      <c r="H476" s="125" t="str">
        <f>IF('Dépenses sur factures'!H476="","",'Dépenses sur factures'!H476)</f>
        <v/>
      </c>
      <c r="I476" s="102"/>
      <c r="J476" s="297" t="str">
        <f t="shared" si="21"/>
        <v/>
      </c>
      <c r="K476" s="297" t="str">
        <f t="shared" si="22"/>
        <v/>
      </c>
      <c r="L476" s="102"/>
      <c r="M476" s="193"/>
      <c r="N476" s="194"/>
      <c r="O476" s="301" t="str">
        <f>IF(AND(OR(I476="KO",L476&lt;&gt;""),OR(I476="",J476="",K476="")),Listes!$A$68,IF(AND(L476="",I476&lt;&gt;""),Listes!$A$69,IF(AND(H476&lt;L476,N476=""),Listes!$A$70,IF(AND(K476&lt;J476,N476=""),Listes!$A$71,IF(AND(L476&lt;&gt;"",L476&lt;H476,M476=""),Listes!$A$72,IF(AND(P476="",OR(I476&lt;&gt;"",J476&lt;&gt;"",K476&lt;&gt;"")),Listes!$A$73,""))))))</f>
        <v/>
      </c>
      <c r="P476" s="291"/>
      <c r="Q476" s="331">
        <f t="shared" si="23"/>
        <v>0</v>
      </c>
    </row>
    <row r="477" spans="1:17" ht="20.149999999999999" customHeight="1" x14ac:dyDescent="0.35">
      <c r="A477" s="126">
        <v>471</v>
      </c>
      <c r="B477" s="123" t="str">
        <f>IF('Dépenses sur factures'!B477="","",'Dépenses sur factures'!B477)</f>
        <v/>
      </c>
      <c r="C477" s="197" t="str">
        <f>IF('Dépenses sur factures'!C477="","",'Dépenses sur factures'!C477)</f>
        <v/>
      </c>
      <c r="D477" s="197" t="str">
        <f>IF('Dépenses sur factures'!D477="","",'Dépenses sur factures'!D477)</f>
        <v/>
      </c>
      <c r="E477" s="123" t="str">
        <f>IF('Dépenses sur factures'!E477="","",'Dépenses sur factures'!E477)</f>
        <v/>
      </c>
      <c r="F477" s="296" t="str">
        <f>IF('Dépenses sur factures'!F477="","",'Dépenses sur factures'!F477)</f>
        <v/>
      </c>
      <c r="G477" s="296" t="str">
        <f>IF('Dépenses sur factures'!G477="","",'Dépenses sur factures'!G477)</f>
        <v/>
      </c>
      <c r="H477" s="125" t="str">
        <f>IF('Dépenses sur factures'!H477="","",'Dépenses sur factures'!H477)</f>
        <v/>
      </c>
      <c r="I477" s="102"/>
      <c r="J477" s="297" t="str">
        <f t="shared" si="21"/>
        <v/>
      </c>
      <c r="K477" s="297" t="str">
        <f t="shared" si="22"/>
        <v/>
      </c>
      <c r="L477" s="102"/>
      <c r="M477" s="193"/>
      <c r="N477" s="194"/>
      <c r="O477" s="301" t="str">
        <f>IF(AND(OR(I477="KO",L477&lt;&gt;""),OR(I477="",J477="",K477="")),Listes!$A$68,IF(AND(L477="",I477&lt;&gt;""),Listes!$A$69,IF(AND(H477&lt;L477,N477=""),Listes!$A$70,IF(AND(K477&lt;J477,N477=""),Listes!$A$71,IF(AND(L477&lt;&gt;"",L477&lt;H477,M477=""),Listes!$A$72,IF(AND(P477="",OR(I477&lt;&gt;"",J477&lt;&gt;"",K477&lt;&gt;"")),Listes!$A$73,""))))))</f>
        <v/>
      </c>
      <c r="P477" s="291"/>
      <c r="Q477" s="331">
        <f t="shared" si="23"/>
        <v>0</v>
      </c>
    </row>
    <row r="478" spans="1:17" ht="20.149999999999999" customHeight="1" x14ac:dyDescent="0.35">
      <c r="A478" s="126">
        <v>472</v>
      </c>
      <c r="B478" s="123" t="str">
        <f>IF('Dépenses sur factures'!B478="","",'Dépenses sur factures'!B478)</f>
        <v/>
      </c>
      <c r="C478" s="197" t="str">
        <f>IF('Dépenses sur factures'!C478="","",'Dépenses sur factures'!C478)</f>
        <v/>
      </c>
      <c r="D478" s="197" t="str">
        <f>IF('Dépenses sur factures'!D478="","",'Dépenses sur factures'!D478)</f>
        <v/>
      </c>
      <c r="E478" s="123" t="str">
        <f>IF('Dépenses sur factures'!E478="","",'Dépenses sur factures'!E478)</f>
        <v/>
      </c>
      <c r="F478" s="296" t="str">
        <f>IF('Dépenses sur factures'!F478="","",'Dépenses sur factures'!F478)</f>
        <v/>
      </c>
      <c r="G478" s="296" t="str">
        <f>IF('Dépenses sur factures'!G478="","",'Dépenses sur factures'!G478)</f>
        <v/>
      </c>
      <c r="H478" s="125" t="str">
        <f>IF('Dépenses sur factures'!H478="","",'Dépenses sur factures'!H478)</f>
        <v/>
      </c>
      <c r="I478" s="102"/>
      <c r="J478" s="297" t="str">
        <f t="shared" si="21"/>
        <v/>
      </c>
      <c r="K478" s="297" t="str">
        <f t="shared" si="22"/>
        <v/>
      </c>
      <c r="L478" s="102"/>
      <c r="M478" s="193"/>
      <c r="N478" s="194"/>
      <c r="O478" s="301" t="str">
        <f>IF(AND(OR(I478="KO",L478&lt;&gt;""),OR(I478="",J478="",K478="")),Listes!$A$68,IF(AND(L478="",I478&lt;&gt;""),Listes!$A$69,IF(AND(H478&lt;L478,N478=""),Listes!$A$70,IF(AND(K478&lt;J478,N478=""),Listes!$A$71,IF(AND(L478&lt;&gt;"",L478&lt;H478,M478=""),Listes!$A$72,IF(AND(P478="",OR(I478&lt;&gt;"",J478&lt;&gt;"",K478&lt;&gt;"")),Listes!$A$73,""))))))</f>
        <v/>
      </c>
      <c r="P478" s="291"/>
      <c r="Q478" s="331">
        <f t="shared" si="23"/>
        <v>0</v>
      </c>
    </row>
    <row r="479" spans="1:17" ht="20.149999999999999" customHeight="1" x14ac:dyDescent="0.35">
      <c r="A479" s="126">
        <v>473</v>
      </c>
      <c r="B479" s="123" t="str">
        <f>IF('Dépenses sur factures'!B479="","",'Dépenses sur factures'!B479)</f>
        <v/>
      </c>
      <c r="C479" s="197" t="str">
        <f>IF('Dépenses sur factures'!C479="","",'Dépenses sur factures'!C479)</f>
        <v/>
      </c>
      <c r="D479" s="197" t="str">
        <f>IF('Dépenses sur factures'!D479="","",'Dépenses sur factures'!D479)</f>
        <v/>
      </c>
      <c r="E479" s="123" t="str">
        <f>IF('Dépenses sur factures'!E479="","",'Dépenses sur factures'!E479)</f>
        <v/>
      </c>
      <c r="F479" s="296" t="str">
        <f>IF('Dépenses sur factures'!F479="","",'Dépenses sur factures'!F479)</f>
        <v/>
      </c>
      <c r="G479" s="296" t="str">
        <f>IF('Dépenses sur factures'!G479="","",'Dépenses sur factures'!G479)</f>
        <v/>
      </c>
      <c r="H479" s="125" t="str">
        <f>IF('Dépenses sur factures'!H479="","",'Dépenses sur factures'!H479)</f>
        <v/>
      </c>
      <c r="I479" s="102"/>
      <c r="J479" s="297" t="str">
        <f t="shared" si="21"/>
        <v/>
      </c>
      <c r="K479" s="297" t="str">
        <f t="shared" si="22"/>
        <v/>
      </c>
      <c r="L479" s="102"/>
      <c r="M479" s="193"/>
      <c r="N479" s="194"/>
      <c r="O479" s="301" t="str">
        <f>IF(AND(OR(I479="KO",L479&lt;&gt;""),OR(I479="",J479="",K479="")),Listes!$A$68,IF(AND(L479="",I479&lt;&gt;""),Listes!$A$69,IF(AND(H479&lt;L479,N479=""),Listes!$A$70,IF(AND(K479&lt;J479,N479=""),Listes!$A$71,IF(AND(L479&lt;&gt;"",L479&lt;H479,M479=""),Listes!$A$72,IF(AND(P479="",OR(I479&lt;&gt;"",J479&lt;&gt;"",K479&lt;&gt;"")),Listes!$A$73,""))))))</f>
        <v/>
      </c>
      <c r="P479" s="291"/>
      <c r="Q479" s="331">
        <f t="shared" si="23"/>
        <v>0</v>
      </c>
    </row>
    <row r="480" spans="1:17" ht="20.149999999999999" customHeight="1" x14ac:dyDescent="0.35">
      <c r="A480" s="126">
        <v>474</v>
      </c>
      <c r="B480" s="123" t="str">
        <f>IF('Dépenses sur factures'!B480="","",'Dépenses sur factures'!B480)</f>
        <v/>
      </c>
      <c r="C480" s="197" t="str">
        <f>IF('Dépenses sur factures'!C480="","",'Dépenses sur factures'!C480)</f>
        <v/>
      </c>
      <c r="D480" s="197" t="str">
        <f>IF('Dépenses sur factures'!D480="","",'Dépenses sur factures'!D480)</f>
        <v/>
      </c>
      <c r="E480" s="123" t="str">
        <f>IF('Dépenses sur factures'!E480="","",'Dépenses sur factures'!E480)</f>
        <v/>
      </c>
      <c r="F480" s="296" t="str">
        <f>IF('Dépenses sur factures'!F480="","",'Dépenses sur factures'!F480)</f>
        <v/>
      </c>
      <c r="G480" s="296" t="str">
        <f>IF('Dépenses sur factures'!G480="","",'Dépenses sur factures'!G480)</f>
        <v/>
      </c>
      <c r="H480" s="125" t="str">
        <f>IF('Dépenses sur factures'!H480="","",'Dépenses sur factures'!H480)</f>
        <v/>
      </c>
      <c r="I480" s="102"/>
      <c r="J480" s="297" t="str">
        <f t="shared" si="21"/>
        <v/>
      </c>
      <c r="K480" s="297" t="str">
        <f t="shared" si="22"/>
        <v/>
      </c>
      <c r="L480" s="102"/>
      <c r="M480" s="193"/>
      <c r="N480" s="194"/>
      <c r="O480" s="301" t="str">
        <f>IF(AND(OR(I480="KO",L480&lt;&gt;""),OR(I480="",J480="",K480="")),Listes!$A$68,IF(AND(L480="",I480&lt;&gt;""),Listes!$A$69,IF(AND(H480&lt;L480,N480=""),Listes!$A$70,IF(AND(K480&lt;J480,N480=""),Listes!$A$71,IF(AND(L480&lt;&gt;"",L480&lt;H480,M480=""),Listes!$A$72,IF(AND(P480="",OR(I480&lt;&gt;"",J480&lt;&gt;"",K480&lt;&gt;"")),Listes!$A$73,""))))))</f>
        <v/>
      </c>
      <c r="P480" s="291"/>
      <c r="Q480" s="331">
        <f t="shared" si="23"/>
        <v>0</v>
      </c>
    </row>
    <row r="481" spans="1:17" ht="20.149999999999999" customHeight="1" x14ac:dyDescent="0.35">
      <c r="A481" s="126">
        <v>475</v>
      </c>
      <c r="B481" s="123" t="str">
        <f>IF('Dépenses sur factures'!B481="","",'Dépenses sur factures'!B481)</f>
        <v/>
      </c>
      <c r="C481" s="197" t="str">
        <f>IF('Dépenses sur factures'!C481="","",'Dépenses sur factures'!C481)</f>
        <v/>
      </c>
      <c r="D481" s="197" t="str">
        <f>IF('Dépenses sur factures'!D481="","",'Dépenses sur factures'!D481)</f>
        <v/>
      </c>
      <c r="E481" s="123" t="str">
        <f>IF('Dépenses sur factures'!E481="","",'Dépenses sur factures'!E481)</f>
        <v/>
      </c>
      <c r="F481" s="296" t="str">
        <f>IF('Dépenses sur factures'!F481="","",'Dépenses sur factures'!F481)</f>
        <v/>
      </c>
      <c r="G481" s="296" t="str">
        <f>IF('Dépenses sur factures'!G481="","",'Dépenses sur factures'!G481)</f>
        <v/>
      </c>
      <c r="H481" s="125" t="str">
        <f>IF('Dépenses sur factures'!H481="","",'Dépenses sur factures'!H481)</f>
        <v/>
      </c>
      <c r="I481" s="102"/>
      <c r="J481" s="297" t="str">
        <f t="shared" si="21"/>
        <v/>
      </c>
      <c r="K481" s="297" t="str">
        <f t="shared" si="22"/>
        <v/>
      </c>
      <c r="L481" s="102"/>
      <c r="M481" s="193"/>
      <c r="N481" s="194"/>
      <c r="O481" s="301" t="str">
        <f>IF(AND(OR(I481="KO",L481&lt;&gt;""),OR(I481="",J481="",K481="")),Listes!$A$68,IF(AND(L481="",I481&lt;&gt;""),Listes!$A$69,IF(AND(H481&lt;L481,N481=""),Listes!$A$70,IF(AND(K481&lt;J481,N481=""),Listes!$A$71,IF(AND(L481&lt;&gt;"",L481&lt;H481,M481=""),Listes!$A$72,IF(AND(P481="",OR(I481&lt;&gt;"",J481&lt;&gt;"",K481&lt;&gt;"")),Listes!$A$73,""))))))</f>
        <v/>
      </c>
      <c r="P481" s="291"/>
      <c r="Q481" s="331">
        <f t="shared" si="23"/>
        <v>0</v>
      </c>
    </row>
    <row r="482" spans="1:17" ht="20.149999999999999" customHeight="1" x14ac:dyDescent="0.35">
      <c r="A482" s="126">
        <v>476</v>
      </c>
      <c r="B482" s="123" t="str">
        <f>IF('Dépenses sur factures'!B482="","",'Dépenses sur factures'!B482)</f>
        <v/>
      </c>
      <c r="C482" s="197" t="str">
        <f>IF('Dépenses sur factures'!C482="","",'Dépenses sur factures'!C482)</f>
        <v/>
      </c>
      <c r="D482" s="197" t="str">
        <f>IF('Dépenses sur factures'!D482="","",'Dépenses sur factures'!D482)</f>
        <v/>
      </c>
      <c r="E482" s="123" t="str">
        <f>IF('Dépenses sur factures'!E482="","",'Dépenses sur factures'!E482)</f>
        <v/>
      </c>
      <c r="F482" s="296" t="str">
        <f>IF('Dépenses sur factures'!F482="","",'Dépenses sur factures'!F482)</f>
        <v/>
      </c>
      <c r="G482" s="296" t="str">
        <f>IF('Dépenses sur factures'!G482="","",'Dépenses sur factures'!G482)</f>
        <v/>
      </c>
      <c r="H482" s="125" t="str">
        <f>IF('Dépenses sur factures'!H482="","",'Dépenses sur factures'!H482)</f>
        <v/>
      </c>
      <c r="I482" s="102"/>
      <c r="J482" s="297" t="str">
        <f t="shared" si="21"/>
        <v/>
      </c>
      <c r="K482" s="297" t="str">
        <f t="shared" si="22"/>
        <v/>
      </c>
      <c r="L482" s="102"/>
      <c r="M482" s="193"/>
      <c r="N482" s="194"/>
      <c r="O482" s="301" t="str">
        <f>IF(AND(OR(I482="KO",L482&lt;&gt;""),OR(I482="",J482="",K482="")),Listes!$A$68,IF(AND(L482="",I482&lt;&gt;""),Listes!$A$69,IF(AND(H482&lt;L482,N482=""),Listes!$A$70,IF(AND(K482&lt;J482,N482=""),Listes!$A$71,IF(AND(L482&lt;&gt;"",L482&lt;H482,M482=""),Listes!$A$72,IF(AND(P482="",OR(I482&lt;&gt;"",J482&lt;&gt;"",K482&lt;&gt;"")),Listes!$A$73,""))))))</f>
        <v/>
      </c>
      <c r="P482" s="291"/>
      <c r="Q482" s="331">
        <f t="shared" si="23"/>
        <v>0</v>
      </c>
    </row>
    <row r="483" spans="1:17" ht="20.149999999999999" customHeight="1" x14ac:dyDescent="0.35">
      <c r="A483" s="126">
        <v>477</v>
      </c>
      <c r="B483" s="123" t="str">
        <f>IF('Dépenses sur factures'!B483="","",'Dépenses sur factures'!B483)</f>
        <v/>
      </c>
      <c r="C483" s="197" t="str">
        <f>IF('Dépenses sur factures'!C483="","",'Dépenses sur factures'!C483)</f>
        <v/>
      </c>
      <c r="D483" s="197" t="str">
        <f>IF('Dépenses sur factures'!D483="","",'Dépenses sur factures'!D483)</f>
        <v/>
      </c>
      <c r="E483" s="123" t="str">
        <f>IF('Dépenses sur factures'!E483="","",'Dépenses sur factures'!E483)</f>
        <v/>
      </c>
      <c r="F483" s="296" t="str">
        <f>IF('Dépenses sur factures'!F483="","",'Dépenses sur factures'!F483)</f>
        <v/>
      </c>
      <c r="G483" s="296" t="str">
        <f>IF('Dépenses sur factures'!G483="","",'Dépenses sur factures'!G483)</f>
        <v/>
      </c>
      <c r="H483" s="125" t="str">
        <f>IF('Dépenses sur factures'!H483="","",'Dépenses sur factures'!H483)</f>
        <v/>
      </c>
      <c r="I483" s="102"/>
      <c r="J483" s="297" t="str">
        <f t="shared" si="21"/>
        <v/>
      </c>
      <c r="K483" s="297" t="str">
        <f t="shared" si="22"/>
        <v/>
      </c>
      <c r="L483" s="102"/>
      <c r="M483" s="193"/>
      <c r="N483" s="194"/>
      <c r="O483" s="301" t="str">
        <f>IF(AND(OR(I483="KO",L483&lt;&gt;""),OR(I483="",J483="",K483="")),Listes!$A$68,IF(AND(L483="",I483&lt;&gt;""),Listes!$A$69,IF(AND(H483&lt;L483,N483=""),Listes!$A$70,IF(AND(K483&lt;J483,N483=""),Listes!$A$71,IF(AND(L483&lt;&gt;"",L483&lt;H483,M483=""),Listes!$A$72,IF(AND(P483="",OR(I483&lt;&gt;"",J483&lt;&gt;"",K483&lt;&gt;"")),Listes!$A$73,""))))))</f>
        <v/>
      </c>
      <c r="P483" s="291"/>
      <c r="Q483" s="331">
        <f t="shared" si="23"/>
        <v>0</v>
      </c>
    </row>
    <row r="484" spans="1:17" ht="20.149999999999999" customHeight="1" x14ac:dyDescent="0.35">
      <c r="A484" s="126">
        <v>478</v>
      </c>
      <c r="B484" s="123" t="str">
        <f>IF('Dépenses sur factures'!B484="","",'Dépenses sur factures'!B484)</f>
        <v/>
      </c>
      <c r="C484" s="197" t="str">
        <f>IF('Dépenses sur factures'!C484="","",'Dépenses sur factures'!C484)</f>
        <v/>
      </c>
      <c r="D484" s="197" t="str">
        <f>IF('Dépenses sur factures'!D484="","",'Dépenses sur factures'!D484)</f>
        <v/>
      </c>
      <c r="E484" s="123" t="str">
        <f>IF('Dépenses sur factures'!E484="","",'Dépenses sur factures'!E484)</f>
        <v/>
      </c>
      <c r="F484" s="296" t="str">
        <f>IF('Dépenses sur factures'!F484="","",'Dépenses sur factures'!F484)</f>
        <v/>
      </c>
      <c r="G484" s="296" t="str">
        <f>IF('Dépenses sur factures'!G484="","",'Dépenses sur factures'!G484)</f>
        <v/>
      </c>
      <c r="H484" s="125" t="str">
        <f>IF('Dépenses sur factures'!H484="","",'Dépenses sur factures'!H484)</f>
        <v/>
      </c>
      <c r="I484" s="102"/>
      <c r="J484" s="297" t="str">
        <f t="shared" si="21"/>
        <v/>
      </c>
      <c r="K484" s="297" t="str">
        <f t="shared" si="22"/>
        <v/>
      </c>
      <c r="L484" s="102"/>
      <c r="M484" s="193"/>
      <c r="N484" s="194"/>
      <c r="O484" s="301" t="str">
        <f>IF(AND(OR(I484="KO",L484&lt;&gt;""),OR(I484="",J484="",K484="")),Listes!$A$68,IF(AND(L484="",I484&lt;&gt;""),Listes!$A$69,IF(AND(H484&lt;L484,N484=""),Listes!$A$70,IF(AND(K484&lt;J484,N484=""),Listes!$A$71,IF(AND(L484&lt;&gt;"",L484&lt;H484,M484=""),Listes!$A$72,IF(AND(P484="",OR(I484&lt;&gt;"",J484&lt;&gt;"",K484&lt;&gt;"")),Listes!$A$73,""))))))</f>
        <v/>
      </c>
      <c r="P484" s="291"/>
      <c r="Q484" s="331">
        <f t="shared" si="23"/>
        <v>0</v>
      </c>
    </row>
    <row r="485" spans="1:17" ht="20.149999999999999" customHeight="1" x14ac:dyDescent="0.35">
      <c r="A485" s="126">
        <v>479</v>
      </c>
      <c r="B485" s="123" t="str">
        <f>IF('Dépenses sur factures'!B485="","",'Dépenses sur factures'!B485)</f>
        <v/>
      </c>
      <c r="C485" s="197" t="str">
        <f>IF('Dépenses sur factures'!C485="","",'Dépenses sur factures'!C485)</f>
        <v/>
      </c>
      <c r="D485" s="197" t="str">
        <f>IF('Dépenses sur factures'!D485="","",'Dépenses sur factures'!D485)</f>
        <v/>
      </c>
      <c r="E485" s="123" t="str">
        <f>IF('Dépenses sur factures'!E485="","",'Dépenses sur factures'!E485)</f>
        <v/>
      </c>
      <c r="F485" s="296" t="str">
        <f>IF('Dépenses sur factures'!F485="","",'Dépenses sur factures'!F485)</f>
        <v/>
      </c>
      <c r="G485" s="296" t="str">
        <f>IF('Dépenses sur factures'!G485="","",'Dépenses sur factures'!G485)</f>
        <v/>
      </c>
      <c r="H485" s="125" t="str">
        <f>IF('Dépenses sur factures'!H485="","",'Dépenses sur factures'!H485)</f>
        <v/>
      </c>
      <c r="I485" s="102"/>
      <c r="J485" s="297" t="str">
        <f t="shared" si="21"/>
        <v/>
      </c>
      <c r="K485" s="297" t="str">
        <f t="shared" si="22"/>
        <v/>
      </c>
      <c r="L485" s="102"/>
      <c r="M485" s="193"/>
      <c r="N485" s="194"/>
      <c r="O485" s="301" t="str">
        <f>IF(AND(OR(I485="KO",L485&lt;&gt;""),OR(I485="",J485="",K485="")),Listes!$A$68,IF(AND(L485="",I485&lt;&gt;""),Listes!$A$69,IF(AND(H485&lt;L485,N485=""),Listes!$A$70,IF(AND(K485&lt;J485,N485=""),Listes!$A$71,IF(AND(L485&lt;&gt;"",L485&lt;H485,M485=""),Listes!$A$72,IF(AND(P485="",OR(I485&lt;&gt;"",J485&lt;&gt;"",K485&lt;&gt;"")),Listes!$A$73,""))))))</f>
        <v/>
      </c>
      <c r="P485" s="291"/>
      <c r="Q485" s="331">
        <f t="shared" si="23"/>
        <v>0</v>
      </c>
    </row>
    <row r="486" spans="1:17" ht="20.149999999999999" customHeight="1" x14ac:dyDescent="0.35">
      <c r="A486" s="126">
        <v>480</v>
      </c>
      <c r="B486" s="123" t="str">
        <f>IF('Dépenses sur factures'!B486="","",'Dépenses sur factures'!B486)</f>
        <v/>
      </c>
      <c r="C486" s="197" t="str">
        <f>IF('Dépenses sur factures'!C486="","",'Dépenses sur factures'!C486)</f>
        <v/>
      </c>
      <c r="D486" s="197" t="str">
        <f>IF('Dépenses sur factures'!D486="","",'Dépenses sur factures'!D486)</f>
        <v/>
      </c>
      <c r="E486" s="123" t="str">
        <f>IF('Dépenses sur factures'!E486="","",'Dépenses sur factures'!E486)</f>
        <v/>
      </c>
      <c r="F486" s="296" t="str">
        <f>IF('Dépenses sur factures'!F486="","",'Dépenses sur factures'!F486)</f>
        <v/>
      </c>
      <c r="G486" s="296" t="str">
        <f>IF('Dépenses sur factures'!G486="","",'Dépenses sur factures'!G486)</f>
        <v/>
      </c>
      <c r="H486" s="125" t="str">
        <f>IF('Dépenses sur factures'!H486="","",'Dépenses sur factures'!H486)</f>
        <v/>
      </c>
      <c r="I486" s="102"/>
      <c r="J486" s="297" t="str">
        <f t="shared" si="21"/>
        <v/>
      </c>
      <c r="K486" s="297" t="str">
        <f t="shared" si="22"/>
        <v/>
      </c>
      <c r="L486" s="102"/>
      <c r="M486" s="193"/>
      <c r="N486" s="194"/>
      <c r="O486" s="301" t="str">
        <f>IF(AND(OR(I486="KO",L486&lt;&gt;""),OR(I486="",J486="",K486="")),Listes!$A$68,IF(AND(L486="",I486&lt;&gt;""),Listes!$A$69,IF(AND(H486&lt;L486,N486=""),Listes!$A$70,IF(AND(K486&lt;J486,N486=""),Listes!$A$71,IF(AND(L486&lt;&gt;"",L486&lt;H486,M486=""),Listes!$A$72,IF(AND(P486="",OR(I486&lt;&gt;"",J486&lt;&gt;"",K486&lt;&gt;"")),Listes!$A$73,""))))))</f>
        <v/>
      </c>
      <c r="P486" s="291"/>
      <c r="Q486" s="331">
        <f t="shared" si="23"/>
        <v>0</v>
      </c>
    </row>
    <row r="487" spans="1:17" ht="20.149999999999999" customHeight="1" x14ac:dyDescent="0.35">
      <c r="A487" s="126">
        <v>481</v>
      </c>
      <c r="B487" s="123" t="str">
        <f>IF('Dépenses sur factures'!B487="","",'Dépenses sur factures'!B487)</f>
        <v/>
      </c>
      <c r="C487" s="197" t="str">
        <f>IF('Dépenses sur factures'!C487="","",'Dépenses sur factures'!C487)</f>
        <v/>
      </c>
      <c r="D487" s="197" t="str">
        <f>IF('Dépenses sur factures'!D487="","",'Dépenses sur factures'!D487)</f>
        <v/>
      </c>
      <c r="E487" s="123" t="str">
        <f>IF('Dépenses sur factures'!E487="","",'Dépenses sur factures'!E487)</f>
        <v/>
      </c>
      <c r="F487" s="296" t="str">
        <f>IF('Dépenses sur factures'!F487="","",'Dépenses sur factures'!F487)</f>
        <v/>
      </c>
      <c r="G487" s="296" t="str">
        <f>IF('Dépenses sur factures'!G487="","",'Dépenses sur factures'!G487)</f>
        <v/>
      </c>
      <c r="H487" s="125" t="str">
        <f>IF('Dépenses sur factures'!H487="","",'Dépenses sur factures'!H487)</f>
        <v/>
      </c>
      <c r="I487" s="102"/>
      <c r="J487" s="297" t="str">
        <f t="shared" si="21"/>
        <v/>
      </c>
      <c r="K487" s="297" t="str">
        <f t="shared" si="22"/>
        <v/>
      </c>
      <c r="L487" s="102"/>
      <c r="M487" s="193"/>
      <c r="N487" s="194"/>
      <c r="O487" s="301" t="str">
        <f>IF(AND(OR(I487="KO",L487&lt;&gt;""),OR(I487="",J487="",K487="")),Listes!$A$68,IF(AND(L487="",I487&lt;&gt;""),Listes!$A$69,IF(AND(H487&lt;L487,N487=""),Listes!$A$70,IF(AND(K487&lt;J487,N487=""),Listes!$A$71,IF(AND(L487&lt;&gt;"",L487&lt;H487,M487=""),Listes!$A$72,IF(AND(P487="",OR(I487&lt;&gt;"",J487&lt;&gt;"",K487&lt;&gt;"")),Listes!$A$73,""))))))</f>
        <v/>
      </c>
      <c r="P487" s="291"/>
      <c r="Q487" s="331">
        <f t="shared" si="23"/>
        <v>0</v>
      </c>
    </row>
    <row r="488" spans="1:17" ht="20.149999999999999" customHeight="1" x14ac:dyDescent="0.35">
      <c r="A488" s="126">
        <v>482</v>
      </c>
      <c r="B488" s="123" t="str">
        <f>IF('Dépenses sur factures'!B488="","",'Dépenses sur factures'!B488)</f>
        <v/>
      </c>
      <c r="C488" s="197" t="str">
        <f>IF('Dépenses sur factures'!C488="","",'Dépenses sur factures'!C488)</f>
        <v/>
      </c>
      <c r="D488" s="197" t="str">
        <f>IF('Dépenses sur factures'!D488="","",'Dépenses sur factures'!D488)</f>
        <v/>
      </c>
      <c r="E488" s="123" t="str">
        <f>IF('Dépenses sur factures'!E488="","",'Dépenses sur factures'!E488)</f>
        <v/>
      </c>
      <c r="F488" s="296" t="str">
        <f>IF('Dépenses sur factures'!F488="","",'Dépenses sur factures'!F488)</f>
        <v/>
      </c>
      <c r="G488" s="296" t="str">
        <f>IF('Dépenses sur factures'!G488="","",'Dépenses sur factures'!G488)</f>
        <v/>
      </c>
      <c r="H488" s="125" t="str">
        <f>IF('Dépenses sur factures'!H488="","",'Dépenses sur factures'!H488)</f>
        <v/>
      </c>
      <c r="I488" s="102"/>
      <c r="J488" s="297" t="str">
        <f t="shared" si="21"/>
        <v/>
      </c>
      <c r="K488" s="297" t="str">
        <f t="shared" si="22"/>
        <v/>
      </c>
      <c r="L488" s="102"/>
      <c r="M488" s="193"/>
      <c r="N488" s="194"/>
      <c r="O488" s="301" t="str">
        <f>IF(AND(OR(I488="KO",L488&lt;&gt;""),OR(I488="",J488="",K488="")),Listes!$A$68,IF(AND(L488="",I488&lt;&gt;""),Listes!$A$69,IF(AND(H488&lt;L488,N488=""),Listes!$A$70,IF(AND(K488&lt;J488,N488=""),Listes!$A$71,IF(AND(L488&lt;&gt;"",L488&lt;H488,M488=""),Listes!$A$72,IF(AND(P488="",OR(I488&lt;&gt;"",J488&lt;&gt;"",K488&lt;&gt;"")),Listes!$A$73,""))))))</f>
        <v/>
      </c>
      <c r="P488" s="291"/>
      <c r="Q488" s="331">
        <f t="shared" si="23"/>
        <v>0</v>
      </c>
    </row>
    <row r="489" spans="1:17" ht="20.149999999999999" customHeight="1" x14ac:dyDescent="0.35">
      <c r="A489" s="126">
        <v>483</v>
      </c>
      <c r="B489" s="123" t="str">
        <f>IF('Dépenses sur factures'!B489="","",'Dépenses sur factures'!B489)</f>
        <v/>
      </c>
      <c r="C489" s="197" t="str">
        <f>IF('Dépenses sur factures'!C489="","",'Dépenses sur factures'!C489)</f>
        <v/>
      </c>
      <c r="D489" s="197" t="str">
        <f>IF('Dépenses sur factures'!D489="","",'Dépenses sur factures'!D489)</f>
        <v/>
      </c>
      <c r="E489" s="123" t="str">
        <f>IF('Dépenses sur factures'!E489="","",'Dépenses sur factures'!E489)</f>
        <v/>
      </c>
      <c r="F489" s="296" t="str">
        <f>IF('Dépenses sur factures'!F489="","",'Dépenses sur factures'!F489)</f>
        <v/>
      </c>
      <c r="G489" s="296" t="str">
        <f>IF('Dépenses sur factures'!G489="","",'Dépenses sur factures'!G489)</f>
        <v/>
      </c>
      <c r="H489" s="125" t="str">
        <f>IF('Dépenses sur factures'!H489="","",'Dépenses sur factures'!H489)</f>
        <v/>
      </c>
      <c r="I489" s="102"/>
      <c r="J489" s="297" t="str">
        <f t="shared" si="21"/>
        <v/>
      </c>
      <c r="K489" s="297" t="str">
        <f t="shared" si="22"/>
        <v/>
      </c>
      <c r="L489" s="102"/>
      <c r="M489" s="193"/>
      <c r="N489" s="194"/>
      <c r="O489" s="301" t="str">
        <f>IF(AND(OR(I489="KO",L489&lt;&gt;""),OR(I489="",J489="",K489="")),Listes!$A$68,IF(AND(L489="",I489&lt;&gt;""),Listes!$A$69,IF(AND(H489&lt;L489,N489=""),Listes!$A$70,IF(AND(K489&lt;J489,N489=""),Listes!$A$71,IF(AND(L489&lt;&gt;"",L489&lt;H489,M489=""),Listes!$A$72,IF(AND(P489="",OR(I489&lt;&gt;"",J489&lt;&gt;"",K489&lt;&gt;"")),Listes!$A$73,""))))))</f>
        <v/>
      </c>
      <c r="P489" s="291"/>
      <c r="Q489" s="331">
        <f t="shared" si="23"/>
        <v>0</v>
      </c>
    </row>
    <row r="490" spans="1:17" ht="20.149999999999999" customHeight="1" x14ac:dyDescent="0.35">
      <c r="A490" s="126">
        <v>484</v>
      </c>
      <c r="B490" s="123" t="str">
        <f>IF('Dépenses sur factures'!B490="","",'Dépenses sur factures'!B490)</f>
        <v/>
      </c>
      <c r="C490" s="197" t="str">
        <f>IF('Dépenses sur factures'!C490="","",'Dépenses sur factures'!C490)</f>
        <v/>
      </c>
      <c r="D490" s="197" t="str">
        <f>IF('Dépenses sur factures'!D490="","",'Dépenses sur factures'!D490)</f>
        <v/>
      </c>
      <c r="E490" s="123" t="str">
        <f>IF('Dépenses sur factures'!E490="","",'Dépenses sur factures'!E490)</f>
        <v/>
      </c>
      <c r="F490" s="296" t="str">
        <f>IF('Dépenses sur factures'!F490="","",'Dépenses sur factures'!F490)</f>
        <v/>
      </c>
      <c r="G490" s="296" t="str">
        <f>IF('Dépenses sur factures'!G490="","",'Dépenses sur factures'!G490)</f>
        <v/>
      </c>
      <c r="H490" s="125" t="str">
        <f>IF('Dépenses sur factures'!H490="","",'Dépenses sur factures'!H490)</f>
        <v/>
      </c>
      <c r="I490" s="102"/>
      <c r="J490" s="297" t="str">
        <f t="shared" si="21"/>
        <v/>
      </c>
      <c r="K490" s="297" t="str">
        <f t="shared" si="22"/>
        <v/>
      </c>
      <c r="L490" s="102"/>
      <c r="M490" s="193"/>
      <c r="N490" s="194"/>
      <c r="O490" s="301" t="str">
        <f>IF(AND(OR(I490="KO",L490&lt;&gt;""),OR(I490="",J490="",K490="")),Listes!$A$68,IF(AND(L490="",I490&lt;&gt;""),Listes!$A$69,IF(AND(H490&lt;L490,N490=""),Listes!$A$70,IF(AND(K490&lt;J490,N490=""),Listes!$A$71,IF(AND(L490&lt;&gt;"",L490&lt;H490,M490=""),Listes!$A$72,IF(AND(P490="",OR(I490&lt;&gt;"",J490&lt;&gt;"",K490&lt;&gt;"")),Listes!$A$73,""))))))</f>
        <v/>
      </c>
      <c r="P490" s="291"/>
      <c r="Q490" s="331">
        <f t="shared" si="23"/>
        <v>0</v>
      </c>
    </row>
    <row r="491" spans="1:17" ht="20.149999999999999" customHeight="1" x14ac:dyDescent="0.35">
      <c r="A491" s="126">
        <v>485</v>
      </c>
      <c r="B491" s="123" t="str">
        <f>IF('Dépenses sur factures'!B491="","",'Dépenses sur factures'!B491)</f>
        <v/>
      </c>
      <c r="C491" s="197" t="str">
        <f>IF('Dépenses sur factures'!C491="","",'Dépenses sur factures'!C491)</f>
        <v/>
      </c>
      <c r="D491" s="197" t="str">
        <f>IF('Dépenses sur factures'!D491="","",'Dépenses sur factures'!D491)</f>
        <v/>
      </c>
      <c r="E491" s="123" t="str">
        <f>IF('Dépenses sur factures'!E491="","",'Dépenses sur factures'!E491)</f>
        <v/>
      </c>
      <c r="F491" s="296" t="str">
        <f>IF('Dépenses sur factures'!F491="","",'Dépenses sur factures'!F491)</f>
        <v/>
      </c>
      <c r="G491" s="296" t="str">
        <f>IF('Dépenses sur factures'!G491="","",'Dépenses sur factures'!G491)</f>
        <v/>
      </c>
      <c r="H491" s="125" t="str">
        <f>IF('Dépenses sur factures'!H491="","",'Dépenses sur factures'!H491)</f>
        <v/>
      </c>
      <c r="I491" s="102"/>
      <c r="J491" s="297" t="str">
        <f t="shared" si="21"/>
        <v/>
      </c>
      <c r="K491" s="297" t="str">
        <f t="shared" si="22"/>
        <v/>
      </c>
      <c r="L491" s="102"/>
      <c r="M491" s="193"/>
      <c r="N491" s="194"/>
      <c r="O491" s="301" t="str">
        <f>IF(AND(OR(I491="KO",L491&lt;&gt;""),OR(I491="",J491="",K491="")),Listes!$A$68,IF(AND(L491="",I491&lt;&gt;""),Listes!$A$69,IF(AND(H491&lt;L491,N491=""),Listes!$A$70,IF(AND(K491&lt;J491,N491=""),Listes!$A$71,IF(AND(L491&lt;&gt;"",L491&lt;H491,M491=""),Listes!$A$72,IF(AND(P491="",OR(I491&lt;&gt;"",J491&lt;&gt;"",K491&lt;&gt;"")),Listes!$A$73,""))))))</f>
        <v/>
      </c>
      <c r="P491" s="291"/>
      <c r="Q491" s="331">
        <f t="shared" si="23"/>
        <v>0</v>
      </c>
    </row>
    <row r="492" spans="1:17" ht="20.149999999999999" customHeight="1" x14ac:dyDescent="0.35">
      <c r="A492" s="126">
        <v>486</v>
      </c>
      <c r="B492" s="123" t="str">
        <f>IF('Dépenses sur factures'!B492="","",'Dépenses sur factures'!B492)</f>
        <v/>
      </c>
      <c r="C492" s="197" t="str">
        <f>IF('Dépenses sur factures'!C492="","",'Dépenses sur factures'!C492)</f>
        <v/>
      </c>
      <c r="D492" s="197" t="str">
        <f>IF('Dépenses sur factures'!D492="","",'Dépenses sur factures'!D492)</f>
        <v/>
      </c>
      <c r="E492" s="123" t="str">
        <f>IF('Dépenses sur factures'!E492="","",'Dépenses sur factures'!E492)</f>
        <v/>
      </c>
      <c r="F492" s="296" t="str">
        <f>IF('Dépenses sur factures'!F492="","",'Dépenses sur factures'!F492)</f>
        <v/>
      </c>
      <c r="G492" s="296" t="str">
        <f>IF('Dépenses sur factures'!G492="","",'Dépenses sur factures'!G492)</f>
        <v/>
      </c>
      <c r="H492" s="125" t="str">
        <f>IF('Dépenses sur factures'!H492="","",'Dépenses sur factures'!H492)</f>
        <v/>
      </c>
      <c r="I492" s="102"/>
      <c r="J492" s="297" t="str">
        <f t="shared" si="21"/>
        <v/>
      </c>
      <c r="K492" s="297" t="str">
        <f t="shared" si="22"/>
        <v/>
      </c>
      <c r="L492" s="102"/>
      <c r="M492" s="193"/>
      <c r="N492" s="194"/>
      <c r="O492" s="301" t="str">
        <f>IF(AND(OR(I492="KO",L492&lt;&gt;""),OR(I492="",J492="",K492="")),Listes!$A$68,IF(AND(L492="",I492&lt;&gt;""),Listes!$A$69,IF(AND(H492&lt;L492,N492=""),Listes!$A$70,IF(AND(K492&lt;J492,N492=""),Listes!$A$71,IF(AND(L492&lt;&gt;"",L492&lt;H492,M492=""),Listes!$A$72,IF(AND(P492="",OR(I492&lt;&gt;"",J492&lt;&gt;"",K492&lt;&gt;"")),Listes!$A$73,""))))))</f>
        <v/>
      </c>
      <c r="P492" s="291"/>
      <c r="Q492" s="331">
        <f t="shared" si="23"/>
        <v>0</v>
      </c>
    </row>
    <row r="493" spans="1:17" ht="20.149999999999999" customHeight="1" x14ac:dyDescent="0.35">
      <c r="A493" s="126">
        <v>487</v>
      </c>
      <c r="B493" s="123" t="str">
        <f>IF('Dépenses sur factures'!B493="","",'Dépenses sur factures'!B493)</f>
        <v/>
      </c>
      <c r="C493" s="197" t="str">
        <f>IF('Dépenses sur factures'!C493="","",'Dépenses sur factures'!C493)</f>
        <v/>
      </c>
      <c r="D493" s="197" t="str">
        <f>IF('Dépenses sur factures'!D493="","",'Dépenses sur factures'!D493)</f>
        <v/>
      </c>
      <c r="E493" s="123" t="str">
        <f>IF('Dépenses sur factures'!E493="","",'Dépenses sur factures'!E493)</f>
        <v/>
      </c>
      <c r="F493" s="296" t="str">
        <f>IF('Dépenses sur factures'!F493="","",'Dépenses sur factures'!F493)</f>
        <v/>
      </c>
      <c r="G493" s="296" t="str">
        <f>IF('Dépenses sur factures'!G493="","",'Dépenses sur factures'!G493)</f>
        <v/>
      </c>
      <c r="H493" s="125" t="str">
        <f>IF('Dépenses sur factures'!H493="","",'Dépenses sur factures'!H493)</f>
        <v/>
      </c>
      <c r="I493" s="102"/>
      <c r="J493" s="297" t="str">
        <f t="shared" si="21"/>
        <v/>
      </c>
      <c r="K493" s="297" t="str">
        <f t="shared" si="22"/>
        <v/>
      </c>
      <c r="L493" s="102"/>
      <c r="M493" s="193"/>
      <c r="N493" s="194"/>
      <c r="O493" s="301" t="str">
        <f>IF(AND(OR(I493="KO",L493&lt;&gt;""),OR(I493="",J493="",K493="")),Listes!$A$68,IF(AND(L493="",I493&lt;&gt;""),Listes!$A$69,IF(AND(H493&lt;L493,N493=""),Listes!$A$70,IF(AND(K493&lt;J493,N493=""),Listes!$A$71,IF(AND(L493&lt;&gt;"",L493&lt;H493,M493=""),Listes!$A$72,IF(AND(P493="",OR(I493&lt;&gt;"",J493&lt;&gt;"",K493&lt;&gt;"")),Listes!$A$73,""))))))</f>
        <v/>
      </c>
      <c r="P493" s="291"/>
      <c r="Q493" s="331">
        <f t="shared" si="23"/>
        <v>0</v>
      </c>
    </row>
    <row r="494" spans="1:17" ht="20.149999999999999" customHeight="1" x14ac:dyDescent="0.35">
      <c r="A494" s="126">
        <v>488</v>
      </c>
      <c r="B494" s="123" t="str">
        <f>IF('Dépenses sur factures'!B494="","",'Dépenses sur factures'!B494)</f>
        <v/>
      </c>
      <c r="C494" s="197" t="str">
        <f>IF('Dépenses sur factures'!C494="","",'Dépenses sur factures'!C494)</f>
        <v/>
      </c>
      <c r="D494" s="197" t="str">
        <f>IF('Dépenses sur factures'!D494="","",'Dépenses sur factures'!D494)</f>
        <v/>
      </c>
      <c r="E494" s="123" t="str">
        <f>IF('Dépenses sur factures'!E494="","",'Dépenses sur factures'!E494)</f>
        <v/>
      </c>
      <c r="F494" s="296" t="str">
        <f>IF('Dépenses sur factures'!F494="","",'Dépenses sur factures'!F494)</f>
        <v/>
      </c>
      <c r="G494" s="296" t="str">
        <f>IF('Dépenses sur factures'!G494="","",'Dépenses sur factures'!G494)</f>
        <v/>
      </c>
      <c r="H494" s="125" t="str">
        <f>IF('Dépenses sur factures'!H494="","",'Dépenses sur factures'!H494)</f>
        <v/>
      </c>
      <c r="I494" s="102"/>
      <c r="J494" s="297" t="str">
        <f t="shared" si="21"/>
        <v/>
      </c>
      <c r="K494" s="297" t="str">
        <f t="shared" si="22"/>
        <v/>
      </c>
      <c r="L494" s="102"/>
      <c r="M494" s="193"/>
      <c r="N494" s="194"/>
      <c r="O494" s="301" t="str">
        <f>IF(AND(OR(I494="KO",L494&lt;&gt;""),OR(I494="",J494="",K494="")),Listes!$A$68,IF(AND(L494="",I494&lt;&gt;""),Listes!$A$69,IF(AND(H494&lt;L494,N494=""),Listes!$A$70,IF(AND(K494&lt;J494,N494=""),Listes!$A$71,IF(AND(L494&lt;&gt;"",L494&lt;H494,M494=""),Listes!$A$72,IF(AND(P494="",OR(I494&lt;&gt;"",J494&lt;&gt;"",K494&lt;&gt;"")),Listes!$A$73,""))))))</f>
        <v/>
      </c>
      <c r="P494" s="291"/>
      <c r="Q494" s="331">
        <f t="shared" si="23"/>
        <v>0</v>
      </c>
    </row>
    <row r="495" spans="1:17" ht="20.149999999999999" customHeight="1" x14ac:dyDescent="0.35">
      <c r="A495" s="126">
        <v>489</v>
      </c>
      <c r="B495" s="123" t="str">
        <f>IF('Dépenses sur factures'!B495="","",'Dépenses sur factures'!B495)</f>
        <v/>
      </c>
      <c r="C495" s="197" t="str">
        <f>IF('Dépenses sur factures'!C495="","",'Dépenses sur factures'!C495)</f>
        <v/>
      </c>
      <c r="D495" s="197" t="str">
        <f>IF('Dépenses sur factures'!D495="","",'Dépenses sur factures'!D495)</f>
        <v/>
      </c>
      <c r="E495" s="123" t="str">
        <f>IF('Dépenses sur factures'!E495="","",'Dépenses sur factures'!E495)</f>
        <v/>
      </c>
      <c r="F495" s="296" t="str">
        <f>IF('Dépenses sur factures'!F495="","",'Dépenses sur factures'!F495)</f>
        <v/>
      </c>
      <c r="G495" s="296" t="str">
        <f>IF('Dépenses sur factures'!G495="","",'Dépenses sur factures'!G495)</f>
        <v/>
      </c>
      <c r="H495" s="125" t="str">
        <f>IF('Dépenses sur factures'!H495="","",'Dépenses sur factures'!H495)</f>
        <v/>
      </c>
      <c r="I495" s="102"/>
      <c r="J495" s="297" t="str">
        <f t="shared" si="21"/>
        <v/>
      </c>
      <c r="K495" s="297" t="str">
        <f t="shared" si="22"/>
        <v/>
      </c>
      <c r="L495" s="102"/>
      <c r="M495" s="193"/>
      <c r="N495" s="194"/>
      <c r="O495" s="301" t="str">
        <f>IF(AND(OR(I495="KO",L495&lt;&gt;""),OR(I495="",J495="",K495="")),Listes!$A$68,IF(AND(L495="",I495&lt;&gt;""),Listes!$A$69,IF(AND(H495&lt;L495,N495=""),Listes!$A$70,IF(AND(K495&lt;J495,N495=""),Listes!$A$71,IF(AND(L495&lt;&gt;"",L495&lt;H495,M495=""),Listes!$A$72,IF(AND(P495="",OR(I495&lt;&gt;"",J495&lt;&gt;"",K495&lt;&gt;"")),Listes!$A$73,""))))))</f>
        <v/>
      </c>
      <c r="P495" s="291"/>
      <c r="Q495" s="331">
        <f t="shared" si="23"/>
        <v>0</v>
      </c>
    </row>
    <row r="496" spans="1:17" ht="20.149999999999999" customHeight="1" x14ac:dyDescent="0.35">
      <c r="A496" s="126">
        <v>490</v>
      </c>
      <c r="B496" s="123" t="str">
        <f>IF('Dépenses sur factures'!B496="","",'Dépenses sur factures'!B496)</f>
        <v/>
      </c>
      <c r="C496" s="197" t="str">
        <f>IF('Dépenses sur factures'!C496="","",'Dépenses sur factures'!C496)</f>
        <v/>
      </c>
      <c r="D496" s="197" t="str">
        <f>IF('Dépenses sur factures'!D496="","",'Dépenses sur factures'!D496)</f>
        <v/>
      </c>
      <c r="E496" s="123" t="str">
        <f>IF('Dépenses sur factures'!E496="","",'Dépenses sur factures'!E496)</f>
        <v/>
      </c>
      <c r="F496" s="296" t="str">
        <f>IF('Dépenses sur factures'!F496="","",'Dépenses sur factures'!F496)</f>
        <v/>
      </c>
      <c r="G496" s="296" t="str">
        <f>IF('Dépenses sur factures'!G496="","",'Dépenses sur factures'!G496)</f>
        <v/>
      </c>
      <c r="H496" s="125" t="str">
        <f>IF('Dépenses sur factures'!H496="","",'Dépenses sur factures'!H496)</f>
        <v/>
      </c>
      <c r="I496" s="102"/>
      <c r="J496" s="297" t="str">
        <f t="shared" si="21"/>
        <v/>
      </c>
      <c r="K496" s="297" t="str">
        <f t="shared" si="22"/>
        <v/>
      </c>
      <c r="L496" s="102"/>
      <c r="M496" s="193"/>
      <c r="N496" s="194"/>
      <c r="O496" s="301" t="str">
        <f>IF(AND(OR(I496="KO",L496&lt;&gt;""),OR(I496="",J496="",K496="")),Listes!$A$68,IF(AND(L496="",I496&lt;&gt;""),Listes!$A$69,IF(AND(H496&lt;L496,N496=""),Listes!$A$70,IF(AND(K496&lt;J496,N496=""),Listes!$A$71,IF(AND(L496&lt;&gt;"",L496&lt;H496,M496=""),Listes!$A$72,IF(AND(P496="",OR(I496&lt;&gt;"",J496&lt;&gt;"",K496&lt;&gt;"")),Listes!$A$73,""))))))</f>
        <v/>
      </c>
      <c r="P496" s="291"/>
      <c r="Q496" s="331">
        <f t="shared" si="23"/>
        <v>0</v>
      </c>
    </row>
    <row r="497" spans="1:17" ht="20.149999999999999" customHeight="1" x14ac:dyDescent="0.35">
      <c r="A497" s="126">
        <v>491</v>
      </c>
      <c r="B497" s="123" t="str">
        <f>IF('Dépenses sur factures'!B497="","",'Dépenses sur factures'!B497)</f>
        <v/>
      </c>
      <c r="C497" s="197" t="str">
        <f>IF('Dépenses sur factures'!C497="","",'Dépenses sur factures'!C497)</f>
        <v/>
      </c>
      <c r="D497" s="197" t="str">
        <f>IF('Dépenses sur factures'!D497="","",'Dépenses sur factures'!D497)</f>
        <v/>
      </c>
      <c r="E497" s="123" t="str">
        <f>IF('Dépenses sur factures'!E497="","",'Dépenses sur factures'!E497)</f>
        <v/>
      </c>
      <c r="F497" s="296" t="str">
        <f>IF('Dépenses sur factures'!F497="","",'Dépenses sur factures'!F497)</f>
        <v/>
      </c>
      <c r="G497" s="296" t="str">
        <f>IF('Dépenses sur factures'!G497="","",'Dépenses sur factures'!G497)</f>
        <v/>
      </c>
      <c r="H497" s="125" t="str">
        <f>IF('Dépenses sur factures'!H497="","",'Dépenses sur factures'!H497)</f>
        <v/>
      </c>
      <c r="I497" s="102"/>
      <c r="J497" s="297" t="str">
        <f t="shared" si="21"/>
        <v/>
      </c>
      <c r="K497" s="297" t="str">
        <f t="shared" si="22"/>
        <v/>
      </c>
      <c r="L497" s="102"/>
      <c r="M497" s="193"/>
      <c r="N497" s="194"/>
      <c r="O497" s="301" t="str">
        <f>IF(AND(OR(I497="KO",L497&lt;&gt;""),OR(I497="",J497="",K497="")),Listes!$A$68,IF(AND(L497="",I497&lt;&gt;""),Listes!$A$69,IF(AND(H497&lt;L497,N497=""),Listes!$A$70,IF(AND(K497&lt;J497,N497=""),Listes!$A$71,IF(AND(L497&lt;&gt;"",L497&lt;H497,M497=""),Listes!$A$72,IF(AND(P497="",OR(I497&lt;&gt;"",J497&lt;&gt;"",K497&lt;&gt;"")),Listes!$A$73,""))))))</f>
        <v/>
      </c>
      <c r="P497" s="291"/>
      <c r="Q497" s="331">
        <f t="shared" si="23"/>
        <v>0</v>
      </c>
    </row>
    <row r="498" spans="1:17" ht="20.149999999999999" customHeight="1" x14ac:dyDescent="0.35">
      <c r="A498" s="126">
        <v>492</v>
      </c>
      <c r="B498" s="123" t="str">
        <f>IF('Dépenses sur factures'!B498="","",'Dépenses sur factures'!B498)</f>
        <v/>
      </c>
      <c r="C498" s="197" t="str">
        <f>IF('Dépenses sur factures'!C498="","",'Dépenses sur factures'!C498)</f>
        <v/>
      </c>
      <c r="D498" s="197" t="str">
        <f>IF('Dépenses sur factures'!D498="","",'Dépenses sur factures'!D498)</f>
        <v/>
      </c>
      <c r="E498" s="123" t="str">
        <f>IF('Dépenses sur factures'!E498="","",'Dépenses sur factures'!E498)</f>
        <v/>
      </c>
      <c r="F498" s="296" t="str">
        <f>IF('Dépenses sur factures'!F498="","",'Dépenses sur factures'!F498)</f>
        <v/>
      </c>
      <c r="G498" s="296" t="str">
        <f>IF('Dépenses sur factures'!G498="","",'Dépenses sur factures'!G498)</f>
        <v/>
      </c>
      <c r="H498" s="125" t="str">
        <f>IF('Dépenses sur factures'!H498="","",'Dépenses sur factures'!H498)</f>
        <v/>
      </c>
      <c r="I498" s="102"/>
      <c r="J498" s="297" t="str">
        <f t="shared" si="21"/>
        <v/>
      </c>
      <c r="K498" s="297" t="str">
        <f t="shared" si="22"/>
        <v/>
      </c>
      <c r="L498" s="102"/>
      <c r="M498" s="193"/>
      <c r="N498" s="194"/>
      <c r="O498" s="301" t="str">
        <f>IF(AND(OR(I498="KO",L498&lt;&gt;""),OR(I498="",J498="",K498="")),Listes!$A$68,IF(AND(L498="",I498&lt;&gt;""),Listes!$A$69,IF(AND(H498&lt;L498,N498=""),Listes!$A$70,IF(AND(K498&lt;J498,N498=""),Listes!$A$71,IF(AND(L498&lt;&gt;"",L498&lt;H498,M498=""),Listes!$A$72,IF(AND(P498="",OR(I498&lt;&gt;"",J498&lt;&gt;"",K498&lt;&gt;"")),Listes!$A$73,""))))))</f>
        <v/>
      </c>
      <c r="P498" s="291"/>
      <c r="Q498" s="331">
        <f t="shared" si="23"/>
        <v>0</v>
      </c>
    </row>
    <row r="499" spans="1:17" ht="20.149999999999999" customHeight="1" x14ac:dyDescent="0.35">
      <c r="A499" s="126">
        <v>493</v>
      </c>
      <c r="B499" s="123" t="str">
        <f>IF('Dépenses sur factures'!B499="","",'Dépenses sur factures'!B499)</f>
        <v/>
      </c>
      <c r="C499" s="197" t="str">
        <f>IF('Dépenses sur factures'!C499="","",'Dépenses sur factures'!C499)</f>
        <v/>
      </c>
      <c r="D499" s="197" t="str">
        <f>IF('Dépenses sur factures'!D499="","",'Dépenses sur factures'!D499)</f>
        <v/>
      </c>
      <c r="E499" s="123" t="str">
        <f>IF('Dépenses sur factures'!E499="","",'Dépenses sur factures'!E499)</f>
        <v/>
      </c>
      <c r="F499" s="296" t="str">
        <f>IF('Dépenses sur factures'!F499="","",'Dépenses sur factures'!F499)</f>
        <v/>
      </c>
      <c r="G499" s="296" t="str">
        <f>IF('Dépenses sur factures'!G499="","",'Dépenses sur factures'!G499)</f>
        <v/>
      </c>
      <c r="H499" s="125" t="str">
        <f>IF('Dépenses sur factures'!H499="","",'Dépenses sur factures'!H499)</f>
        <v/>
      </c>
      <c r="I499" s="102"/>
      <c r="J499" s="297" t="str">
        <f t="shared" si="21"/>
        <v/>
      </c>
      <c r="K499" s="297" t="str">
        <f t="shared" si="22"/>
        <v/>
      </c>
      <c r="L499" s="102"/>
      <c r="M499" s="193"/>
      <c r="N499" s="194"/>
      <c r="O499" s="301" t="str">
        <f>IF(AND(OR(I499="KO",L499&lt;&gt;""),OR(I499="",J499="",K499="")),Listes!$A$68,IF(AND(L499="",I499&lt;&gt;""),Listes!$A$69,IF(AND(H499&lt;L499,N499=""),Listes!$A$70,IF(AND(K499&lt;J499,N499=""),Listes!$A$71,IF(AND(L499&lt;&gt;"",L499&lt;H499,M499=""),Listes!$A$72,IF(AND(P499="",OR(I499&lt;&gt;"",J499&lt;&gt;"",K499&lt;&gt;"")),Listes!$A$73,""))))))</f>
        <v/>
      </c>
      <c r="P499" s="291"/>
      <c r="Q499" s="331">
        <f t="shared" si="23"/>
        <v>0</v>
      </c>
    </row>
    <row r="500" spans="1:17" ht="20.149999999999999" customHeight="1" x14ac:dyDescent="0.35">
      <c r="A500" s="126">
        <v>494</v>
      </c>
      <c r="B500" s="123" t="str">
        <f>IF('Dépenses sur factures'!B500="","",'Dépenses sur factures'!B500)</f>
        <v/>
      </c>
      <c r="C500" s="197" t="str">
        <f>IF('Dépenses sur factures'!C500="","",'Dépenses sur factures'!C500)</f>
        <v/>
      </c>
      <c r="D500" s="197" t="str">
        <f>IF('Dépenses sur factures'!D500="","",'Dépenses sur factures'!D500)</f>
        <v/>
      </c>
      <c r="E500" s="123" t="str">
        <f>IF('Dépenses sur factures'!E500="","",'Dépenses sur factures'!E500)</f>
        <v/>
      </c>
      <c r="F500" s="296" t="str">
        <f>IF('Dépenses sur factures'!F500="","",'Dépenses sur factures'!F500)</f>
        <v/>
      </c>
      <c r="G500" s="296" t="str">
        <f>IF('Dépenses sur factures'!G500="","",'Dépenses sur factures'!G500)</f>
        <v/>
      </c>
      <c r="H500" s="125" t="str">
        <f>IF('Dépenses sur factures'!H500="","",'Dépenses sur factures'!H500)</f>
        <v/>
      </c>
      <c r="I500" s="102"/>
      <c r="J500" s="297" t="str">
        <f t="shared" si="21"/>
        <v/>
      </c>
      <c r="K500" s="297" t="str">
        <f t="shared" si="22"/>
        <v/>
      </c>
      <c r="L500" s="102"/>
      <c r="M500" s="193"/>
      <c r="N500" s="194"/>
      <c r="O500" s="301" t="str">
        <f>IF(AND(OR(I500="KO",L500&lt;&gt;""),OR(I500="",J500="",K500="")),Listes!$A$68,IF(AND(L500="",I500&lt;&gt;""),Listes!$A$69,IF(AND(H500&lt;L500,N500=""),Listes!$A$70,IF(AND(K500&lt;J500,N500=""),Listes!$A$71,IF(AND(L500&lt;&gt;"",L500&lt;H500,M500=""),Listes!$A$72,IF(AND(P500="",OR(I500&lt;&gt;"",J500&lt;&gt;"",K500&lt;&gt;"")),Listes!$A$73,""))))))</f>
        <v/>
      </c>
      <c r="P500" s="291"/>
      <c r="Q500" s="331">
        <f t="shared" si="23"/>
        <v>0</v>
      </c>
    </row>
    <row r="501" spans="1:17" ht="20.149999999999999" customHeight="1" x14ac:dyDescent="0.35">
      <c r="A501" s="126">
        <v>495</v>
      </c>
      <c r="B501" s="123" t="str">
        <f>IF('Dépenses sur factures'!B501="","",'Dépenses sur factures'!B501)</f>
        <v/>
      </c>
      <c r="C501" s="197" t="str">
        <f>IF('Dépenses sur factures'!C501="","",'Dépenses sur factures'!C501)</f>
        <v/>
      </c>
      <c r="D501" s="197" t="str">
        <f>IF('Dépenses sur factures'!D501="","",'Dépenses sur factures'!D501)</f>
        <v/>
      </c>
      <c r="E501" s="123" t="str">
        <f>IF('Dépenses sur factures'!E501="","",'Dépenses sur factures'!E501)</f>
        <v/>
      </c>
      <c r="F501" s="296" t="str">
        <f>IF('Dépenses sur factures'!F501="","",'Dépenses sur factures'!F501)</f>
        <v/>
      </c>
      <c r="G501" s="296" t="str">
        <f>IF('Dépenses sur factures'!G501="","",'Dépenses sur factures'!G501)</f>
        <v/>
      </c>
      <c r="H501" s="125" t="str">
        <f>IF('Dépenses sur factures'!H501="","",'Dépenses sur factures'!H501)</f>
        <v/>
      </c>
      <c r="I501" s="102"/>
      <c r="J501" s="297" t="str">
        <f t="shared" si="21"/>
        <v/>
      </c>
      <c r="K501" s="297" t="str">
        <f t="shared" si="22"/>
        <v/>
      </c>
      <c r="L501" s="102"/>
      <c r="M501" s="193"/>
      <c r="N501" s="194"/>
      <c r="O501" s="301" t="str">
        <f>IF(AND(OR(I501="KO",L501&lt;&gt;""),OR(I501="",J501="",K501="")),Listes!$A$68,IF(AND(L501="",I501&lt;&gt;""),Listes!$A$69,IF(AND(H501&lt;L501,N501=""),Listes!$A$70,IF(AND(K501&lt;J501,N501=""),Listes!$A$71,IF(AND(L501&lt;&gt;"",L501&lt;H501,M501=""),Listes!$A$72,IF(AND(P501="",OR(I501&lt;&gt;"",J501&lt;&gt;"",K501&lt;&gt;"")),Listes!$A$73,""))))))</f>
        <v/>
      </c>
      <c r="P501" s="291"/>
      <c r="Q501" s="331">
        <f t="shared" si="23"/>
        <v>0</v>
      </c>
    </row>
    <row r="502" spans="1:17" ht="20.149999999999999" customHeight="1" x14ac:dyDescent="0.35">
      <c r="A502" s="126">
        <v>496</v>
      </c>
      <c r="B502" s="123" t="str">
        <f>IF('Dépenses sur factures'!B502="","",'Dépenses sur factures'!B502)</f>
        <v/>
      </c>
      <c r="C502" s="197" t="str">
        <f>IF('Dépenses sur factures'!C502="","",'Dépenses sur factures'!C502)</f>
        <v/>
      </c>
      <c r="D502" s="197" t="str">
        <f>IF('Dépenses sur factures'!D502="","",'Dépenses sur factures'!D502)</f>
        <v/>
      </c>
      <c r="E502" s="123" t="str">
        <f>IF('Dépenses sur factures'!E502="","",'Dépenses sur factures'!E502)</f>
        <v/>
      </c>
      <c r="F502" s="296" t="str">
        <f>IF('Dépenses sur factures'!F502="","",'Dépenses sur factures'!F502)</f>
        <v/>
      </c>
      <c r="G502" s="296" t="str">
        <f>IF('Dépenses sur factures'!G502="","",'Dépenses sur factures'!G502)</f>
        <v/>
      </c>
      <c r="H502" s="125" t="str">
        <f>IF('Dépenses sur factures'!H502="","",'Dépenses sur factures'!H502)</f>
        <v/>
      </c>
      <c r="I502" s="102"/>
      <c r="J502" s="297" t="str">
        <f t="shared" si="21"/>
        <v/>
      </c>
      <c r="K502" s="297" t="str">
        <f t="shared" si="22"/>
        <v/>
      </c>
      <c r="L502" s="102"/>
      <c r="M502" s="193"/>
      <c r="N502" s="194"/>
      <c r="O502" s="301" t="str">
        <f>IF(AND(OR(I502="KO",L502&lt;&gt;""),OR(I502="",J502="",K502="")),Listes!$A$68,IF(AND(L502="",I502&lt;&gt;""),Listes!$A$69,IF(AND(H502&lt;L502,N502=""),Listes!$A$70,IF(AND(K502&lt;J502,N502=""),Listes!$A$71,IF(AND(L502&lt;&gt;"",L502&lt;H502,M502=""),Listes!$A$72,IF(AND(P502="",OR(I502&lt;&gt;"",J502&lt;&gt;"",K502&lt;&gt;"")),Listes!$A$73,""))))))</f>
        <v/>
      </c>
      <c r="P502" s="291"/>
      <c r="Q502" s="331">
        <f t="shared" si="23"/>
        <v>0</v>
      </c>
    </row>
    <row r="503" spans="1:17" ht="20.149999999999999" customHeight="1" x14ac:dyDescent="0.35">
      <c r="A503" s="126">
        <v>497</v>
      </c>
      <c r="B503" s="123" t="str">
        <f>IF('Dépenses sur factures'!B503="","",'Dépenses sur factures'!B503)</f>
        <v/>
      </c>
      <c r="C503" s="197" t="str">
        <f>IF('Dépenses sur factures'!C503="","",'Dépenses sur factures'!C503)</f>
        <v/>
      </c>
      <c r="D503" s="197" t="str">
        <f>IF('Dépenses sur factures'!D503="","",'Dépenses sur factures'!D503)</f>
        <v/>
      </c>
      <c r="E503" s="123" t="str">
        <f>IF('Dépenses sur factures'!E503="","",'Dépenses sur factures'!E503)</f>
        <v/>
      </c>
      <c r="F503" s="296" t="str">
        <f>IF('Dépenses sur factures'!F503="","",'Dépenses sur factures'!F503)</f>
        <v/>
      </c>
      <c r="G503" s="296" t="str">
        <f>IF('Dépenses sur factures'!G503="","",'Dépenses sur factures'!G503)</f>
        <v/>
      </c>
      <c r="H503" s="125" t="str">
        <f>IF('Dépenses sur factures'!H503="","",'Dépenses sur factures'!H503)</f>
        <v/>
      </c>
      <c r="I503" s="102"/>
      <c r="J503" s="297" t="str">
        <f t="shared" si="21"/>
        <v/>
      </c>
      <c r="K503" s="297" t="str">
        <f t="shared" si="22"/>
        <v/>
      </c>
      <c r="L503" s="102"/>
      <c r="M503" s="193"/>
      <c r="N503" s="194"/>
      <c r="O503" s="301" t="str">
        <f>IF(AND(OR(I503="KO",L503&lt;&gt;""),OR(I503="",J503="",K503="")),Listes!$A$68,IF(AND(L503="",I503&lt;&gt;""),Listes!$A$69,IF(AND(H503&lt;L503,N503=""),Listes!$A$70,IF(AND(K503&lt;J503,N503=""),Listes!$A$71,IF(AND(L503&lt;&gt;"",L503&lt;H503,M503=""),Listes!$A$72,IF(AND(P503="",OR(I503&lt;&gt;"",J503&lt;&gt;"",K503&lt;&gt;"")),Listes!$A$73,""))))))</f>
        <v/>
      </c>
      <c r="P503" s="291"/>
      <c r="Q503" s="331">
        <f t="shared" si="23"/>
        <v>0</v>
      </c>
    </row>
    <row r="504" spans="1:17" ht="20.149999999999999" customHeight="1" x14ac:dyDescent="0.35">
      <c r="A504" s="126">
        <v>498</v>
      </c>
      <c r="B504" s="123" t="str">
        <f>IF('Dépenses sur factures'!B504="","",'Dépenses sur factures'!B504)</f>
        <v/>
      </c>
      <c r="C504" s="197" t="str">
        <f>IF('Dépenses sur factures'!C504="","",'Dépenses sur factures'!C504)</f>
        <v/>
      </c>
      <c r="D504" s="197" t="str">
        <f>IF('Dépenses sur factures'!D504="","",'Dépenses sur factures'!D504)</f>
        <v/>
      </c>
      <c r="E504" s="123" t="str">
        <f>IF('Dépenses sur factures'!E504="","",'Dépenses sur factures'!E504)</f>
        <v/>
      </c>
      <c r="F504" s="296" t="str">
        <f>IF('Dépenses sur factures'!F504="","",'Dépenses sur factures'!F504)</f>
        <v/>
      </c>
      <c r="G504" s="296" t="str">
        <f>IF('Dépenses sur factures'!G504="","",'Dépenses sur factures'!G504)</f>
        <v/>
      </c>
      <c r="H504" s="125" t="str">
        <f>IF('Dépenses sur factures'!H504="","",'Dépenses sur factures'!H504)</f>
        <v/>
      </c>
      <c r="I504" s="102"/>
      <c r="J504" s="297" t="str">
        <f t="shared" si="21"/>
        <v/>
      </c>
      <c r="K504" s="297" t="str">
        <f t="shared" si="22"/>
        <v/>
      </c>
      <c r="L504" s="102"/>
      <c r="M504" s="193"/>
      <c r="N504" s="194"/>
      <c r="O504" s="301" t="str">
        <f>IF(AND(OR(I504="KO",L504&lt;&gt;""),OR(I504="",J504="",K504="")),Listes!$A$68,IF(AND(L504="",I504&lt;&gt;""),Listes!$A$69,IF(AND(H504&lt;L504,N504=""),Listes!$A$70,IF(AND(K504&lt;J504,N504=""),Listes!$A$71,IF(AND(L504&lt;&gt;"",L504&lt;H504,M504=""),Listes!$A$72,IF(AND(P504="",OR(I504&lt;&gt;"",J504&lt;&gt;"",K504&lt;&gt;"")),Listes!$A$73,""))))))</f>
        <v/>
      </c>
      <c r="P504" s="291"/>
      <c r="Q504" s="331">
        <f t="shared" si="23"/>
        <v>0</v>
      </c>
    </row>
    <row r="505" spans="1:17" ht="20.149999999999999" customHeight="1" x14ac:dyDescent="0.35">
      <c r="A505" s="126">
        <v>499</v>
      </c>
      <c r="B505" s="123" t="str">
        <f>IF('Dépenses sur factures'!B505="","",'Dépenses sur factures'!B505)</f>
        <v/>
      </c>
      <c r="C505" s="197" t="str">
        <f>IF('Dépenses sur factures'!C505="","",'Dépenses sur factures'!C505)</f>
        <v/>
      </c>
      <c r="D505" s="197" t="str">
        <f>IF('Dépenses sur factures'!D505="","",'Dépenses sur factures'!D505)</f>
        <v/>
      </c>
      <c r="E505" s="123" t="str">
        <f>IF('Dépenses sur factures'!E505="","",'Dépenses sur factures'!E505)</f>
        <v/>
      </c>
      <c r="F505" s="296" t="str">
        <f>IF('Dépenses sur factures'!F505="","",'Dépenses sur factures'!F505)</f>
        <v/>
      </c>
      <c r="G505" s="296" t="str">
        <f>IF('Dépenses sur factures'!G505="","",'Dépenses sur factures'!G505)</f>
        <v/>
      </c>
      <c r="H505" s="125" t="str">
        <f>IF('Dépenses sur factures'!H505="","",'Dépenses sur factures'!H505)</f>
        <v/>
      </c>
      <c r="I505" s="102"/>
      <c r="J505" s="297" t="str">
        <f t="shared" si="21"/>
        <v/>
      </c>
      <c r="K505" s="297" t="str">
        <f t="shared" si="22"/>
        <v/>
      </c>
      <c r="L505" s="102"/>
      <c r="M505" s="193"/>
      <c r="N505" s="194"/>
      <c r="O505" s="301" t="str">
        <f>IF(AND(OR(I505="KO",L505&lt;&gt;""),OR(I505="",J505="",K505="")),Listes!$A$68,IF(AND(L505="",I505&lt;&gt;""),Listes!$A$69,IF(AND(H505&lt;L505,N505=""),Listes!$A$70,IF(AND(K505&lt;J505,N505=""),Listes!$A$71,IF(AND(L505&lt;&gt;"",L505&lt;H505,M505=""),Listes!$A$72,IF(AND(P505="",OR(I505&lt;&gt;"",J505&lt;&gt;"",K505&lt;&gt;"")),Listes!$A$73,""))))))</f>
        <v/>
      </c>
      <c r="P505" s="291"/>
      <c r="Q505" s="331">
        <f t="shared" si="23"/>
        <v>0</v>
      </c>
    </row>
    <row r="506" spans="1:17" ht="20.149999999999999" customHeight="1" thickBot="1" x14ac:dyDescent="0.4">
      <c r="A506" s="127">
        <v>500</v>
      </c>
      <c r="B506" s="123" t="str">
        <f>IF('Dépenses sur factures'!B506="","",'Dépenses sur factures'!B506)</f>
        <v/>
      </c>
      <c r="C506" s="197" t="str">
        <f>IF('Dépenses sur factures'!C506="","",'Dépenses sur factures'!C506)</f>
        <v/>
      </c>
      <c r="D506" s="197" t="str">
        <f>IF('Dépenses sur factures'!D506="","",'Dépenses sur factures'!D506)</f>
        <v/>
      </c>
      <c r="E506" s="123" t="str">
        <f>IF('Dépenses sur factures'!E506="","",'Dépenses sur factures'!E506)</f>
        <v/>
      </c>
      <c r="F506" s="296" t="str">
        <f>IF('Dépenses sur factures'!F506="","",'Dépenses sur factures'!F506)</f>
        <v/>
      </c>
      <c r="G506" s="296" t="str">
        <f>IF('Dépenses sur factures'!G506="","",'Dépenses sur factures'!G506)</f>
        <v/>
      </c>
      <c r="H506" s="125" t="str">
        <f>IF('Dépenses sur factures'!H506="","",'Dépenses sur factures'!H506)</f>
        <v/>
      </c>
      <c r="I506" s="102"/>
      <c r="J506" s="297" t="str">
        <f t="shared" si="21"/>
        <v/>
      </c>
      <c r="K506" s="297" t="str">
        <f t="shared" si="22"/>
        <v/>
      </c>
      <c r="L506" s="292"/>
      <c r="M506" s="193"/>
      <c r="N506" s="293"/>
      <c r="O506" s="301" t="str">
        <f>IF(AND(OR(I506="KO",L506&lt;&gt;""),OR(I506="",J506="",K506="")),Listes!$A$68,IF(AND(L506="",I506&lt;&gt;""),Listes!$A$69,IF(AND(H506&lt;L506,N506=""),Listes!$A$70,IF(AND(K506&lt;J506,N506=""),Listes!$A$71,IF(AND(L506&lt;&gt;"",L506&lt;H506,M506=""),Listes!$A$72,IF(AND(P506="",OR(I506&lt;&gt;"",J506&lt;&gt;"",K506&lt;&gt;"")),Listes!$A$73,""))))))</f>
        <v/>
      </c>
      <c r="P506" s="294"/>
      <c r="Q506" s="331">
        <f t="shared" si="23"/>
        <v>0</v>
      </c>
    </row>
    <row r="507" spans="1:17" s="46" customFormat="1" ht="20.149999999999999" customHeight="1" thickBot="1" x14ac:dyDescent="0.5">
      <c r="A507" s="129"/>
      <c r="B507" s="129"/>
      <c r="C507" s="129"/>
      <c r="D507" s="129"/>
      <c r="E507" s="129"/>
      <c r="F507" s="129"/>
      <c r="G507" s="129"/>
      <c r="J507" s="317"/>
      <c r="K507" s="317"/>
      <c r="L507" s="130">
        <f>SUM(L7:L506)</f>
        <v>0</v>
      </c>
      <c r="M507" s="131"/>
      <c r="N507" s="132"/>
      <c r="O507" s="132"/>
      <c r="P507" s="133"/>
      <c r="Q507" s="48"/>
    </row>
    <row r="508" spans="1:17" x14ac:dyDescent="0.35">
      <c r="M508" s="30"/>
      <c r="P508" s="30"/>
      <c r="Q508" s="329"/>
    </row>
    <row r="509" spans="1:17" x14ac:dyDescent="0.35">
      <c r="N509" s="30"/>
      <c r="O509" s="327"/>
    </row>
    <row r="510" spans="1:17" x14ac:dyDescent="0.35">
      <c r="N510" s="30"/>
      <c r="O510" s="327"/>
    </row>
  </sheetData>
  <mergeCells count="3">
    <mergeCell ref="A1:P1"/>
    <mergeCell ref="A2:P2"/>
    <mergeCell ref="A3:A4"/>
  </mergeCells>
  <conditionalFormatting sqref="A6:F6">
    <cfRule type="expression" dxfId="50" priority="8">
      <formula>$P6="Oui"</formula>
    </cfRule>
  </conditionalFormatting>
  <conditionalFormatting sqref="A7:P506">
    <cfRule type="expression" dxfId="49" priority="11">
      <formula>$P7="Oui"</formula>
    </cfRule>
  </conditionalFormatting>
  <conditionalFormatting sqref="I6:J6">
    <cfRule type="expression" dxfId="48" priority="1">
      <formula>$P6="Oui"</formula>
    </cfRule>
  </conditionalFormatting>
  <conditionalFormatting sqref="I7:K506">
    <cfRule type="expression" dxfId="47" priority="5">
      <formula>AND(I7&lt;&gt;G7,I7&lt;&gt;#REF!,I7&lt;&gt;#REF!)</formula>
    </cfRule>
  </conditionalFormatting>
  <conditionalFormatting sqref="K7:K506">
    <cfRule type="expression" dxfId="46" priority="243">
      <formula>AND(K7&lt;&gt;H7,K7&lt;&gt;#REF!,K7&lt;&gt;#REF!)</formula>
    </cfRule>
  </conditionalFormatting>
  <conditionalFormatting sqref="L7:L506">
    <cfRule type="expression" dxfId="45" priority="12">
      <formula>AND(L7&lt;&gt;H7,L7&lt;&gt;#REF!,L7&lt;&gt;#REF!)</formula>
    </cfRule>
  </conditionalFormatting>
  <conditionalFormatting sqref="M6:P6">
    <cfRule type="expression" dxfId="44" priority="9">
      <formula>$P6="Oui"</formula>
    </cfRule>
  </conditionalFormatting>
  <conditionalFormatting sqref="N7:O506">
    <cfRule type="cellIs" dxfId="43" priority="14" operator="equal">
      <formula>"Le montant raisonnable ne peux pas etre supérieur au montant éligible"</formula>
    </cfRule>
  </conditionalFormatting>
  <dataValidations count="3">
    <dataValidation type="decimal" operator="greaterThan" allowBlank="1" showInputMessage="1" showErrorMessage="1" sqref="H7:H506">
      <formula1>0</formula1>
    </dataValidation>
    <dataValidation type="list" allowBlank="1" showInputMessage="1" showErrorMessage="1" sqref="P7:P506">
      <formula1>"Oui"</formula1>
    </dataValidation>
    <dataValidation type="decimal" operator="greaterThanOrEqual" allowBlank="1" showInputMessage="1" showErrorMessage="1" sqref="L7:L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9" operator="notEqual" id="{E78C70CC-35DA-4ADF-8A0E-1781F9917532}">
            <xm:f>'O:\Agri_Devpt_Rur\20-Prog_2023-2027\03-Gestion_Aides\5-SAFRAN\1-Recevabilité\4. FSD IDP\77.06\[FSD IDP_77.06.xlsx]Dépenses sur factures'!#REF!</xm:f>
            <x14:dxf>
              <font>
                <color rgb="FFFF0000"/>
              </font>
            </x14:dxf>
          </x14:cfRule>
          <xm:sqref>B7:B506</xm:sqref>
        </x14:conditionalFormatting>
        <x14:conditionalFormatting xmlns:xm="http://schemas.microsoft.com/office/excel/2006/main">
          <x14:cfRule type="cellIs" priority="23" operator="notEqual" id="{5F0EFD25-1C12-4D88-B284-C3B3A6959BF0}">
            <xm:f>'O:\Agri_Devpt_Rur\20-Prog_2023-2027\03-Gestion_Aides\5-SAFRAN\1-Recevabilité\4. FSD IDP\77.06\[FSD IDP_77.06.xlsx]Dépenses sur factures'!#REF!</xm:f>
            <x14:dxf>
              <font>
                <color rgb="FFFF0000"/>
              </font>
            </x14:dxf>
          </x14:cfRule>
          <xm:sqref>B6:F6 M6:P6</xm:sqref>
        </x14:conditionalFormatting>
        <x14:conditionalFormatting xmlns:xm="http://schemas.microsoft.com/office/excel/2006/main">
          <x14:cfRule type="cellIs" priority="18" operator="notEqual" id="{D46E1B31-20C1-4603-8ABC-2282B566A108}">
            <xm:f>'O:\Agri_Devpt_Rur\20-Prog_2023-2027\03-Gestion_Aides\5-SAFRAN\1-Recevabilité\4. FSD IDP\77.06\[FSD IDP_77.06.xlsx]Dépenses sur factures'!#REF!</xm:f>
            <x14:dxf>
              <font>
                <color rgb="FFFF0000"/>
              </font>
            </x14:dxf>
          </x14:cfRule>
          <xm:sqref>C7:C506</xm:sqref>
        </x14:conditionalFormatting>
        <x14:conditionalFormatting xmlns:xm="http://schemas.microsoft.com/office/excel/2006/main">
          <x14:cfRule type="cellIs" priority="17" operator="notEqual" id="{121B404E-3DA5-4257-B982-2CC630B014F0}">
            <xm:f>'O:\Agri_Devpt_Rur\20-Prog_2023-2027\03-Gestion_Aides\5-SAFRAN\1-Recevabilité\4. FSD IDP\77.06\[FSD IDP_77.06.xlsx]Dépenses sur factures'!#REF!</xm:f>
            <x14:dxf>
              <font>
                <color rgb="FFFF0000"/>
              </font>
            </x14:dxf>
          </x14:cfRule>
          <xm:sqref>D7:D506</xm:sqref>
        </x14:conditionalFormatting>
        <x14:conditionalFormatting xmlns:xm="http://schemas.microsoft.com/office/excel/2006/main">
          <x14:cfRule type="cellIs" priority="16" operator="notEqual" id="{39DA0821-49FA-4705-914B-5582E453AFB7}">
            <xm:f>'O:\Agri_Devpt_Rur\20-Prog_2023-2027\03-Gestion_Aides\5-SAFRAN\1-Recevabilité\4. FSD IDP\77.06\[FSD IDP_77.06.xlsx]Dépenses sur factures'!#REF!</xm:f>
            <x14:dxf>
              <font>
                <color rgb="FFFF0000"/>
              </font>
            </x14:dxf>
          </x14:cfRule>
          <xm:sqref>E7:G506</xm:sqref>
        </x14:conditionalFormatting>
        <x14:conditionalFormatting xmlns:xm="http://schemas.microsoft.com/office/excel/2006/main">
          <x14:cfRule type="cellIs" priority="15" operator="notEqual" id="{CA1E2CD5-8771-44C4-90DA-A1305E9D94EA}">
            <xm:f>'O:\Agri_Devpt_Rur\20-Prog_2023-2027\03-Gestion_Aides\5-SAFRAN\1-Recevabilité\4. FSD IDP\77.06\[FSD IDP_77.06.xlsx]Dépenses sur factures'!#REF!</xm:f>
            <x14:dxf>
              <font>
                <color rgb="FFFF0000"/>
              </font>
            </x14:dxf>
          </x14:cfRule>
          <xm:sqref>H7:K506</xm:sqref>
        </x14:conditionalFormatting>
        <x14:conditionalFormatting xmlns:xm="http://schemas.microsoft.com/office/excel/2006/main">
          <x14:cfRule type="cellIs" priority="2" operator="notEqual" id="{8DB40790-2DD9-4E6D-B74F-1E5866475324}">
            <xm:f>'O:\Agri_Devpt_Rur\20-Prog_2023-2027\03-Gestion_Aides\5-SAFRAN\1-Recevabilité\4. FSD IDP\77.06\[FSD IDP_77.06.xlsx]Dépenses sur factures'!#REF!</xm:f>
            <x14:dxf>
              <font>
                <color rgb="FFFF0000"/>
              </font>
            </x14:dxf>
          </x14:cfRule>
          <xm:sqref>I6:J6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Listes!$A$3:$A$8</xm:f>
          </x14:formula1>
          <xm:sqref>E7:E506</xm:sqref>
        </x14:dataValidation>
        <x14:dataValidation type="list" operator="greaterThan" allowBlank="1" showInputMessage="1" showErrorMessage="1">
          <x14:formula1>
            <xm:f>Listes!$A$109:$A$110</xm:f>
          </x14:formula1>
          <xm:sqref>I7:I506</xm:sqref>
        </x14:dataValidation>
        <x14:dataValidation type="list" allowBlank="1" showInputMessage="1" showErrorMessage="1">
          <x14:formula1>
            <xm:f>Listes!$A$11:$A$26</xm:f>
          </x14:formula1>
          <xm:sqref>M7:M506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529"/>
  <sheetViews>
    <sheetView topLeftCell="F1" zoomScale="90" zoomScaleNormal="90" workbookViewId="0">
      <selection activeCell="O7" sqref="O7:O506"/>
    </sheetView>
  </sheetViews>
  <sheetFormatPr baseColWidth="10" defaultColWidth="11.453125" defaultRowHeight="14.5" x14ac:dyDescent="0.35"/>
  <cols>
    <col min="1" max="1" width="10.7265625" style="155" customWidth="1"/>
    <col min="2" max="2" width="35.453125" style="155" customWidth="1"/>
    <col min="3" max="3" width="25.81640625" style="155" bestFit="1" customWidth="1"/>
    <col min="4" max="4" width="18.7265625" style="155" customWidth="1"/>
    <col min="5" max="5" width="25.1796875" style="155" customWidth="1"/>
    <col min="6" max="6" width="23.26953125" style="155" customWidth="1"/>
    <col min="7" max="7" width="17.7265625" style="155" customWidth="1"/>
    <col min="8" max="8" width="16.81640625" style="155" customWidth="1"/>
    <col min="9" max="9" width="15.54296875" style="155" customWidth="1"/>
    <col min="10" max="10" width="16.1796875" style="155" customWidth="1"/>
    <col min="11" max="11" width="16.7265625" style="155" customWidth="1"/>
    <col min="12" max="12" width="15.7265625" style="155" customWidth="1"/>
    <col min="13" max="13" width="8.26953125" style="155" bestFit="1" customWidth="1"/>
    <col min="14" max="14" width="15.26953125" style="155" customWidth="1"/>
    <col min="15" max="15" width="15.453125" style="155" customWidth="1"/>
    <col min="16" max="16" width="14.7265625" style="155" customWidth="1"/>
    <col min="17" max="17" width="15.453125" style="155" customWidth="1"/>
    <col min="18" max="18" width="15.81640625" style="155" customWidth="1"/>
    <col min="19" max="19" width="15.7265625" style="155" customWidth="1"/>
    <col min="20" max="20" width="48.453125" style="356" customWidth="1"/>
    <col min="21" max="21" width="48.453125" style="155" customWidth="1"/>
    <col min="22" max="22" width="19.1796875" style="356" customWidth="1"/>
    <col min="23" max="23" width="20.7265625" style="155" customWidth="1"/>
    <col min="24" max="24" width="82.453125" style="155" bestFit="1" customWidth="1"/>
    <col min="25" max="25" width="12.81640625" style="155" bestFit="1" customWidth="1"/>
    <col min="26" max="27" width="11.453125" style="155"/>
    <col min="28" max="28" width="24.1796875" style="155" customWidth="1"/>
    <col min="29" max="29" width="24.1796875" style="155" hidden="1" customWidth="1"/>
    <col min="30" max="30" width="34.453125" style="155" hidden="1" customWidth="1"/>
    <col min="31" max="31" width="33.1796875" style="155" customWidth="1"/>
    <col min="32" max="32" width="44" style="155" customWidth="1"/>
    <col min="33" max="33" width="39.54296875" style="155" customWidth="1"/>
    <col min="34" max="16384" width="11.453125" style="155"/>
  </cols>
  <sheetData>
    <row r="1" spans="1:30" ht="24" customHeight="1" thickBot="1" x14ac:dyDescent="0.4">
      <c r="A1" s="589" t="s">
        <v>191</v>
      </c>
      <c r="B1" s="590"/>
      <c r="C1" s="590"/>
      <c r="D1" s="590"/>
      <c r="E1" s="590"/>
      <c r="F1" s="590"/>
      <c r="G1" s="590"/>
      <c r="H1" s="590"/>
      <c r="I1" s="590"/>
      <c r="J1" s="590"/>
      <c r="K1" s="590"/>
      <c r="L1" s="590"/>
      <c r="M1" s="590"/>
      <c r="N1" s="590"/>
      <c r="O1" s="590"/>
      <c r="P1" s="590"/>
      <c r="Q1" s="590"/>
      <c r="R1" s="590"/>
      <c r="S1" s="590"/>
      <c r="T1" s="590"/>
      <c r="U1" s="590"/>
      <c r="V1" s="590"/>
      <c r="W1" s="590"/>
      <c r="X1" s="590"/>
      <c r="Y1" s="590"/>
      <c r="AC1" s="156" t="s">
        <v>84</v>
      </c>
      <c r="AD1" s="157" t="e">
        <f>SUMIFS(#REF!,$E$7:$E$506,"Salaire_technicien")</f>
        <v>#REF!</v>
      </c>
    </row>
    <row r="2" spans="1:30" ht="36" customHeight="1" thickBot="1" x14ac:dyDescent="0.4">
      <c r="A2" s="592" t="s">
        <v>180</v>
      </c>
      <c r="B2" s="593"/>
      <c r="C2" s="593"/>
      <c r="D2" s="593"/>
      <c r="E2" s="593"/>
      <c r="F2" s="593"/>
      <c r="G2" s="593"/>
      <c r="H2" s="593"/>
      <c r="I2" s="593"/>
      <c r="J2" s="593"/>
      <c r="K2" s="593"/>
      <c r="L2" s="593"/>
      <c r="M2" s="593"/>
      <c r="N2" s="593"/>
      <c r="O2" s="593"/>
      <c r="P2" s="593"/>
      <c r="Q2" s="593"/>
      <c r="R2" s="593"/>
      <c r="S2" s="593"/>
      <c r="T2" s="593"/>
      <c r="U2" s="593"/>
      <c r="V2" s="593"/>
      <c r="W2" s="593"/>
      <c r="X2" s="593"/>
      <c r="Y2" s="593"/>
      <c r="AC2" s="158" t="s">
        <v>87</v>
      </c>
      <c r="AD2" s="159" t="e">
        <f>SUMIFS(#REF!,$E$7:$E$506,"Salaire_ingénieur")</f>
        <v>#REF!</v>
      </c>
    </row>
    <row r="3" spans="1:30" ht="43.5" x14ac:dyDescent="0.35">
      <c r="A3" s="595" t="s">
        <v>0</v>
      </c>
      <c r="B3" s="108" t="s">
        <v>76</v>
      </c>
      <c r="C3" s="108" t="s">
        <v>77</v>
      </c>
      <c r="D3" s="108" t="s">
        <v>78</v>
      </c>
      <c r="E3" s="108" t="s">
        <v>34</v>
      </c>
      <c r="F3" s="108" t="s">
        <v>40</v>
      </c>
      <c r="G3" s="108" t="s">
        <v>231</v>
      </c>
      <c r="H3" s="108" t="s">
        <v>232</v>
      </c>
      <c r="I3" s="108" t="s">
        <v>79</v>
      </c>
      <c r="J3" s="108" t="s">
        <v>80</v>
      </c>
      <c r="K3" s="108" t="s">
        <v>81</v>
      </c>
      <c r="L3" s="226" t="s">
        <v>82</v>
      </c>
      <c r="M3" s="332" t="s">
        <v>245</v>
      </c>
      <c r="N3" s="332" t="s">
        <v>267</v>
      </c>
      <c r="O3" s="332" t="s">
        <v>268</v>
      </c>
      <c r="P3" s="109" t="s">
        <v>192</v>
      </c>
      <c r="Q3" s="109" t="s">
        <v>193</v>
      </c>
      <c r="R3" s="109" t="s">
        <v>194</v>
      </c>
      <c r="S3" s="109" t="s">
        <v>271</v>
      </c>
      <c r="T3" s="352" t="s">
        <v>5</v>
      </c>
      <c r="U3" s="109" t="s">
        <v>15</v>
      </c>
      <c r="V3" s="352" t="s">
        <v>183</v>
      </c>
      <c r="W3" s="109" t="s">
        <v>272</v>
      </c>
      <c r="X3" s="109" t="s">
        <v>257</v>
      </c>
      <c r="Y3" s="110" t="s">
        <v>50</v>
      </c>
      <c r="AC3" s="158" t="s">
        <v>85</v>
      </c>
      <c r="AD3" s="159" t="e">
        <f>SUMIFS(#REF!,$E$7:$E$506,"Salaire_Chercheur")</f>
        <v>#REF!</v>
      </c>
    </row>
    <row r="4" spans="1:30" ht="27" customHeight="1" thickBot="1" x14ac:dyDescent="0.4">
      <c r="A4" s="596"/>
      <c r="B4" s="134" t="s">
        <v>147</v>
      </c>
      <c r="C4" s="134" t="s">
        <v>148</v>
      </c>
      <c r="D4" s="134" t="s">
        <v>153</v>
      </c>
      <c r="E4" s="134" t="s">
        <v>83</v>
      </c>
      <c r="F4" s="135" t="s">
        <v>266</v>
      </c>
      <c r="G4" s="135" t="s">
        <v>234</v>
      </c>
      <c r="H4" s="135" t="s">
        <v>235</v>
      </c>
      <c r="I4" s="597" t="s">
        <v>146</v>
      </c>
      <c r="J4" s="598"/>
      <c r="K4" s="599"/>
      <c r="L4" s="135"/>
      <c r="M4" s="135"/>
      <c r="N4" s="135"/>
      <c r="O4" s="135"/>
      <c r="P4" s="600" t="s">
        <v>146</v>
      </c>
      <c r="Q4" s="601"/>
      <c r="R4" s="602"/>
      <c r="S4" s="111"/>
      <c r="T4" s="298" t="str">
        <f>IF(Z6&gt;0,"Une ou plusieurs lignes ne sont pas instruites","")</f>
        <v/>
      </c>
      <c r="U4" s="112"/>
      <c r="V4" s="112"/>
      <c r="W4" s="112"/>
      <c r="X4" s="112"/>
      <c r="Y4" s="113"/>
      <c r="AC4" s="160" t="s">
        <v>86</v>
      </c>
      <c r="AD4" s="161" t="e">
        <f>SUMIFS(#REF!,$E$7:$E$506,"Salaire_Directeur")</f>
        <v>#REF!</v>
      </c>
    </row>
    <row r="5" spans="1:30" ht="15" thickBot="1" x14ac:dyDescent="0.4">
      <c r="A5" s="114" t="s">
        <v>29</v>
      </c>
      <c r="B5" s="115" t="s">
        <v>145</v>
      </c>
      <c r="C5" s="115" t="s">
        <v>144</v>
      </c>
      <c r="D5" s="115" t="s">
        <v>87</v>
      </c>
      <c r="E5" s="115" t="s">
        <v>149</v>
      </c>
      <c r="F5" s="115"/>
      <c r="G5" s="115"/>
      <c r="H5" s="115"/>
      <c r="I5" s="116">
        <v>34000</v>
      </c>
      <c r="J5" s="136">
        <v>212</v>
      </c>
      <c r="K5" s="136">
        <v>204</v>
      </c>
      <c r="L5" s="137">
        <f>IF($E5="","",IF(OR(($I5=0),($J5=0)),0,$I5/$J5*$K5))</f>
        <v>32716.981132075471</v>
      </c>
      <c r="M5" s="137"/>
      <c r="N5" s="137"/>
      <c r="O5" s="137"/>
      <c r="P5" s="137"/>
      <c r="Q5" s="137"/>
      <c r="R5" s="137"/>
      <c r="S5" s="118">
        <v>32716.98</v>
      </c>
      <c r="T5" s="116" t="s">
        <v>9</v>
      </c>
      <c r="U5" s="138"/>
      <c r="V5" s="116"/>
      <c r="W5" s="138"/>
      <c r="X5" s="138"/>
      <c r="Y5" s="121" t="s">
        <v>51</v>
      </c>
      <c r="Z5" s="155" t="s">
        <v>265</v>
      </c>
    </row>
    <row r="6" spans="1:30" ht="17.5" thickBot="1" x14ac:dyDescent="0.45">
      <c r="A6" s="122"/>
      <c r="B6" s="124"/>
      <c r="C6" s="124"/>
      <c r="D6" s="124"/>
      <c r="E6" s="123"/>
      <c r="F6" s="123"/>
      <c r="G6" s="123"/>
      <c r="H6" s="123"/>
      <c r="I6" s="123"/>
      <c r="J6" s="200"/>
      <c r="K6" s="335" t="s">
        <v>2</v>
      </c>
      <c r="L6" s="336">
        <f>SUM(L7:L506)</f>
        <v>0</v>
      </c>
      <c r="M6" s="200"/>
      <c r="N6" s="200"/>
      <c r="O6" s="200"/>
      <c r="P6" s="200"/>
      <c r="Q6" s="200"/>
      <c r="R6" s="201" t="s">
        <v>2</v>
      </c>
      <c r="S6" s="202">
        <f>SUM(S7:S506)</f>
        <v>0</v>
      </c>
      <c r="T6" s="358"/>
      <c r="U6" s="342"/>
      <c r="V6" s="353">
        <f>SUM(V7:V506)</f>
        <v>0</v>
      </c>
      <c r="W6" s="202">
        <f t="shared" ref="W6" si="0">SUM(W7:W506)</f>
        <v>0</v>
      </c>
      <c r="X6" s="342"/>
      <c r="Y6" s="203"/>
      <c r="Z6" s="155">
        <f>SUM(Z7:Z506)</f>
        <v>0</v>
      </c>
    </row>
    <row r="7" spans="1:30" ht="16.149999999999999" customHeight="1" x14ac:dyDescent="0.35">
      <c r="A7" s="204">
        <v>1</v>
      </c>
      <c r="B7" s="206" t="str">
        <f>IF('Dépenses rémunération au réel'!$B7="","",'Dépenses rémunération au réel'!$B7)</f>
        <v/>
      </c>
      <c r="C7" s="206" t="str">
        <f>IF('Dépenses rémunération au réel'!$C7="","",'Dépenses rémunération au réel'!$C7)</f>
        <v/>
      </c>
      <c r="D7" s="207" t="str">
        <f>IF('Dépenses rémunération au réel'!$D7="","",'Dépenses rémunération au réel'!$D7)</f>
        <v/>
      </c>
      <c r="E7" s="123" t="str">
        <f>IF('Dépenses rémunération au réel'!$E7="","",'Dépenses rémunération au réel'!$E7)</f>
        <v/>
      </c>
      <c r="F7" s="123" t="str">
        <f>IF('Dépenses rémunération au réel'!$F7="","",'Dépenses rémunération au réel'!$F7)</f>
        <v/>
      </c>
      <c r="G7" s="296" t="str">
        <f>IF('Dépenses rémunération au réel'!$G7="","",'Dépenses rémunération au réel'!$G7)</f>
        <v/>
      </c>
      <c r="H7" s="296" t="str">
        <f>IF('Dépenses rémunération au réel'!$H7="","",'Dépenses rémunération au réel'!$H7)</f>
        <v/>
      </c>
      <c r="I7" s="140" t="str">
        <f>IF('Dépenses rémunération au réel'!$I7="","",'Dépenses rémunération au réel'!$I7)</f>
        <v/>
      </c>
      <c r="J7" s="192" t="str">
        <f>IF('Dépenses rémunération au réel'!$J7="","",'Dépenses rémunération au réel'!$J7)</f>
        <v/>
      </c>
      <c r="K7" s="200" t="str">
        <f>IF('Dépenses rémunération au réel'!$K7="","",'Dépenses rémunération au réel'!$K7)</f>
        <v/>
      </c>
      <c r="L7" s="215" t="str">
        <f>IF('Dépenses rémunération au réel'!$L7=0,"",'Dépenses rémunération au réel'!$L7)</f>
        <v/>
      </c>
      <c r="M7" s="191"/>
      <c r="N7" s="337" t="str">
        <f t="shared" ref="N7:N71" si="1">IF(M7="KO","",IF(M7="","",G7))</f>
        <v/>
      </c>
      <c r="O7" s="337" t="str">
        <f t="shared" ref="O7:O71" si="2">IF(M7="KO","",IF(M7="","",H7))</f>
        <v/>
      </c>
      <c r="P7" s="191"/>
      <c r="Q7" s="338"/>
      <c r="R7" s="338"/>
      <c r="S7" s="141" t="str">
        <f>IF($P7="","",IF(OR(($P7=0),($Q7=0)),0,P7/Q7*R7))</f>
        <v/>
      </c>
      <c r="T7" s="357"/>
      <c r="U7" s="193"/>
      <c r="V7" s="209" t="str">
        <f t="shared" ref="V7:V70" si="3">IF(P7="","",IF(E7="Salaire_chercheur",MIN(140000/1607*R7,140000),IF(E7="Salaire_directeur",MIN(110000/1607*R7,110000),IF(E7="Salaire_ingénieur",MIN(80000/1607*R7,80000),IF(E7="Salaire_technicien",MIN(60000/1607*R7,60000),"")))))</f>
        <v/>
      </c>
      <c r="W7" s="209" t="str">
        <f>IF(P7="","",MIN(S7,V7))</f>
        <v/>
      </c>
      <c r="X7" s="450" t="str">
        <f>IF(AND(OR(M7="KO",L7&lt;&gt;""),OR(M7="",N7="",O7="")),Listes!$A$68,IF(AND(L7&lt;S7,U7=""),Listes!$A$70,IF(AND(L7&lt;&gt;"",S7&lt;L7,T7=""),Listes!$A$72,IF(AND(Y7="",OR(M7&lt;&gt;"",N7&lt;&gt;"",O7&lt;&gt;"",P7&lt;&gt;"",Q7&lt;&gt;"",R7&lt;&gt;"")),Listes!$A$73,""))))</f>
        <v/>
      </c>
      <c r="Y7" s="199"/>
      <c r="Z7" s="155">
        <f t="shared" ref="Z7:Z70" si="4">IF(AND(B7&lt;&gt;"",Y7&lt;&gt;"Oui"),1,0)</f>
        <v>0</v>
      </c>
    </row>
    <row r="8" spans="1:30" ht="16.149999999999999" customHeight="1" x14ac:dyDescent="0.35">
      <c r="A8" s="126">
        <v>2</v>
      </c>
      <c r="B8" s="206" t="str">
        <f>IF('Dépenses rémunération au réel'!$B8="","",'Dépenses rémunération au réel'!$B8)</f>
        <v/>
      </c>
      <c r="C8" s="206" t="str">
        <f>IF('Dépenses rémunération au réel'!$C8="","",'Dépenses rémunération au réel'!$C8)</f>
        <v/>
      </c>
      <c r="D8" s="207" t="str">
        <f>IF('Dépenses rémunération au réel'!$D8="","",'Dépenses rémunération au réel'!$D8)</f>
        <v/>
      </c>
      <c r="E8" s="123" t="str">
        <f>IF('Dépenses rémunération au réel'!$E8="","",'Dépenses rémunération au réel'!$E8)</f>
        <v/>
      </c>
      <c r="F8" s="123" t="str">
        <f>IF('Dépenses rémunération au réel'!$F8="","",'Dépenses rémunération au réel'!$F8)</f>
        <v/>
      </c>
      <c r="G8" s="296" t="str">
        <f>IF('Dépenses rémunération au réel'!$G8="","",'Dépenses rémunération au réel'!$G8)</f>
        <v/>
      </c>
      <c r="H8" s="296" t="str">
        <f>IF('Dépenses rémunération au réel'!$H8="","",'Dépenses rémunération au réel'!$H8)</f>
        <v/>
      </c>
      <c r="I8" s="140" t="str">
        <f>IF('Dépenses rémunération au réel'!$I8="","",'Dépenses rémunération au réel'!$I8)</f>
        <v/>
      </c>
      <c r="J8" s="192" t="str">
        <f>IF('Dépenses rémunération au réel'!$J8="","",'Dépenses rémunération au réel'!$J8)</f>
        <v/>
      </c>
      <c r="K8" s="200" t="str">
        <f>IF('Dépenses rémunération au réel'!$K8="","",'Dépenses rémunération au réel'!$K8)</f>
        <v/>
      </c>
      <c r="L8" s="215" t="str">
        <f>IF('Dépenses rémunération au réel'!$L8=0,"",'Dépenses rémunération au réel'!$L8)</f>
        <v/>
      </c>
      <c r="M8" s="191"/>
      <c r="N8" s="337" t="str">
        <f t="shared" si="1"/>
        <v/>
      </c>
      <c r="O8" s="337" t="str">
        <f t="shared" si="2"/>
        <v/>
      </c>
      <c r="P8" s="191"/>
      <c r="Q8" s="339"/>
      <c r="R8" s="338"/>
      <c r="S8" s="141" t="str">
        <f t="shared" ref="S8:S71" si="5">IF($P8="","",IF(OR(($P8=0),($Q8=0)),0,P8/Q8*R8))</f>
        <v/>
      </c>
      <c r="T8" s="357"/>
      <c r="U8" s="193"/>
      <c r="V8" s="209" t="str">
        <f t="shared" si="3"/>
        <v/>
      </c>
      <c r="W8" s="209" t="str">
        <f t="shared" ref="W8:W71" si="6">IF(P8="","",MIN(S8,V8))</f>
        <v/>
      </c>
      <c r="X8" s="450" t="str">
        <f>IF(AND(OR(M8="KO",L8&lt;&gt;""),OR(M8="",N8="",O8="")),Listes!$A$68,IF(AND(L8&lt;S8,U8=""),Listes!$A$70,IF(AND(L8&lt;&gt;"",S8&lt;L8,T8=""),Listes!$A$72,IF(AND(Y8="",OR(M8&lt;&gt;"",N8&lt;&gt;"",O8&lt;&gt;"",P8&lt;&gt;"",Q8&lt;&gt;"",R8&lt;&gt;"")),Listes!$A$73,""))))</f>
        <v/>
      </c>
      <c r="Y8" s="199"/>
      <c r="Z8" s="155">
        <f t="shared" si="4"/>
        <v>0</v>
      </c>
    </row>
    <row r="9" spans="1:30" ht="16.149999999999999" customHeight="1" x14ac:dyDescent="0.35">
      <c r="A9" s="126">
        <v>3</v>
      </c>
      <c r="B9" s="206" t="str">
        <f>IF('Dépenses rémunération au réel'!$B9="","",'Dépenses rémunération au réel'!$B9)</f>
        <v/>
      </c>
      <c r="C9" s="206" t="str">
        <f>IF('Dépenses rémunération au réel'!$C9="","",'Dépenses rémunération au réel'!$C9)</f>
        <v/>
      </c>
      <c r="D9" s="207" t="str">
        <f>IF('Dépenses rémunération au réel'!$D9="","",'Dépenses rémunération au réel'!$D9)</f>
        <v/>
      </c>
      <c r="E9" s="123" t="str">
        <f>IF('Dépenses rémunération au réel'!$E9="","",'Dépenses rémunération au réel'!$E9)</f>
        <v/>
      </c>
      <c r="F9" s="123" t="str">
        <f>IF('Dépenses rémunération au réel'!$F9="","",'Dépenses rémunération au réel'!$F9)</f>
        <v/>
      </c>
      <c r="G9" s="296" t="str">
        <f>IF('Dépenses rémunération au réel'!$G9="","",'Dépenses rémunération au réel'!$G9)</f>
        <v/>
      </c>
      <c r="H9" s="296" t="str">
        <f>IF('Dépenses rémunération au réel'!$H9="","",'Dépenses rémunération au réel'!$H9)</f>
        <v/>
      </c>
      <c r="I9" s="140" t="str">
        <f>IF('Dépenses rémunération au réel'!$I9="","",'Dépenses rémunération au réel'!$I9)</f>
        <v/>
      </c>
      <c r="J9" s="192" t="str">
        <f>IF('Dépenses rémunération au réel'!$J9="","",'Dépenses rémunération au réel'!$J9)</f>
        <v/>
      </c>
      <c r="K9" s="200" t="str">
        <f>IF('Dépenses rémunération au réel'!$K9="","",'Dépenses rémunération au réel'!$K9)</f>
        <v/>
      </c>
      <c r="L9" s="215" t="str">
        <f>IF('Dépenses rémunération au réel'!$L9=0,"",'Dépenses rémunération au réel'!$L9)</f>
        <v/>
      </c>
      <c r="M9" s="191"/>
      <c r="N9" s="337" t="str">
        <f t="shared" si="1"/>
        <v/>
      </c>
      <c r="O9" s="337" t="str">
        <f t="shared" si="2"/>
        <v/>
      </c>
      <c r="P9" s="191"/>
      <c r="Q9" s="338"/>
      <c r="R9" s="338"/>
      <c r="S9" s="141" t="str">
        <f t="shared" si="5"/>
        <v/>
      </c>
      <c r="T9" s="357"/>
      <c r="U9" s="193"/>
      <c r="V9" s="209" t="str">
        <f t="shared" si="3"/>
        <v/>
      </c>
      <c r="W9" s="209" t="str">
        <f t="shared" si="6"/>
        <v/>
      </c>
      <c r="X9" s="450" t="str">
        <f>IF(AND(OR(M9="KO",L9&lt;&gt;""),OR(M9="",N9="",O9="")),Listes!$A$68,IF(AND(L9&lt;S9,U9=""),Listes!$A$70,IF(AND(L9&lt;&gt;"",S9&lt;L9,T9=""),Listes!$A$72,IF(AND(Y9="",OR(M9&lt;&gt;"",N9&lt;&gt;"",O9&lt;&gt;"",P9&lt;&gt;"",Q9&lt;&gt;"",R9&lt;&gt;"")),Listes!$A$73,""))))</f>
        <v/>
      </c>
      <c r="Y9" s="199"/>
      <c r="Z9" s="155">
        <f t="shared" si="4"/>
        <v>0</v>
      </c>
    </row>
    <row r="10" spans="1:30" ht="16.149999999999999" customHeight="1" x14ac:dyDescent="0.35">
      <c r="A10" s="126">
        <v>4</v>
      </c>
      <c r="B10" s="206" t="str">
        <f>IF('Dépenses rémunération au réel'!$B10="","",'Dépenses rémunération au réel'!$B10)</f>
        <v/>
      </c>
      <c r="C10" s="206" t="str">
        <f>IF('Dépenses rémunération au réel'!$C10="","",'Dépenses rémunération au réel'!$C10)</f>
        <v/>
      </c>
      <c r="D10" s="207" t="str">
        <f>IF('Dépenses rémunération au réel'!$D10="","",'Dépenses rémunération au réel'!$D10)</f>
        <v/>
      </c>
      <c r="E10" s="123" t="str">
        <f>IF('Dépenses rémunération au réel'!$E10="","",'Dépenses rémunération au réel'!$E10)</f>
        <v/>
      </c>
      <c r="F10" s="123" t="str">
        <f>IF('Dépenses rémunération au réel'!$F10="","",'Dépenses rémunération au réel'!$F10)</f>
        <v/>
      </c>
      <c r="G10" s="296" t="str">
        <f>IF('Dépenses rémunération au réel'!$G10="","",'Dépenses rémunération au réel'!$G10)</f>
        <v/>
      </c>
      <c r="H10" s="296" t="str">
        <f>IF('Dépenses rémunération au réel'!$H10="","",'Dépenses rémunération au réel'!$H10)</f>
        <v/>
      </c>
      <c r="I10" s="140" t="str">
        <f>IF('Dépenses rémunération au réel'!$I10="","",'Dépenses rémunération au réel'!$I10)</f>
        <v/>
      </c>
      <c r="J10" s="192" t="str">
        <f>IF('Dépenses rémunération au réel'!$J10="","",'Dépenses rémunération au réel'!$J10)</f>
        <v/>
      </c>
      <c r="K10" s="200" t="str">
        <f>IF('Dépenses rémunération au réel'!$K10="","",'Dépenses rémunération au réel'!$K10)</f>
        <v/>
      </c>
      <c r="L10" s="215" t="str">
        <f>IF('Dépenses rémunération au réel'!$L10=0,"",'Dépenses rémunération au réel'!$L10)</f>
        <v/>
      </c>
      <c r="M10" s="191"/>
      <c r="N10" s="337" t="str">
        <f t="shared" si="1"/>
        <v/>
      </c>
      <c r="O10" s="337" t="str">
        <f t="shared" si="2"/>
        <v/>
      </c>
      <c r="P10" s="191"/>
      <c r="Q10" s="338"/>
      <c r="R10" s="338"/>
      <c r="S10" s="141" t="str">
        <f t="shared" si="5"/>
        <v/>
      </c>
      <c r="T10" s="357"/>
      <c r="U10" s="193"/>
      <c r="V10" s="209" t="str">
        <f t="shared" si="3"/>
        <v/>
      </c>
      <c r="W10" s="209" t="str">
        <f t="shared" si="6"/>
        <v/>
      </c>
      <c r="X10" s="450" t="str">
        <f>IF(AND(OR(M10="KO",L10&lt;&gt;""),OR(M10="",N10="",O10="")),Listes!$A$68,IF(AND(L10&lt;S10,U10=""),Listes!$A$70,IF(AND(L10&lt;&gt;"",S10&lt;L10,T10=""),Listes!$A$72,IF(AND(Y10="",OR(M10&lt;&gt;"",N10&lt;&gt;"",O10&lt;&gt;"",P10&lt;&gt;"",Q10&lt;&gt;"",R10&lt;&gt;"")),Listes!$A$73,""))))</f>
        <v/>
      </c>
      <c r="Y10" s="199"/>
      <c r="Z10" s="155">
        <f t="shared" si="4"/>
        <v>0</v>
      </c>
    </row>
    <row r="11" spans="1:30" ht="16.149999999999999" customHeight="1" x14ac:dyDescent="0.35">
      <c r="A11" s="126">
        <v>5</v>
      </c>
      <c r="B11" s="206" t="str">
        <f>IF('Dépenses rémunération au réel'!$B11="","",'Dépenses rémunération au réel'!$B11)</f>
        <v/>
      </c>
      <c r="C11" s="206" t="str">
        <f>IF('Dépenses rémunération au réel'!$C11="","",'Dépenses rémunération au réel'!$C11)</f>
        <v/>
      </c>
      <c r="D11" s="207" t="str">
        <f>IF('Dépenses rémunération au réel'!$D11="","",'Dépenses rémunération au réel'!$D11)</f>
        <v/>
      </c>
      <c r="E11" s="123" t="str">
        <f>IF('Dépenses rémunération au réel'!$E11="","",'Dépenses rémunération au réel'!$E11)</f>
        <v/>
      </c>
      <c r="F11" s="123" t="str">
        <f>IF('Dépenses rémunération au réel'!$F11="","",'Dépenses rémunération au réel'!$F11)</f>
        <v/>
      </c>
      <c r="G11" s="296" t="str">
        <f>IF('Dépenses rémunération au réel'!$G11="","",'Dépenses rémunération au réel'!$G11)</f>
        <v/>
      </c>
      <c r="H11" s="296" t="str">
        <f>IF('Dépenses rémunération au réel'!$H11="","",'Dépenses rémunération au réel'!$H11)</f>
        <v/>
      </c>
      <c r="I11" s="140" t="str">
        <f>IF('Dépenses rémunération au réel'!$I11="","",'Dépenses rémunération au réel'!$I11)</f>
        <v/>
      </c>
      <c r="J11" s="192" t="str">
        <f>IF('Dépenses rémunération au réel'!$J11="","",'Dépenses rémunération au réel'!$J11)</f>
        <v/>
      </c>
      <c r="K11" s="200" t="str">
        <f>IF('Dépenses rémunération au réel'!$K11="","",'Dépenses rémunération au réel'!$K11)</f>
        <v/>
      </c>
      <c r="L11" s="215" t="str">
        <f>IF('Dépenses rémunération au réel'!$L11=0,"",'Dépenses rémunération au réel'!$L11)</f>
        <v/>
      </c>
      <c r="M11" s="191"/>
      <c r="N11" s="337" t="str">
        <f t="shared" si="1"/>
        <v/>
      </c>
      <c r="O11" s="337" t="str">
        <f t="shared" si="2"/>
        <v/>
      </c>
      <c r="P11" s="191"/>
      <c r="Q11" s="338"/>
      <c r="R11" s="338"/>
      <c r="S11" s="141" t="str">
        <f t="shared" si="5"/>
        <v/>
      </c>
      <c r="T11" s="357"/>
      <c r="U11" s="193"/>
      <c r="V11" s="209" t="str">
        <f t="shared" si="3"/>
        <v/>
      </c>
      <c r="W11" s="209" t="str">
        <f t="shared" si="6"/>
        <v/>
      </c>
      <c r="X11" s="450" t="str">
        <f>IF(AND(OR(M11="KO",L11&lt;&gt;""),OR(M11="",N11="",O11="")),Listes!$A$68,IF(AND(L11&lt;S11,U11=""),Listes!$A$70,IF(AND(L11&lt;&gt;"",S11&lt;L11,T11=""),Listes!$A$72,IF(AND(Y11="",OR(M11&lt;&gt;"",N11&lt;&gt;"",O11&lt;&gt;"",P11&lt;&gt;"",Q11&lt;&gt;"",R11&lt;&gt;"")),Listes!$A$73,""))))</f>
        <v/>
      </c>
      <c r="Y11" s="199"/>
      <c r="Z11" s="155">
        <f t="shared" si="4"/>
        <v>0</v>
      </c>
    </row>
    <row r="12" spans="1:30" ht="16.149999999999999" customHeight="1" x14ac:dyDescent="0.35">
      <c r="A12" s="126">
        <v>6</v>
      </c>
      <c r="B12" s="206" t="str">
        <f>IF('Dépenses rémunération au réel'!$B12="","",'Dépenses rémunération au réel'!$B12)</f>
        <v/>
      </c>
      <c r="C12" s="206" t="str">
        <f>IF('Dépenses rémunération au réel'!$C12="","",'Dépenses rémunération au réel'!$C12)</f>
        <v/>
      </c>
      <c r="D12" s="207" t="str">
        <f>IF('Dépenses rémunération au réel'!$D12="","",'Dépenses rémunération au réel'!$D12)</f>
        <v/>
      </c>
      <c r="E12" s="123" t="str">
        <f>IF('Dépenses rémunération au réel'!$E12="","",'Dépenses rémunération au réel'!$E12)</f>
        <v/>
      </c>
      <c r="F12" s="123" t="str">
        <f>IF('Dépenses rémunération au réel'!$F12="","",'Dépenses rémunération au réel'!$F12)</f>
        <v/>
      </c>
      <c r="G12" s="296" t="str">
        <f>IF('Dépenses rémunération au réel'!$G12="","",'Dépenses rémunération au réel'!$G12)</f>
        <v/>
      </c>
      <c r="H12" s="296" t="str">
        <f>IF('Dépenses rémunération au réel'!$H12="","",'Dépenses rémunération au réel'!$H12)</f>
        <v/>
      </c>
      <c r="I12" s="140" t="str">
        <f>IF('Dépenses rémunération au réel'!$I12="","",'Dépenses rémunération au réel'!$I12)</f>
        <v/>
      </c>
      <c r="J12" s="192" t="str">
        <f>IF('Dépenses rémunération au réel'!$J12="","",'Dépenses rémunération au réel'!$J12)</f>
        <v/>
      </c>
      <c r="K12" s="200" t="str">
        <f>IF('Dépenses rémunération au réel'!$K12="","",'Dépenses rémunération au réel'!$K12)</f>
        <v/>
      </c>
      <c r="L12" s="215" t="str">
        <f>IF('Dépenses rémunération au réel'!$L12=0,"",'Dépenses rémunération au réel'!$L12)</f>
        <v/>
      </c>
      <c r="M12" s="191"/>
      <c r="N12" s="337" t="str">
        <f t="shared" si="1"/>
        <v/>
      </c>
      <c r="O12" s="337" t="str">
        <f t="shared" si="2"/>
        <v/>
      </c>
      <c r="P12" s="191"/>
      <c r="Q12" s="338"/>
      <c r="R12" s="338"/>
      <c r="S12" s="141" t="str">
        <f t="shared" si="5"/>
        <v/>
      </c>
      <c r="T12" s="357"/>
      <c r="U12" s="193"/>
      <c r="V12" s="209" t="str">
        <f t="shared" si="3"/>
        <v/>
      </c>
      <c r="W12" s="209" t="str">
        <f t="shared" si="6"/>
        <v/>
      </c>
      <c r="X12" s="450" t="str">
        <f>IF(AND(OR(M12="KO",L12&lt;&gt;""),OR(M12="",N12="",O12="")),Listes!$A$68,IF(AND(L12&lt;S12,U12=""),Listes!$A$70,IF(AND(L12&lt;&gt;"",S12&lt;L12,T12=""),Listes!$A$72,IF(AND(Y12="",OR(M12&lt;&gt;"",N12&lt;&gt;"",O12&lt;&gt;"",P12&lt;&gt;"",Q12&lt;&gt;"",R12&lt;&gt;"")),Listes!$A$73,""))))</f>
        <v/>
      </c>
      <c r="Y12" s="199"/>
      <c r="Z12" s="155">
        <f t="shared" si="4"/>
        <v>0</v>
      </c>
    </row>
    <row r="13" spans="1:30" ht="16.149999999999999" customHeight="1" x14ac:dyDescent="0.35">
      <c r="A13" s="126">
        <v>7</v>
      </c>
      <c r="B13" s="206" t="str">
        <f>IF('Dépenses rémunération au réel'!$B13="","",'Dépenses rémunération au réel'!$B13)</f>
        <v/>
      </c>
      <c r="C13" s="206" t="str">
        <f>IF('Dépenses rémunération au réel'!$C13="","",'Dépenses rémunération au réel'!$C13)</f>
        <v/>
      </c>
      <c r="D13" s="207" t="str">
        <f>IF('Dépenses rémunération au réel'!$D13="","",'Dépenses rémunération au réel'!$D13)</f>
        <v/>
      </c>
      <c r="E13" s="123" t="str">
        <f>IF('Dépenses rémunération au réel'!$E13="","",'Dépenses rémunération au réel'!$E13)</f>
        <v/>
      </c>
      <c r="F13" s="123" t="str">
        <f>IF('Dépenses rémunération au réel'!$F13="","",'Dépenses rémunération au réel'!$F13)</f>
        <v/>
      </c>
      <c r="G13" s="296" t="str">
        <f>IF('Dépenses rémunération au réel'!$G13="","",'Dépenses rémunération au réel'!$G13)</f>
        <v/>
      </c>
      <c r="H13" s="296" t="str">
        <f>IF('Dépenses rémunération au réel'!$H13="","",'Dépenses rémunération au réel'!$H13)</f>
        <v/>
      </c>
      <c r="I13" s="140" t="str">
        <f>IF('Dépenses rémunération au réel'!$I13="","",'Dépenses rémunération au réel'!$I13)</f>
        <v/>
      </c>
      <c r="J13" s="192" t="str">
        <f>IF('Dépenses rémunération au réel'!$J13="","",'Dépenses rémunération au réel'!$J13)</f>
        <v/>
      </c>
      <c r="K13" s="200" t="str">
        <f>IF('Dépenses rémunération au réel'!$K13="","",'Dépenses rémunération au réel'!$K13)</f>
        <v/>
      </c>
      <c r="L13" s="215" t="str">
        <f>IF('Dépenses rémunération au réel'!$L13=0,"",'Dépenses rémunération au réel'!$L13)</f>
        <v/>
      </c>
      <c r="M13" s="191"/>
      <c r="N13" s="337" t="str">
        <f t="shared" si="1"/>
        <v/>
      </c>
      <c r="O13" s="337" t="str">
        <f t="shared" si="2"/>
        <v/>
      </c>
      <c r="P13" s="191"/>
      <c r="Q13" s="338"/>
      <c r="R13" s="338"/>
      <c r="S13" s="141" t="str">
        <f t="shared" si="5"/>
        <v/>
      </c>
      <c r="T13" s="357"/>
      <c r="U13" s="193"/>
      <c r="V13" s="209" t="str">
        <f t="shared" si="3"/>
        <v/>
      </c>
      <c r="W13" s="209" t="str">
        <f t="shared" si="6"/>
        <v/>
      </c>
      <c r="X13" s="450" t="str">
        <f>IF(AND(OR(M13="KO",L13&lt;&gt;""),OR(M13="",N13="",O13="")),Listes!$A$68,IF(AND(L13&lt;S13,U13=""),Listes!$A$70,IF(AND(L13&lt;&gt;"",S13&lt;L13,T13=""),Listes!$A$72,IF(AND(Y13="",OR(M13&lt;&gt;"",N13&lt;&gt;"",O13&lt;&gt;"",P13&lt;&gt;"",Q13&lt;&gt;"",R13&lt;&gt;"")),Listes!$A$73,""))))</f>
        <v/>
      </c>
      <c r="Y13" s="291"/>
      <c r="Z13" s="155">
        <f t="shared" si="4"/>
        <v>0</v>
      </c>
    </row>
    <row r="14" spans="1:30" ht="16.149999999999999" customHeight="1" x14ac:dyDescent="0.35">
      <c r="A14" s="126">
        <v>8</v>
      </c>
      <c r="B14" s="206" t="str">
        <f>IF('Dépenses rémunération au réel'!$B14="","",'Dépenses rémunération au réel'!$B14)</f>
        <v/>
      </c>
      <c r="C14" s="206" t="str">
        <f>IF('Dépenses rémunération au réel'!$C14="","",'Dépenses rémunération au réel'!$C14)</f>
        <v/>
      </c>
      <c r="D14" s="207" t="str">
        <f>IF('Dépenses rémunération au réel'!$D14="","",'Dépenses rémunération au réel'!$D14)</f>
        <v/>
      </c>
      <c r="E14" s="123" t="str">
        <f>IF('Dépenses rémunération au réel'!$E14="","",'Dépenses rémunération au réel'!$E14)</f>
        <v/>
      </c>
      <c r="F14" s="123" t="str">
        <f>IF('Dépenses rémunération au réel'!$F14="","",'Dépenses rémunération au réel'!$F14)</f>
        <v/>
      </c>
      <c r="G14" s="296" t="str">
        <f>IF('Dépenses rémunération au réel'!$G14="","",'Dépenses rémunération au réel'!$G14)</f>
        <v/>
      </c>
      <c r="H14" s="296" t="str">
        <f>IF('Dépenses rémunération au réel'!$H14="","",'Dépenses rémunération au réel'!$H14)</f>
        <v/>
      </c>
      <c r="I14" s="140" t="str">
        <f>IF('Dépenses rémunération au réel'!$I14="","",'Dépenses rémunération au réel'!$I14)</f>
        <v/>
      </c>
      <c r="J14" s="192" t="str">
        <f>IF('Dépenses rémunération au réel'!$J14="","",'Dépenses rémunération au réel'!$J14)</f>
        <v/>
      </c>
      <c r="K14" s="200" t="str">
        <f>IF('Dépenses rémunération au réel'!$K14="","",'Dépenses rémunération au réel'!$K14)</f>
        <v/>
      </c>
      <c r="L14" s="215" t="str">
        <f>IF('Dépenses rémunération au réel'!$L14=0,"",'Dépenses rémunération au réel'!$L14)</f>
        <v/>
      </c>
      <c r="M14" s="191"/>
      <c r="N14" s="337" t="str">
        <f t="shared" si="1"/>
        <v/>
      </c>
      <c r="O14" s="337" t="str">
        <f t="shared" si="2"/>
        <v/>
      </c>
      <c r="P14" s="191"/>
      <c r="Q14" s="338"/>
      <c r="R14" s="338"/>
      <c r="S14" s="141" t="str">
        <f t="shared" si="5"/>
        <v/>
      </c>
      <c r="T14" s="357"/>
      <c r="U14" s="193"/>
      <c r="V14" s="209" t="str">
        <f t="shared" si="3"/>
        <v/>
      </c>
      <c r="W14" s="209" t="str">
        <f t="shared" si="6"/>
        <v/>
      </c>
      <c r="X14" s="450" t="str">
        <f>IF(AND(OR(M14="KO",L14&lt;&gt;""),OR(M14="",N14="",O14="")),Listes!$A$68,IF(AND(L14&lt;S14,U14=""),Listes!$A$70,IF(AND(L14&lt;&gt;"",S14&lt;L14,T14=""),Listes!$A$72,IF(AND(Y14="",OR(M14&lt;&gt;"",N14&lt;&gt;"",O14&lt;&gt;"",P14&lt;&gt;"",Q14&lt;&gt;"",R14&lt;&gt;"")),Listes!$A$73,""))))</f>
        <v/>
      </c>
      <c r="Y14" s="291"/>
      <c r="Z14" s="155">
        <f t="shared" si="4"/>
        <v>0</v>
      </c>
    </row>
    <row r="15" spans="1:30" ht="16.149999999999999" customHeight="1" x14ac:dyDescent="0.35">
      <c r="A15" s="126">
        <v>9</v>
      </c>
      <c r="B15" s="206" t="str">
        <f>IF('Dépenses rémunération au réel'!$B15="","",'Dépenses rémunération au réel'!$B15)</f>
        <v/>
      </c>
      <c r="C15" s="206" t="str">
        <f>IF('Dépenses rémunération au réel'!$C15="","",'Dépenses rémunération au réel'!$C15)</f>
        <v/>
      </c>
      <c r="D15" s="207" t="str">
        <f>IF('Dépenses rémunération au réel'!$D15="","",'Dépenses rémunération au réel'!$D15)</f>
        <v/>
      </c>
      <c r="E15" s="123" t="str">
        <f>IF('Dépenses rémunération au réel'!$E15="","",'Dépenses rémunération au réel'!$E15)</f>
        <v/>
      </c>
      <c r="F15" s="123" t="str">
        <f>IF('Dépenses rémunération au réel'!$F15="","",'Dépenses rémunération au réel'!$F15)</f>
        <v/>
      </c>
      <c r="G15" s="296" t="str">
        <f>IF('Dépenses rémunération au réel'!$G15="","",'Dépenses rémunération au réel'!$G15)</f>
        <v/>
      </c>
      <c r="H15" s="296" t="str">
        <f>IF('Dépenses rémunération au réel'!$H15="","",'Dépenses rémunération au réel'!$H15)</f>
        <v/>
      </c>
      <c r="I15" s="140" t="str">
        <f>IF('Dépenses rémunération au réel'!$I15="","",'Dépenses rémunération au réel'!$I15)</f>
        <v/>
      </c>
      <c r="J15" s="192" t="str">
        <f>IF('Dépenses rémunération au réel'!$J15="","",'Dépenses rémunération au réel'!$J15)</f>
        <v/>
      </c>
      <c r="K15" s="200" t="str">
        <f>IF('Dépenses rémunération au réel'!$K15="","",'Dépenses rémunération au réel'!$K15)</f>
        <v/>
      </c>
      <c r="L15" s="215" t="str">
        <f>IF('Dépenses rémunération au réel'!$L15=0,"",'Dépenses rémunération au réel'!$L15)</f>
        <v/>
      </c>
      <c r="M15" s="191"/>
      <c r="N15" s="337" t="str">
        <f t="shared" si="1"/>
        <v/>
      </c>
      <c r="O15" s="337" t="str">
        <f t="shared" si="2"/>
        <v/>
      </c>
      <c r="P15" s="191"/>
      <c r="Q15" s="338"/>
      <c r="R15" s="338"/>
      <c r="S15" s="141" t="str">
        <f t="shared" si="5"/>
        <v/>
      </c>
      <c r="T15" s="357"/>
      <c r="U15" s="193"/>
      <c r="V15" s="209" t="str">
        <f t="shared" si="3"/>
        <v/>
      </c>
      <c r="W15" s="209" t="str">
        <f t="shared" si="6"/>
        <v/>
      </c>
      <c r="X15" s="450" t="str">
        <f>IF(AND(OR(M15="KO",L15&lt;&gt;""),OR(M15="",N15="",O15="")),Listes!$A$68,IF(AND(L15&lt;S15,U15=""),Listes!$A$70,IF(AND(L15&lt;&gt;"",S15&lt;L15,T15=""),Listes!$A$72,IF(AND(Y15="",OR(M15&lt;&gt;"",N15&lt;&gt;"",O15&lt;&gt;"",P15&lt;&gt;"",Q15&lt;&gt;"",R15&lt;&gt;"")),Listes!$A$73,""))))</f>
        <v/>
      </c>
      <c r="Y15" s="291"/>
      <c r="Z15" s="155">
        <f t="shared" si="4"/>
        <v>0</v>
      </c>
    </row>
    <row r="16" spans="1:30" ht="16.149999999999999" customHeight="1" x14ac:dyDescent="0.35">
      <c r="A16" s="126">
        <v>10</v>
      </c>
      <c r="B16" s="206" t="str">
        <f>IF('Dépenses rémunération au réel'!$B16="","",'Dépenses rémunération au réel'!$B16)</f>
        <v/>
      </c>
      <c r="C16" s="206" t="str">
        <f>IF('Dépenses rémunération au réel'!$C16="","",'Dépenses rémunération au réel'!$C16)</f>
        <v/>
      </c>
      <c r="D16" s="207" t="str">
        <f>IF('Dépenses rémunération au réel'!$D16="","",'Dépenses rémunération au réel'!$D16)</f>
        <v/>
      </c>
      <c r="E16" s="123" t="str">
        <f>IF('Dépenses rémunération au réel'!$E16="","",'Dépenses rémunération au réel'!$E16)</f>
        <v/>
      </c>
      <c r="F16" s="123" t="str">
        <f>IF('Dépenses rémunération au réel'!$F16="","",'Dépenses rémunération au réel'!$F16)</f>
        <v/>
      </c>
      <c r="G16" s="296" t="str">
        <f>IF('Dépenses rémunération au réel'!$G16="","",'Dépenses rémunération au réel'!$G16)</f>
        <v/>
      </c>
      <c r="H16" s="296" t="str">
        <f>IF('Dépenses rémunération au réel'!$H16="","",'Dépenses rémunération au réel'!$H16)</f>
        <v/>
      </c>
      <c r="I16" s="140" t="str">
        <f>IF('Dépenses rémunération au réel'!$I16="","",'Dépenses rémunération au réel'!$I16)</f>
        <v/>
      </c>
      <c r="J16" s="192" t="str">
        <f>IF('Dépenses rémunération au réel'!$J16="","",'Dépenses rémunération au réel'!$J16)</f>
        <v/>
      </c>
      <c r="K16" s="200" t="str">
        <f>IF('Dépenses rémunération au réel'!$K16="","",'Dépenses rémunération au réel'!$K16)</f>
        <v/>
      </c>
      <c r="L16" s="215" t="str">
        <f>IF('Dépenses rémunération au réel'!$L16=0,"",'Dépenses rémunération au réel'!$L16)</f>
        <v/>
      </c>
      <c r="M16" s="191"/>
      <c r="N16" s="337" t="str">
        <f t="shared" si="1"/>
        <v/>
      </c>
      <c r="O16" s="337" t="str">
        <f t="shared" si="2"/>
        <v/>
      </c>
      <c r="P16" s="191"/>
      <c r="Q16" s="338"/>
      <c r="R16" s="338"/>
      <c r="S16" s="141" t="str">
        <f t="shared" si="5"/>
        <v/>
      </c>
      <c r="T16" s="357"/>
      <c r="U16" s="193"/>
      <c r="V16" s="209" t="str">
        <f t="shared" si="3"/>
        <v/>
      </c>
      <c r="W16" s="209" t="str">
        <f t="shared" si="6"/>
        <v/>
      </c>
      <c r="X16" s="450" t="str">
        <f>IF(AND(OR(M16="KO",L16&lt;&gt;""),OR(M16="",N16="",O16="")),Listes!$A$68,IF(AND(L16&lt;S16,U16=""),Listes!$A$70,IF(AND(L16&lt;&gt;"",S16&lt;L16,T16=""),Listes!$A$72,IF(AND(Y16="",OR(M16&lt;&gt;"",N16&lt;&gt;"",O16&lt;&gt;"",P16&lt;&gt;"",Q16&lt;&gt;"",R16&lt;&gt;"")),Listes!$A$73,""))))</f>
        <v/>
      </c>
      <c r="Y16" s="291"/>
      <c r="Z16" s="155">
        <f t="shared" si="4"/>
        <v>0</v>
      </c>
    </row>
    <row r="17" spans="1:26" ht="16.149999999999999" customHeight="1" x14ac:dyDescent="0.35">
      <c r="A17" s="126">
        <v>11</v>
      </c>
      <c r="B17" s="206" t="str">
        <f>IF('Dépenses rémunération au réel'!$B17="","",'Dépenses rémunération au réel'!$B17)</f>
        <v/>
      </c>
      <c r="C17" s="206" t="str">
        <f>IF('Dépenses rémunération au réel'!$C17="","",'Dépenses rémunération au réel'!$C17)</f>
        <v/>
      </c>
      <c r="D17" s="207" t="str">
        <f>IF('Dépenses rémunération au réel'!$D17="","",'Dépenses rémunération au réel'!$D17)</f>
        <v/>
      </c>
      <c r="E17" s="123" t="str">
        <f>IF('Dépenses rémunération au réel'!$E17="","",'Dépenses rémunération au réel'!$E17)</f>
        <v/>
      </c>
      <c r="F17" s="123" t="str">
        <f>IF('Dépenses rémunération au réel'!$F17="","",'Dépenses rémunération au réel'!$F17)</f>
        <v/>
      </c>
      <c r="G17" s="296" t="str">
        <f>IF('Dépenses rémunération au réel'!$G17="","",'Dépenses rémunération au réel'!$G17)</f>
        <v/>
      </c>
      <c r="H17" s="296" t="str">
        <f>IF('Dépenses rémunération au réel'!$H17="","",'Dépenses rémunération au réel'!$H17)</f>
        <v/>
      </c>
      <c r="I17" s="140" t="str">
        <f>IF('Dépenses rémunération au réel'!$I17="","",'Dépenses rémunération au réel'!$I17)</f>
        <v/>
      </c>
      <c r="J17" s="192" t="str">
        <f>IF('Dépenses rémunération au réel'!$J17="","",'Dépenses rémunération au réel'!$J17)</f>
        <v/>
      </c>
      <c r="K17" s="200" t="str">
        <f>IF('Dépenses rémunération au réel'!$K17="","",'Dépenses rémunération au réel'!$K17)</f>
        <v/>
      </c>
      <c r="L17" s="215" t="str">
        <f>IF('Dépenses rémunération au réel'!$L17=0,"",'Dépenses rémunération au réel'!$L17)</f>
        <v/>
      </c>
      <c r="M17" s="191"/>
      <c r="N17" s="337" t="str">
        <f t="shared" si="1"/>
        <v/>
      </c>
      <c r="O17" s="337" t="str">
        <f t="shared" si="2"/>
        <v/>
      </c>
      <c r="P17" s="191"/>
      <c r="Q17" s="338"/>
      <c r="R17" s="338"/>
      <c r="S17" s="141" t="str">
        <f t="shared" si="5"/>
        <v/>
      </c>
      <c r="T17" s="357"/>
      <c r="U17" s="193"/>
      <c r="V17" s="209" t="str">
        <f t="shared" si="3"/>
        <v/>
      </c>
      <c r="W17" s="209" t="str">
        <f t="shared" si="6"/>
        <v/>
      </c>
      <c r="X17" s="450" t="str">
        <f>IF(AND(OR(M17="KO",L17&lt;&gt;""),OR(M17="",N17="",O17="")),Listes!$A$68,IF(AND(L17&lt;S17,U17=""),Listes!$A$70,IF(AND(L17&lt;&gt;"",S17&lt;L17,T17=""),Listes!$A$72,IF(AND(Y17="",OR(M17&lt;&gt;"",N17&lt;&gt;"",O17&lt;&gt;"",P17&lt;&gt;"",Q17&lt;&gt;"",R17&lt;&gt;"")),Listes!$A$73,""))))</f>
        <v/>
      </c>
      <c r="Y17" s="291"/>
      <c r="Z17" s="155">
        <f t="shared" si="4"/>
        <v>0</v>
      </c>
    </row>
    <row r="18" spans="1:26" ht="16.149999999999999" customHeight="1" x14ac:dyDescent="0.35">
      <c r="A18" s="126">
        <v>12</v>
      </c>
      <c r="B18" s="206" t="str">
        <f>IF('Dépenses rémunération au réel'!$B18="","",'Dépenses rémunération au réel'!$B18)</f>
        <v/>
      </c>
      <c r="C18" s="206" t="str">
        <f>IF('Dépenses rémunération au réel'!$C18="","",'Dépenses rémunération au réel'!$C18)</f>
        <v/>
      </c>
      <c r="D18" s="207" t="str">
        <f>IF('Dépenses rémunération au réel'!$D18="","",'Dépenses rémunération au réel'!$D18)</f>
        <v/>
      </c>
      <c r="E18" s="123" t="str">
        <f>IF('Dépenses rémunération au réel'!$E18="","",'Dépenses rémunération au réel'!$E18)</f>
        <v/>
      </c>
      <c r="F18" s="123" t="str">
        <f>IF('Dépenses rémunération au réel'!$F18="","",'Dépenses rémunération au réel'!$F18)</f>
        <v/>
      </c>
      <c r="G18" s="296" t="str">
        <f>IF('Dépenses rémunération au réel'!$G18="","",'Dépenses rémunération au réel'!$G18)</f>
        <v/>
      </c>
      <c r="H18" s="296" t="str">
        <f>IF('Dépenses rémunération au réel'!$H18="","",'Dépenses rémunération au réel'!$H18)</f>
        <v/>
      </c>
      <c r="I18" s="140" t="str">
        <f>IF('Dépenses rémunération au réel'!$I18="","",'Dépenses rémunération au réel'!$I18)</f>
        <v/>
      </c>
      <c r="J18" s="192" t="str">
        <f>IF('Dépenses rémunération au réel'!$J18="","",'Dépenses rémunération au réel'!$J18)</f>
        <v/>
      </c>
      <c r="K18" s="200" t="str">
        <f>IF('Dépenses rémunération au réel'!$K18="","",'Dépenses rémunération au réel'!$K18)</f>
        <v/>
      </c>
      <c r="L18" s="215" t="str">
        <f>IF('Dépenses rémunération au réel'!$L18=0,"",'Dépenses rémunération au réel'!$L18)</f>
        <v/>
      </c>
      <c r="M18" s="191"/>
      <c r="N18" s="337" t="str">
        <f t="shared" si="1"/>
        <v/>
      </c>
      <c r="O18" s="337" t="str">
        <f t="shared" si="2"/>
        <v/>
      </c>
      <c r="P18" s="191"/>
      <c r="Q18" s="340"/>
      <c r="R18" s="340"/>
      <c r="S18" s="141" t="str">
        <f t="shared" si="5"/>
        <v/>
      </c>
      <c r="T18" s="357"/>
      <c r="U18" s="193"/>
      <c r="V18" s="209" t="str">
        <f t="shared" si="3"/>
        <v/>
      </c>
      <c r="W18" s="209" t="str">
        <f t="shared" si="6"/>
        <v/>
      </c>
      <c r="X18" s="450" t="str">
        <f>IF(AND(OR(M18="KO",L18&lt;&gt;""),OR(M18="",N18="",O18="")),Listes!$A$68,IF(AND(L18&lt;S18,U18=""),Listes!$A$70,IF(AND(L18&lt;&gt;"",S18&lt;L18,T18=""),Listes!$A$72,IF(AND(Y18="",OR(M18&lt;&gt;"",N18&lt;&gt;"",O18&lt;&gt;"",P18&lt;&gt;"",Q18&lt;&gt;"",R18&lt;&gt;"")),Listes!$A$73,""))))</f>
        <v/>
      </c>
      <c r="Y18" s="291"/>
      <c r="Z18" s="155">
        <f t="shared" si="4"/>
        <v>0</v>
      </c>
    </row>
    <row r="19" spans="1:26" ht="16.149999999999999" customHeight="1" x14ac:dyDescent="0.35">
      <c r="A19" s="126">
        <v>13</v>
      </c>
      <c r="B19" s="206" t="str">
        <f>IF('Dépenses rémunération au réel'!$B19="","",'Dépenses rémunération au réel'!$B19)</f>
        <v/>
      </c>
      <c r="C19" s="206" t="str">
        <f>IF('Dépenses rémunération au réel'!$C19="","",'Dépenses rémunération au réel'!$C19)</f>
        <v/>
      </c>
      <c r="D19" s="207" t="str">
        <f>IF('Dépenses rémunération au réel'!$D19="","",'Dépenses rémunération au réel'!$D19)</f>
        <v/>
      </c>
      <c r="E19" s="123" t="str">
        <f>IF('Dépenses rémunération au réel'!$E19="","",'Dépenses rémunération au réel'!$E19)</f>
        <v/>
      </c>
      <c r="F19" s="123" t="str">
        <f>IF('Dépenses rémunération au réel'!$F19="","",'Dépenses rémunération au réel'!$F19)</f>
        <v/>
      </c>
      <c r="G19" s="296" t="str">
        <f>IF('Dépenses rémunération au réel'!$G19="","",'Dépenses rémunération au réel'!$G19)</f>
        <v/>
      </c>
      <c r="H19" s="296" t="str">
        <f>IF('Dépenses rémunération au réel'!$H19="","",'Dépenses rémunération au réel'!$H19)</f>
        <v/>
      </c>
      <c r="I19" s="140" t="str">
        <f>IF('Dépenses rémunération au réel'!$I19="","",'Dépenses rémunération au réel'!$I19)</f>
        <v/>
      </c>
      <c r="J19" s="192" t="str">
        <f>IF('Dépenses rémunération au réel'!$J19="","",'Dépenses rémunération au réel'!$J19)</f>
        <v/>
      </c>
      <c r="K19" s="200" t="str">
        <f>IF('Dépenses rémunération au réel'!$K19="","",'Dépenses rémunération au réel'!$K19)</f>
        <v/>
      </c>
      <c r="L19" s="215" t="str">
        <f>IF('Dépenses rémunération au réel'!$L19=0,"",'Dépenses rémunération au réel'!$L19)</f>
        <v/>
      </c>
      <c r="M19" s="191"/>
      <c r="N19" s="337" t="str">
        <f t="shared" si="1"/>
        <v/>
      </c>
      <c r="O19" s="337" t="str">
        <f t="shared" si="2"/>
        <v/>
      </c>
      <c r="P19" s="191"/>
      <c r="Q19" s="340"/>
      <c r="R19" s="340"/>
      <c r="S19" s="141" t="str">
        <f t="shared" si="5"/>
        <v/>
      </c>
      <c r="T19" s="357"/>
      <c r="U19" s="193"/>
      <c r="V19" s="209" t="str">
        <f t="shared" si="3"/>
        <v/>
      </c>
      <c r="W19" s="209" t="str">
        <f t="shared" si="6"/>
        <v/>
      </c>
      <c r="X19" s="450" t="str">
        <f>IF(AND(OR(M19="KO",L19&lt;&gt;""),OR(M19="",N19="",O19="")),Listes!$A$68,IF(AND(L19&lt;S19,U19=""),Listes!$A$70,IF(AND(L19&lt;&gt;"",S19&lt;L19,T19=""),Listes!$A$72,IF(AND(Y19="",OR(M19&lt;&gt;"",N19&lt;&gt;"",O19&lt;&gt;"",P19&lt;&gt;"",Q19&lt;&gt;"",R19&lt;&gt;"")),Listes!$A$73,""))))</f>
        <v/>
      </c>
      <c r="Y19" s="291"/>
      <c r="Z19" s="155">
        <f t="shared" si="4"/>
        <v>0</v>
      </c>
    </row>
    <row r="20" spans="1:26" ht="16.149999999999999" customHeight="1" x14ac:dyDescent="0.35">
      <c r="A20" s="126">
        <v>14</v>
      </c>
      <c r="B20" s="206" t="str">
        <f>IF('Dépenses rémunération au réel'!$B20="","",'Dépenses rémunération au réel'!$B20)</f>
        <v/>
      </c>
      <c r="C20" s="206" t="str">
        <f>IF('Dépenses rémunération au réel'!$C20="","",'Dépenses rémunération au réel'!$C20)</f>
        <v/>
      </c>
      <c r="D20" s="207" t="str">
        <f>IF('Dépenses rémunération au réel'!$D20="","",'Dépenses rémunération au réel'!$D20)</f>
        <v/>
      </c>
      <c r="E20" s="123" t="str">
        <f>IF('Dépenses rémunération au réel'!$E20="","",'Dépenses rémunération au réel'!$E20)</f>
        <v/>
      </c>
      <c r="F20" s="123" t="str">
        <f>IF('Dépenses rémunération au réel'!$F20="","",'Dépenses rémunération au réel'!$F20)</f>
        <v/>
      </c>
      <c r="G20" s="296" t="str">
        <f>IF('Dépenses rémunération au réel'!$G20="","",'Dépenses rémunération au réel'!$G20)</f>
        <v/>
      </c>
      <c r="H20" s="296" t="str">
        <f>IF('Dépenses rémunération au réel'!$H20="","",'Dépenses rémunération au réel'!$H20)</f>
        <v/>
      </c>
      <c r="I20" s="140" t="str">
        <f>IF('Dépenses rémunération au réel'!$I20="","",'Dépenses rémunération au réel'!$I20)</f>
        <v/>
      </c>
      <c r="J20" s="192" t="str">
        <f>IF('Dépenses rémunération au réel'!$J20="","",'Dépenses rémunération au réel'!$J20)</f>
        <v/>
      </c>
      <c r="K20" s="200" t="str">
        <f>IF('Dépenses rémunération au réel'!$K20="","",'Dépenses rémunération au réel'!$K20)</f>
        <v/>
      </c>
      <c r="L20" s="215" t="str">
        <f>IF('Dépenses rémunération au réel'!$L20=0,"",'Dépenses rémunération au réel'!$L20)</f>
        <v/>
      </c>
      <c r="M20" s="191"/>
      <c r="N20" s="337" t="str">
        <f t="shared" si="1"/>
        <v/>
      </c>
      <c r="O20" s="337" t="str">
        <f t="shared" si="2"/>
        <v/>
      </c>
      <c r="P20" s="191"/>
      <c r="Q20" s="340"/>
      <c r="R20" s="340"/>
      <c r="S20" s="141" t="str">
        <f t="shared" si="5"/>
        <v/>
      </c>
      <c r="T20" s="357"/>
      <c r="U20" s="193"/>
      <c r="V20" s="209" t="str">
        <f t="shared" si="3"/>
        <v/>
      </c>
      <c r="W20" s="209" t="str">
        <f t="shared" si="6"/>
        <v/>
      </c>
      <c r="X20" s="450" t="str">
        <f>IF(AND(OR(M20="KO",L20&lt;&gt;""),OR(M20="",N20="",O20="")),Listes!$A$68,IF(AND(L20&lt;S20,U20=""),Listes!$A$70,IF(AND(L20&lt;&gt;"",S20&lt;L20,T20=""),Listes!$A$72,IF(AND(Y20="",OR(M20&lt;&gt;"",N20&lt;&gt;"",O20&lt;&gt;"",P20&lt;&gt;"",Q20&lt;&gt;"",R20&lt;&gt;"")),Listes!$A$73,""))))</f>
        <v/>
      </c>
      <c r="Y20" s="291"/>
      <c r="Z20" s="155">
        <f t="shared" si="4"/>
        <v>0</v>
      </c>
    </row>
    <row r="21" spans="1:26" ht="16.149999999999999" customHeight="1" x14ac:dyDescent="0.35">
      <c r="A21" s="126">
        <v>15</v>
      </c>
      <c r="B21" s="206" t="str">
        <f>IF('Dépenses rémunération au réel'!$B21="","",'Dépenses rémunération au réel'!$B21)</f>
        <v/>
      </c>
      <c r="C21" s="206" t="str">
        <f>IF('Dépenses rémunération au réel'!$C21="","",'Dépenses rémunération au réel'!$C21)</f>
        <v/>
      </c>
      <c r="D21" s="207" t="str">
        <f>IF('Dépenses rémunération au réel'!$D21="","",'Dépenses rémunération au réel'!$D21)</f>
        <v/>
      </c>
      <c r="E21" s="123" t="str">
        <f>IF('Dépenses rémunération au réel'!$E21="","",'Dépenses rémunération au réel'!$E21)</f>
        <v/>
      </c>
      <c r="F21" s="123" t="str">
        <f>IF('Dépenses rémunération au réel'!$F21="","",'Dépenses rémunération au réel'!$F21)</f>
        <v/>
      </c>
      <c r="G21" s="296" t="str">
        <f>IF('Dépenses rémunération au réel'!$G21="","",'Dépenses rémunération au réel'!$G21)</f>
        <v/>
      </c>
      <c r="H21" s="296" t="str">
        <f>IF('Dépenses rémunération au réel'!$H21="","",'Dépenses rémunération au réel'!$H21)</f>
        <v/>
      </c>
      <c r="I21" s="140" t="str">
        <f>IF('Dépenses rémunération au réel'!$I21="","",'Dépenses rémunération au réel'!$I21)</f>
        <v/>
      </c>
      <c r="J21" s="192" t="str">
        <f>IF('Dépenses rémunération au réel'!$J21="","",'Dépenses rémunération au réel'!$J21)</f>
        <v/>
      </c>
      <c r="K21" s="200" t="str">
        <f>IF('Dépenses rémunération au réel'!$K21="","",'Dépenses rémunération au réel'!$K21)</f>
        <v/>
      </c>
      <c r="L21" s="215" t="str">
        <f>IF('Dépenses rémunération au réel'!$L21=0,"",'Dépenses rémunération au réel'!$L21)</f>
        <v/>
      </c>
      <c r="M21" s="191"/>
      <c r="N21" s="337" t="str">
        <f t="shared" si="1"/>
        <v/>
      </c>
      <c r="O21" s="337" t="str">
        <f t="shared" si="2"/>
        <v/>
      </c>
      <c r="P21" s="191"/>
      <c r="Q21" s="340"/>
      <c r="R21" s="340"/>
      <c r="S21" s="141" t="str">
        <f t="shared" si="5"/>
        <v/>
      </c>
      <c r="T21" s="357"/>
      <c r="U21" s="193"/>
      <c r="V21" s="209" t="str">
        <f t="shared" si="3"/>
        <v/>
      </c>
      <c r="W21" s="209" t="str">
        <f t="shared" si="6"/>
        <v/>
      </c>
      <c r="X21" s="450" t="str">
        <f>IF(AND(OR(M21="KO",L21&lt;&gt;""),OR(M21="",N21="",O21="")),Listes!$A$68,IF(AND(L21&lt;S21,U21=""),Listes!$A$70,IF(AND(L21&lt;&gt;"",S21&lt;L21,T21=""),Listes!$A$72,IF(AND(Y21="",OR(M21&lt;&gt;"",N21&lt;&gt;"",O21&lt;&gt;"",P21&lt;&gt;"",Q21&lt;&gt;"",R21&lt;&gt;"")),Listes!$A$73,""))))</f>
        <v/>
      </c>
      <c r="Y21" s="291"/>
      <c r="Z21" s="155">
        <f t="shared" si="4"/>
        <v>0</v>
      </c>
    </row>
    <row r="22" spans="1:26" ht="16.149999999999999" customHeight="1" x14ac:dyDescent="0.35">
      <c r="A22" s="126">
        <v>16</v>
      </c>
      <c r="B22" s="206" t="str">
        <f>IF('Dépenses rémunération au réel'!$B22="","",'Dépenses rémunération au réel'!$B22)</f>
        <v/>
      </c>
      <c r="C22" s="206" t="str">
        <f>IF('Dépenses rémunération au réel'!$C22="","",'Dépenses rémunération au réel'!$C22)</f>
        <v/>
      </c>
      <c r="D22" s="207" t="str">
        <f>IF('Dépenses rémunération au réel'!$D22="","",'Dépenses rémunération au réel'!$D22)</f>
        <v/>
      </c>
      <c r="E22" s="123" t="str">
        <f>IF('Dépenses rémunération au réel'!$E22="","",'Dépenses rémunération au réel'!$E22)</f>
        <v/>
      </c>
      <c r="F22" s="123" t="str">
        <f>IF('Dépenses rémunération au réel'!$F22="","",'Dépenses rémunération au réel'!$F22)</f>
        <v/>
      </c>
      <c r="G22" s="296" t="str">
        <f>IF('Dépenses rémunération au réel'!$G22="","",'Dépenses rémunération au réel'!$G22)</f>
        <v/>
      </c>
      <c r="H22" s="296" t="str">
        <f>IF('Dépenses rémunération au réel'!$H22="","",'Dépenses rémunération au réel'!$H22)</f>
        <v/>
      </c>
      <c r="I22" s="140" t="str">
        <f>IF('Dépenses rémunération au réel'!$I22="","",'Dépenses rémunération au réel'!$I22)</f>
        <v/>
      </c>
      <c r="J22" s="192" t="str">
        <f>IF('Dépenses rémunération au réel'!$J22="","",'Dépenses rémunération au réel'!$J22)</f>
        <v/>
      </c>
      <c r="K22" s="200" t="str">
        <f>IF('Dépenses rémunération au réel'!$K22="","",'Dépenses rémunération au réel'!$K22)</f>
        <v/>
      </c>
      <c r="L22" s="215" t="str">
        <f>IF('Dépenses rémunération au réel'!$L22=0,"",'Dépenses rémunération au réel'!$L22)</f>
        <v/>
      </c>
      <c r="M22" s="191"/>
      <c r="N22" s="337" t="str">
        <f t="shared" si="1"/>
        <v/>
      </c>
      <c r="O22" s="337" t="str">
        <f t="shared" si="2"/>
        <v/>
      </c>
      <c r="P22" s="191"/>
      <c r="Q22" s="340"/>
      <c r="R22" s="340"/>
      <c r="S22" s="141" t="str">
        <f t="shared" si="5"/>
        <v/>
      </c>
      <c r="T22" s="357"/>
      <c r="U22" s="193"/>
      <c r="V22" s="209" t="str">
        <f t="shared" si="3"/>
        <v/>
      </c>
      <c r="W22" s="209" t="str">
        <f t="shared" si="6"/>
        <v/>
      </c>
      <c r="X22" s="450" t="str">
        <f>IF(AND(OR(M22="KO",L22&lt;&gt;""),OR(M22="",N22="",O22="")),Listes!$A$68,IF(AND(L22&lt;S22,U22=""),Listes!$A$70,IF(AND(L22&lt;&gt;"",S22&lt;L22,T22=""),Listes!$A$72,IF(AND(Y22="",OR(M22&lt;&gt;"",N22&lt;&gt;"",O22&lt;&gt;"",P22&lt;&gt;"",Q22&lt;&gt;"",R22&lt;&gt;"")),Listes!$A$73,""))))</f>
        <v/>
      </c>
      <c r="Y22" s="291"/>
      <c r="Z22" s="155">
        <f t="shared" si="4"/>
        <v>0</v>
      </c>
    </row>
    <row r="23" spans="1:26" ht="16.149999999999999" customHeight="1" x14ac:dyDescent="0.35">
      <c r="A23" s="126">
        <v>17</v>
      </c>
      <c r="B23" s="206" t="str">
        <f>IF('Dépenses rémunération au réel'!$B23="","",'Dépenses rémunération au réel'!$B23)</f>
        <v/>
      </c>
      <c r="C23" s="206" t="str">
        <f>IF('Dépenses rémunération au réel'!$C23="","",'Dépenses rémunération au réel'!$C23)</f>
        <v/>
      </c>
      <c r="D23" s="207" t="str">
        <f>IF('Dépenses rémunération au réel'!$D23="","",'Dépenses rémunération au réel'!$D23)</f>
        <v/>
      </c>
      <c r="E23" s="123" t="str">
        <f>IF('Dépenses rémunération au réel'!$E23="","",'Dépenses rémunération au réel'!$E23)</f>
        <v/>
      </c>
      <c r="F23" s="123" t="str">
        <f>IF('Dépenses rémunération au réel'!$F23="","",'Dépenses rémunération au réel'!$F23)</f>
        <v/>
      </c>
      <c r="G23" s="296" t="str">
        <f>IF('Dépenses rémunération au réel'!$G23="","",'Dépenses rémunération au réel'!$G23)</f>
        <v/>
      </c>
      <c r="H23" s="296" t="str">
        <f>IF('Dépenses rémunération au réel'!$H23="","",'Dépenses rémunération au réel'!$H23)</f>
        <v/>
      </c>
      <c r="I23" s="140" t="str">
        <f>IF('Dépenses rémunération au réel'!$I23="","",'Dépenses rémunération au réel'!$I23)</f>
        <v/>
      </c>
      <c r="J23" s="192" t="str">
        <f>IF('Dépenses rémunération au réel'!$J23="","",'Dépenses rémunération au réel'!$J23)</f>
        <v/>
      </c>
      <c r="K23" s="200" t="str">
        <f>IF('Dépenses rémunération au réel'!$K23="","",'Dépenses rémunération au réel'!$K23)</f>
        <v/>
      </c>
      <c r="L23" s="215" t="str">
        <f>IF('Dépenses rémunération au réel'!$L23=0,"",'Dépenses rémunération au réel'!$L23)</f>
        <v/>
      </c>
      <c r="M23" s="191"/>
      <c r="N23" s="337" t="str">
        <f t="shared" si="1"/>
        <v/>
      </c>
      <c r="O23" s="337" t="str">
        <f t="shared" si="2"/>
        <v/>
      </c>
      <c r="P23" s="191"/>
      <c r="Q23" s="340"/>
      <c r="R23" s="340"/>
      <c r="S23" s="141" t="str">
        <f t="shared" si="5"/>
        <v/>
      </c>
      <c r="T23" s="357"/>
      <c r="U23" s="193"/>
      <c r="V23" s="209" t="str">
        <f t="shared" si="3"/>
        <v/>
      </c>
      <c r="W23" s="209" t="str">
        <f t="shared" si="6"/>
        <v/>
      </c>
      <c r="X23" s="450" t="str">
        <f>IF(AND(OR(M23="KO",L23&lt;&gt;""),OR(M23="",N23="",O23="")),Listes!$A$68,IF(AND(L23&lt;S23,U23=""),Listes!$A$70,IF(AND(L23&lt;&gt;"",S23&lt;L23,T23=""),Listes!$A$72,IF(AND(Y23="",OR(M23&lt;&gt;"",N23&lt;&gt;"",O23&lt;&gt;"",P23&lt;&gt;"",Q23&lt;&gt;"",R23&lt;&gt;"")),Listes!$A$73,""))))</f>
        <v/>
      </c>
      <c r="Y23" s="291"/>
      <c r="Z23" s="155">
        <f t="shared" si="4"/>
        <v>0</v>
      </c>
    </row>
    <row r="24" spans="1:26" ht="16.149999999999999" customHeight="1" x14ac:dyDescent="0.35">
      <c r="A24" s="126">
        <v>18</v>
      </c>
      <c r="B24" s="206" t="str">
        <f>IF('Dépenses rémunération au réel'!$B24="","",'Dépenses rémunération au réel'!$B24)</f>
        <v/>
      </c>
      <c r="C24" s="206" t="str">
        <f>IF('Dépenses rémunération au réel'!$C24="","",'Dépenses rémunération au réel'!$C24)</f>
        <v/>
      </c>
      <c r="D24" s="207" t="str">
        <f>IF('Dépenses rémunération au réel'!$D24="","",'Dépenses rémunération au réel'!$D24)</f>
        <v/>
      </c>
      <c r="E24" s="123" t="str">
        <f>IF('Dépenses rémunération au réel'!$E24="","",'Dépenses rémunération au réel'!$E24)</f>
        <v/>
      </c>
      <c r="F24" s="123" t="str">
        <f>IF('Dépenses rémunération au réel'!$F24="","",'Dépenses rémunération au réel'!$F24)</f>
        <v/>
      </c>
      <c r="G24" s="296" t="str">
        <f>IF('Dépenses rémunération au réel'!$G24="","",'Dépenses rémunération au réel'!$G24)</f>
        <v/>
      </c>
      <c r="H24" s="296" t="str">
        <f>IF('Dépenses rémunération au réel'!$H24="","",'Dépenses rémunération au réel'!$H24)</f>
        <v/>
      </c>
      <c r="I24" s="140" t="str">
        <f>IF('Dépenses rémunération au réel'!$I24="","",'Dépenses rémunération au réel'!$I24)</f>
        <v/>
      </c>
      <c r="J24" s="192" t="str">
        <f>IF('Dépenses rémunération au réel'!$J24="","",'Dépenses rémunération au réel'!$J24)</f>
        <v/>
      </c>
      <c r="K24" s="200" t="str">
        <f>IF('Dépenses rémunération au réel'!$K24="","",'Dépenses rémunération au réel'!$K24)</f>
        <v/>
      </c>
      <c r="L24" s="215" t="str">
        <f>IF('Dépenses rémunération au réel'!$L24=0,"",'Dépenses rémunération au réel'!$L24)</f>
        <v/>
      </c>
      <c r="M24" s="191"/>
      <c r="N24" s="337" t="str">
        <f t="shared" si="1"/>
        <v/>
      </c>
      <c r="O24" s="337" t="str">
        <f t="shared" si="2"/>
        <v/>
      </c>
      <c r="P24" s="191"/>
      <c r="Q24" s="340"/>
      <c r="R24" s="340"/>
      <c r="S24" s="141" t="str">
        <f t="shared" si="5"/>
        <v/>
      </c>
      <c r="T24" s="357"/>
      <c r="U24" s="193"/>
      <c r="V24" s="209" t="str">
        <f t="shared" si="3"/>
        <v/>
      </c>
      <c r="W24" s="209" t="str">
        <f t="shared" si="6"/>
        <v/>
      </c>
      <c r="X24" s="450" t="str">
        <f>IF(AND(OR(M24="KO",L24&lt;&gt;""),OR(M24="",N24="",O24="")),Listes!$A$68,IF(AND(L24&lt;S24,U24=""),Listes!$A$70,IF(AND(L24&lt;&gt;"",S24&lt;L24,T24=""),Listes!$A$72,IF(AND(Y24="",OR(M24&lt;&gt;"",N24&lt;&gt;"",O24&lt;&gt;"",P24&lt;&gt;"",Q24&lt;&gt;"",R24&lt;&gt;"")),Listes!$A$73,""))))</f>
        <v/>
      </c>
      <c r="Y24" s="291"/>
      <c r="Z24" s="155">
        <f t="shared" si="4"/>
        <v>0</v>
      </c>
    </row>
    <row r="25" spans="1:26" ht="16.149999999999999" customHeight="1" x14ac:dyDescent="0.35">
      <c r="A25" s="126">
        <v>19</v>
      </c>
      <c r="B25" s="206" t="str">
        <f>IF('Dépenses rémunération au réel'!$B25="","",'Dépenses rémunération au réel'!$B25)</f>
        <v/>
      </c>
      <c r="C25" s="206" t="str">
        <f>IF('Dépenses rémunération au réel'!$C25="","",'Dépenses rémunération au réel'!$C25)</f>
        <v/>
      </c>
      <c r="D25" s="207" t="str">
        <f>IF('Dépenses rémunération au réel'!$D25="","",'Dépenses rémunération au réel'!$D25)</f>
        <v/>
      </c>
      <c r="E25" s="123" t="str">
        <f>IF('Dépenses rémunération au réel'!$E25="","",'Dépenses rémunération au réel'!$E25)</f>
        <v/>
      </c>
      <c r="F25" s="123" t="str">
        <f>IF('Dépenses rémunération au réel'!$F25="","",'Dépenses rémunération au réel'!$F25)</f>
        <v/>
      </c>
      <c r="G25" s="296" t="str">
        <f>IF('Dépenses rémunération au réel'!$G25="","",'Dépenses rémunération au réel'!$G25)</f>
        <v/>
      </c>
      <c r="H25" s="296" t="str">
        <f>IF('Dépenses rémunération au réel'!$H25="","",'Dépenses rémunération au réel'!$H25)</f>
        <v/>
      </c>
      <c r="I25" s="140" t="str">
        <f>IF('Dépenses rémunération au réel'!$I25="","",'Dépenses rémunération au réel'!$I25)</f>
        <v/>
      </c>
      <c r="J25" s="192" t="str">
        <f>IF('Dépenses rémunération au réel'!$J25="","",'Dépenses rémunération au réel'!$J25)</f>
        <v/>
      </c>
      <c r="K25" s="200" t="str">
        <f>IF('Dépenses rémunération au réel'!$K25="","",'Dépenses rémunération au réel'!$K25)</f>
        <v/>
      </c>
      <c r="L25" s="215" t="str">
        <f>IF('Dépenses rémunération au réel'!$L25=0,"",'Dépenses rémunération au réel'!$L25)</f>
        <v/>
      </c>
      <c r="M25" s="191"/>
      <c r="N25" s="337" t="str">
        <f t="shared" si="1"/>
        <v/>
      </c>
      <c r="O25" s="337" t="str">
        <f t="shared" si="2"/>
        <v/>
      </c>
      <c r="P25" s="191"/>
      <c r="Q25" s="340"/>
      <c r="R25" s="340"/>
      <c r="S25" s="141" t="str">
        <f t="shared" si="5"/>
        <v/>
      </c>
      <c r="T25" s="357"/>
      <c r="U25" s="193"/>
      <c r="V25" s="209" t="str">
        <f t="shared" si="3"/>
        <v/>
      </c>
      <c r="W25" s="209" t="str">
        <f t="shared" si="6"/>
        <v/>
      </c>
      <c r="X25" s="450" t="str">
        <f>IF(AND(OR(M25="KO",L25&lt;&gt;""),OR(M25="",N25="",O25="")),Listes!$A$68,IF(AND(L25&lt;S25,U25=""),Listes!$A$70,IF(AND(L25&lt;&gt;"",S25&lt;L25,T25=""),Listes!$A$72,IF(AND(Y25="",OR(M25&lt;&gt;"",N25&lt;&gt;"",O25&lt;&gt;"",P25&lt;&gt;"",Q25&lt;&gt;"",R25&lt;&gt;"")),Listes!$A$73,""))))</f>
        <v/>
      </c>
      <c r="Y25" s="291"/>
      <c r="Z25" s="155">
        <f t="shared" si="4"/>
        <v>0</v>
      </c>
    </row>
    <row r="26" spans="1:26" ht="16.149999999999999" customHeight="1" x14ac:dyDescent="0.35">
      <c r="A26" s="126">
        <v>20</v>
      </c>
      <c r="B26" s="206" t="str">
        <f>IF('Dépenses rémunération au réel'!$B26="","",'Dépenses rémunération au réel'!$B26)</f>
        <v/>
      </c>
      <c r="C26" s="206" t="str">
        <f>IF('Dépenses rémunération au réel'!$C26="","",'Dépenses rémunération au réel'!$C26)</f>
        <v/>
      </c>
      <c r="D26" s="207" t="str">
        <f>IF('Dépenses rémunération au réel'!$D26="","",'Dépenses rémunération au réel'!$D26)</f>
        <v/>
      </c>
      <c r="E26" s="123" t="str">
        <f>IF('Dépenses rémunération au réel'!$E26="","",'Dépenses rémunération au réel'!$E26)</f>
        <v/>
      </c>
      <c r="F26" s="123" t="str">
        <f>IF('Dépenses rémunération au réel'!$F26="","",'Dépenses rémunération au réel'!$F26)</f>
        <v/>
      </c>
      <c r="G26" s="296" t="str">
        <f>IF('Dépenses rémunération au réel'!$G26="","",'Dépenses rémunération au réel'!$G26)</f>
        <v/>
      </c>
      <c r="H26" s="296" t="str">
        <f>IF('Dépenses rémunération au réel'!$H26="","",'Dépenses rémunération au réel'!$H26)</f>
        <v/>
      </c>
      <c r="I26" s="140" t="str">
        <f>IF('Dépenses rémunération au réel'!$I26="","",'Dépenses rémunération au réel'!$I26)</f>
        <v/>
      </c>
      <c r="J26" s="192" t="str">
        <f>IF('Dépenses rémunération au réel'!$J26="","",'Dépenses rémunération au réel'!$J26)</f>
        <v/>
      </c>
      <c r="K26" s="200" t="str">
        <f>IF('Dépenses rémunération au réel'!$K26="","",'Dépenses rémunération au réel'!$K26)</f>
        <v/>
      </c>
      <c r="L26" s="215" t="str">
        <f>IF('Dépenses rémunération au réel'!$L26=0,"",'Dépenses rémunération au réel'!$L26)</f>
        <v/>
      </c>
      <c r="M26" s="191"/>
      <c r="N26" s="337" t="str">
        <f t="shared" si="1"/>
        <v/>
      </c>
      <c r="O26" s="337" t="str">
        <f t="shared" si="2"/>
        <v/>
      </c>
      <c r="P26" s="191"/>
      <c r="Q26" s="340"/>
      <c r="R26" s="340"/>
      <c r="S26" s="141" t="str">
        <f t="shared" si="5"/>
        <v/>
      </c>
      <c r="T26" s="357"/>
      <c r="U26" s="193"/>
      <c r="V26" s="209" t="str">
        <f t="shared" si="3"/>
        <v/>
      </c>
      <c r="W26" s="209" t="str">
        <f t="shared" si="6"/>
        <v/>
      </c>
      <c r="X26" s="450" t="str">
        <f>IF(AND(OR(M26="KO",L26&lt;&gt;""),OR(M26="",N26="",O26="")),Listes!$A$68,IF(AND(L26&lt;S26,U26=""),Listes!$A$70,IF(AND(L26&lt;&gt;"",S26&lt;L26,T26=""),Listes!$A$72,IF(AND(Y26="",OR(M26&lt;&gt;"",N26&lt;&gt;"",O26&lt;&gt;"",P26&lt;&gt;"",Q26&lt;&gt;"",R26&lt;&gt;"")),Listes!$A$73,""))))</f>
        <v/>
      </c>
      <c r="Y26" s="291"/>
      <c r="Z26" s="155">
        <f t="shared" si="4"/>
        <v>0</v>
      </c>
    </row>
    <row r="27" spans="1:26" ht="16.149999999999999" customHeight="1" x14ac:dyDescent="0.35">
      <c r="A27" s="126">
        <v>21</v>
      </c>
      <c r="B27" s="206" t="str">
        <f>IF('Dépenses rémunération au réel'!$B27="","",'Dépenses rémunération au réel'!$B27)</f>
        <v/>
      </c>
      <c r="C27" s="206" t="str">
        <f>IF('Dépenses rémunération au réel'!$C27="","",'Dépenses rémunération au réel'!$C27)</f>
        <v/>
      </c>
      <c r="D27" s="207" t="str">
        <f>IF('Dépenses rémunération au réel'!$D27="","",'Dépenses rémunération au réel'!$D27)</f>
        <v/>
      </c>
      <c r="E27" s="123" t="str">
        <f>IF('Dépenses rémunération au réel'!$E27="","",'Dépenses rémunération au réel'!$E27)</f>
        <v/>
      </c>
      <c r="F27" s="123" t="str">
        <f>IF('Dépenses rémunération au réel'!$F27="","",'Dépenses rémunération au réel'!$F27)</f>
        <v/>
      </c>
      <c r="G27" s="296" t="str">
        <f>IF('Dépenses rémunération au réel'!$G27="","",'Dépenses rémunération au réel'!$G27)</f>
        <v/>
      </c>
      <c r="H27" s="296" t="str">
        <f>IF('Dépenses rémunération au réel'!$H27="","",'Dépenses rémunération au réel'!$H27)</f>
        <v/>
      </c>
      <c r="I27" s="140" t="str">
        <f>IF('Dépenses rémunération au réel'!$I27="","",'Dépenses rémunération au réel'!$I27)</f>
        <v/>
      </c>
      <c r="J27" s="192" t="str">
        <f>IF('Dépenses rémunération au réel'!$J27="","",'Dépenses rémunération au réel'!$J27)</f>
        <v/>
      </c>
      <c r="K27" s="200" t="str">
        <f>IF('Dépenses rémunération au réel'!$K27="","",'Dépenses rémunération au réel'!$K27)</f>
        <v/>
      </c>
      <c r="L27" s="215" t="str">
        <f>IF('Dépenses rémunération au réel'!$L27=0,"",'Dépenses rémunération au réel'!$L27)</f>
        <v/>
      </c>
      <c r="M27" s="191"/>
      <c r="N27" s="337" t="str">
        <f t="shared" si="1"/>
        <v/>
      </c>
      <c r="O27" s="337" t="str">
        <f t="shared" si="2"/>
        <v/>
      </c>
      <c r="P27" s="191"/>
      <c r="Q27" s="340"/>
      <c r="R27" s="340"/>
      <c r="S27" s="141" t="str">
        <f t="shared" si="5"/>
        <v/>
      </c>
      <c r="T27" s="357"/>
      <c r="U27" s="193"/>
      <c r="V27" s="209" t="str">
        <f t="shared" si="3"/>
        <v/>
      </c>
      <c r="W27" s="209" t="str">
        <f t="shared" si="6"/>
        <v/>
      </c>
      <c r="X27" s="450" t="str">
        <f>IF(AND(OR(M27="KO",L27&lt;&gt;""),OR(M27="",N27="",O27="")),Listes!$A$68,IF(AND(L27&lt;S27,U27=""),Listes!$A$70,IF(AND(L27&lt;&gt;"",S27&lt;L27,T27=""),Listes!$A$72,IF(AND(Y27="",OR(M27&lt;&gt;"",N27&lt;&gt;"",O27&lt;&gt;"",P27&lt;&gt;"",Q27&lt;&gt;"",R27&lt;&gt;"")),Listes!$A$73,""))))</f>
        <v/>
      </c>
      <c r="Y27" s="291"/>
      <c r="Z27" s="155">
        <f t="shared" si="4"/>
        <v>0</v>
      </c>
    </row>
    <row r="28" spans="1:26" ht="16.149999999999999" customHeight="1" x14ac:dyDescent="0.35">
      <c r="A28" s="126">
        <v>22</v>
      </c>
      <c r="B28" s="206" t="str">
        <f>IF('Dépenses rémunération au réel'!$B28="","",'Dépenses rémunération au réel'!$B28)</f>
        <v/>
      </c>
      <c r="C28" s="206" t="str">
        <f>IF('Dépenses rémunération au réel'!$C28="","",'Dépenses rémunération au réel'!$C28)</f>
        <v/>
      </c>
      <c r="D28" s="207" t="str">
        <f>IF('Dépenses rémunération au réel'!$D28="","",'Dépenses rémunération au réel'!$D28)</f>
        <v/>
      </c>
      <c r="E28" s="123" t="str">
        <f>IF('Dépenses rémunération au réel'!$E28="","",'Dépenses rémunération au réel'!$E28)</f>
        <v/>
      </c>
      <c r="F28" s="123" t="str">
        <f>IF('Dépenses rémunération au réel'!$F28="","",'Dépenses rémunération au réel'!$F28)</f>
        <v/>
      </c>
      <c r="G28" s="296" t="str">
        <f>IF('Dépenses rémunération au réel'!$G28="","",'Dépenses rémunération au réel'!$G28)</f>
        <v/>
      </c>
      <c r="H28" s="296" t="str">
        <f>IF('Dépenses rémunération au réel'!$H28="","",'Dépenses rémunération au réel'!$H28)</f>
        <v/>
      </c>
      <c r="I28" s="140" t="str">
        <f>IF('Dépenses rémunération au réel'!$I28="","",'Dépenses rémunération au réel'!$I28)</f>
        <v/>
      </c>
      <c r="J28" s="192" t="str">
        <f>IF('Dépenses rémunération au réel'!$J28="","",'Dépenses rémunération au réel'!$J28)</f>
        <v/>
      </c>
      <c r="K28" s="200" t="str">
        <f>IF('Dépenses rémunération au réel'!$K28="","",'Dépenses rémunération au réel'!$K28)</f>
        <v/>
      </c>
      <c r="L28" s="215" t="str">
        <f>IF('Dépenses rémunération au réel'!$L28=0,"",'Dépenses rémunération au réel'!$L28)</f>
        <v/>
      </c>
      <c r="M28" s="191"/>
      <c r="N28" s="337" t="str">
        <f t="shared" si="1"/>
        <v/>
      </c>
      <c r="O28" s="337" t="str">
        <f t="shared" si="2"/>
        <v/>
      </c>
      <c r="P28" s="191"/>
      <c r="Q28" s="340"/>
      <c r="R28" s="340"/>
      <c r="S28" s="141" t="str">
        <f t="shared" si="5"/>
        <v/>
      </c>
      <c r="T28" s="357"/>
      <c r="U28" s="193"/>
      <c r="V28" s="209" t="str">
        <f t="shared" si="3"/>
        <v/>
      </c>
      <c r="W28" s="209" t="str">
        <f t="shared" si="6"/>
        <v/>
      </c>
      <c r="X28" s="450" t="str">
        <f>IF(AND(OR(M28="KO",L28&lt;&gt;""),OR(M28="",N28="",O28="")),Listes!$A$68,IF(AND(L28&lt;S28,U28=""),Listes!$A$70,IF(AND(L28&lt;&gt;"",S28&lt;L28,T28=""),Listes!$A$72,IF(AND(Y28="",OR(M28&lt;&gt;"",N28&lt;&gt;"",O28&lt;&gt;"",P28&lt;&gt;"",Q28&lt;&gt;"",R28&lt;&gt;"")),Listes!$A$73,""))))</f>
        <v/>
      </c>
      <c r="Y28" s="291"/>
      <c r="Z28" s="155">
        <f t="shared" si="4"/>
        <v>0</v>
      </c>
    </row>
    <row r="29" spans="1:26" ht="16.149999999999999" customHeight="1" x14ac:dyDescent="0.35">
      <c r="A29" s="126">
        <v>23</v>
      </c>
      <c r="B29" s="206" t="str">
        <f>IF('Dépenses rémunération au réel'!$B29="","",'Dépenses rémunération au réel'!$B29)</f>
        <v/>
      </c>
      <c r="C29" s="206" t="str">
        <f>IF('Dépenses rémunération au réel'!$C29="","",'Dépenses rémunération au réel'!$C29)</f>
        <v/>
      </c>
      <c r="D29" s="207" t="str">
        <f>IF('Dépenses rémunération au réel'!$D29="","",'Dépenses rémunération au réel'!$D29)</f>
        <v/>
      </c>
      <c r="E29" s="123" t="str">
        <f>IF('Dépenses rémunération au réel'!$E29="","",'Dépenses rémunération au réel'!$E29)</f>
        <v/>
      </c>
      <c r="F29" s="123" t="str">
        <f>IF('Dépenses rémunération au réel'!$F29="","",'Dépenses rémunération au réel'!$F29)</f>
        <v/>
      </c>
      <c r="G29" s="296" t="str">
        <f>IF('Dépenses rémunération au réel'!$G29="","",'Dépenses rémunération au réel'!$G29)</f>
        <v/>
      </c>
      <c r="H29" s="296" t="str">
        <f>IF('Dépenses rémunération au réel'!$H29="","",'Dépenses rémunération au réel'!$H29)</f>
        <v/>
      </c>
      <c r="I29" s="140" t="str">
        <f>IF('Dépenses rémunération au réel'!$I29="","",'Dépenses rémunération au réel'!$I29)</f>
        <v/>
      </c>
      <c r="J29" s="192" t="str">
        <f>IF('Dépenses rémunération au réel'!$J29="","",'Dépenses rémunération au réel'!$J29)</f>
        <v/>
      </c>
      <c r="K29" s="200" t="str">
        <f>IF('Dépenses rémunération au réel'!$K29="","",'Dépenses rémunération au réel'!$K29)</f>
        <v/>
      </c>
      <c r="L29" s="215" t="str">
        <f>IF('Dépenses rémunération au réel'!$L29=0,"",'Dépenses rémunération au réel'!$L29)</f>
        <v/>
      </c>
      <c r="M29" s="191"/>
      <c r="N29" s="337" t="str">
        <f t="shared" si="1"/>
        <v/>
      </c>
      <c r="O29" s="337" t="str">
        <f t="shared" si="2"/>
        <v/>
      </c>
      <c r="P29" s="191"/>
      <c r="Q29" s="340"/>
      <c r="R29" s="340"/>
      <c r="S29" s="141" t="str">
        <f t="shared" si="5"/>
        <v/>
      </c>
      <c r="T29" s="357"/>
      <c r="U29" s="193"/>
      <c r="V29" s="209" t="str">
        <f t="shared" si="3"/>
        <v/>
      </c>
      <c r="W29" s="209" t="str">
        <f t="shared" si="6"/>
        <v/>
      </c>
      <c r="X29" s="450" t="str">
        <f>IF(AND(OR(M29="KO",L29&lt;&gt;""),OR(M29="",N29="",O29="")),Listes!$A$68,IF(AND(L29&lt;S29,U29=""),Listes!$A$70,IF(AND(L29&lt;&gt;"",S29&lt;L29,T29=""),Listes!$A$72,IF(AND(Y29="",OR(M29&lt;&gt;"",N29&lt;&gt;"",O29&lt;&gt;"",P29&lt;&gt;"",Q29&lt;&gt;"",R29&lt;&gt;"")),Listes!$A$73,""))))</f>
        <v/>
      </c>
      <c r="Y29" s="291"/>
      <c r="Z29" s="155">
        <f t="shared" si="4"/>
        <v>0</v>
      </c>
    </row>
    <row r="30" spans="1:26" ht="16.149999999999999" customHeight="1" x14ac:dyDescent="0.35">
      <c r="A30" s="126">
        <v>24</v>
      </c>
      <c r="B30" s="206" t="str">
        <f>IF('Dépenses rémunération au réel'!$B30="","",'Dépenses rémunération au réel'!$B30)</f>
        <v/>
      </c>
      <c r="C30" s="206" t="str">
        <f>IF('Dépenses rémunération au réel'!$C30="","",'Dépenses rémunération au réel'!$C30)</f>
        <v/>
      </c>
      <c r="D30" s="207" t="str">
        <f>IF('Dépenses rémunération au réel'!$D30="","",'Dépenses rémunération au réel'!$D30)</f>
        <v/>
      </c>
      <c r="E30" s="123" t="str">
        <f>IF('Dépenses rémunération au réel'!$E30="","",'Dépenses rémunération au réel'!$E30)</f>
        <v/>
      </c>
      <c r="F30" s="123" t="str">
        <f>IF('Dépenses rémunération au réel'!$F30="","",'Dépenses rémunération au réel'!$F30)</f>
        <v/>
      </c>
      <c r="G30" s="296" t="str">
        <f>IF('Dépenses rémunération au réel'!$G30="","",'Dépenses rémunération au réel'!$G30)</f>
        <v/>
      </c>
      <c r="H30" s="296" t="str">
        <f>IF('Dépenses rémunération au réel'!$H30="","",'Dépenses rémunération au réel'!$H30)</f>
        <v/>
      </c>
      <c r="I30" s="140" t="str">
        <f>IF('Dépenses rémunération au réel'!$I30="","",'Dépenses rémunération au réel'!$I30)</f>
        <v/>
      </c>
      <c r="J30" s="192" t="str">
        <f>IF('Dépenses rémunération au réel'!$J30="","",'Dépenses rémunération au réel'!$J30)</f>
        <v/>
      </c>
      <c r="K30" s="200" t="str">
        <f>IF('Dépenses rémunération au réel'!$K30="","",'Dépenses rémunération au réel'!$K30)</f>
        <v/>
      </c>
      <c r="L30" s="215" t="str">
        <f>IF('Dépenses rémunération au réel'!$L30=0,"",'Dépenses rémunération au réel'!$L30)</f>
        <v/>
      </c>
      <c r="M30" s="191"/>
      <c r="N30" s="337" t="str">
        <f t="shared" si="1"/>
        <v/>
      </c>
      <c r="O30" s="337" t="str">
        <f t="shared" si="2"/>
        <v/>
      </c>
      <c r="P30" s="191"/>
      <c r="Q30" s="340"/>
      <c r="R30" s="340"/>
      <c r="S30" s="141" t="str">
        <f t="shared" si="5"/>
        <v/>
      </c>
      <c r="T30" s="357"/>
      <c r="U30" s="193"/>
      <c r="V30" s="209" t="str">
        <f t="shared" si="3"/>
        <v/>
      </c>
      <c r="W30" s="209" t="str">
        <f t="shared" si="6"/>
        <v/>
      </c>
      <c r="X30" s="450" t="str">
        <f>IF(AND(OR(M30="KO",L30&lt;&gt;""),OR(M30="",N30="",O30="")),Listes!$A$68,IF(AND(L30&lt;S30,U30=""),Listes!$A$70,IF(AND(L30&lt;&gt;"",S30&lt;L30,T30=""),Listes!$A$72,IF(AND(Y30="",OR(M30&lt;&gt;"",N30&lt;&gt;"",O30&lt;&gt;"",P30&lt;&gt;"",Q30&lt;&gt;"",R30&lt;&gt;"")),Listes!$A$73,""))))</f>
        <v/>
      </c>
      <c r="Y30" s="291"/>
      <c r="Z30" s="155">
        <f t="shared" si="4"/>
        <v>0</v>
      </c>
    </row>
    <row r="31" spans="1:26" ht="16.149999999999999" customHeight="1" x14ac:dyDescent="0.35">
      <c r="A31" s="126">
        <v>25</v>
      </c>
      <c r="B31" s="206" t="str">
        <f>IF('Dépenses rémunération au réel'!$B31="","",'Dépenses rémunération au réel'!$B31)</f>
        <v/>
      </c>
      <c r="C31" s="206" t="str">
        <f>IF('Dépenses rémunération au réel'!$C31="","",'Dépenses rémunération au réel'!$C31)</f>
        <v/>
      </c>
      <c r="D31" s="207" t="str">
        <f>IF('Dépenses rémunération au réel'!$D31="","",'Dépenses rémunération au réel'!$D31)</f>
        <v/>
      </c>
      <c r="E31" s="123" t="str">
        <f>IF('Dépenses rémunération au réel'!$E31="","",'Dépenses rémunération au réel'!$E31)</f>
        <v/>
      </c>
      <c r="F31" s="123" t="str">
        <f>IF('Dépenses rémunération au réel'!$F31="","",'Dépenses rémunération au réel'!$F31)</f>
        <v/>
      </c>
      <c r="G31" s="296" t="str">
        <f>IF('Dépenses rémunération au réel'!$G31="","",'Dépenses rémunération au réel'!$G31)</f>
        <v/>
      </c>
      <c r="H31" s="296" t="str">
        <f>IF('Dépenses rémunération au réel'!$H31="","",'Dépenses rémunération au réel'!$H31)</f>
        <v/>
      </c>
      <c r="I31" s="140" t="str">
        <f>IF('Dépenses rémunération au réel'!$I31="","",'Dépenses rémunération au réel'!$I31)</f>
        <v/>
      </c>
      <c r="J31" s="192" t="str">
        <f>IF('Dépenses rémunération au réel'!$J31="","",'Dépenses rémunération au réel'!$J31)</f>
        <v/>
      </c>
      <c r="K31" s="200" t="str">
        <f>IF('Dépenses rémunération au réel'!$K31="","",'Dépenses rémunération au réel'!$K31)</f>
        <v/>
      </c>
      <c r="L31" s="215" t="str">
        <f>IF('Dépenses rémunération au réel'!$L31=0,"",'Dépenses rémunération au réel'!$L31)</f>
        <v/>
      </c>
      <c r="M31" s="191"/>
      <c r="N31" s="337" t="str">
        <f t="shared" si="1"/>
        <v/>
      </c>
      <c r="O31" s="337" t="str">
        <f t="shared" si="2"/>
        <v/>
      </c>
      <c r="P31" s="191"/>
      <c r="Q31" s="340"/>
      <c r="R31" s="340"/>
      <c r="S31" s="141" t="str">
        <f t="shared" si="5"/>
        <v/>
      </c>
      <c r="T31" s="357"/>
      <c r="U31" s="193"/>
      <c r="V31" s="209" t="str">
        <f t="shared" si="3"/>
        <v/>
      </c>
      <c r="W31" s="209" t="str">
        <f t="shared" si="6"/>
        <v/>
      </c>
      <c r="X31" s="450" t="str">
        <f>IF(AND(OR(M31="KO",L31&lt;&gt;""),OR(M31="",N31="",O31="")),Listes!$A$68,IF(AND(L31&lt;S31,U31=""),Listes!$A$70,IF(AND(L31&lt;&gt;"",S31&lt;L31,T31=""),Listes!$A$72,IF(AND(Y31="",OR(M31&lt;&gt;"",N31&lt;&gt;"",O31&lt;&gt;"",P31&lt;&gt;"",Q31&lt;&gt;"",R31&lt;&gt;"")),Listes!$A$73,""))))</f>
        <v/>
      </c>
      <c r="Y31" s="291"/>
      <c r="Z31" s="155">
        <f t="shared" si="4"/>
        <v>0</v>
      </c>
    </row>
    <row r="32" spans="1:26" ht="16.149999999999999" customHeight="1" x14ac:dyDescent="0.35">
      <c r="A32" s="126">
        <v>26</v>
      </c>
      <c r="B32" s="206" t="str">
        <f>IF('Dépenses rémunération au réel'!$B32="","",'Dépenses rémunération au réel'!$B32)</f>
        <v/>
      </c>
      <c r="C32" s="206" t="str">
        <f>IF('Dépenses rémunération au réel'!$C32="","",'Dépenses rémunération au réel'!$C32)</f>
        <v/>
      </c>
      <c r="D32" s="207" t="str">
        <f>IF('Dépenses rémunération au réel'!$D32="","",'Dépenses rémunération au réel'!$D32)</f>
        <v/>
      </c>
      <c r="E32" s="123" t="str">
        <f>IF('Dépenses rémunération au réel'!$E32="","",'Dépenses rémunération au réel'!$E32)</f>
        <v/>
      </c>
      <c r="F32" s="123" t="str">
        <f>IF('Dépenses rémunération au réel'!$F32="","",'Dépenses rémunération au réel'!$F32)</f>
        <v/>
      </c>
      <c r="G32" s="296" t="str">
        <f>IF('Dépenses rémunération au réel'!$G32="","",'Dépenses rémunération au réel'!$G32)</f>
        <v/>
      </c>
      <c r="H32" s="296" t="str">
        <f>IF('Dépenses rémunération au réel'!$H32="","",'Dépenses rémunération au réel'!$H32)</f>
        <v/>
      </c>
      <c r="I32" s="140" t="str">
        <f>IF('Dépenses rémunération au réel'!$I32="","",'Dépenses rémunération au réel'!$I32)</f>
        <v/>
      </c>
      <c r="J32" s="192" t="str">
        <f>IF('Dépenses rémunération au réel'!$J32="","",'Dépenses rémunération au réel'!$J32)</f>
        <v/>
      </c>
      <c r="K32" s="200" t="str">
        <f>IF('Dépenses rémunération au réel'!$K32="","",'Dépenses rémunération au réel'!$K32)</f>
        <v/>
      </c>
      <c r="L32" s="215" t="str">
        <f>IF('Dépenses rémunération au réel'!$L32=0,"",'Dépenses rémunération au réel'!$L32)</f>
        <v/>
      </c>
      <c r="M32" s="191"/>
      <c r="N32" s="337" t="str">
        <f t="shared" si="1"/>
        <v/>
      </c>
      <c r="O32" s="337" t="str">
        <f t="shared" si="2"/>
        <v/>
      </c>
      <c r="P32" s="191"/>
      <c r="Q32" s="340"/>
      <c r="R32" s="340"/>
      <c r="S32" s="141" t="str">
        <f t="shared" si="5"/>
        <v/>
      </c>
      <c r="T32" s="357"/>
      <c r="U32" s="193"/>
      <c r="V32" s="209" t="str">
        <f t="shared" si="3"/>
        <v/>
      </c>
      <c r="W32" s="209" t="str">
        <f t="shared" si="6"/>
        <v/>
      </c>
      <c r="X32" s="450" t="str">
        <f>IF(AND(OR(M32="KO",L32&lt;&gt;""),OR(M32="",N32="",O32="")),Listes!$A$68,IF(AND(L32&lt;S32,U32=""),Listes!$A$70,IF(AND(L32&lt;&gt;"",S32&lt;L32,T32=""),Listes!$A$72,IF(AND(Y32="",OR(M32&lt;&gt;"",N32&lt;&gt;"",O32&lt;&gt;"",P32&lt;&gt;"",Q32&lt;&gt;"",R32&lt;&gt;"")),Listes!$A$73,""))))</f>
        <v/>
      </c>
      <c r="Y32" s="291"/>
      <c r="Z32" s="155">
        <f t="shared" si="4"/>
        <v>0</v>
      </c>
    </row>
    <row r="33" spans="1:26" ht="16.149999999999999" customHeight="1" x14ac:dyDescent="0.35">
      <c r="A33" s="126">
        <v>27</v>
      </c>
      <c r="B33" s="206" t="str">
        <f>IF('Dépenses rémunération au réel'!$B33="","",'Dépenses rémunération au réel'!$B33)</f>
        <v/>
      </c>
      <c r="C33" s="206" t="str">
        <f>IF('Dépenses rémunération au réel'!$C33="","",'Dépenses rémunération au réel'!$C33)</f>
        <v/>
      </c>
      <c r="D33" s="207" t="str">
        <f>IF('Dépenses rémunération au réel'!$D33="","",'Dépenses rémunération au réel'!$D33)</f>
        <v/>
      </c>
      <c r="E33" s="123" t="str">
        <f>IF('Dépenses rémunération au réel'!$E33="","",'Dépenses rémunération au réel'!$E33)</f>
        <v/>
      </c>
      <c r="F33" s="123" t="str">
        <f>IF('Dépenses rémunération au réel'!$F33="","",'Dépenses rémunération au réel'!$F33)</f>
        <v/>
      </c>
      <c r="G33" s="296" t="str">
        <f>IF('Dépenses rémunération au réel'!$G33="","",'Dépenses rémunération au réel'!$G33)</f>
        <v/>
      </c>
      <c r="H33" s="296" t="str">
        <f>IF('Dépenses rémunération au réel'!$H33="","",'Dépenses rémunération au réel'!$H33)</f>
        <v/>
      </c>
      <c r="I33" s="140" t="str">
        <f>IF('Dépenses rémunération au réel'!$I33="","",'Dépenses rémunération au réel'!$I33)</f>
        <v/>
      </c>
      <c r="J33" s="192" t="str">
        <f>IF('Dépenses rémunération au réel'!$J33="","",'Dépenses rémunération au réel'!$J33)</f>
        <v/>
      </c>
      <c r="K33" s="200" t="str">
        <f>IF('Dépenses rémunération au réel'!$K33="","",'Dépenses rémunération au réel'!$K33)</f>
        <v/>
      </c>
      <c r="L33" s="215" t="str">
        <f>IF('Dépenses rémunération au réel'!$L33=0,"",'Dépenses rémunération au réel'!$L33)</f>
        <v/>
      </c>
      <c r="M33" s="191"/>
      <c r="N33" s="337" t="str">
        <f t="shared" si="1"/>
        <v/>
      </c>
      <c r="O33" s="337" t="str">
        <f t="shared" si="2"/>
        <v/>
      </c>
      <c r="P33" s="191"/>
      <c r="Q33" s="340"/>
      <c r="R33" s="340"/>
      <c r="S33" s="141" t="str">
        <f t="shared" si="5"/>
        <v/>
      </c>
      <c r="T33" s="357"/>
      <c r="U33" s="193"/>
      <c r="V33" s="209" t="str">
        <f t="shared" si="3"/>
        <v/>
      </c>
      <c r="W33" s="209" t="str">
        <f t="shared" si="6"/>
        <v/>
      </c>
      <c r="X33" s="450" t="str">
        <f>IF(AND(OR(M33="KO",L33&lt;&gt;""),OR(M33="",N33="",O33="")),Listes!$A$68,IF(AND(L33&lt;S33,U33=""),Listes!$A$70,IF(AND(L33&lt;&gt;"",S33&lt;L33,T33=""),Listes!$A$72,IF(AND(Y33="",OR(M33&lt;&gt;"",N33&lt;&gt;"",O33&lt;&gt;"",P33&lt;&gt;"",Q33&lt;&gt;"",R33&lt;&gt;"")),Listes!$A$73,""))))</f>
        <v/>
      </c>
      <c r="Y33" s="291"/>
      <c r="Z33" s="155">
        <f t="shared" si="4"/>
        <v>0</v>
      </c>
    </row>
    <row r="34" spans="1:26" ht="16.149999999999999" customHeight="1" x14ac:dyDescent="0.35">
      <c r="A34" s="126">
        <v>28</v>
      </c>
      <c r="B34" s="206" t="str">
        <f>IF('Dépenses rémunération au réel'!$B34="","",'Dépenses rémunération au réel'!$B34)</f>
        <v/>
      </c>
      <c r="C34" s="206" t="str">
        <f>IF('Dépenses rémunération au réel'!$C34="","",'Dépenses rémunération au réel'!$C34)</f>
        <v/>
      </c>
      <c r="D34" s="207" t="str">
        <f>IF('Dépenses rémunération au réel'!$D34="","",'Dépenses rémunération au réel'!$D34)</f>
        <v/>
      </c>
      <c r="E34" s="123" t="str">
        <f>IF('Dépenses rémunération au réel'!$E34="","",'Dépenses rémunération au réel'!$E34)</f>
        <v/>
      </c>
      <c r="F34" s="123" t="str">
        <f>IF('Dépenses rémunération au réel'!$F34="","",'Dépenses rémunération au réel'!$F34)</f>
        <v/>
      </c>
      <c r="G34" s="296" t="str">
        <f>IF('Dépenses rémunération au réel'!$G34="","",'Dépenses rémunération au réel'!$G34)</f>
        <v/>
      </c>
      <c r="H34" s="296" t="str">
        <f>IF('Dépenses rémunération au réel'!$H34="","",'Dépenses rémunération au réel'!$H34)</f>
        <v/>
      </c>
      <c r="I34" s="140" t="str">
        <f>IF('Dépenses rémunération au réel'!$I34="","",'Dépenses rémunération au réel'!$I34)</f>
        <v/>
      </c>
      <c r="J34" s="192" t="str">
        <f>IF('Dépenses rémunération au réel'!$J34="","",'Dépenses rémunération au réel'!$J34)</f>
        <v/>
      </c>
      <c r="K34" s="200" t="str">
        <f>IF('Dépenses rémunération au réel'!$K34="","",'Dépenses rémunération au réel'!$K34)</f>
        <v/>
      </c>
      <c r="L34" s="215" t="str">
        <f>IF('Dépenses rémunération au réel'!$L34=0,"",'Dépenses rémunération au réel'!$L34)</f>
        <v/>
      </c>
      <c r="M34" s="191"/>
      <c r="N34" s="337" t="str">
        <f t="shared" si="1"/>
        <v/>
      </c>
      <c r="O34" s="337" t="str">
        <f t="shared" si="2"/>
        <v/>
      </c>
      <c r="P34" s="191"/>
      <c r="Q34" s="340"/>
      <c r="R34" s="340"/>
      <c r="S34" s="141" t="str">
        <f t="shared" si="5"/>
        <v/>
      </c>
      <c r="T34" s="357"/>
      <c r="U34" s="193"/>
      <c r="V34" s="209" t="str">
        <f t="shared" si="3"/>
        <v/>
      </c>
      <c r="W34" s="209" t="str">
        <f t="shared" si="6"/>
        <v/>
      </c>
      <c r="X34" s="450" t="str">
        <f>IF(AND(OR(M34="KO",L34&lt;&gt;""),OR(M34="",N34="",O34="")),Listes!$A$68,IF(AND(L34&lt;S34,U34=""),Listes!$A$70,IF(AND(L34&lt;&gt;"",S34&lt;L34,T34=""),Listes!$A$72,IF(AND(Y34="",OR(M34&lt;&gt;"",N34&lt;&gt;"",O34&lt;&gt;"",P34&lt;&gt;"",Q34&lt;&gt;"",R34&lt;&gt;"")),Listes!$A$73,""))))</f>
        <v/>
      </c>
      <c r="Y34" s="291"/>
      <c r="Z34" s="155">
        <f t="shared" si="4"/>
        <v>0</v>
      </c>
    </row>
    <row r="35" spans="1:26" ht="16.149999999999999" customHeight="1" x14ac:dyDescent="0.35">
      <c r="A35" s="126">
        <v>29</v>
      </c>
      <c r="B35" s="206" t="str">
        <f>IF('Dépenses rémunération au réel'!$B35="","",'Dépenses rémunération au réel'!$B35)</f>
        <v/>
      </c>
      <c r="C35" s="206" t="str">
        <f>IF('Dépenses rémunération au réel'!$C35="","",'Dépenses rémunération au réel'!$C35)</f>
        <v/>
      </c>
      <c r="D35" s="207" t="str">
        <f>IF('Dépenses rémunération au réel'!$D35="","",'Dépenses rémunération au réel'!$D35)</f>
        <v/>
      </c>
      <c r="E35" s="123" t="str">
        <f>IF('Dépenses rémunération au réel'!$E35="","",'Dépenses rémunération au réel'!$E35)</f>
        <v/>
      </c>
      <c r="F35" s="123" t="str">
        <f>IF('Dépenses rémunération au réel'!$F35="","",'Dépenses rémunération au réel'!$F35)</f>
        <v/>
      </c>
      <c r="G35" s="296" t="str">
        <f>IF('Dépenses rémunération au réel'!$G35="","",'Dépenses rémunération au réel'!$G35)</f>
        <v/>
      </c>
      <c r="H35" s="296" t="str">
        <f>IF('Dépenses rémunération au réel'!$H35="","",'Dépenses rémunération au réel'!$H35)</f>
        <v/>
      </c>
      <c r="I35" s="140" t="str">
        <f>IF('Dépenses rémunération au réel'!$I35="","",'Dépenses rémunération au réel'!$I35)</f>
        <v/>
      </c>
      <c r="J35" s="192" t="str">
        <f>IF('Dépenses rémunération au réel'!$J35="","",'Dépenses rémunération au réel'!$J35)</f>
        <v/>
      </c>
      <c r="K35" s="200" t="str">
        <f>IF('Dépenses rémunération au réel'!$K35="","",'Dépenses rémunération au réel'!$K35)</f>
        <v/>
      </c>
      <c r="L35" s="215" t="str">
        <f>IF('Dépenses rémunération au réel'!$L35=0,"",'Dépenses rémunération au réel'!$L35)</f>
        <v/>
      </c>
      <c r="M35" s="191"/>
      <c r="N35" s="337" t="str">
        <f t="shared" si="1"/>
        <v/>
      </c>
      <c r="O35" s="337" t="str">
        <f t="shared" si="2"/>
        <v/>
      </c>
      <c r="P35" s="191"/>
      <c r="Q35" s="340"/>
      <c r="R35" s="340"/>
      <c r="S35" s="141" t="str">
        <f t="shared" si="5"/>
        <v/>
      </c>
      <c r="T35" s="357"/>
      <c r="U35" s="193"/>
      <c r="V35" s="209" t="str">
        <f t="shared" si="3"/>
        <v/>
      </c>
      <c r="W35" s="209" t="str">
        <f t="shared" si="6"/>
        <v/>
      </c>
      <c r="X35" s="450" t="str">
        <f>IF(AND(OR(M35="KO",L35&lt;&gt;""),OR(M35="",N35="",O35="")),Listes!$A$68,IF(AND(L35&lt;S35,U35=""),Listes!$A$70,IF(AND(L35&lt;&gt;"",S35&lt;L35,T35=""),Listes!$A$72,IF(AND(Y35="",OR(M35&lt;&gt;"",N35&lt;&gt;"",O35&lt;&gt;"",P35&lt;&gt;"",Q35&lt;&gt;"",R35&lt;&gt;"")),Listes!$A$73,""))))</f>
        <v/>
      </c>
      <c r="Y35" s="291"/>
      <c r="Z35" s="155">
        <f t="shared" si="4"/>
        <v>0</v>
      </c>
    </row>
    <row r="36" spans="1:26" ht="16.149999999999999" customHeight="1" x14ac:dyDescent="0.35">
      <c r="A36" s="126">
        <v>30</v>
      </c>
      <c r="B36" s="206" t="str">
        <f>IF('Dépenses rémunération au réel'!$B36="","",'Dépenses rémunération au réel'!$B36)</f>
        <v/>
      </c>
      <c r="C36" s="206" t="str">
        <f>IF('Dépenses rémunération au réel'!$C36="","",'Dépenses rémunération au réel'!$C36)</f>
        <v/>
      </c>
      <c r="D36" s="207" t="str">
        <f>IF('Dépenses rémunération au réel'!$D36="","",'Dépenses rémunération au réel'!$D36)</f>
        <v/>
      </c>
      <c r="E36" s="123" t="str">
        <f>IF('Dépenses rémunération au réel'!$E36="","",'Dépenses rémunération au réel'!$E36)</f>
        <v/>
      </c>
      <c r="F36" s="123" t="str">
        <f>IF('Dépenses rémunération au réel'!$F36="","",'Dépenses rémunération au réel'!$F36)</f>
        <v/>
      </c>
      <c r="G36" s="296" t="str">
        <f>IF('Dépenses rémunération au réel'!$G36="","",'Dépenses rémunération au réel'!$G36)</f>
        <v/>
      </c>
      <c r="H36" s="296" t="str">
        <f>IF('Dépenses rémunération au réel'!$H36="","",'Dépenses rémunération au réel'!$H36)</f>
        <v/>
      </c>
      <c r="I36" s="140" t="str">
        <f>IF('Dépenses rémunération au réel'!$I36="","",'Dépenses rémunération au réel'!$I36)</f>
        <v/>
      </c>
      <c r="J36" s="192" t="str">
        <f>IF('Dépenses rémunération au réel'!$J36="","",'Dépenses rémunération au réel'!$J36)</f>
        <v/>
      </c>
      <c r="K36" s="200" t="str">
        <f>IF('Dépenses rémunération au réel'!$K36="","",'Dépenses rémunération au réel'!$K36)</f>
        <v/>
      </c>
      <c r="L36" s="215" t="str">
        <f>IF('Dépenses rémunération au réel'!$L36=0,"",'Dépenses rémunération au réel'!$L36)</f>
        <v/>
      </c>
      <c r="M36" s="191"/>
      <c r="N36" s="337" t="str">
        <f t="shared" si="1"/>
        <v/>
      </c>
      <c r="O36" s="337" t="str">
        <f t="shared" si="2"/>
        <v/>
      </c>
      <c r="P36" s="191"/>
      <c r="Q36" s="340"/>
      <c r="R36" s="340"/>
      <c r="S36" s="141" t="str">
        <f t="shared" si="5"/>
        <v/>
      </c>
      <c r="T36" s="357"/>
      <c r="U36" s="193"/>
      <c r="V36" s="209" t="str">
        <f t="shared" si="3"/>
        <v/>
      </c>
      <c r="W36" s="209" t="str">
        <f t="shared" si="6"/>
        <v/>
      </c>
      <c r="X36" s="450" t="str">
        <f>IF(AND(OR(M36="KO",L36&lt;&gt;""),OR(M36="",N36="",O36="")),Listes!$A$68,IF(AND(L36&lt;S36,U36=""),Listes!$A$70,IF(AND(L36&lt;&gt;"",S36&lt;L36,T36=""),Listes!$A$72,IF(AND(Y36="",OR(M36&lt;&gt;"",N36&lt;&gt;"",O36&lt;&gt;"",P36&lt;&gt;"",Q36&lt;&gt;"",R36&lt;&gt;"")),Listes!$A$73,""))))</f>
        <v/>
      </c>
      <c r="Y36" s="291"/>
      <c r="Z36" s="155">
        <f t="shared" si="4"/>
        <v>0</v>
      </c>
    </row>
    <row r="37" spans="1:26" ht="16.149999999999999" customHeight="1" x14ac:dyDescent="0.35">
      <c r="A37" s="126">
        <v>31</v>
      </c>
      <c r="B37" s="206" t="str">
        <f>IF('Dépenses rémunération au réel'!$B37="","",'Dépenses rémunération au réel'!$B37)</f>
        <v/>
      </c>
      <c r="C37" s="206" t="str">
        <f>IF('Dépenses rémunération au réel'!$C37="","",'Dépenses rémunération au réel'!$C37)</f>
        <v/>
      </c>
      <c r="D37" s="207" t="str">
        <f>IF('Dépenses rémunération au réel'!$D37="","",'Dépenses rémunération au réel'!$D37)</f>
        <v/>
      </c>
      <c r="E37" s="123" t="str">
        <f>IF('Dépenses rémunération au réel'!$E37="","",'Dépenses rémunération au réel'!$E37)</f>
        <v/>
      </c>
      <c r="F37" s="123" t="str">
        <f>IF('Dépenses rémunération au réel'!$F37="","",'Dépenses rémunération au réel'!$F37)</f>
        <v/>
      </c>
      <c r="G37" s="296" t="str">
        <f>IF('Dépenses rémunération au réel'!$G37="","",'Dépenses rémunération au réel'!$G37)</f>
        <v/>
      </c>
      <c r="H37" s="296" t="str">
        <f>IF('Dépenses rémunération au réel'!$H37="","",'Dépenses rémunération au réel'!$H37)</f>
        <v/>
      </c>
      <c r="I37" s="140" t="str">
        <f>IF('Dépenses rémunération au réel'!$I37="","",'Dépenses rémunération au réel'!$I37)</f>
        <v/>
      </c>
      <c r="J37" s="192" t="str">
        <f>IF('Dépenses rémunération au réel'!$J37="","",'Dépenses rémunération au réel'!$J37)</f>
        <v/>
      </c>
      <c r="K37" s="200" t="str">
        <f>IF('Dépenses rémunération au réel'!$K37="","",'Dépenses rémunération au réel'!$K37)</f>
        <v/>
      </c>
      <c r="L37" s="215" t="str">
        <f>IF('Dépenses rémunération au réel'!$L37=0,"",'Dépenses rémunération au réel'!$L37)</f>
        <v/>
      </c>
      <c r="M37" s="191"/>
      <c r="N37" s="337" t="str">
        <f t="shared" si="1"/>
        <v/>
      </c>
      <c r="O37" s="337" t="str">
        <f t="shared" si="2"/>
        <v/>
      </c>
      <c r="P37" s="191"/>
      <c r="Q37" s="340"/>
      <c r="R37" s="340"/>
      <c r="S37" s="141" t="str">
        <f t="shared" si="5"/>
        <v/>
      </c>
      <c r="T37" s="357"/>
      <c r="U37" s="193"/>
      <c r="V37" s="209" t="str">
        <f t="shared" si="3"/>
        <v/>
      </c>
      <c r="W37" s="209" t="str">
        <f t="shared" si="6"/>
        <v/>
      </c>
      <c r="X37" s="450" t="str">
        <f>IF(AND(OR(M37="KO",L37&lt;&gt;""),OR(M37="",N37="",O37="")),Listes!$A$68,IF(AND(L37&lt;S37,U37=""),Listes!$A$70,IF(AND(L37&lt;&gt;"",S37&lt;L37,T37=""),Listes!$A$72,IF(AND(Y37="",OR(M37&lt;&gt;"",N37&lt;&gt;"",O37&lt;&gt;"",P37&lt;&gt;"",Q37&lt;&gt;"",R37&lt;&gt;"")),Listes!$A$73,""))))</f>
        <v/>
      </c>
      <c r="Y37" s="291"/>
      <c r="Z37" s="155">
        <f t="shared" si="4"/>
        <v>0</v>
      </c>
    </row>
    <row r="38" spans="1:26" ht="16.149999999999999" customHeight="1" x14ac:dyDescent="0.35">
      <c r="A38" s="126">
        <v>32</v>
      </c>
      <c r="B38" s="206" t="str">
        <f>IF('Dépenses rémunération au réel'!$B38="","",'Dépenses rémunération au réel'!$B38)</f>
        <v/>
      </c>
      <c r="C38" s="206" t="str">
        <f>IF('Dépenses rémunération au réel'!$C38="","",'Dépenses rémunération au réel'!$C38)</f>
        <v/>
      </c>
      <c r="D38" s="207" t="str">
        <f>IF('Dépenses rémunération au réel'!$D38="","",'Dépenses rémunération au réel'!$D38)</f>
        <v/>
      </c>
      <c r="E38" s="123" t="str">
        <f>IF('Dépenses rémunération au réel'!$E38="","",'Dépenses rémunération au réel'!$E38)</f>
        <v/>
      </c>
      <c r="F38" s="123" t="str">
        <f>IF('Dépenses rémunération au réel'!$F38="","",'Dépenses rémunération au réel'!$F38)</f>
        <v/>
      </c>
      <c r="G38" s="296" t="str">
        <f>IF('Dépenses rémunération au réel'!$G38="","",'Dépenses rémunération au réel'!$G38)</f>
        <v/>
      </c>
      <c r="H38" s="296" t="str">
        <f>IF('Dépenses rémunération au réel'!$H38="","",'Dépenses rémunération au réel'!$H38)</f>
        <v/>
      </c>
      <c r="I38" s="140" t="str">
        <f>IF('Dépenses rémunération au réel'!$I38="","",'Dépenses rémunération au réel'!$I38)</f>
        <v/>
      </c>
      <c r="J38" s="192" t="str">
        <f>IF('Dépenses rémunération au réel'!$J38="","",'Dépenses rémunération au réel'!$J38)</f>
        <v/>
      </c>
      <c r="K38" s="200" t="str">
        <f>IF('Dépenses rémunération au réel'!$K38="","",'Dépenses rémunération au réel'!$K38)</f>
        <v/>
      </c>
      <c r="L38" s="215" t="str">
        <f>IF('Dépenses rémunération au réel'!$L38=0,"",'Dépenses rémunération au réel'!$L38)</f>
        <v/>
      </c>
      <c r="M38" s="191"/>
      <c r="N38" s="337" t="str">
        <f t="shared" si="1"/>
        <v/>
      </c>
      <c r="O38" s="337" t="str">
        <f t="shared" si="2"/>
        <v/>
      </c>
      <c r="P38" s="191"/>
      <c r="Q38" s="340"/>
      <c r="R38" s="340"/>
      <c r="S38" s="141" t="str">
        <f t="shared" si="5"/>
        <v/>
      </c>
      <c r="T38" s="357"/>
      <c r="U38" s="193"/>
      <c r="V38" s="209" t="str">
        <f t="shared" si="3"/>
        <v/>
      </c>
      <c r="W38" s="209" t="str">
        <f t="shared" si="6"/>
        <v/>
      </c>
      <c r="X38" s="450" t="str">
        <f>IF(AND(OR(M38="KO",L38&lt;&gt;""),OR(M38="",N38="",O38="")),Listes!$A$68,IF(AND(L38&lt;S38,U38=""),Listes!$A$70,IF(AND(L38&lt;&gt;"",S38&lt;L38,T38=""),Listes!$A$72,IF(AND(Y38="",OR(M38&lt;&gt;"",N38&lt;&gt;"",O38&lt;&gt;"",P38&lt;&gt;"",Q38&lt;&gt;"",R38&lt;&gt;"")),Listes!$A$73,""))))</f>
        <v/>
      </c>
      <c r="Y38" s="291"/>
      <c r="Z38" s="155">
        <f t="shared" si="4"/>
        <v>0</v>
      </c>
    </row>
    <row r="39" spans="1:26" ht="16.149999999999999" customHeight="1" x14ac:dyDescent="0.35">
      <c r="A39" s="126">
        <v>33</v>
      </c>
      <c r="B39" s="206" t="str">
        <f>IF('Dépenses rémunération au réel'!$B39="","",'Dépenses rémunération au réel'!$B39)</f>
        <v/>
      </c>
      <c r="C39" s="206" t="str">
        <f>IF('Dépenses rémunération au réel'!$C39="","",'Dépenses rémunération au réel'!$C39)</f>
        <v/>
      </c>
      <c r="D39" s="207" t="str">
        <f>IF('Dépenses rémunération au réel'!$D39="","",'Dépenses rémunération au réel'!$D39)</f>
        <v/>
      </c>
      <c r="E39" s="123" t="str">
        <f>IF('Dépenses rémunération au réel'!$E39="","",'Dépenses rémunération au réel'!$E39)</f>
        <v/>
      </c>
      <c r="F39" s="123" t="str">
        <f>IF('Dépenses rémunération au réel'!$F39="","",'Dépenses rémunération au réel'!$F39)</f>
        <v/>
      </c>
      <c r="G39" s="296" t="str">
        <f>IF('Dépenses rémunération au réel'!$G39="","",'Dépenses rémunération au réel'!$G39)</f>
        <v/>
      </c>
      <c r="H39" s="296" t="str">
        <f>IF('Dépenses rémunération au réel'!$H39="","",'Dépenses rémunération au réel'!$H39)</f>
        <v/>
      </c>
      <c r="I39" s="140" t="str">
        <f>IF('Dépenses rémunération au réel'!$I39="","",'Dépenses rémunération au réel'!$I39)</f>
        <v/>
      </c>
      <c r="J39" s="192" t="str">
        <f>IF('Dépenses rémunération au réel'!$J39="","",'Dépenses rémunération au réel'!$J39)</f>
        <v/>
      </c>
      <c r="K39" s="200" t="str">
        <f>IF('Dépenses rémunération au réel'!$K39="","",'Dépenses rémunération au réel'!$K39)</f>
        <v/>
      </c>
      <c r="L39" s="215" t="str">
        <f>IF('Dépenses rémunération au réel'!$L39=0,"",'Dépenses rémunération au réel'!$L39)</f>
        <v/>
      </c>
      <c r="M39" s="191"/>
      <c r="N39" s="337" t="str">
        <f t="shared" si="1"/>
        <v/>
      </c>
      <c r="O39" s="337" t="str">
        <f t="shared" si="2"/>
        <v/>
      </c>
      <c r="P39" s="191"/>
      <c r="Q39" s="340"/>
      <c r="R39" s="340"/>
      <c r="S39" s="141" t="str">
        <f t="shared" si="5"/>
        <v/>
      </c>
      <c r="T39" s="357"/>
      <c r="U39" s="193"/>
      <c r="V39" s="209" t="str">
        <f t="shared" si="3"/>
        <v/>
      </c>
      <c r="W39" s="209" t="str">
        <f t="shared" si="6"/>
        <v/>
      </c>
      <c r="X39" s="450" t="str">
        <f>IF(AND(OR(M39="KO",L39&lt;&gt;""),OR(M39="",N39="",O39="")),Listes!$A$68,IF(AND(L39&lt;S39,U39=""),Listes!$A$70,IF(AND(L39&lt;&gt;"",S39&lt;L39,T39=""),Listes!$A$72,IF(AND(Y39="",OR(M39&lt;&gt;"",N39&lt;&gt;"",O39&lt;&gt;"",P39&lt;&gt;"",Q39&lt;&gt;"",R39&lt;&gt;"")),Listes!$A$73,""))))</f>
        <v/>
      </c>
      <c r="Y39" s="291"/>
      <c r="Z39" s="155">
        <f t="shared" si="4"/>
        <v>0</v>
      </c>
    </row>
    <row r="40" spans="1:26" ht="16.149999999999999" customHeight="1" x14ac:dyDescent="0.35">
      <c r="A40" s="126">
        <v>34</v>
      </c>
      <c r="B40" s="206" t="str">
        <f>IF('Dépenses rémunération au réel'!$B40="","",'Dépenses rémunération au réel'!$B40)</f>
        <v/>
      </c>
      <c r="C40" s="206" t="str">
        <f>IF('Dépenses rémunération au réel'!$C40="","",'Dépenses rémunération au réel'!$C40)</f>
        <v/>
      </c>
      <c r="D40" s="207" t="str">
        <f>IF('Dépenses rémunération au réel'!$D40="","",'Dépenses rémunération au réel'!$D40)</f>
        <v/>
      </c>
      <c r="E40" s="123" t="str">
        <f>IF('Dépenses rémunération au réel'!$E40="","",'Dépenses rémunération au réel'!$E40)</f>
        <v/>
      </c>
      <c r="F40" s="123" t="str">
        <f>IF('Dépenses rémunération au réel'!$F40="","",'Dépenses rémunération au réel'!$F40)</f>
        <v/>
      </c>
      <c r="G40" s="296" t="str">
        <f>IF('Dépenses rémunération au réel'!$G40="","",'Dépenses rémunération au réel'!$G40)</f>
        <v/>
      </c>
      <c r="H40" s="296" t="str">
        <f>IF('Dépenses rémunération au réel'!$H40="","",'Dépenses rémunération au réel'!$H40)</f>
        <v/>
      </c>
      <c r="I40" s="140" t="str">
        <f>IF('Dépenses rémunération au réel'!$I40="","",'Dépenses rémunération au réel'!$I40)</f>
        <v/>
      </c>
      <c r="J40" s="192" t="str">
        <f>IF('Dépenses rémunération au réel'!$J40="","",'Dépenses rémunération au réel'!$J40)</f>
        <v/>
      </c>
      <c r="K40" s="200" t="str">
        <f>IF('Dépenses rémunération au réel'!$K40="","",'Dépenses rémunération au réel'!$K40)</f>
        <v/>
      </c>
      <c r="L40" s="215" t="str">
        <f>IF('Dépenses rémunération au réel'!$L40=0,"",'Dépenses rémunération au réel'!$L40)</f>
        <v/>
      </c>
      <c r="M40" s="191"/>
      <c r="N40" s="337" t="str">
        <f t="shared" si="1"/>
        <v/>
      </c>
      <c r="O40" s="337" t="str">
        <f t="shared" si="2"/>
        <v/>
      </c>
      <c r="P40" s="191"/>
      <c r="Q40" s="340"/>
      <c r="R40" s="340"/>
      <c r="S40" s="141" t="str">
        <f t="shared" si="5"/>
        <v/>
      </c>
      <c r="T40" s="357"/>
      <c r="U40" s="193"/>
      <c r="V40" s="209" t="str">
        <f t="shared" si="3"/>
        <v/>
      </c>
      <c r="W40" s="209" t="str">
        <f t="shared" si="6"/>
        <v/>
      </c>
      <c r="X40" s="450" t="str">
        <f>IF(AND(OR(M40="KO",L40&lt;&gt;""),OR(M40="",N40="",O40="")),Listes!$A$68,IF(AND(L40&lt;S40,U40=""),Listes!$A$70,IF(AND(L40&lt;&gt;"",S40&lt;L40,T40=""),Listes!$A$72,IF(AND(Y40="",OR(M40&lt;&gt;"",N40&lt;&gt;"",O40&lt;&gt;"",P40&lt;&gt;"",Q40&lt;&gt;"",R40&lt;&gt;"")),Listes!$A$73,""))))</f>
        <v/>
      </c>
      <c r="Y40" s="291"/>
      <c r="Z40" s="155">
        <f t="shared" si="4"/>
        <v>0</v>
      </c>
    </row>
    <row r="41" spans="1:26" ht="16.149999999999999" customHeight="1" x14ac:dyDescent="0.35">
      <c r="A41" s="126">
        <v>35</v>
      </c>
      <c r="B41" s="206" t="str">
        <f>IF('Dépenses rémunération au réel'!$B41="","",'Dépenses rémunération au réel'!$B41)</f>
        <v/>
      </c>
      <c r="C41" s="206" t="str">
        <f>IF('Dépenses rémunération au réel'!$C41="","",'Dépenses rémunération au réel'!$C41)</f>
        <v/>
      </c>
      <c r="D41" s="207" t="str">
        <f>IF('Dépenses rémunération au réel'!$D41="","",'Dépenses rémunération au réel'!$D41)</f>
        <v/>
      </c>
      <c r="E41" s="123" t="str">
        <f>IF('Dépenses rémunération au réel'!$E41="","",'Dépenses rémunération au réel'!$E41)</f>
        <v/>
      </c>
      <c r="F41" s="123" t="str">
        <f>IF('Dépenses rémunération au réel'!$F41="","",'Dépenses rémunération au réel'!$F41)</f>
        <v/>
      </c>
      <c r="G41" s="296" t="str">
        <f>IF('Dépenses rémunération au réel'!$G41="","",'Dépenses rémunération au réel'!$G41)</f>
        <v/>
      </c>
      <c r="H41" s="296" t="str">
        <f>IF('Dépenses rémunération au réel'!$H41="","",'Dépenses rémunération au réel'!$H41)</f>
        <v/>
      </c>
      <c r="I41" s="140" t="str">
        <f>IF('Dépenses rémunération au réel'!$I41="","",'Dépenses rémunération au réel'!$I41)</f>
        <v/>
      </c>
      <c r="J41" s="192" t="str">
        <f>IF('Dépenses rémunération au réel'!$J41="","",'Dépenses rémunération au réel'!$J41)</f>
        <v/>
      </c>
      <c r="K41" s="200" t="str">
        <f>IF('Dépenses rémunération au réel'!$K41="","",'Dépenses rémunération au réel'!$K41)</f>
        <v/>
      </c>
      <c r="L41" s="215" t="str">
        <f>IF('Dépenses rémunération au réel'!$L41=0,"",'Dépenses rémunération au réel'!$L41)</f>
        <v/>
      </c>
      <c r="M41" s="191"/>
      <c r="N41" s="337" t="str">
        <f t="shared" si="1"/>
        <v/>
      </c>
      <c r="O41" s="337" t="str">
        <f t="shared" si="2"/>
        <v/>
      </c>
      <c r="P41" s="191"/>
      <c r="Q41" s="340"/>
      <c r="R41" s="340"/>
      <c r="S41" s="141" t="str">
        <f t="shared" si="5"/>
        <v/>
      </c>
      <c r="T41" s="357"/>
      <c r="U41" s="193"/>
      <c r="V41" s="209" t="str">
        <f t="shared" si="3"/>
        <v/>
      </c>
      <c r="W41" s="209" t="str">
        <f t="shared" si="6"/>
        <v/>
      </c>
      <c r="X41" s="450" t="str">
        <f>IF(AND(OR(M41="KO",L41&lt;&gt;""),OR(M41="",N41="",O41="")),Listes!$A$68,IF(AND(L41&lt;S41,U41=""),Listes!$A$70,IF(AND(L41&lt;&gt;"",S41&lt;L41,T41=""),Listes!$A$72,IF(AND(Y41="",OR(M41&lt;&gt;"",N41&lt;&gt;"",O41&lt;&gt;"",P41&lt;&gt;"",Q41&lt;&gt;"",R41&lt;&gt;"")),Listes!$A$73,""))))</f>
        <v/>
      </c>
      <c r="Y41" s="291"/>
      <c r="Z41" s="155">
        <f t="shared" si="4"/>
        <v>0</v>
      </c>
    </row>
    <row r="42" spans="1:26" ht="16.149999999999999" customHeight="1" x14ac:dyDescent="0.35">
      <c r="A42" s="126">
        <v>36</v>
      </c>
      <c r="B42" s="206" t="str">
        <f>IF('Dépenses rémunération au réel'!$B42="","",'Dépenses rémunération au réel'!$B42)</f>
        <v/>
      </c>
      <c r="C42" s="206" t="str">
        <f>IF('Dépenses rémunération au réel'!$C42="","",'Dépenses rémunération au réel'!$C42)</f>
        <v/>
      </c>
      <c r="D42" s="207" t="str">
        <f>IF('Dépenses rémunération au réel'!$D42="","",'Dépenses rémunération au réel'!$D42)</f>
        <v/>
      </c>
      <c r="E42" s="123" t="str">
        <f>IF('Dépenses rémunération au réel'!$E42="","",'Dépenses rémunération au réel'!$E42)</f>
        <v/>
      </c>
      <c r="F42" s="123" t="str">
        <f>IF('Dépenses rémunération au réel'!$F42="","",'Dépenses rémunération au réel'!$F42)</f>
        <v/>
      </c>
      <c r="G42" s="296" t="str">
        <f>IF('Dépenses rémunération au réel'!$G42="","",'Dépenses rémunération au réel'!$G42)</f>
        <v/>
      </c>
      <c r="H42" s="296" t="str">
        <f>IF('Dépenses rémunération au réel'!$H42="","",'Dépenses rémunération au réel'!$H42)</f>
        <v/>
      </c>
      <c r="I42" s="140" t="str">
        <f>IF('Dépenses rémunération au réel'!$I42="","",'Dépenses rémunération au réel'!$I42)</f>
        <v/>
      </c>
      <c r="J42" s="192" t="str">
        <f>IF('Dépenses rémunération au réel'!$J42="","",'Dépenses rémunération au réel'!$J42)</f>
        <v/>
      </c>
      <c r="K42" s="200" t="str">
        <f>IF('Dépenses rémunération au réel'!$K42="","",'Dépenses rémunération au réel'!$K42)</f>
        <v/>
      </c>
      <c r="L42" s="215" t="str">
        <f>IF('Dépenses rémunération au réel'!$L42=0,"",'Dépenses rémunération au réel'!$L42)</f>
        <v/>
      </c>
      <c r="M42" s="191"/>
      <c r="N42" s="337" t="str">
        <f t="shared" si="1"/>
        <v/>
      </c>
      <c r="O42" s="337" t="str">
        <f t="shared" si="2"/>
        <v/>
      </c>
      <c r="P42" s="191"/>
      <c r="Q42" s="340"/>
      <c r="R42" s="340"/>
      <c r="S42" s="141" t="str">
        <f t="shared" si="5"/>
        <v/>
      </c>
      <c r="T42" s="357"/>
      <c r="U42" s="193"/>
      <c r="V42" s="209" t="str">
        <f t="shared" si="3"/>
        <v/>
      </c>
      <c r="W42" s="209" t="str">
        <f t="shared" si="6"/>
        <v/>
      </c>
      <c r="X42" s="450" t="str">
        <f>IF(AND(OR(M42="KO",L42&lt;&gt;""),OR(M42="",N42="",O42="")),Listes!$A$68,IF(AND(L42&lt;S42,U42=""),Listes!$A$70,IF(AND(L42&lt;&gt;"",S42&lt;L42,T42=""),Listes!$A$72,IF(AND(Y42="",OR(M42&lt;&gt;"",N42&lt;&gt;"",O42&lt;&gt;"",P42&lt;&gt;"",Q42&lt;&gt;"",R42&lt;&gt;"")),Listes!$A$73,""))))</f>
        <v/>
      </c>
      <c r="Y42" s="291"/>
      <c r="Z42" s="155">
        <f t="shared" si="4"/>
        <v>0</v>
      </c>
    </row>
    <row r="43" spans="1:26" ht="16.149999999999999" customHeight="1" x14ac:dyDescent="0.35">
      <c r="A43" s="126">
        <v>37</v>
      </c>
      <c r="B43" s="206" t="str">
        <f>IF('Dépenses rémunération au réel'!$B43="","",'Dépenses rémunération au réel'!$B43)</f>
        <v/>
      </c>
      <c r="C43" s="206" t="str">
        <f>IF('Dépenses rémunération au réel'!$C43="","",'Dépenses rémunération au réel'!$C43)</f>
        <v/>
      </c>
      <c r="D43" s="207" t="str">
        <f>IF('Dépenses rémunération au réel'!$D43="","",'Dépenses rémunération au réel'!$D43)</f>
        <v/>
      </c>
      <c r="E43" s="123" t="str">
        <f>IF('Dépenses rémunération au réel'!$E43="","",'Dépenses rémunération au réel'!$E43)</f>
        <v/>
      </c>
      <c r="F43" s="123" t="str">
        <f>IF('Dépenses rémunération au réel'!$F43="","",'Dépenses rémunération au réel'!$F43)</f>
        <v/>
      </c>
      <c r="G43" s="296" t="str">
        <f>IF('Dépenses rémunération au réel'!$G43="","",'Dépenses rémunération au réel'!$G43)</f>
        <v/>
      </c>
      <c r="H43" s="296" t="str">
        <f>IF('Dépenses rémunération au réel'!$H43="","",'Dépenses rémunération au réel'!$H43)</f>
        <v/>
      </c>
      <c r="I43" s="140" t="str">
        <f>IF('Dépenses rémunération au réel'!$I43="","",'Dépenses rémunération au réel'!$I43)</f>
        <v/>
      </c>
      <c r="J43" s="192" t="str">
        <f>IF('Dépenses rémunération au réel'!$J43="","",'Dépenses rémunération au réel'!$J43)</f>
        <v/>
      </c>
      <c r="K43" s="200" t="str">
        <f>IF('Dépenses rémunération au réel'!$K43="","",'Dépenses rémunération au réel'!$K43)</f>
        <v/>
      </c>
      <c r="L43" s="215" t="str">
        <f>IF('Dépenses rémunération au réel'!$L43=0,"",'Dépenses rémunération au réel'!$L43)</f>
        <v/>
      </c>
      <c r="M43" s="191"/>
      <c r="N43" s="337" t="str">
        <f t="shared" si="1"/>
        <v/>
      </c>
      <c r="O43" s="337" t="str">
        <f t="shared" si="2"/>
        <v/>
      </c>
      <c r="P43" s="191"/>
      <c r="Q43" s="340"/>
      <c r="R43" s="340"/>
      <c r="S43" s="141" t="str">
        <f t="shared" si="5"/>
        <v/>
      </c>
      <c r="T43" s="357"/>
      <c r="U43" s="193"/>
      <c r="V43" s="209" t="str">
        <f t="shared" si="3"/>
        <v/>
      </c>
      <c r="W43" s="209" t="str">
        <f t="shared" si="6"/>
        <v/>
      </c>
      <c r="X43" s="450" t="str">
        <f>IF(AND(OR(M43="KO",L43&lt;&gt;""),OR(M43="",N43="",O43="")),Listes!$A$68,IF(AND(L43&lt;S43,U43=""),Listes!$A$70,IF(AND(L43&lt;&gt;"",S43&lt;L43,T43=""),Listes!$A$72,IF(AND(Y43="",OR(M43&lt;&gt;"",N43&lt;&gt;"",O43&lt;&gt;"",P43&lt;&gt;"",Q43&lt;&gt;"",R43&lt;&gt;"")),Listes!$A$73,""))))</f>
        <v/>
      </c>
      <c r="Y43" s="291"/>
      <c r="Z43" s="155">
        <f t="shared" si="4"/>
        <v>0</v>
      </c>
    </row>
    <row r="44" spans="1:26" ht="16.149999999999999" customHeight="1" x14ac:dyDescent="0.35">
      <c r="A44" s="126">
        <v>38</v>
      </c>
      <c r="B44" s="206" t="str">
        <f>IF('Dépenses rémunération au réel'!$B44="","",'Dépenses rémunération au réel'!$B44)</f>
        <v/>
      </c>
      <c r="C44" s="206" t="str">
        <f>IF('Dépenses rémunération au réel'!$C44="","",'Dépenses rémunération au réel'!$C44)</f>
        <v/>
      </c>
      <c r="D44" s="207" t="str">
        <f>IF('Dépenses rémunération au réel'!$D44="","",'Dépenses rémunération au réel'!$D44)</f>
        <v/>
      </c>
      <c r="E44" s="123" t="str">
        <f>IF('Dépenses rémunération au réel'!$E44="","",'Dépenses rémunération au réel'!$E44)</f>
        <v/>
      </c>
      <c r="F44" s="123" t="str">
        <f>IF('Dépenses rémunération au réel'!$F44="","",'Dépenses rémunération au réel'!$F44)</f>
        <v/>
      </c>
      <c r="G44" s="296" t="str">
        <f>IF('Dépenses rémunération au réel'!$G44="","",'Dépenses rémunération au réel'!$G44)</f>
        <v/>
      </c>
      <c r="H44" s="296" t="str">
        <f>IF('Dépenses rémunération au réel'!$H44="","",'Dépenses rémunération au réel'!$H44)</f>
        <v/>
      </c>
      <c r="I44" s="140" t="str">
        <f>IF('Dépenses rémunération au réel'!$I44="","",'Dépenses rémunération au réel'!$I44)</f>
        <v/>
      </c>
      <c r="J44" s="192" t="str">
        <f>IF('Dépenses rémunération au réel'!$J44="","",'Dépenses rémunération au réel'!$J44)</f>
        <v/>
      </c>
      <c r="K44" s="200" t="str">
        <f>IF('Dépenses rémunération au réel'!$K44="","",'Dépenses rémunération au réel'!$K44)</f>
        <v/>
      </c>
      <c r="L44" s="215" t="str">
        <f>IF('Dépenses rémunération au réel'!$L44=0,"",'Dépenses rémunération au réel'!$L44)</f>
        <v/>
      </c>
      <c r="M44" s="191"/>
      <c r="N44" s="337" t="str">
        <f t="shared" si="1"/>
        <v/>
      </c>
      <c r="O44" s="337" t="str">
        <f t="shared" si="2"/>
        <v/>
      </c>
      <c r="P44" s="191"/>
      <c r="Q44" s="340"/>
      <c r="R44" s="340"/>
      <c r="S44" s="141" t="str">
        <f t="shared" si="5"/>
        <v/>
      </c>
      <c r="T44" s="357"/>
      <c r="U44" s="193"/>
      <c r="V44" s="209" t="str">
        <f t="shared" si="3"/>
        <v/>
      </c>
      <c r="W44" s="209" t="str">
        <f t="shared" si="6"/>
        <v/>
      </c>
      <c r="X44" s="450" t="str">
        <f>IF(AND(OR(M44="KO",L44&lt;&gt;""),OR(M44="",N44="",O44="")),Listes!$A$68,IF(AND(L44&lt;S44,U44=""),Listes!$A$70,IF(AND(L44&lt;&gt;"",S44&lt;L44,T44=""),Listes!$A$72,IF(AND(Y44="",OR(M44&lt;&gt;"",N44&lt;&gt;"",O44&lt;&gt;"",P44&lt;&gt;"",Q44&lt;&gt;"",R44&lt;&gt;"")),Listes!$A$73,""))))</f>
        <v/>
      </c>
      <c r="Y44" s="291"/>
      <c r="Z44" s="155">
        <f t="shared" si="4"/>
        <v>0</v>
      </c>
    </row>
    <row r="45" spans="1:26" ht="16.149999999999999" customHeight="1" x14ac:dyDescent="0.35">
      <c r="A45" s="126">
        <v>39</v>
      </c>
      <c r="B45" s="206" t="str">
        <f>IF('Dépenses rémunération au réel'!$B45="","",'Dépenses rémunération au réel'!$B45)</f>
        <v/>
      </c>
      <c r="C45" s="206" t="str">
        <f>IF('Dépenses rémunération au réel'!$C45="","",'Dépenses rémunération au réel'!$C45)</f>
        <v/>
      </c>
      <c r="D45" s="207" t="str">
        <f>IF('Dépenses rémunération au réel'!$D45="","",'Dépenses rémunération au réel'!$D45)</f>
        <v/>
      </c>
      <c r="E45" s="123" t="str">
        <f>IF('Dépenses rémunération au réel'!$E45="","",'Dépenses rémunération au réel'!$E45)</f>
        <v/>
      </c>
      <c r="F45" s="123" t="str">
        <f>IF('Dépenses rémunération au réel'!$F45="","",'Dépenses rémunération au réel'!$F45)</f>
        <v/>
      </c>
      <c r="G45" s="296" t="str">
        <f>IF('Dépenses rémunération au réel'!$G45="","",'Dépenses rémunération au réel'!$G45)</f>
        <v/>
      </c>
      <c r="H45" s="296" t="str">
        <f>IF('Dépenses rémunération au réel'!$H45="","",'Dépenses rémunération au réel'!$H45)</f>
        <v/>
      </c>
      <c r="I45" s="140" t="str">
        <f>IF('Dépenses rémunération au réel'!$I45="","",'Dépenses rémunération au réel'!$I45)</f>
        <v/>
      </c>
      <c r="J45" s="192" t="str">
        <f>IF('Dépenses rémunération au réel'!$J45="","",'Dépenses rémunération au réel'!$J45)</f>
        <v/>
      </c>
      <c r="K45" s="200" t="str">
        <f>IF('Dépenses rémunération au réel'!$K45="","",'Dépenses rémunération au réel'!$K45)</f>
        <v/>
      </c>
      <c r="L45" s="215" t="str">
        <f>IF('Dépenses rémunération au réel'!$L45=0,"",'Dépenses rémunération au réel'!$L45)</f>
        <v/>
      </c>
      <c r="M45" s="191"/>
      <c r="N45" s="337" t="str">
        <f t="shared" si="1"/>
        <v/>
      </c>
      <c r="O45" s="337" t="str">
        <f t="shared" si="2"/>
        <v/>
      </c>
      <c r="P45" s="191"/>
      <c r="Q45" s="340"/>
      <c r="R45" s="340"/>
      <c r="S45" s="141" t="str">
        <f t="shared" si="5"/>
        <v/>
      </c>
      <c r="T45" s="357"/>
      <c r="U45" s="193"/>
      <c r="V45" s="209" t="str">
        <f t="shared" si="3"/>
        <v/>
      </c>
      <c r="W45" s="209" t="str">
        <f t="shared" si="6"/>
        <v/>
      </c>
      <c r="X45" s="450" t="str">
        <f>IF(AND(OR(M45="KO",L45&lt;&gt;""),OR(M45="",N45="",O45="")),Listes!$A$68,IF(AND(L45&lt;S45,U45=""),Listes!$A$70,IF(AND(L45&lt;&gt;"",S45&lt;L45,T45=""),Listes!$A$72,IF(AND(Y45="",OR(M45&lt;&gt;"",N45&lt;&gt;"",O45&lt;&gt;"",P45&lt;&gt;"",Q45&lt;&gt;"",R45&lt;&gt;"")),Listes!$A$73,""))))</f>
        <v/>
      </c>
      <c r="Y45" s="291"/>
      <c r="Z45" s="155">
        <f t="shared" si="4"/>
        <v>0</v>
      </c>
    </row>
    <row r="46" spans="1:26" ht="16.149999999999999" customHeight="1" x14ac:dyDescent="0.35">
      <c r="A46" s="126">
        <v>40</v>
      </c>
      <c r="B46" s="206" t="str">
        <f>IF('Dépenses rémunération au réel'!$B46="","",'Dépenses rémunération au réel'!$B46)</f>
        <v/>
      </c>
      <c r="C46" s="206" t="str">
        <f>IF('Dépenses rémunération au réel'!$C46="","",'Dépenses rémunération au réel'!$C46)</f>
        <v/>
      </c>
      <c r="D46" s="207" t="str">
        <f>IF('Dépenses rémunération au réel'!$D46="","",'Dépenses rémunération au réel'!$D46)</f>
        <v/>
      </c>
      <c r="E46" s="123" t="str">
        <f>IF('Dépenses rémunération au réel'!$E46="","",'Dépenses rémunération au réel'!$E46)</f>
        <v/>
      </c>
      <c r="F46" s="123" t="str">
        <f>IF('Dépenses rémunération au réel'!$F46="","",'Dépenses rémunération au réel'!$F46)</f>
        <v/>
      </c>
      <c r="G46" s="296" t="str">
        <f>IF('Dépenses rémunération au réel'!$G46="","",'Dépenses rémunération au réel'!$G46)</f>
        <v/>
      </c>
      <c r="H46" s="296" t="str">
        <f>IF('Dépenses rémunération au réel'!$H46="","",'Dépenses rémunération au réel'!$H46)</f>
        <v/>
      </c>
      <c r="I46" s="140" t="str">
        <f>IF('Dépenses rémunération au réel'!$I46="","",'Dépenses rémunération au réel'!$I46)</f>
        <v/>
      </c>
      <c r="J46" s="192" t="str">
        <f>IF('Dépenses rémunération au réel'!$J46="","",'Dépenses rémunération au réel'!$J46)</f>
        <v/>
      </c>
      <c r="K46" s="200" t="str">
        <f>IF('Dépenses rémunération au réel'!$K46="","",'Dépenses rémunération au réel'!$K46)</f>
        <v/>
      </c>
      <c r="L46" s="215" t="str">
        <f>IF('Dépenses rémunération au réel'!$L46=0,"",'Dépenses rémunération au réel'!$L46)</f>
        <v/>
      </c>
      <c r="M46" s="191"/>
      <c r="N46" s="337" t="str">
        <f t="shared" si="1"/>
        <v/>
      </c>
      <c r="O46" s="337" t="str">
        <f t="shared" si="2"/>
        <v/>
      </c>
      <c r="P46" s="191"/>
      <c r="Q46" s="340"/>
      <c r="R46" s="340"/>
      <c r="S46" s="141" t="str">
        <f t="shared" si="5"/>
        <v/>
      </c>
      <c r="T46" s="357"/>
      <c r="U46" s="193"/>
      <c r="V46" s="209" t="str">
        <f t="shared" si="3"/>
        <v/>
      </c>
      <c r="W46" s="209" t="str">
        <f t="shared" si="6"/>
        <v/>
      </c>
      <c r="X46" s="450" t="str">
        <f>IF(AND(OR(M46="KO",L46&lt;&gt;""),OR(M46="",N46="",O46="")),Listes!$A$68,IF(AND(L46&lt;S46,U46=""),Listes!$A$70,IF(AND(L46&lt;&gt;"",S46&lt;L46,T46=""),Listes!$A$72,IF(AND(Y46="",OR(M46&lt;&gt;"",N46&lt;&gt;"",O46&lt;&gt;"",P46&lt;&gt;"",Q46&lt;&gt;"",R46&lt;&gt;"")),Listes!$A$73,""))))</f>
        <v/>
      </c>
      <c r="Y46" s="291"/>
      <c r="Z46" s="155">
        <f t="shared" si="4"/>
        <v>0</v>
      </c>
    </row>
    <row r="47" spans="1:26" ht="16.149999999999999" customHeight="1" x14ac:dyDescent="0.35">
      <c r="A47" s="126">
        <v>41</v>
      </c>
      <c r="B47" s="206" t="str">
        <f>IF('Dépenses rémunération au réel'!$B47="","",'Dépenses rémunération au réel'!$B47)</f>
        <v/>
      </c>
      <c r="C47" s="206" t="str">
        <f>IF('Dépenses rémunération au réel'!$C47="","",'Dépenses rémunération au réel'!$C47)</f>
        <v/>
      </c>
      <c r="D47" s="207" t="str">
        <f>IF('Dépenses rémunération au réel'!$D47="","",'Dépenses rémunération au réel'!$D47)</f>
        <v/>
      </c>
      <c r="E47" s="123" t="str">
        <f>IF('Dépenses rémunération au réel'!$E47="","",'Dépenses rémunération au réel'!$E47)</f>
        <v/>
      </c>
      <c r="F47" s="123" t="str">
        <f>IF('Dépenses rémunération au réel'!$F47="","",'Dépenses rémunération au réel'!$F47)</f>
        <v/>
      </c>
      <c r="G47" s="296" t="str">
        <f>IF('Dépenses rémunération au réel'!$G47="","",'Dépenses rémunération au réel'!$G47)</f>
        <v/>
      </c>
      <c r="H47" s="296" t="str">
        <f>IF('Dépenses rémunération au réel'!$H47="","",'Dépenses rémunération au réel'!$H47)</f>
        <v/>
      </c>
      <c r="I47" s="140" t="str">
        <f>IF('Dépenses rémunération au réel'!$I47="","",'Dépenses rémunération au réel'!$I47)</f>
        <v/>
      </c>
      <c r="J47" s="192" t="str">
        <f>IF('Dépenses rémunération au réel'!$J47="","",'Dépenses rémunération au réel'!$J47)</f>
        <v/>
      </c>
      <c r="K47" s="200" t="str">
        <f>IF('Dépenses rémunération au réel'!$K47="","",'Dépenses rémunération au réel'!$K47)</f>
        <v/>
      </c>
      <c r="L47" s="215" t="str">
        <f>IF('Dépenses rémunération au réel'!$L47=0,"",'Dépenses rémunération au réel'!$L47)</f>
        <v/>
      </c>
      <c r="M47" s="191"/>
      <c r="N47" s="337" t="str">
        <f t="shared" si="1"/>
        <v/>
      </c>
      <c r="O47" s="337" t="str">
        <f t="shared" si="2"/>
        <v/>
      </c>
      <c r="P47" s="191"/>
      <c r="Q47" s="340"/>
      <c r="R47" s="340"/>
      <c r="S47" s="141" t="str">
        <f t="shared" si="5"/>
        <v/>
      </c>
      <c r="T47" s="357"/>
      <c r="U47" s="193"/>
      <c r="V47" s="209" t="str">
        <f t="shared" si="3"/>
        <v/>
      </c>
      <c r="W47" s="209" t="str">
        <f t="shared" si="6"/>
        <v/>
      </c>
      <c r="X47" s="450" t="str">
        <f>IF(AND(OR(M47="KO",L47&lt;&gt;""),OR(M47="",N47="",O47="")),Listes!$A$68,IF(AND(L47&lt;S47,U47=""),Listes!$A$70,IF(AND(L47&lt;&gt;"",S47&lt;L47,T47=""),Listes!$A$72,IF(AND(Y47="",OR(M47&lt;&gt;"",N47&lt;&gt;"",O47&lt;&gt;"",P47&lt;&gt;"",Q47&lt;&gt;"",R47&lt;&gt;"")),Listes!$A$73,""))))</f>
        <v/>
      </c>
      <c r="Y47" s="291"/>
      <c r="Z47" s="155">
        <f t="shared" si="4"/>
        <v>0</v>
      </c>
    </row>
    <row r="48" spans="1:26" ht="16.149999999999999" customHeight="1" x14ac:dyDescent="0.35">
      <c r="A48" s="126">
        <v>42</v>
      </c>
      <c r="B48" s="206" t="str">
        <f>IF('Dépenses rémunération au réel'!$B48="","",'Dépenses rémunération au réel'!$B48)</f>
        <v/>
      </c>
      <c r="C48" s="206" t="str">
        <f>IF('Dépenses rémunération au réel'!$C48="","",'Dépenses rémunération au réel'!$C48)</f>
        <v/>
      </c>
      <c r="D48" s="207" t="str">
        <f>IF('Dépenses rémunération au réel'!$D48="","",'Dépenses rémunération au réel'!$D48)</f>
        <v/>
      </c>
      <c r="E48" s="123" t="str">
        <f>IF('Dépenses rémunération au réel'!$E48="","",'Dépenses rémunération au réel'!$E48)</f>
        <v/>
      </c>
      <c r="F48" s="123" t="str">
        <f>IF('Dépenses rémunération au réel'!$F48="","",'Dépenses rémunération au réel'!$F48)</f>
        <v/>
      </c>
      <c r="G48" s="296" t="str">
        <f>IF('Dépenses rémunération au réel'!$G48="","",'Dépenses rémunération au réel'!$G48)</f>
        <v/>
      </c>
      <c r="H48" s="296" t="str">
        <f>IF('Dépenses rémunération au réel'!$H48="","",'Dépenses rémunération au réel'!$H48)</f>
        <v/>
      </c>
      <c r="I48" s="140" t="str">
        <f>IF('Dépenses rémunération au réel'!$I48="","",'Dépenses rémunération au réel'!$I48)</f>
        <v/>
      </c>
      <c r="J48" s="192" t="str">
        <f>IF('Dépenses rémunération au réel'!$J48="","",'Dépenses rémunération au réel'!$J48)</f>
        <v/>
      </c>
      <c r="K48" s="200" t="str">
        <f>IF('Dépenses rémunération au réel'!$K48="","",'Dépenses rémunération au réel'!$K48)</f>
        <v/>
      </c>
      <c r="L48" s="215" t="str">
        <f>IF('Dépenses rémunération au réel'!$L48=0,"",'Dépenses rémunération au réel'!$L48)</f>
        <v/>
      </c>
      <c r="M48" s="191"/>
      <c r="N48" s="337" t="str">
        <f t="shared" si="1"/>
        <v/>
      </c>
      <c r="O48" s="337" t="str">
        <f t="shared" si="2"/>
        <v/>
      </c>
      <c r="P48" s="191"/>
      <c r="Q48" s="340"/>
      <c r="R48" s="340"/>
      <c r="S48" s="141" t="str">
        <f t="shared" si="5"/>
        <v/>
      </c>
      <c r="T48" s="357"/>
      <c r="U48" s="193"/>
      <c r="V48" s="209" t="str">
        <f t="shared" si="3"/>
        <v/>
      </c>
      <c r="W48" s="209" t="str">
        <f t="shared" si="6"/>
        <v/>
      </c>
      <c r="X48" s="450" t="str">
        <f>IF(AND(OR(M48="KO",L48&lt;&gt;""),OR(M48="",N48="",O48="")),Listes!$A$68,IF(AND(L48&lt;S48,U48=""),Listes!$A$70,IF(AND(L48&lt;&gt;"",S48&lt;L48,T48=""),Listes!$A$72,IF(AND(Y48="",OR(M48&lt;&gt;"",N48&lt;&gt;"",O48&lt;&gt;"",P48&lt;&gt;"",Q48&lt;&gt;"",R48&lt;&gt;"")),Listes!$A$73,""))))</f>
        <v/>
      </c>
      <c r="Y48" s="291"/>
      <c r="Z48" s="155">
        <f t="shared" si="4"/>
        <v>0</v>
      </c>
    </row>
    <row r="49" spans="1:26" ht="16.149999999999999" customHeight="1" x14ac:dyDescent="0.35">
      <c r="A49" s="126">
        <v>43</v>
      </c>
      <c r="B49" s="206" t="str">
        <f>IF('Dépenses rémunération au réel'!$B49="","",'Dépenses rémunération au réel'!$B49)</f>
        <v/>
      </c>
      <c r="C49" s="206" t="str">
        <f>IF('Dépenses rémunération au réel'!$C49="","",'Dépenses rémunération au réel'!$C49)</f>
        <v/>
      </c>
      <c r="D49" s="207" t="str">
        <f>IF('Dépenses rémunération au réel'!$D49="","",'Dépenses rémunération au réel'!$D49)</f>
        <v/>
      </c>
      <c r="E49" s="123" t="str">
        <f>IF('Dépenses rémunération au réel'!$E49="","",'Dépenses rémunération au réel'!$E49)</f>
        <v/>
      </c>
      <c r="F49" s="123" t="str">
        <f>IF('Dépenses rémunération au réel'!$F49="","",'Dépenses rémunération au réel'!$F49)</f>
        <v/>
      </c>
      <c r="G49" s="296" t="str">
        <f>IF('Dépenses rémunération au réel'!$G49="","",'Dépenses rémunération au réel'!$G49)</f>
        <v/>
      </c>
      <c r="H49" s="296" t="str">
        <f>IF('Dépenses rémunération au réel'!$H49="","",'Dépenses rémunération au réel'!$H49)</f>
        <v/>
      </c>
      <c r="I49" s="140" t="str">
        <f>IF('Dépenses rémunération au réel'!$I49="","",'Dépenses rémunération au réel'!$I49)</f>
        <v/>
      </c>
      <c r="J49" s="192" t="str">
        <f>IF('Dépenses rémunération au réel'!$J49="","",'Dépenses rémunération au réel'!$J49)</f>
        <v/>
      </c>
      <c r="K49" s="200" t="str">
        <f>IF('Dépenses rémunération au réel'!$K49="","",'Dépenses rémunération au réel'!$K49)</f>
        <v/>
      </c>
      <c r="L49" s="215" t="str">
        <f>IF('Dépenses rémunération au réel'!$L49=0,"",'Dépenses rémunération au réel'!$L49)</f>
        <v/>
      </c>
      <c r="M49" s="191"/>
      <c r="N49" s="337" t="str">
        <f t="shared" si="1"/>
        <v/>
      </c>
      <c r="O49" s="337" t="str">
        <f t="shared" si="2"/>
        <v/>
      </c>
      <c r="P49" s="191"/>
      <c r="Q49" s="340"/>
      <c r="R49" s="340"/>
      <c r="S49" s="141" t="str">
        <f t="shared" si="5"/>
        <v/>
      </c>
      <c r="T49" s="357"/>
      <c r="U49" s="193"/>
      <c r="V49" s="209" t="str">
        <f t="shared" si="3"/>
        <v/>
      </c>
      <c r="W49" s="209" t="str">
        <f t="shared" si="6"/>
        <v/>
      </c>
      <c r="X49" s="450" t="str">
        <f>IF(AND(OR(M49="KO",L49&lt;&gt;""),OR(M49="",N49="",O49="")),Listes!$A$68,IF(AND(L49&lt;S49,U49=""),Listes!$A$70,IF(AND(L49&lt;&gt;"",S49&lt;L49,T49=""),Listes!$A$72,IF(AND(Y49="",OR(M49&lt;&gt;"",N49&lt;&gt;"",O49&lt;&gt;"",P49&lt;&gt;"",Q49&lt;&gt;"",R49&lt;&gt;"")),Listes!$A$73,""))))</f>
        <v/>
      </c>
      <c r="Y49" s="291"/>
      <c r="Z49" s="155">
        <f t="shared" si="4"/>
        <v>0</v>
      </c>
    </row>
    <row r="50" spans="1:26" ht="16.149999999999999" customHeight="1" x14ac:dyDescent="0.35">
      <c r="A50" s="126">
        <v>44</v>
      </c>
      <c r="B50" s="206" t="str">
        <f>IF('Dépenses rémunération au réel'!$B50="","",'Dépenses rémunération au réel'!$B50)</f>
        <v/>
      </c>
      <c r="C50" s="206" t="str">
        <f>IF('Dépenses rémunération au réel'!$C50="","",'Dépenses rémunération au réel'!$C50)</f>
        <v/>
      </c>
      <c r="D50" s="207" t="str">
        <f>IF('Dépenses rémunération au réel'!$D50="","",'Dépenses rémunération au réel'!$D50)</f>
        <v/>
      </c>
      <c r="E50" s="123" t="str">
        <f>IF('Dépenses rémunération au réel'!$E50="","",'Dépenses rémunération au réel'!$E50)</f>
        <v/>
      </c>
      <c r="F50" s="123" t="str">
        <f>IF('Dépenses rémunération au réel'!$F50="","",'Dépenses rémunération au réel'!$F50)</f>
        <v/>
      </c>
      <c r="G50" s="296" t="str">
        <f>IF('Dépenses rémunération au réel'!$G50="","",'Dépenses rémunération au réel'!$G50)</f>
        <v/>
      </c>
      <c r="H50" s="296" t="str">
        <f>IF('Dépenses rémunération au réel'!$H50="","",'Dépenses rémunération au réel'!$H50)</f>
        <v/>
      </c>
      <c r="I50" s="140" t="str">
        <f>IF('Dépenses rémunération au réel'!$I50="","",'Dépenses rémunération au réel'!$I50)</f>
        <v/>
      </c>
      <c r="J50" s="192" t="str">
        <f>IF('Dépenses rémunération au réel'!$J50="","",'Dépenses rémunération au réel'!$J50)</f>
        <v/>
      </c>
      <c r="K50" s="200" t="str">
        <f>IF('Dépenses rémunération au réel'!$K50="","",'Dépenses rémunération au réel'!$K50)</f>
        <v/>
      </c>
      <c r="L50" s="215" t="str">
        <f>IF('Dépenses rémunération au réel'!$L50=0,"",'Dépenses rémunération au réel'!$L50)</f>
        <v/>
      </c>
      <c r="M50" s="191"/>
      <c r="N50" s="337" t="str">
        <f t="shared" si="1"/>
        <v/>
      </c>
      <c r="O50" s="337" t="str">
        <f t="shared" si="2"/>
        <v/>
      </c>
      <c r="P50" s="191"/>
      <c r="Q50" s="340"/>
      <c r="R50" s="340"/>
      <c r="S50" s="141" t="str">
        <f t="shared" si="5"/>
        <v/>
      </c>
      <c r="T50" s="357"/>
      <c r="U50" s="193"/>
      <c r="V50" s="209" t="str">
        <f t="shared" si="3"/>
        <v/>
      </c>
      <c r="W50" s="209" t="str">
        <f t="shared" si="6"/>
        <v/>
      </c>
      <c r="X50" s="450" t="str">
        <f>IF(AND(OR(M50="KO",L50&lt;&gt;""),OR(M50="",N50="",O50="")),Listes!$A$68,IF(AND(L50&lt;S50,U50=""),Listes!$A$70,IF(AND(L50&lt;&gt;"",S50&lt;L50,T50=""),Listes!$A$72,IF(AND(Y50="",OR(M50&lt;&gt;"",N50&lt;&gt;"",O50&lt;&gt;"",P50&lt;&gt;"",Q50&lt;&gt;"",R50&lt;&gt;"")),Listes!$A$73,""))))</f>
        <v/>
      </c>
      <c r="Y50" s="291"/>
      <c r="Z50" s="155">
        <f t="shared" si="4"/>
        <v>0</v>
      </c>
    </row>
    <row r="51" spans="1:26" ht="16.149999999999999" customHeight="1" x14ac:dyDescent="0.35">
      <c r="A51" s="126">
        <v>45</v>
      </c>
      <c r="B51" s="206" t="str">
        <f>IF('Dépenses rémunération au réel'!$B51="","",'Dépenses rémunération au réel'!$B51)</f>
        <v/>
      </c>
      <c r="C51" s="206" t="str">
        <f>IF('Dépenses rémunération au réel'!$C51="","",'Dépenses rémunération au réel'!$C51)</f>
        <v/>
      </c>
      <c r="D51" s="207" t="str">
        <f>IF('Dépenses rémunération au réel'!$D51="","",'Dépenses rémunération au réel'!$D51)</f>
        <v/>
      </c>
      <c r="E51" s="123" t="str">
        <f>IF('Dépenses rémunération au réel'!$E51="","",'Dépenses rémunération au réel'!$E51)</f>
        <v/>
      </c>
      <c r="F51" s="123" t="str">
        <f>IF('Dépenses rémunération au réel'!$F51="","",'Dépenses rémunération au réel'!$F51)</f>
        <v/>
      </c>
      <c r="G51" s="296" t="str">
        <f>IF('Dépenses rémunération au réel'!$G51="","",'Dépenses rémunération au réel'!$G51)</f>
        <v/>
      </c>
      <c r="H51" s="296" t="str">
        <f>IF('Dépenses rémunération au réel'!$H51="","",'Dépenses rémunération au réel'!$H51)</f>
        <v/>
      </c>
      <c r="I51" s="140" t="str">
        <f>IF('Dépenses rémunération au réel'!$I51="","",'Dépenses rémunération au réel'!$I51)</f>
        <v/>
      </c>
      <c r="J51" s="192" t="str">
        <f>IF('Dépenses rémunération au réel'!$J51="","",'Dépenses rémunération au réel'!$J51)</f>
        <v/>
      </c>
      <c r="K51" s="200" t="str">
        <f>IF('Dépenses rémunération au réel'!$K51="","",'Dépenses rémunération au réel'!$K51)</f>
        <v/>
      </c>
      <c r="L51" s="215" t="str">
        <f>IF('Dépenses rémunération au réel'!$L51=0,"",'Dépenses rémunération au réel'!$L51)</f>
        <v/>
      </c>
      <c r="M51" s="191"/>
      <c r="N51" s="337" t="str">
        <f t="shared" si="1"/>
        <v/>
      </c>
      <c r="O51" s="337" t="str">
        <f t="shared" si="2"/>
        <v/>
      </c>
      <c r="P51" s="191"/>
      <c r="Q51" s="340"/>
      <c r="R51" s="340"/>
      <c r="S51" s="141" t="str">
        <f t="shared" si="5"/>
        <v/>
      </c>
      <c r="T51" s="357"/>
      <c r="U51" s="193"/>
      <c r="V51" s="209" t="str">
        <f t="shared" si="3"/>
        <v/>
      </c>
      <c r="W51" s="209" t="str">
        <f t="shared" si="6"/>
        <v/>
      </c>
      <c r="X51" s="450" t="str">
        <f>IF(AND(OR(M51="KO",L51&lt;&gt;""),OR(M51="",N51="",O51="")),Listes!$A$68,IF(AND(L51&lt;S51,U51=""),Listes!$A$70,IF(AND(L51&lt;&gt;"",S51&lt;L51,T51=""),Listes!$A$72,IF(AND(Y51="",OR(M51&lt;&gt;"",N51&lt;&gt;"",O51&lt;&gt;"",P51&lt;&gt;"",Q51&lt;&gt;"",R51&lt;&gt;"")),Listes!$A$73,""))))</f>
        <v/>
      </c>
      <c r="Y51" s="291"/>
      <c r="Z51" s="155">
        <f t="shared" si="4"/>
        <v>0</v>
      </c>
    </row>
    <row r="52" spans="1:26" ht="16.149999999999999" customHeight="1" x14ac:dyDescent="0.35">
      <c r="A52" s="126">
        <v>46</v>
      </c>
      <c r="B52" s="206" t="str">
        <f>IF('Dépenses rémunération au réel'!$B52="","",'Dépenses rémunération au réel'!$B52)</f>
        <v/>
      </c>
      <c r="C52" s="206" t="str">
        <f>IF('Dépenses rémunération au réel'!$C52="","",'Dépenses rémunération au réel'!$C52)</f>
        <v/>
      </c>
      <c r="D52" s="207" t="str">
        <f>IF('Dépenses rémunération au réel'!$D52="","",'Dépenses rémunération au réel'!$D52)</f>
        <v/>
      </c>
      <c r="E52" s="123" t="str">
        <f>IF('Dépenses rémunération au réel'!$E52="","",'Dépenses rémunération au réel'!$E52)</f>
        <v/>
      </c>
      <c r="F52" s="123" t="str">
        <f>IF('Dépenses rémunération au réel'!$F52="","",'Dépenses rémunération au réel'!$F52)</f>
        <v/>
      </c>
      <c r="G52" s="296" t="str">
        <f>IF('Dépenses rémunération au réel'!$G52="","",'Dépenses rémunération au réel'!$G52)</f>
        <v/>
      </c>
      <c r="H52" s="296" t="str">
        <f>IF('Dépenses rémunération au réel'!$H52="","",'Dépenses rémunération au réel'!$H52)</f>
        <v/>
      </c>
      <c r="I52" s="140" t="str">
        <f>IF('Dépenses rémunération au réel'!$I52="","",'Dépenses rémunération au réel'!$I52)</f>
        <v/>
      </c>
      <c r="J52" s="192" t="str">
        <f>IF('Dépenses rémunération au réel'!$J52="","",'Dépenses rémunération au réel'!$J52)</f>
        <v/>
      </c>
      <c r="K52" s="200" t="str">
        <f>IF('Dépenses rémunération au réel'!$K52="","",'Dépenses rémunération au réel'!$K52)</f>
        <v/>
      </c>
      <c r="L52" s="215" t="str">
        <f>IF('Dépenses rémunération au réel'!$L52=0,"",'Dépenses rémunération au réel'!$L52)</f>
        <v/>
      </c>
      <c r="M52" s="191"/>
      <c r="N52" s="337" t="str">
        <f t="shared" si="1"/>
        <v/>
      </c>
      <c r="O52" s="337" t="str">
        <f t="shared" si="2"/>
        <v/>
      </c>
      <c r="P52" s="191"/>
      <c r="Q52" s="340"/>
      <c r="R52" s="340"/>
      <c r="S52" s="141" t="str">
        <f t="shared" si="5"/>
        <v/>
      </c>
      <c r="T52" s="357"/>
      <c r="U52" s="193"/>
      <c r="V52" s="209" t="str">
        <f t="shared" si="3"/>
        <v/>
      </c>
      <c r="W52" s="209" t="str">
        <f t="shared" si="6"/>
        <v/>
      </c>
      <c r="X52" s="450" t="str">
        <f>IF(AND(OR(M52="KO",L52&lt;&gt;""),OR(M52="",N52="",O52="")),Listes!$A$68,IF(AND(L52&lt;S52,U52=""),Listes!$A$70,IF(AND(L52&lt;&gt;"",S52&lt;L52,T52=""),Listes!$A$72,IF(AND(Y52="",OR(M52&lt;&gt;"",N52&lt;&gt;"",O52&lt;&gt;"",P52&lt;&gt;"",Q52&lt;&gt;"",R52&lt;&gt;"")),Listes!$A$73,""))))</f>
        <v/>
      </c>
      <c r="Y52" s="291"/>
      <c r="Z52" s="155">
        <f t="shared" si="4"/>
        <v>0</v>
      </c>
    </row>
    <row r="53" spans="1:26" ht="16.149999999999999" customHeight="1" x14ac:dyDescent="0.35">
      <c r="A53" s="126">
        <v>47</v>
      </c>
      <c r="B53" s="206" t="str">
        <f>IF('Dépenses rémunération au réel'!$B53="","",'Dépenses rémunération au réel'!$B53)</f>
        <v/>
      </c>
      <c r="C53" s="206" t="str">
        <f>IF('Dépenses rémunération au réel'!$C53="","",'Dépenses rémunération au réel'!$C53)</f>
        <v/>
      </c>
      <c r="D53" s="207" t="str">
        <f>IF('Dépenses rémunération au réel'!$D53="","",'Dépenses rémunération au réel'!$D53)</f>
        <v/>
      </c>
      <c r="E53" s="123" t="str">
        <f>IF('Dépenses rémunération au réel'!$E53="","",'Dépenses rémunération au réel'!$E53)</f>
        <v/>
      </c>
      <c r="F53" s="123" t="str">
        <f>IF('Dépenses rémunération au réel'!$F53="","",'Dépenses rémunération au réel'!$F53)</f>
        <v/>
      </c>
      <c r="G53" s="296" t="str">
        <f>IF('Dépenses rémunération au réel'!$G53="","",'Dépenses rémunération au réel'!$G53)</f>
        <v/>
      </c>
      <c r="H53" s="296" t="str">
        <f>IF('Dépenses rémunération au réel'!$H53="","",'Dépenses rémunération au réel'!$H53)</f>
        <v/>
      </c>
      <c r="I53" s="140" t="str">
        <f>IF('Dépenses rémunération au réel'!$I53="","",'Dépenses rémunération au réel'!$I53)</f>
        <v/>
      </c>
      <c r="J53" s="192" t="str">
        <f>IF('Dépenses rémunération au réel'!$J53="","",'Dépenses rémunération au réel'!$J53)</f>
        <v/>
      </c>
      <c r="K53" s="200" t="str">
        <f>IF('Dépenses rémunération au réel'!$K53="","",'Dépenses rémunération au réel'!$K53)</f>
        <v/>
      </c>
      <c r="L53" s="215" t="str">
        <f>IF('Dépenses rémunération au réel'!$L53=0,"",'Dépenses rémunération au réel'!$L53)</f>
        <v/>
      </c>
      <c r="M53" s="191"/>
      <c r="N53" s="337" t="str">
        <f t="shared" si="1"/>
        <v/>
      </c>
      <c r="O53" s="337" t="str">
        <f t="shared" si="2"/>
        <v/>
      </c>
      <c r="P53" s="191"/>
      <c r="Q53" s="340"/>
      <c r="R53" s="340"/>
      <c r="S53" s="141" t="str">
        <f t="shared" si="5"/>
        <v/>
      </c>
      <c r="T53" s="357"/>
      <c r="U53" s="193"/>
      <c r="V53" s="209" t="str">
        <f t="shared" si="3"/>
        <v/>
      </c>
      <c r="W53" s="209" t="str">
        <f t="shared" si="6"/>
        <v/>
      </c>
      <c r="X53" s="450" t="str">
        <f>IF(AND(OR(M53="KO",L53&lt;&gt;""),OR(M53="",N53="",O53="")),Listes!$A$68,IF(AND(L53&lt;S53,U53=""),Listes!$A$70,IF(AND(L53&lt;&gt;"",S53&lt;L53,T53=""),Listes!$A$72,IF(AND(Y53="",OR(M53&lt;&gt;"",N53&lt;&gt;"",O53&lt;&gt;"",P53&lt;&gt;"",Q53&lt;&gt;"",R53&lt;&gt;"")),Listes!$A$73,""))))</f>
        <v/>
      </c>
      <c r="Y53" s="291"/>
      <c r="Z53" s="155">
        <f t="shared" si="4"/>
        <v>0</v>
      </c>
    </row>
    <row r="54" spans="1:26" ht="16.149999999999999" customHeight="1" x14ac:dyDescent="0.35">
      <c r="A54" s="126">
        <v>48</v>
      </c>
      <c r="B54" s="206" t="str">
        <f>IF('Dépenses rémunération au réel'!$B54="","",'Dépenses rémunération au réel'!$B54)</f>
        <v/>
      </c>
      <c r="C54" s="206" t="str">
        <f>IF('Dépenses rémunération au réel'!$C54="","",'Dépenses rémunération au réel'!$C54)</f>
        <v/>
      </c>
      <c r="D54" s="207" t="str">
        <f>IF('Dépenses rémunération au réel'!$D54="","",'Dépenses rémunération au réel'!$D54)</f>
        <v/>
      </c>
      <c r="E54" s="123" t="str">
        <f>IF('Dépenses rémunération au réel'!$E54="","",'Dépenses rémunération au réel'!$E54)</f>
        <v/>
      </c>
      <c r="F54" s="123" t="str">
        <f>IF('Dépenses rémunération au réel'!$F54="","",'Dépenses rémunération au réel'!$F54)</f>
        <v/>
      </c>
      <c r="G54" s="296" t="str">
        <f>IF('Dépenses rémunération au réel'!$G54="","",'Dépenses rémunération au réel'!$G54)</f>
        <v/>
      </c>
      <c r="H54" s="296" t="str">
        <f>IF('Dépenses rémunération au réel'!$H54="","",'Dépenses rémunération au réel'!$H54)</f>
        <v/>
      </c>
      <c r="I54" s="140" t="str">
        <f>IF('Dépenses rémunération au réel'!$I54="","",'Dépenses rémunération au réel'!$I54)</f>
        <v/>
      </c>
      <c r="J54" s="192" t="str">
        <f>IF('Dépenses rémunération au réel'!$J54="","",'Dépenses rémunération au réel'!$J54)</f>
        <v/>
      </c>
      <c r="K54" s="200" t="str">
        <f>IF('Dépenses rémunération au réel'!$K54="","",'Dépenses rémunération au réel'!$K54)</f>
        <v/>
      </c>
      <c r="L54" s="215" t="str">
        <f>IF('Dépenses rémunération au réel'!$L54=0,"",'Dépenses rémunération au réel'!$L54)</f>
        <v/>
      </c>
      <c r="M54" s="191"/>
      <c r="N54" s="337" t="str">
        <f t="shared" si="1"/>
        <v/>
      </c>
      <c r="O54" s="337" t="str">
        <f t="shared" si="2"/>
        <v/>
      </c>
      <c r="P54" s="191"/>
      <c r="Q54" s="340"/>
      <c r="R54" s="340"/>
      <c r="S54" s="141" t="str">
        <f t="shared" si="5"/>
        <v/>
      </c>
      <c r="T54" s="357"/>
      <c r="U54" s="193"/>
      <c r="V54" s="209" t="str">
        <f t="shared" si="3"/>
        <v/>
      </c>
      <c r="W54" s="209" t="str">
        <f t="shared" si="6"/>
        <v/>
      </c>
      <c r="X54" s="450" t="str">
        <f>IF(AND(OR(M54="KO",L54&lt;&gt;""),OR(M54="",N54="",O54="")),Listes!$A$68,IF(AND(L54&lt;S54,U54=""),Listes!$A$70,IF(AND(L54&lt;&gt;"",S54&lt;L54,T54=""),Listes!$A$72,IF(AND(Y54="",OR(M54&lt;&gt;"",N54&lt;&gt;"",O54&lt;&gt;"",P54&lt;&gt;"",Q54&lt;&gt;"",R54&lt;&gt;"")),Listes!$A$73,""))))</f>
        <v/>
      </c>
      <c r="Y54" s="291"/>
      <c r="Z54" s="155">
        <f t="shared" si="4"/>
        <v>0</v>
      </c>
    </row>
    <row r="55" spans="1:26" ht="16.149999999999999" customHeight="1" x14ac:dyDescent="0.35">
      <c r="A55" s="126">
        <v>49</v>
      </c>
      <c r="B55" s="206" t="str">
        <f>IF('Dépenses rémunération au réel'!$B55="","",'Dépenses rémunération au réel'!$B55)</f>
        <v/>
      </c>
      <c r="C55" s="206" t="str">
        <f>IF('Dépenses rémunération au réel'!$C55="","",'Dépenses rémunération au réel'!$C55)</f>
        <v/>
      </c>
      <c r="D55" s="207" t="str">
        <f>IF('Dépenses rémunération au réel'!$D55="","",'Dépenses rémunération au réel'!$D55)</f>
        <v/>
      </c>
      <c r="E55" s="123" t="str">
        <f>IF('Dépenses rémunération au réel'!$E55="","",'Dépenses rémunération au réel'!$E55)</f>
        <v/>
      </c>
      <c r="F55" s="123" t="str">
        <f>IF('Dépenses rémunération au réel'!$F55="","",'Dépenses rémunération au réel'!$F55)</f>
        <v/>
      </c>
      <c r="G55" s="296" t="str">
        <f>IF('Dépenses rémunération au réel'!$G55="","",'Dépenses rémunération au réel'!$G55)</f>
        <v/>
      </c>
      <c r="H55" s="296" t="str">
        <f>IF('Dépenses rémunération au réel'!$H55="","",'Dépenses rémunération au réel'!$H55)</f>
        <v/>
      </c>
      <c r="I55" s="140" t="str">
        <f>IF('Dépenses rémunération au réel'!$I55="","",'Dépenses rémunération au réel'!$I55)</f>
        <v/>
      </c>
      <c r="J55" s="192" t="str">
        <f>IF('Dépenses rémunération au réel'!$J55="","",'Dépenses rémunération au réel'!$J55)</f>
        <v/>
      </c>
      <c r="K55" s="200" t="str">
        <f>IF('Dépenses rémunération au réel'!$K55="","",'Dépenses rémunération au réel'!$K55)</f>
        <v/>
      </c>
      <c r="L55" s="215" t="str">
        <f>IF('Dépenses rémunération au réel'!$L55=0,"",'Dépenses rémunération au réel'!$L55)</f>
        <v/>
      </c>
      <c r="M55" s="191"/>
      <c r="N55" s="337" t="str">
        <f t="shared" si="1"/>
        <v/>
      </c>
      <c r="O55" s="337" t="str">
        <f t="shared" si="2"/>
        <v/>
      </c>
      <c r="P55" s="191"/>
      <c r="Q55" s="340"/>
      <c r="R55" s="340"/>
      <c r="S55" s="141" t="str">
        <f t="shared" si="5"/>
        <v/>
      </c>
      <c r="T55" s="357"/>
      <c r="U55" s="193"/>
      <c r="V55" s="209" t="str">
        <f t="shared" si="3"/>
        <v/>
      </c>
      <c r="W55" s="209" t="str">
        <f t="shared" si="6"/>
        <v/>
      </c>
      <c r="X55" s="450" t="str">
        <f>IF(AND(OR(M55="KO",L55&lt;&gt;""),OR(M55="",N55="",O55="")),Listes!$A$68,IF(AND(L55&lt;S55,U55=""),Listes!$A$70,IF(AND(L55&lt;&gt;"",S55&lt;L55,T55=""),Listes!$A$72,IF(AND(Y55="",OR(M55&lt;&gt;"",N55&lt;&gt;"",O55&lt;&gt;"",P55&lt;&gt;"",Q55&lt;&gt;"",R55&lt;&gt;"")),Listes!$A$73,""))))</f>
        <v/>
      </c>
      <c r="Y55" s="291"/>
      <c r="Z55" s="155">
        <f t="shared" si="4"/>
        <v>0</v>
      </c>
    </row>
    <row r="56" spans="1:26" ht="16.149999999999999" customHeight="1" x14ac:dyDescent="0.35">
      <c r="A56" s="126">
        <v>50</v>
      </c>
      <c r="B56" s="206" t="str">
        <f>IF('Dépenses rémunération au réel'!$B56="","",'Dépenses rémunération au réel'!$B56)</f>
        <v/>
      </c>
      <c r="C56" s="206" t="str">
        <f>IF('Dépenses rémunération au réel'!$C56="","",'Dépenses rémunération au réel'!$C56)</f>
        <v/>
      </c>
      <c r="D56" s="207" t="str">
        <f>IF('Dépenses rémunération au réel'!$D56="","",'Dépenses rémunération au réel'!$D56)</f>
        <v/>
      </c>
      <c r="E56" s="123" t="str">
        <f>IF('Dépenses rémunération au réel'!$E56="","",'Dépenses rémunération au réel'!$E56)</f>
        <v/>
      </c>
      <c r="F56" s="123" t="str">
        <f>IF('Dépenses rémunération au réel'!$F56="","",'Dépenses rémunération au réel'!$F56)</f>
        <v/>
      </c>
      <c r="G56" s="296" t="str">
        <f>IF('Dépenses rémunération au réel'!$G56="","",'Dépenses rémunération au réel'!$G56)</f>
        <v/>
      </c>
      <c r="H56" s="296" t="str">
        <f>IF('Dépenses rémunération au réel'!$H56="","",'Dépenses rémunération au réel'!$H56)</f>
        <v/>
      </c>
      <c r="I56" s="140" t="str">
        <f>IF('Dépenses rémunération au réel'!$I56="","",'Dépenses rémunération au réel'!$I56)</f>
        <v/>
      </c>
      <c r="J56" s="192" t="str">
        <f>IF('Dépenses rémunération au réel'!$J56="","",'Dépenses rémunération au réel'!$J56)</f>
        <v/>
      </c>
      <c r="K56" s="200" t="str">
        <f>IF('Dépenses rémunération au réel'!$K56="","",'Dépenses rémunération au réel'!$K56)</f>
        <v/>
      </c>
      <c r="L56" s="215" t="str">
        <f>IF('Dépenses rémunération au réel'!$L56=0,"",'Dépenses rémunération au réel'!$L56)</f>
        <v/>
      </c>
      <c r="M56" s="191"/>
      <c r="N56" s="337" t="str">
        <f t="shared" si="1"/>
        <v/>
      </c>
      <c r="O56" s="337" t="str">
        <f t="shared" si="2"/>
        <v/>
      </c>
      <c r="P56" s="191"/>
      <c r="Q56" s="340"/>
      <c r="R56" s="340"/>
      <c r="S56" s="141" t="str">
        <f t="shared" si="5"/>
        <v/>
      </c>
      <c r="T56" s="357"/>
      <c r="U56" s="193"/>
      <c r="V56" s="209" t="str">
        <f t="shared" si="3"/>
        <v/>
      </c>
      <c r="W56" s="209" t="str">
        <f t="shared" si="6"/>
        <v/>
      </c>
      <c r="X56" s="450" t="str">
        <f>IF(AND(OR(M56="KO",L56&lt;&gt;""),OR(M56="",N56="",O56="")),Listes!$A$68,IF(AND(L56&lt;S56,U56=""),Listes!$A$70,IF(AND(L56&lt;&gt;"",S56&lt;L56,T56=""),Listes!$A$72,IF(AND(Y56="",OR(M56&lt;&gt;"",N56&lt;&gt;"",O56&lt;&gt;"",P56&lt;&gt;"",Q56&lt;&gt;"",R56&lt;&gt;"")),Listes!$A$73,""))))</f>
        <v/>
      </c>
      <c r="Y56" s="291"/>
      <c r="Z56" s="155">
        <f t="shared" si="4"/>
        <v>0</v>
      </c>
    </row>
    <row r="57" spans="1:26" ht="16.149999999999999" customHeight="1" x14ac:dyDescent="0.35">
      <c r="A57" s="126">
        <v>51</v>
      </c>
      <c r="B57" s="206" t="str">
        <f>IF('Dépenses rémunération au réel'!$B57="","",'Dépenses rémunération au réel'!$B57)</f>
        <v/>
      </c>
      <c r="C57" s="206" t="str">
        <f>IF('Dépenses rémunération au réel'!$C57="","",'Dépenses rémunération au réel'!$C57)</f>
        <v/>
      </c>
      <c r="D57" s="207" t="str">
        <f>IF('Dépenses rémunération au réel'!$D57="","",'Dépenses rémunération au réel'!$D57)</f>
        <v/>
      </c>
      <c r="E57" s="123" t="str">
        <f>IF('Dépenses rémunération au réel'!$E57="","",'Dépenses rémunération au réel'!$E57)</f>
        <v/>
      </c>
      <c r="F57" s="123" t="str">
        <f>IF('Dépenses rémunération au réel'!$F57="","",'Dépenses rémunération au réel'!$F57)</f>
        <v/>
      </c>
      <c r="G57" s="296" t="str">
        <f>IF('Dépenses rémunération au réel'!$G57="","",'Dépenses rémunération au réel'!$G57)</f>
        <v/>
      </c>
      <c r="H57" s="296" t="str">
        <f>IF('Dépenses rémunération au réel'!$H57="","",'Dépenses rémunération au réel'!$H57)</f>
        <v/>
      </c>
      <c r="I57" s="140" t="str">
        <f>IF('Dépenses rémunération au réel'!$I57="","",'Dépenses rémunération au réel'!$I57)</f>
        <v/>
      </c>
      <c r="J57" s="192" t="str">
        <f>IF('Dépenses rémunération au réel'!$J57="","",'Dépenses rémunération au réel'!$J57)</f>
        <v/>
      </c>
      <c r="K57" s="200" t="str">
        <f>IF('Dépenses rémunération au réel'!$K57="","",'Dépenses rémunération au réel'!$K57)</f>
        <v/>
      </c>
      <c r="L57" s="215" t="str">
        <f>IF('Dépenses rémunération au réel'!$L57=0,"",'Dépenses rémunération au réel'!$L57)</f>
        <v/>
      </c>
      <c r="M57" s="191"/>
      <c r="N57" s="337" t="str">
        <f t="shared" si="1"/>
        <v/>
      </c>
      <c r="O57" s="337" t="str">
        <f t="shared" si="2"/>
        <v/>
      </c>
      <c r="P57" s="191"/>
      <c r="Q57" s="340"/>
      <c r="R57" s="340"/>
      <c r="S57" s="141" t="str">
        <f t="shared" si="5"/>
        <v/>
      </c>
      <c r="T57" s="357"/>
      <c r="U57" s="193"/>
      <c r="V57" s="209" t="str">
        <f t="shared" si="3"/>
        <v/>
      </c>
      <c r="W57" s="209" t="str">
        <f t="shared" si="6"/>
        <v/>
      </c>
      <c r="X57" s="450" t="str">
        <f>IF(AND(OR(M57="KO",L57&lt;&gt;""),OR(M57="",N57="",O57="")),Listes!$A$68,IF(AND(L57&lt;S57,U57=""),Listes!$A$70,IF(AND(L57&lt;&gt;"",S57&lt;L57,T57=""),Listes!$A$72,IF(AND(Y57="",OR(M57&lt;&gt;"",N57&lt;&gt;"",O57&lt;&gt;"",P57&lt;&gt;"",Q57&lt;&gt;"",R57&lt;&gt;"")),Listes!$A$73,""))))</f>
        <v/>
      </c>
      <c r="Y57" s="291"/>
      <c r="Z57" s="155">
        <f t="shared" si="4"/>
        <v>0</v>
      </c>
    </row>
    <row r="58" spans="1:26" ht="16.149999999999999" customHeight="1" x14ac:dyDescent="0.35">
      <c r="A58" s="126">
        <v>52</v>
      </c>
      <c r="B58" s="206" t="str">
        <f>IF('Dépenses rémunération au réel'!$B58="","",'Dépenses rémunération au réel'!$B58)</f>
        <v/>
      </c>
      <c r="C58" s="206" t="str">
        <f>IF('Dépenses rémunération au réel'!$C58="","",'Dépenses rémunération au réel'!$C58)</f>
        <v/>
      </c>
      <c r="D58" s="207" t="str">
        <f>IF('Dépenses rémunération au réel'!$D58="","",'Dépenses rémunération au réel'!$D58)</f>
        <v/>
      </c>
      <c r="E58" s="123" t="str">
        <f>IF('Dépenses rémunération au réel'!$E58="","",'Dépenses rémunération au réel'!$E58)</f>
        <v/>
      </c>
      <c r="F58" s="123" t="str">
        <f>IF('Dépenses rémunération au réel'!$F58="","",'Dépenses rémunération au réel'!$F58)</f>
        <v/>
      </c>
      <c r="G58" s="296" t="str">
        <f>IF('Dépenses rémunération au réel'!$G58="","",'Dépenses rémunération au réel'!$G58)</f>
        <v/>
      </c>
      <c r="H58" s="296" t="str">
        <f>IF('Dépenses rémunération au réel'!$H58="","",'Dépenses rémunération au réel'!$H58)</f>
        <v/>
      </c>
      <c r="I58" s="140" t="str">
        <f>IF('Dépenses rémunération au réel'!$I58="","",'Dépenses rémunération au réel'!$I58)</f>
        <v/>
      </c>
      <c r="J58" s="192" t="str">
        <f>IF('Dépenses rémunération au réel'!$J58="","",'Dépenses rémunération au réel'!$J58)</f>
        <v/>
      </c>
      <c r="K58" s="200" t="str">
        <f>IF('Dépenses rémunération au réel'!$K58="","",'Dépenses rémunération au réel'!$K58)</f>
        <v/>
      </c>
      <c r="L58" s="215" t="str">
        <f>IF('Dépenses rémunération au réel'!$L58=0,"",'Dépenses rémunération au réel'!$L58)</f>
        <v/>
      </c>
      <c r="M58" s="191"/>
      <c r="N58" s="337" t="str">
        <f t="shared" si="1"/>
        <v/>
      </c>
      <c r="O58" s="337" t="str">
        <f t="shared" si="2"/>
        <v/>
      </c>
      <c r="P58" s="191"/>
      <c r="Q58" s="340"/>
      <c r="R58" s="340"/>
      <c r="S58" s="141" t="str">
        <f t="shared" si="5"/>
        <v/>
      </c>
      <c r="T58" s="357"/>
      <c r="U58" s="193"/>
      <c r="V58" s="209" t="str">
        <f t="shared" si="3"/>
        <v/>
      </c>
      <c r="W58" s="209" t="str">
        <f t="shared" si="6"/>
        <v/>
      </c>
      <c r="X58" s="450" t="str">
        <f>IF(AND(OR(M58="KO",L58&lt;&gt;""),OR(M58="",N58="",O58="")),Listes!$A$68,IF(AND(L58&lt;S58,U58=""),Listes!$A$70,IF(AND(L58&lt;&gt;"",S58&lt;L58,T58=""),Listes!$A$72,IF(AND(Y58="",OR(M58&lt;&gt;"",N58&lt;&gt;"",O58&lt;&gt;"",P58&lt;&gt;"",Q58&lt;&gt;"",R58&lt;&gt;"")),Listes!$A$73,""))))</f>
        <v/>
      </c>
      <c r="Y58" s="291"/>
      <c r="Z58" s="155">
        <f t="shared" si="4"/>
        <v>0</v>
      </c>
    </row>
    <row r="59" spans="1:26" ht="16.149999999999999" customHeight="1" x14ac:dyDescent="0.35">
      <c r="A59" s="126">
        <v>53</v>
      </c>
      <c r="B59" s="206" t="str">
        <f>IF('Dépenses rémunération au réel'!$B59="","",'Dépenses rémunération au réel'!$B59)</f>
        <v/>
      </c>
      <c r="C59" s="206" t="str">
        <f>IF('Dépenses rémunération au réel'!$C59="","",'Dépenses rémunération au réel'!$C59)</f>
        <v/>
      </c>
      <c r="D59" s="207" t="str">
        <f>IF('Dépenses rémunération au réel'!$D59="","",'Dépenses rémunération au réel'!$D59)</f>
        <v/>
      </c>
      <c r="E59" s="123" t="str">
        <f>IF('Dépenses rémunération au réel'!$E59="","",'Dépenses rémunération au réel'!$E59)</f>
        <v/>
      </c>
      <c r="F59" s="123" t="str">
        <f>IF('Dépenses rémunération au réel'!$F59="","",'Dépenses rémunération au réel'!$F59)</f>
        <v/>
      </c>
      <c r="G59" s="296" t="str">
        <f>IF('Dépenses rémunération au réel'!$G59="","",'Dépenses rémunération au réel'!$G59)</f>
        <v/>
      </c>
      <c r="H59" s="296" t="str">
        <f>IF('Dépenses rémunération au réel'!$H59="","",'Dépenses rémunération au réel'!$H59)</f>
        <v/>
      </c>
      <c r="I59" s="140" t="str">
        <f>IF('Dépenses rémunération au réel'!$I59="","",'Dépenses rémunération au réel'!$I59)</f>
        <v/>
      </c>
      <c r="J59" s="192" t="str">
        <f>IF('Dépenses rémunération au réel'!$J59="","",'Dépenses rémunération au réel'!$J59)</f>
        <v/>
      </c>
      <c r="K59" s="200" t="str">
        <f>IF('Dépenses rémunération au réel'!$K59="","",'Dépenses rémunération au réel'!$K59)</f>
        <v/>
      </c>
      <c r="L59" s="215" t="str">
        <f>IF('Dépenses rémunération au réel'!$L59=0,"",'Dépenses rémunération au réel'!$L59)</f>
        <v/>
      </c>
      <c r="M59" s="191"/>
      <c r="N59" s="337" t="str">
        <f t="shared" si="1"/>
        <v/>
      </c>
      <c r="O59" s="337" t="str">
        <f t="shared" si="2"/>
        <v/>
      </c>
      <c r="P59" s="191"/>
      <c r="Q59" s="340"/>
      <c r="R59" s="340"/>
      <c r="S59" s="141" t="str">
        <f t="shared" si="5"/>
        <v/>
      </c>
      <c r="T59" s="357"/>
      <c r="U59" s="193"/>
      <c r="V59" s="209" t="str">
        <f t="shared" si="3"/>
        <v/>
      </c>
      <c r="W59" s="209" t="str">
        <f t="shared" si="6"/>
        <v/>
      </c>
      <c r="X59" s="450" t="str">
        <f>IF(AND(OR(M59="KO",L59&lt;&gt;""),OR(M59="",N59="",O59="")),Listes!$A$68,IF(AND(L59&lt;S59,U59=""),Listes!$A$70,IF(AND(L59&lt;&gt;"",S59&lt;L59,T59=""),Listes!$A$72,IF(AND(Y59="",OR(M59&lt;&gt;"",N59&lt;&gt;"",O59&lt;&gt;"",P59&lt;&gt;"",Q59&lt;&gt;"",R59&lt;&gt;"")),Listes!$A$73,""))))</f>
        <v/>
      </c>
      <c r="Y59" s="291"/>
      <c r="Z59" s="155">
        <f t="shared" si="4"/>
        <v>0</v>
      </c>
    </row>
    <row r="60" spans="1:26" ht="16.149999999999999" customHeight="1" x14ac:dyDescent="0.35">
      <c r="A60" s="126">
        <v>54</v>
      </c>
      <c r="B60" s="206" t="str">
        <f>IF('Dépenses rémunération au réel'!$B60="","",'Dépenses rémunération au réel'!$B60)</f>
        <v/>
      </c>
      <c r="C60" s="206" t="str">
        <f>IF('Dépenses rémunération au réel'!$C60="","",'Dépenses rémunération au réel'!$C60)</f>
        <v/>
      </c>
      <c r="D60" s="207" t="str">
        <f>IF('Dépenses rémunération au réel'!$D60="","",'Dépenses rémunération au réel'!$D60)</f>
        <v/>
      </c>
      <c r="E60" s="123" t="str">
        <f>IF('Dépenses rémunération au réel'!$E60="","",'Dépenses rémunération au réel'!$E60)</f>
        <v/>
      </c>
      <c r="F60" s="123" t="str">
        <f>IF('Dépenses rémunération au réel'!$F60="","",'Dépenses rémunération au réel'!$F60)</f>
        <v/>
      </c>
      <c r="G60" s="296" t="str">
        <f>IF('Dépenses rémunération au réel'!$G60="","",'Dépenses rémunération au réel'!$G60)</f>
        <v/>
      </c>
      <c r="H60" s="296" t="str">
        <f>IF('Dépenses rémunération au réel'!$H60="","",'Dépenses rémunération au réel'!$H60)</f>
        <v/>
      </c>
      <c r="I60" s="140" t="str">
        <f>IF('Dépenses rémunération au réel'!$I60="","",'Dépenses rémunération au réel'!$I60)</f>
        <v/>
      </c>
      <c r="J60" s="192" t="str">
        <f>IF('Dépenses rémunération au réel'!$J60="","",'Dépenses rémunération au réel'!$J60)</f>
        <v/>
      </c>
      <c r="K60" s="200" t="str">
        <f>IF('Dépenses rémunération au réel'!$K60="","",'Dépenses rémunération au réel'!$K60)</f>
        <v/>
      </c>
      <c r="L60" s="215" t="str">
        <f>IF('Dépenses rémunération au réel'!$L60=0,"",'Dépenses rémunération au réel'!$L60)</f>
        <v/>
      </c>
      <c r="M60" s="191"/>
      <c r="N60" s="337" t="str">
        <f t="shared" si="1"/>
        <v/>
      </c>
      <c r="O60" s="337" t="str">
        <f t="shared" si="2"/>
        <v/>
      </c>
      <c r="P60" s="191"/>
      <c r="Q60" s="340"/>
      <c r="R60" s="340"/>
      <c r="S60" s="141" t="str">
        <f t="shared" si="5"/>
        <v/>
      </c>
      <c r="T60" s="357"/>
      <c r="U60" s="193"/>
      <c r="V60" s="209" t="str">
        <f t="shared" si="3"/>
        <v/>
      </c>
      <c r="W60" s="209" t="str">
        <f t="shared" si="6"/>
        <v/>
      </c>
      <c r="X60" s="450" t="str">
        <f>IF(AND(OR(M60="KO",L60&lt;&gt;""),OR(M60="",N60="",O60="")),Listes!$A$68,IF(AND(L60&lt;S60,U60=""),Listes!$A$70,IF(AND(L60&lt;&gt;"",S60&lt;L60,T60=""),Listes!$A$72,IF(AND(Y60="",OR(M60&lt;&gt;"",N60&lt;&gt;"",O60&lt;&gt;"",P60&lt;&gt;"",Q60&lt;&gt;"",R60&lt;&gt;"")),Listes!$A$73,""))))</f>
        <v/>
      </c>
      <c r="Y60" s="291"/>
      <c r="Z60" s="155">
        <f t="shared" si="4"/>
        <v>0</v>
      </c>
    </row>
    <row r="61" spans="1:26" ht="16.149999999999999" customHeight="1" x14ac:dyDescent="0.35">
      <c r="A61" s="126">
        <v>55</v>
      </c>
      <c r="B61" s="206" t="str">
        <f>IF('Dépenses rémunération au réel'!$B61="","",'Dépenses rémunération au réel'!$B61)</f>
        <v/>
      </c>
      <c r="C61" s="206" t="str">
        <f>IF('Dépenses rémunération au réel'!$C61="","",'Dépenses rémunération au réel'!$C61)</f>
        <v/>
      </c>
      <c r="D61" s="207" t="str">
        <f>IF('Dépenses rémunération au réel'!$D61="","",'Dépenses rémunération au réel'!$D61)</f>
        <v/>
      </c>
      <c r="E61" s="123" t="str">
        <f>IF('Dépenses rémunération au réel'!$E61="","",'Dépenses rémunération au réel'!$E61)</f>
        <v/>
      </c>
      <c r="F61" s="123" t="str">
        <f>IF('Dépenses rémunération au réel'!$F61="","",'Dépenses rémunération au réel'!$F61)</f>
        <v/>
      </c>
      <c r="G61" s="296" t="str">
        <f>IF('Dépenses rémunération au réel'!$G61="","",'Dépenses rémunération au réel'!$G61)</f>
        <v/>
      </c>
      <c r="H61" s="296" t="str">
        <f>IF('Dépenses rémunération au réel'!$H61="","",'Dépenses rémunération au réel'!$H61)</f>
        <v/>
      </c>
      <c r="I61" s="140" t="str">
        <f>IF('Dépenses rémunération au réel'!$I61="","",'Dépenses rémunération au réel'!$I61)</f>
        <v/>
      </c>
      <c r="J61" s="192" t="str">
        <f>IF('Dépenses rémunération au réel'!$J61="","",'Dépenses rémunération au réel'!$J61)</f>
        <v/>
      </c>
      <c r="K61" s="200" t="str">
        <f>IF('Dépenses rémunération au réel'!$K61="","",'Dépenses rémunération au réel'!$K61)</f>
        <v/>
      </c>
      <c r="L61" s="215" t="str">
        <f>IF('Dépenses rémunération au réel'!$L61=0,"",'Dépenses rémunération au réel'!$L61)</f>
        <v/>
      </c>
      <c r="M61" s="191"/>
      <c r="N61" s="337" t="str">
        <f t="shared" si="1"/>
        <v/>
      </c>
      <c r="O61" s="337" t="str">
        <f t="shared" si="2"/>
        <v/>
      </c>
      <c r="P61" s="191"/>
      <c r="Q61" s="340"/>
      <c r="R61" s="340"/>
      <c r="S61" s="141" t="str">
        <f t="shared" si="5"/>
        <v/>
      </c>
      <c r="T61" s="357"/>
      <c r="U61" s="193"/>
      <c r="V61" s="209" t="str">
        <f t="shared" si="3"/>
        <v/>
      </c>
      <c r="W61" s="209" t="str">
        <f t="shared" si="6"/>
        <v/>
      </c>
      <c r="X61" s="450" t="str">
        <f>IF(AND(OR(M61="KO",L61&lt;&gt;""),OR(M61="",N61="",O61="")),Listes!$A$68,IF(AND(L61&lt;S61,U61=""),Listes!$A$70,IF(AND(L61&lt;&gt;"",S61&lt;L61,T61=""),Listes!$A$72,IF(AND(Y61="",OR(M61&lt;&gt;"",N61&lt;&gt;"",O61&lt;&gt;"",P61&lt;&gt;"",Q61&lt;&gt;"",R61&lt;&gt;"")),Listes!$A$73,""))))</f>
        <v/>
      </c>
      <c r="Y61" s="291"/>
      <c r="Z61" s="155">
        <f t="shared" si="4"/>
        <v>0</v>
      </c>
    </row>
    <row r="62" spans="1:26" ht="16.149999999999999" customHeight="1" x14ac:dyDescent="0.35">
      <c r="A62" s="126">
        <v>56</v>
      </c>
      <c r="B62" s="206" t="str">
        <f>IF('Dépenses rémunération au réel'!$B62="","",'Dépenses rémunération au réel'!$B62)</f>
        <v/>
      </c>
      <c r="C62" s="206" t="str">
        <f>IF('Dépenses rémunération au réel'!$C62="","",'Dépenses rémunération au réel'!$C62)</f>
        <v/>
      </c>
      <c r="D62" s="207" t="str">
        <f>IF('Dépenses rémunération au réel'!$D62="","",'Dépenses rémunération au réel'!$D62)</f>
        <v/>
      </c>
      <c r="E62" s="123" t="str">
        <f>IF('Dépenses rémunération au réel'!$E62="","",'Dépenses rémunération au réel'!$E62)</f>
        <v/>
      </c>
      <c r="F62" s="123" t="str">
        <f>IF('Dépenses rémunération au réel'!$F62="","",'Dépenses rémunération au réel'!$F62)</f>
        <v/>
      </c>
      <c r="G62" s="296" t="str">
        <f>IF('Dépenses rémunération au réel'!$G62="","",'Dépenses rémunération au réel'!$G62)</f>
        <v/>
      </c>
      <c r="H62" s="296" t="str">
        <f>IF('Dépenses rémunération au réel'!$H62="","",'Dépenses rémunération au réel'!$H62)</f>
        <v/>
      </c>
      <c r="I62" s="140" t="str">
        <f>IF('Dépenses rémunération au réel'!$I62="","",'Dépenses rémunération au réel'!$I62)</f>
        <v/>
      </c>
      <c r="J62" s="192" t="str">
        <f>IF('Dépenses rémunération au réel'!$J62="","",'Dépenses rémunération au réel'!$J62)</f>
        <v/>
      </c>
      <c r="K62" s="200" t="str">
        <f>IF('Dépenses rémunération au réel'!$K62="","",'Dépenses rémunération au réel'!$K62)</f>
        <v/>
      </c>
      <c r="L62" s="215" t="str">
        <f>IF('Dépenses rémunération au réel'!$L62=0,"",'Dépenses rémunération au réel'!$L62)</f>
        <v/>
      </c>
      <c r="M62" s="191"/>
      <c r="N62" s="337" t="str">
        <f t="shared" si="1"/>
        <v/>
      </c>
      <c r="O62" s="337" t="str">
        <f t="shared" si="2"/>
        <v/>
      </c>
      <c r="P62" s="191"/>
      <c r="Q62" s="340"/>
      <c r="R62" s="340"/>
      <c r="S62" s="141" t="str">
        <f t="shared" si="5"/>
        <v/>
      </c>
      <c r="T62" s="357"/>
      <c r="U62" s="193"/>
      <c r="V62" s="209" t="str">
        <f t="shared" si="3"/>
        <v/>
      </c>
      <c r="W62" s="209" t="str">
        <f t="shared" si="6"/>
        <v/>
      </c>
      <c r="X62" s="450" t="str">
        <f>IF(AND(OR(M62="KO",L62&lt;&gt;""),OR(M62="",N62="",O62="")),Listes!$A$68,IF(AND(L62&lt;S62,U62=""),Listes!$A$70,IF(AND(L62&lt;&gt;"",S62&lt;L62,T62=""),Listes!$A$72,IF(AND(Y62="",OR(M62&lt;&gt;"",N62&lt;&gt;"",O62&lt;&gt;"",P62&lt;&gt;"",Q62&lt;&gt;"",R62&lt;&gt;"")),Listes!$A$73,""))))</f>
        <v/>
      </c>
      <c r="Y62" s="291"/>
      <c r="Z62" s="155">
        <f t="shared" si="4"/>
        <v>0</v>
      </c>
    </row>
    <row r="63" spans="1:26" ht="16.149999999999999" customHeight="1" x14ac:dyDescent="0.35">
      <c r="A63" s="126">
        <v>57</v>
      </c>
      <c r="B63" s="206" t="str">
        <f>IF('Dépenses rémunération au réel'!$B63="","",'Dépenses rémunération au réel'!$B63)</f>
        <v/>
      </c>
      <c r="C63" s="206" t="str">
        <f>IF('Dépenses rémunération au réel'!$C63="","",'Dépenses rémunération au réel'!$C63)</f>
        <v/>
      </c>
      <c r="D63" s="207" t="str">
        <f>IF('Dépenses rémunération au réel'!$D63="","",'Dépenses rémunération au réel'!$D63)</f>
        <v/>
      </c>
      <c r="E63" s="123" t="str">
        <f>IF('Dépenses rémunération au réel'!$E63="","",'Dépenses rémunération au réel'!$E63)</f>
        <v/>
      </c>
      <c r="F63" s="123" t="str">
        <f>IF('Dépenses rémunération au réel'!$F63="","",'Dépenses rémunération au réel'!$F63)</f>
        <v/>
      </c>
      <c r="G63" s="296" t="str">
        <f>IF('Dépenses rémunération au réel'!$G63="","",'Dépenses rémunération au réel'!$G63)</f>
        <v/>
      </c>
      <c r="H63" s="296" t="str">
        <f>IF('Dépenses rémunération au réel'!$H63="","",'Dépenses rémunération au réel'!$H63)</f>
        <v/>
      </c>
      <c r="I63" s="140" t="str">
        <f>IF('Dépenses rémunération au réel'!$I63="","",'Dépenses rémunération au réel'!$I63)</f>
        <v/>
      </c>
      <c r="J63" s="192" t="str">
        <f>IF('Dépenses rémunération au réel'!$J63="","",'Dépenses rémunération au réel'!$J63)</f>
        <v/>
      </c>
      <c r="K63" s="200" t="str">
        <f>IF('Dépenses rémunération au réel'!$K63="","",'Dépenses rémunération au réel'!$K63)</f>
        <v/>
      </c>
      <c r="L63" s="215" t="str">
        <f>IF('Dépenses rémunération au réel'!$L63=0,"",'Dépenses rémunération au réel'!$L63)</f>
        <v/>
      </c>
      <c r="M63" s="191"/>
      <c r="N63" s="337" t="str">
        <f t="shared" si="1"/>
        <v/>
      </c>
      <c r="O63" s="337" t="str">
        <f t="shared" si="2"/>
        <v/>
      </c>
      <c r="P63" s="191"/>
      <c r="Q63" s="340"/>
      <c r="R63" s="340"/>
      <c r="S63" s="141" t="str">
        <f t="shared" si="5"/>
        <v/>
      </c>
      <c r="T63" s="357"/>
      <c r="U63" s="193"/>
      <c r="V63" s="209" t="str">
        <f t="shared" si="3"/>
        <v/>
      </c>
      <c r="W63" s="209" t="str">
        <f t="shared" si="6"/>
        <v/>
      </c>
      <c r="X63" s="450" t="str">
        <f>IF(AND(OR(M63="KO",L63&lt;&gt;""),OR(M63="",N63="",O63="")),Listes!$A$68,IF(AND(L63&lt;S63,U63=""),Listes!$A$70,IF(AND(L63&lt;&gt;"",S63&lt;L63,T63=""),Listes!$A$72,IF(AND(Y63="",OR(M63&lt;&gt;"",N63&lt;&gt;"",O63&lt;&gt;"",P63&lt;&gt;"",Q63&lt;&gt;"",R63&lt;&gt;"")),Listes!$A$73,""))))</f>
        <v/>
      </c>
      <c r="Y63" s="291"/>
      <c r="Z63" s="155">
        <f t="shared" si="4"/>
        <v>0</v>
      </c>
    </row>
    <row r="64" spans="1:26" ht="16.149999999999999" customHeight="1" x14ac:dyDescent="0.35">
      <c r="A64" s="126">
        <v>58</v>
      </c>
      <c r="B64" s="206" t="str">
        <f>IF('Dépenses rémunération au réel'!$B64="","",'Dépenses rémunération au réel'!$B64)</f>
        <v/>
      </c>
      <c r="C64" s="206" t="str">
        <f>IF('Dépenses rémunération au réel'!$C64="","",'Dépenses rémunération au réel'!$C64)</f>
        <v/>
      </c>
      <c r="D64" s="207" t="str">
        <f>IF('Dépenses rémunération au réel'!$D64="","",'Dépenses rémunération au réel'!$D64)</f>
        <v/>
      </c>
      <c r="E64" s="123" t="str">
        <f>IF('Dépenses rémunération au réel'!$E64="","",'Dépenses rémunération au réel'!$E64)</f>
        <v/>
      </c>
      <c r="F64" s="123" t="str">
        <f>IF('Dépenses rémunération au réel'!$F64="","",'Dépenses rémunération au réel'!$F64)</f>
        <v/>
      </c>
      <c r="G64" s="296" t="str">
        <f>IF('Dépenses rémunération au réel'!$G64="","",'Dépenses rémunération au réel'!$G64)</f>
        <v/>
      </c>
      <c r="H64" s="296" t="str">
        <f>IF('Dépenses rémunération au réel'!$H64="","",'Dépenses rémunération au réel'!$H64)</f>
        <v/>
      </c>
      <c r="I64" s="140" t="str">
        <f>IF('Dépenses rémunération au réel'!$I64="","",'Dépenses rémunération au réel'!$I64)</f>
        <v/>
      </c>
      <c r="J64" s="192" t="str">
        <f>IF('Dépenses rémunération au réel'!$J64="","",'Dépenses rémunération au réel'!$J64)</f>
        <v/>
      </c>
      <c r="K64" s="200" t="str">
        <f>IF('Dépenses rémunération au réel'!$K64="","",'Dépenses rémunération au réel'!$K64)</f>
        <v/>
      </c>
      <c r="L64" s="215" t="str">
        <f>IF('Dépenses rémunération au réel'!$L64=0,"",'Dépenses rémunération au réel'!$L64)</f>
        <v/>
      </c>
      <c r="M64" s="191"/>
      <c r="N64" s="337" t="str">
        <f t="shared" si="1"/>
        <v/>
      </c>
      <c r="O64" s="337" t="str">
        <f t="shared" si="2"/>
        <v/>
      </c>
      <c r="P64" s="191"/>
      <c r="Q64" s="340"/>
      <c r="R64" s="340"/>
      <c r="S64" s="141" t="str">
        <f t="shared" si="5"/>
        <v/>
      </c>
      <c r="T64" s="357"/>
      <c r="U64" s="193"/>
      <c r="V64" s="209" t="str">
        <f t="shared" si="3"/>
        <v/>
      </c>
      <c r="W64" s="209" t="str">
        <f t="shared" si="6"/>
        <v/>
      </c>
      <c r="X64" s="450" t="str">
        <f>IF(AND(OR(M64="KO",L64&lt;&gt;""),OR(M64="",N64="",O64="")),Listes!$A$68,IF(AND(L64&lt;S64,U64=""),Listes!$A$70,IF(AND(L64&lt;&gt;"",S64&lt;L64,T64=""),Listes!$A$72,IF(AND(Y64="",OR(M64&lt;&gt;"",N64&lt;&gt;"",O64&lt;&gt;"",P64&lt;&gt;"",Q64&lt;&gt;"",R64&lt;&gt;"")),Listes!$A$73,""))))</f>
        <v/>
      </c>
      <c r="Y64" s="291"/>
      <c r="Z64" s="155">
        <f t="shared" si="4"/>
        <v>0</v>
      </c>
    </row>
    <row r="65" spans="1:26" ht="16.149999999999999" customHeight="1" x14ac:dyDescent="0.35">
      <c r="A65" s="126">
        <v>59</v>
      </c>
      <c r="B65" s="206" t="str">
        <f>IF('Dépenses rémunération au réel'!$B65="","",'Dépenses rémunération au réel'!$B65)</f>
        <v/>
      </c>
      <c r="C65" s="206" t="str">
        <f>IF('Dépenses rémunération au réel'!$C65="","",'Dépenses rémunération au réel'!$C65)</f>
        <v/>
      </c>
      <c r="D65" s="207" t="str">
        <f>IF('Dépenses rémunération au réel'!$D65="","",'Dépenses rémunération au réel'!$D65)</f>
        <v/>
      </c>
      <c r="E65" s="123" t="str">
        <f>IF('Dépenses rémunération au réel'!$E65="","",'Dépenses rémunération au réel'!$E65)</f>
        <v/>
      </c>
      <c r="F65" s="123" t="str">
        <f>IF('Dépenses rémunération au réel'!$F65="","",'Dépenses rémunération au réel'!$F65)</f>
        <v/>
      </c>
      <c r="G65" s="296" t="str">
        <f>IF('Dépenses rémunération au réel'!$G65="","",'Dépenses rémunération au réel'!$G65)</f>
        <v/>
      </c>
      <c r="H65" s="296" t="str">
        <f>IF('Dépenses rémunération au réel'!$H65="","",'Dépenses rémunération au réel'!$H65)</f>
        <v/>
      </c>
      <c r="I65" s="140" t="str">
        <f>IF('Dépenses rémunération au réel'!$I65="","",'Dépenses rémunération au réel'!$I65)</f>
        <v/>
      </c>
      <c r="J65" s="192" t="str">
        <f>IF('Dépenses rémunération au réel'!$J65="","",'Dépenses rémunération au réel'!$J65)</f>
        <v/>
      </c>
      <c r="K65" s="200" t="str">
        <f>IF('Dépenses rémunération au réel'!$K65="","",'Dépenses rémunération au réel'!$K65)</f>
        <v/>
      </c>
      <c r="L65" s="215" t="str">
        <f>IF('Dépenses rémunération au réel'!$L65=0,"",'Dépenses rémunération au réel'!$L65)</f>
        <v/>
      </c>
      <c r="M65" s="191"/>
      <c r="N65" s="337" t="str">
        <f t="shared" si="1"/>
        <v/>
      </c>
      <c r="O65" s="337" t="str">
        <f t="shared" si="2"/>
        <v/>
      </c>
      <c r="P65" s="191"/>
      <c r="Q65" s="340"/>
      <c r="R65" s="340"/>
      <c r="S65" s="141" t="str">
        <f t="shared" si="5"/>
        <v/>
      </c>
      <c r="T65" s="357"/>
      <c r="U65" s="193"/>
      <c r="V65" s="209" t="str">
        <f t="shared" si="3"/>
        <v/>
      </c>
      <c r="W65" s="209" t="str">
        <f t="shared" si="6"/>
        <v/>
      </c>
      <c r="X65" s="450" t="str">
        <f>IF(AND(OR(M65="KO",L65&lt;&gt;""),OR(M65="",N65="",O65="")),Listes!$A$68,IF(AND(L65&lt;S65,U65=""),Listes!$A$70,IF(AND(L65&lt;&gt;"",S65&lt;L65,T65=""),Listes!$A$72,IF(AND(Y65="",OR(M65&lt;&gt;"",N65&lt;&gt;"",O65&lt;&gt;"",P65&lt;&gt;"",Q65&lt;&gt;"",R65&lt;&gt;"")),Listes!$A$73,""))))</f>
        <v/>
      </c>
      <c r="Y65" s="291"/>
      <c r="Z65" s="155">
        <f t="shared" si="4"/>
        <v>0</v>
      </c>
    </row>
    <row r="66" spans="1:26" ht="16.149999999999999" customHeight="1" x14ac:dyDescent="0.35">
      <c r="A66" s="126">
        <v>60</v>
      </c>
      <c r="B66" s="206" t="str">
        <f>IF('Dépenses rémunération au réel'!$B66="","",'Dépenses rémunération au réel'!$B66)</f>
        <v/>
      </c>
      <c r="C66" s="206" t="str">
        <f>IF('Dépenses rémunération au réel'!$C66="","",'Dépenses rémunération au réel'!$C66)</f>
        <v/>
      </c>
      <c r="D66" s="207" t="str">
        <f>IF('Dépenses rémunération au réel'!$D66="","",'Dépenses rémunération au réel'!$D66)</f>
        <v/>
      </c>
      <c r="E66" s="123" t="str">
        <f>IF('Dépenses rémunération au réel'!$E66="","",'Dépenses rémunération au réel'!$E66)</f>
        <v/>
      </c>
      <c r="F66" s="123" t="str">
        <f>IF('Dépenses rémunération au réel'!$F66="","",'Dépenses rémunération au réel'!$F66)</f>
        <v/>
      </c>
      <c r="G66" s="296" t="str">
        <f>IF('Dépenses rémunération au réel'!$G66="","",'Dépenses rémunération au réel'!$G66)</f>
        <v/>
      </c>
      <c r="H66" s="296" t="str">
        <f>IF('Dépenses rémunération au réel'!$H66="","",'Dépenses rémunération au réel'!$H66)</f>
        <v/>
      </c>
      <c r="I66" s="140" t="str">
        <f>IF('Dépenses rémunération au réel'!$I66="","",'Dépenses rémunération au réel'!$I66)</f>
        <v/>
      </c>
      <c r="J66" s="192" t="str">
        <f>IF('Dépenses rémunération au réel'!$J66="","",'Dépenses rémunération au réel'!$J66)</f>
        <v/>
      </c>
      <c r="K66" s="200" t="str">
        <f>IF('Dépenses rémunération au réel'!$K66="","",'Dépenses rémunération au réel'!$K66)</f>
        <v/>
      </c>
      <c r="L66" s="215" t="str">
        <f>IF('Dépenses rémunération au réel'!$L66=0,"",'Dépenses rémunération au réel'!$L66)</f>
        <v/>
      </c>
      <c r="M66" s="191"/>
      <c r="N66" s="337" t="str">
        <f t="shared" si="1"/>
        <v/>
      </c>
      <c r="O66" s="337" t="str">
        <f t="shared" si="2"/>
        <v/>
      </c>
      <c r="P66" s="191"/>
      <c r="Q66" s="340"/>
      <c r="R66" s="340"/>
      <c r="S66" s="141" t="str">
        <f t="shared" si="5"/>
        <v/>
      </c>
      <c r="T66" s="357"/>
      <c r="U66" s="193"/>
      <c r="V66" s="209" t="str">
        <f t="shared" si="3"/>
        <v/>
      </c>
      <c r="W66" s="209" t="str">
        <f t="shared" si="6"/>
        <v/>
      </c>
      <c r="X66" s="450" t="str">
        <f>IF(AND(OR(M66="KO",L66&lt;&gt;""),OR(M66="",N66="",O66="")),Listes!$A$68,IF(AND(L66&lt;S66,U66=""),Listes!$A$70,IF(AND(L66&lt;&gt;"",S66&lt;L66,T66=""),Listes!$A$72,IF(AND(Y66="",OR(M66&lt;&gt;"",N66&lt;&gt;"",O66&lt;&gt;"",P66&lt;&gt;"",Q66&lt;&gt;"",R66&lt;&gt;"")),Listes!$A$73,""))))</f>
        <v/>
      </c>
      <c r="Y66" s="291"/>
      <c r="Z66" s="155">
        <f t="shared" si="4"/>
        <v>0</v>
      </c>
    </row>
    <row r="67" spans="1:26" ht="16.149999999999999" customHeight="1" x14ac:dyDescent="0.35">
      <c r="A67" s="126">
        <v>61</v>
      </c>
      <c r="B67" s="206" t="str">
        <f>IF('Dépenses rémunération au réel'!$B67="","",'Dépenses rémunération au réel'!$B67)</f>
        <v/>
      </c>
      <c r="C67" s="206" t="str">
        <f>IF('Dépenses rémunération au réel'!$C67="","",'Dépenses rémunération au réel'!$C67)</f>
        <v/>
      </c>
      <c r="D67" s="207" t="str">
        <f>IF('Dépenses rémunération au réel'!$D67="","",'Dépenses rémunération au réel'!$D67)</f>
        <v/>
      </c>
      <c r="E67" s="123" t="str">
        <f>IF('Dépenses rémunération au réel'!$E67="","",'Dépenses rémunération au réel'!$E67)</f>
        <v/>
      </c>
      <c r="F67" s="123" t="str">
        <f>IF('Dépenses rémunération au réel'!$F67="","",'Dépenses rémunération au réel'!$F67)</f>
        <v/>
      </c>
      <c r="G67" s="296" t="str">
        <f>IF('Dépenses rémunération au réel'!$G67="","",'Dépenses rémunération au réel'!$G67)</f>
        <v/>
      </c>
      <c r="H67" s="296" t="str">
        <f>IF('Dépenses rémunération au réel'!$H67="","",'Dépenses rémunération au réel'!$H67)</f>
        <v/>
      </c>
      <c r="I67" s="140" t="str">
        <f>IF('Dépenses rémunération au réel'!$I67="","",'Dépenses rémunération au réel'!$I67)</f>
        <v/>
      </c>
      <c r="J67" s="192" t="str">
        <f>IF('Dépenses rémunération au réel'!$J67="","",'Dépenses rémunération au réel'!$J67)</f>
        <v/>
      </c>
      <c r="K67" s="200" t="str">
        <f>IF('Dépenses rémunération au réel'!$K67="","",'Dépenses rémunération au réel'!$K67)</f>
        <v/>
      </c>
      <c r="L67" s="215" t="str">
        <f>IF('Dépenses rémunération au réel'!$L67=0,"",'Dépenses rémunération au réel'!$L67)</f>
        <v/>
      </c>
      <c r="M67" s="191"/>
      <c r="N67" s="337" t="str">
        <f t="shared" si="1"/>
        <v/>
      </c>
      <c r="O67" s="337" t="str">
        <f t="shared" si="2"/>
        <v/>
      </c>
      <c r="P67" s="191"/>
      <c r="Q67" s="340"/>
      <c r="R67" s="340"/>
      <c r="S67" s="141" t="str">
        <f t="shared" si="5"/>
        <v/>
      </c>
      <c r="T67" s="357"/>
      <c r="U67" s="193"/>
      <c r="V67" s="209" t="str">
        <f t="shared" si="3"/>
        <v/>
      </c>
      <c r="W67" s="209" t="str">
        <f t="shared" si="6"/>
        <v/>
      </c>
      <c r="X67" s="450" t="str">
        <f>IF(AND(OR(M67="KO",L67&lt;&gt;""),OR(M67="",N67="",O67="")),Listes!$A$68,IF(AND(L67&lt;S67,U67=""),Listes!$A$70,IF(AND(L67&lt;&gt;"",S67&lt;L67,T67=""),Listes!$A$72,IF(AND(Y67="",OR(M67&lt;&gt;"",N67&lt;&gt;"",O67&lt;&gt;"",P67&lt;&gt;"",Q67&lt;&gt;"",R67&lt;&gt;"")),Listes!$A$73,""))))</f>
        <v/>
      </c>
      <c r="Y67" s="291"/>
      <c r="Z67" s="155">
        <f t="shared" si="4"/>
        <v>0</v>
      </c>
    </row>
    <row r="68" spans="1:26" ht="16.149999999999999" customHeight="1" x14ac:dyDescent="0.35">
      <c r="A68" s="126">
        <v>62</v>
      </c>
      <c r="B68" s="206" t="str">
        <f>IF('Dépenses rémunération au réel'!$B68="","",'Dépenses rémunération au réel'!$B68)</f>
        <v/>
      </c>
      <c r="C68" s="206" t="str">
        <f>IF('Dépenses rémunération au réel'!$C68="","",'Dépenses rémunération au réel'!$C68)</f>
        <v/>
      </c>
      <c r="D68" s="207" t="str">
        <f>IF('Dépenses rémunération au réel'!$D68="","",'Dépenses rémunération au réel'!$D68)</f>
        <v/>
      </c>
      <c r="E68" s="123" t="str">
        <f>IF('Dépenses rémunération au réel'!$E68="","",'Dépenses rémunération au réel'!$E68)</f>
        <v/>
      </c>
      <c r="F68" s="123" t="str">
        <f>IF('Dépenses rémunération au réel'!$F68="","",'Dépenses rémunération au réel'!$F68)</f>
        <v/>
      </c>
      <c r="G68" s="296" t="str">
        <f>IF('Dépenses rémunération au réel'!$G68="","",'Dépenses rémunération au réel'!$G68)</f>
        <v/>
      </c>
      <c r="H68" s="296" t="str">
        <f>IF('Dépenses rémunération au réel'!$H68="","",'Dépenses rémunération au réel'!$H68)</f>
        <v/>
      </c>
      <c r="I68" s="140" t="str">
        <f>IF('Dépenses rémunération au réel'!$I68="","",'Dépenses rémunération au réel'!$I68)</f>
        <v/>
      </c>
      <c r="J68" s="192" t="str">
        <f>IF('Dépenses rémunération au réel'!$J68="","",'Dépenses rémunération au réel'!$J68)</f>
        <v/>
      </c>
      <c r="K68" s="200" t="str">
        <f>IF('Dépenses rémunération au réel'!$K68="","",'Dépenses rémunération au réel'!$K68)</f>
        <v/>
      </c>
      <c r="L68" s="215" t="str">
        <f>IF('Dépenses rémunération au réel'!$L68=0,"",'Dépenses rémunération au réel'!$L68)</f>
        <v/>
      </c>
      <c r="M68" s="191"/>
      <c r="N68" s="337" t="str">
        <f t="shared" si="1"/>
        <v/>
      </c>
      <c r="O68" s="337" t="str">
        <f t="shared" si="2"/>
        <v/>
      </c>
      <c r="P68" s="191"/>
      <c r="Q68" s="340"/>
      <c r="R68" s="340"/>
      <c r="S68" s="141" t="str">
        <f t="shared" si="5"/>
        <v/>
      </c>
      <c r="T68" s="357"/>
      <c r="U68" s="193"/>
      <c r="V68" s="209" t="str">
        <f t="shared" si="3"/>
        <v/>
      </c>
      <c r="W68" s="209" t="str">
        <f t="shared" si="6"/>
        <v/>
      </c>
      <c r="X68" s="450" t="str">
        <f>IF(AND(OR(M68="KO",L68&lt;&gt;""),OR(M68="",N68="",O68="")),Listes!$A$68,IF(AND(L68&lt;S68,U68=""),Listes!$A$70,IF(AND(L68&lt;&gt;"",S68&lt;L68,T68=""),Listes!$A$72,IF(AND(Y68="",OR(M68&lt;&gt;"",N68&lt;&gt;"",O68&lt;&gt;"",P68&lt;&gt;"",Q68&lt;&gt;"",R68&lt;&gt;"")),Listes!$A$73,""))))</f>
        <v/>
      </c>
      <c r="Y68" s="291"/>
      <c r="Z68" s="155">
        <f t="shared" si="4"/>
        <v>0</v>
      </c>
    </row>
    <row r="69" spans="1:26" ht="16.149999999999999" customHeight="1" x14ac:dyDescent="0.35">
      <c r="A69" s="126">
        <v>63</v>
      </c>
      <c r="B69" s="206" t="str">
        <f>IF('Dépenses rémunération au réel'!$B69="","",'Dépenses rémunération au réel'!$B69)</f>
        <v/>
      </c>
      <c r="C69" s="206" t="str">
        <f>IF('Dépenses rémunération au réel'!$C69="","",'Dépenses rémunération au réel'!$C69)</f>
        <v/>
      </c>
      <c r="D69" s="207" t="str">
        <f>IF('Dépenses rémunération au réel'!$D69="","",'Dépenses rémunération au réel'!$D69)</f>
        <v/>
      </c>
      <c r="E69" s="123" t="str">
        <f>IF('Dépenses rémunération au réel'!$E69="","",'Dépenses rémunération au réel'!$E69)</f>
        <v/>
      </c>
      <c r="F69" s="123" t="str">
        <f>IF('Dépenses rémunération au réel'!$F69="","",'Dépenses rémunération au réel'!$F69)</f>
        <v/>
      </c>
      <c r="G69" s="296" t="str">
        <f>IF('Dépenses rémunération au réel'!$G69="","",'Dépenses rémunération au réel'!$G69)</f>
        <v/>
      </c>
      <c r="H69" s="296" t="str">
        <f>IF('Dépenses rémunération au réel'!$H69="","",'Dépenses rémunération au réel'!$H69)</f>
        <v/>
      </c>
      <c r="I69" s="140" t="str">
        <f>IF('Dépenses rémunération au réel'!$I69="","",'Dépenses rémunération au réel'!$I69)</f>
        <v/>
      </c>
      <c r="J69" s="192" t="str">
        <f>IF('Dépenses rémunération au réel'!$J69="","",'Dépenses rémunération au réel'!$J69)</f>
        <v/>
      </c>
      <c r="K69" s="200" t="str">
        <f>IF('Dépenses rémunération au réel'!$K69="","",'Dépenses rémunération au réel'!$K69)</f>
        <v/>
      </c>
      <c r="L69" s="215" t="str">
        <f>IF('Dépenses rémunération au réel'!$L69=0,"",'Dépenses rémunération au réel'!$L69)</f>
        <v/>
      </c>
      <c r="M69" s="191"/>
      <c r="N69" s="337" t="str">
        <f t="shared" si="1"/>
        <v/>
      </c>
      <c r="O69" s="337" t="str">
        <f t="shared" si="2"/>
        <v/>
      </c>
      <c r="P69" s="191"/>
      <c r="Q69" s="340"/>
      <c r="R69" s="340"/>
      <c r="S69" s="141" t="str">
        <f t="shared" si="5"/>
        <v/>
      </c>
      <c r="T69" s="357"/>
      <c r="U69" s="193"/>
      <c r="V69" s="209" t="str">
        <f t="shared" si="3"/>
        <v/>
      </c>
      <c r="W69" s="209" t="str">
        <f t="shared" si="6"/>
        <v/>
      </c>
      <c r="X69" s="450" t="str">
        <f>IF(AND(OR(M69="KO",L69&lt;&gt;""),OR(M69="",N69="",O69="")),Listes!$A$68,IF(AND(L69&lt;S69,U69=""),Listes!$A$70,IF(AND(L69&lt;&gt;"",S69&lt;L69,T69=""),Listes!$A$72,IF(AND(Y69="",OR(M69&lt;&gt;"",N69&lt;&gt;"",O69&lt;&gt;"",P69&lt;&gt;"",Q69&lt;&gt;"",R69&lt;&gt;"")),Listes!$A$73,""))))</f>
        <v/>
      </c>
      <c r="Y69" s="291"/>
      <c r="Z69" s="155">
        <f t="shared" si="4"/>
        <v>0</v>
      </c>
    </row>
    <row r="70" spans="1:26" ht="16.149999999999999" customHeight="1" x14ac:dyDescent="0.35">
      <c r="A70" s="126">
        <v>64</v>
      </c>
      <c r="B70" s="206" t="str">
        <f>IF('Dépenses rémunération au réel'!$B70="","",'Dépenses rémunération au réel'!$B70)</f>
        <v/>
      </c>
      <c r="C70" s="206" t="str">
        <f>IF('Dépenses rémunération au réel'!$C70="","",'Dépenses rémunération au réel'!$C70)</f>
        <v/>
      </c>
      <c r="D70" s="207" t="str">
        <f>IF('Dépenses rémunération au réel'!$D70="","",'Dépenses rémunération au réel'!$D70)</f>
        <v/>
      </c>
      <c r="E70" s="123" t="str">
        <f>IF('Dépenses rémunération au réel'!$E70="","",'Dépenses rémunération au réel'!$E70)</f>
        <v/>
      </c>
      <c r="F70" s="123" t="str">
        <f>IF('Dépenses rémunération au réel'!$F70="","",'Dépenses rémunération au réel'!$F70)</f>
        <v/>
      </c>
      <c r="G70" s="296" t="str">
        <f>IF('Dépenses rémunération au réel'!$G70="","",'Dépenses rémunération au réel'!$G70)</f>
        <v/>
      </c>
      <c r="H70" s="296" t="str">
        <f>IF('Dépenses rémunération au réel'!$H70="","",'Dépenses rémunération au réel'!$H70)</f>
        <v/>
      </c>
      <c r="I70" s="140" t="str">
        <f>IF('Dépenses rémunération au réel'!$I70="","",'Dépenses rémunération au réel'!$I70)</f>
        <v/>
      </c>
      <c r="J70" s="192" t="str">
        <f>IF('Dépenses rémunération au réel'!$J70="","",'Dépenses rémunération au réel'!$J70)</f>
        <v/>
      </c>
      <c r="K70" s="200" t="str">
        <f>IF('Dépenses rémunération au réel'!$K70="","",'Dépenses rémunération au réel'!$K70)</f>
        <v/>
      </c>
      <c r="L70" s="215" t="str">
        <f>IF('Dépenses rémunération au réel'!$L70=0,"",'Dépenses rémunération au réel'!$L70)</f>
        <v/>
      </c>
      <c r="M70" s="191"/>
      <c r="N70" s="337" t="str">
        <f t="shared" si="1"/>
        <v/>
      </c>
      <c r="O70" s="337" t="str">
        <f t="shared" si="2"/>
        <v/>
      </c>
      <c r="P70" s="191"/>
      <c r="Q70" s="340"/>
      <c r="R70" s="340"/>
      <c r="S70" s="141" t="str">
        <f t="shared" si="5"/>
        <v/>
      </c>
      <c r="T70" s="357"/>
      <c r="U70" s="193"/>
      <c r="V70" s="209" t="str">
        <f t="shared" si="3"/>
        <v/>
      </c>
      <c r="W70" s="209" t="str">
        <f t="shared" si="6"/>
        <v/>
      </c>
      <c r="X70" s="450" t="str">
        <f>IF(AND(OR(M70="KO",L70&lt;&gt;""),OR(M70="",N70="",O70="")),Listes!$A$68,IF(AND(L70&lt;S70,U70=""),Listes!$A$70,IF(AND(L70&lt;&gt;"",S70&lt;L70,T70=""),Listes!$A$72,IF(AND(Y70="",OR(M70&lt;&gt;"",N70&lt;&gt;"",O70&lt;&gt;"",P70&lt;&gt;"",Q70&lt;&gt;"",R70&lt;&gt;"")),Listes!$A$73,""))))</f>
        <v/>
      </c>
      <c r="Y70" s="291"/>
      <c r="Z70" s="155">
        <f t="shared" si="4"/>
        <v>0</v>
      </c>
    </row>
    <row r="71" spans="1:26" ht="16.149999999999999" customHeight="1" x14ac:dyDescent="0.35">
      <c r="A71" s="126">
        <v>65</v>
      </c>
      <c r="B71" s="206" t="str">
        <f>IF('Dépenses rémunération au réel'!$B71="","",'Dépenses rémunération au réel'!$B71)</f>
        <v/>
      </c>
      <c r="C71" s="206" t="str">
        <f>IF('Dépenses rémunération au réel'!$C71="","",'Dépenses rémunération au réel'!$C71)</f>
        <v/>
      </c>
      <c r="D71" s="207" t="str">
        <f>IF('Dépenses rémunération au réel'!$D71="","",'Dépenses rémunération au réel'!$D71)</f>
        <v/>
      </c>
      <c r="E71" s="123" t="str">
        <f>IF('Dépenses rémunération au réel'!$E71="","",'Dépenses rémunération au réel'!$E71)</f>
        <v/>
      </c>
      <c r="F71" s="123" t="str">
        <f>IF('Dépenses rémunération au réel'!$F71="","",'Dépenses rémunération au réel'!$F71)</f>
        <v/>
      </c>
      <c r="G71" s="296" t="str">
        <f>IF('Dépenses rémunération au réel'!$G71="","",'Dépenses rémunération au réel'!$G71)</f>
        <v/>
      </c>
      <c r="H71" s="296" t="str">
        <f>IF('Dépenses rémunération au réel'!$H71="","",'Dépenses rémunération au réel'!$H71)</f>
        <v/>
      </c>
      <c r="I71" s="140" t="str">
        <f>IF('Dépenses rémunération au réel'!$I71="","",'Dépenses rémunération au réel'!$I71)</f>
        <v/>
      </c>
      <c r="J71" s="192" t="str">
        <f>IF('Dépenses rémunération au réel'!$J71="","",'Dépenses rémunération au réel'!$J71)</f>
        <v/>
      </c>
      <c r="K71" s="200" t="str">
        <f>IF('Dépenses rémunération au réel'!$K71="","",'Dépenses rémunération au réel'!$K71)</f>
        <v/>
      </c>
      <c r="L71" s="215" t="str">
        <f>IF('Dépenses rémunération au réel'!$L71=0,"",'Dépenses rémunération au réel'!$L71)</f>
        <v/>
      </c>
      <c r="M71" s="191"/>
      <c r="N71" s="337" t="str">
        <f t="shared" si="1"/>
        <v/>
      </c>
      <c r="O71" s="337" t="str">
        <f t="shared" si="2"/>
        <v/>
      </c>
      <c r="P71" s="191"/>
      <c r="Q71" s="340"/>
      <c r="R71" s="340"/>
      <c r="S71" s="141" t="str">
        <f t="shared" si="5"/>
        <v/>
      </c>
      <c r="T71" s="357"/>
      <c r="U71" s="193"/>
      <c r="V71" s="209" t="str">
        <f t="shared" ref="V71:V134" si="7">IF(P71="","",IF(E71="Salaire_chercheur",MIN(140000/1607*R71,140000),IF(E71="Salaire_directeur",MIN(110000/1607*R71,110000),IF(E71="Salaire_ingénieur",MIN(80000/1607*R71,80000),IF(E71="Salaire_technicien",MIN(60000/1607*R71,60000),"")))))</f>
        <v/>
      </c>
      <c r="W71" s="209" t="str">
        <f t="shared" si="6"/>
        <v/>
      </c>
      <c r="X71" s="450" t="str">
        <f>IF(AND(OR(M71="KO",L71&lt;&gt;""),OR(M71="",N71="",O71="")),Listes!$A$68,IF(AND(L71&lt;S71,U71=""),Listes!$A$70,IF(AND(L71&lt;&gt;"",S71&lt;L71,T71=""),Listes!$A$72,IF(AND(Y71="",OR(M71&lt;&gt;"",N71&lt;&gt;"",O71&lt;&gt;"",P71&lt;&gt;"",Q71&lt;&gt;"",R71&lt;&gt;"")),Listes!$A$73,""))))</f>
        <v/>
      </c>
      <c r="Y71" s="291"/>
      <c r="Z71" s="155">
        <f t="shared" ref="Z71:Z134" si="8">IF(AND(B71&lt;&gt;"",Y71&lt;&gt;"Oui"),1,0)</f>
        <v>0</v>
      </c>
    </row>
    <row r="72" spans="1:26" ht="16.149999999999999" customHeight="1" x14ac:dyDescent="0.35">
      <c r="A72" s="126">
        <v>66</v>
      </c>
      <c r="B72" s="206" t="str">
        <f>IF('Dépenses rémunération au réel'!$B72="","",'Dépenses rémunération au réel'!$B72)</f>
        <v/>
      </c>
      <c r="C72" s="206" t="str">
        <f>IF('Dépenses rémunération au réel'!$C72="","",'Dépenses rémunération au réel'!$C72)</f>
        <v/>
      </c>
      <c r="D72" s="207" t="str">
        <f>IF('Dépenses rémunération au réel'!$D72="","",'Dépenses rémunération au réel'!$D72)</f>
        <v/>
      </c>
      <c r="E72" s="123" t="str">
        <f>IF('Dépenses rémunération au réel'!$E72="","",'Dépenses rémunération au réel'!$E72)</f>
        <v/>
      </c>
      <c r="F72" s="123" t="str">
        <f>IF('Dépenses rémunération au réel'!$F72="","",'Dépenses rémunération au réel'!$F72)</f>
        <v/>
      </c>
      <c r="G72" s="296" t="str">
        <f>IF('Dépenses rémunération au réel'!$G72="","",'Dépenses rémunération au réel'!$G72)</f>
        <v/>
      </c>
      <c r="H72" s="296" t="str">
        <f>IF('Dépenses rémunération au réel'!$H72="","",'Dépenses rémunération au réel'!$H72)</f>
        <v/>
      </c>
      <c r="I72" s="140" t="str">
        <f>IF('Dépenses rémunération au réel'!$I72="","",'Dépenses rémunération au réel'!$I72)</f>
        <v/>
      </c>
      <c r="J72" s="192" t="str">
        <f>IF('Dépenses rémunération au réel'!$J72="","",'Dépenses rémunération au réel'!$J72)</f>
        <v/>
      </c>
      <c r="K72" s="200" t="str">
        <f>IF('Dépenses rémunération au réel'!$K72="","",'Dépenses rémunération au réel'!$K72)</f>
        <v/>
      </c>
      <c r="L72" s="215" t="str">
        <f>IF('Dépenses rémunération au réel'!$L72=0,"",'Dépenses rémunération au réel'!$L72)</f>
        <v/>
      </c>
      <c r="M72" s="191"/>
      <c r="N72" s="337" t="str">
        <f t="shared" ref="N72:N135" si="9">IF(M72="KO","",IF(M72="","",G72))</f>
        <v/>
      </c>
      <c r="O72" s="337" t="str">
        <f t="shared" ref="O72:O135" si="10">IF(M72="KO","",IF(M72="","",H72))</f>
        <v/>
      </c>
      <c r="P72" s="191"/>
      <c r="Q72" s="340"/>
      <c r="R72" s="340"/>
      <c r="S72" s="141" t="str">
        <f t="shared" ref="S72:S135" si="11">IF($P72="","",IF(OR(($P72=0),($Q72=0)),0,P72/Q72*R72))</f>
        <v/>
      </c>
      <c r="T72" s="357"/>
      <c r="U72" s="193"/>
      <c r="V72" s="209" t="str">
        <f t="shared" si="7"/>
        <v/>
      </c>
      <c r="W72" s="209" t="str">
        <f t="shared" ref="W72:W135" si="12">IF(P72="","",MIN(S72,V72))</f>
        <v/>
      </c>
      <c r="X72" s="450" t="str">
        <f>IF(AND(OR(M72="KO",L72&lt;&gt;""),OR(M72="",N72="",O72="")),Listes!$A$68,IF(AND(L72&lt;S72,U72=""),Listes!$A$70,IF(AND(L72&lt;&gt;"",S72&lt;L72,T72=""),Listes!$A$72,IF(AND(Y72="",OR(M72&lt;&gt;"",N72&lt;&gt;"",O72&lt;&gt;"",P72&lt;&gt;"",Q72&lt;&gt;"",R72&lt;&gt;"")),Listes!$A$73,""))))</f>
        <v/>
      </c>
      <c r="Y72" s="291"/>
      <c r="Z72" s="155">
        <f t="shared" si="8"/>
        <v>0</v>
      </c>
    </row>
    <row r="73" spans="1:26" ht="16.149999999999999" customHeight="1" x14ac:dyDescent="0.35">
      <c r="A73" s="126">
        <v>67</v>
      </c>
      <c r="B73" s="206" t="str">
        <f>IF('Dépenses rémunération au réel'!$B73="","",'Dépenses rémunération au réel'!$B73)</f>
        <v/>
      </c>
      <c r="C73" s="206" t="str">
        <f>IF('Dépenses rémunération au réel'!$C73="","",'Dépenses rémunération au réel'!$C73)</f>
        <v/>
      </c>
      <c r="D73" s="207" t="str">
        <f>IF('Dépenses rémunération au réel'!$D73="","",'Dépenses rémunération au réel'!$D73)</f>
        <v/>
      </c>
      <c r="E73" s="123" t="str">
        <f>IF('Dépenses rémunération au réel'!$E73="","",'Dépenses rémunération au réel'!$E73)</f>
        <v/>
      </c>
      <c r="F73" s="123" t="str">
        <f>IF('Dépenses rémunération au réel'!$F73="","",'Dépenses rémunération au réel'!$F73)</f>
        <v/>
      </c>
      <c r="G73" s="296" t="str">
        <f>IF('Dépenses rémunération au réel'!$G73="","",'Dépenses rémunération au réel'!$G73)</f>
        <v/>
      </c>
      <c r="H73" s="296" t="str">
        <f>IF('Dépenses rémunération au réel'!$H73="","",'Dépenses rémunération au réel'!$H73)</f>
        <v/>
      </c>
      <c r="I73" s="140" t="str">
        <f>IF('Dépenses rémunération au réel'!$I73="","",'Dépenses rémunération au réel'!$I73)</f>
        <v/>
      </c>
      <c r="J73" s="192" t="str">
        <f>IF('Dépenses rémunération au réel'!$J73="","",'Dépenses rémunération au réel'!$J73)</f>
        <v/>
      </c>
      <c r="K73" s="200" t="str">
        <f>IF('Dépenses rémunération au réel'!$K73="","",'Dépenses rémunération au réel'!$K73)</f>
        <v/>
      </c>
      <c r="L73" s="215" t="str">
        <f>IF('Dépenses rémunération au réel'!$L73=0,"",'Dépenses rémunération au réel'!$L73)</f>
        <v/>
      </c>
      <c r="M73" s="191"/>
      <c r="N73" s="337" t="str">
        <f t="shared" si="9"/>
        <v/>
      </c>
      <c r="O73" s="337" t="str">
        <f t="shared" si="10"/>
        <v/>
      </c>
      <c r="P73" s="191"/>
      <c r="Q73" s="340"/>
      <c r="R73" s="340"/>
      <c r="S73" s="141" t="str">
        <f t="shared" si="11"/>
        <v/>
      </c>
      <c r="T73" s="357"/>
      <c r="U73" s="193"/>
      <c r="V73" s="209" t="str">
        <f t="shared" si="7"/>
        <v/>
      </c>
      <c r="W73" s="209" t="str">
        <f t="shared" si="12"/>
        <v/>
      </c>
      <c r="X73" s="450" t="str">
        <f>IF(AND(OR(M73="KO",L73&lt;&gt;""),OR(M73="",N73="",O73="")),Listes!$A$68,IF(AND(L73&lt;S73,U73=""),Listes!$A$70,IF(AND(L73&lt;&gt;"",S73&lt;L73,T73=""),Listes!$A$72,IF(AND(Y73="",OR(M73&lt;&gt;"",N73&lt;&gt;"",O73&lt;&gt;"",P73&lt;&gt;"",Q73&lt;&gt;"",R73&lt;&gt;"")),Listes!$A$73,""))))</f>
        <v/>
      </c>
      <c r="Y73" s="291"/>
      <c r="Z73" s="155">
        <f t="shared" si="8"/>
        <v>0</v>
      </c>
    </row>
    <row r="74" spans="1:26" ht="16.149999999999999" customHeight="1" x14ac:dyDescent="0.35">
      <c r="A74" s="126">
        <v>68</v>
      </c>
      <c r="B74" s="206" t="str">
        <f>IF('Dépenses rémunération au réel'!$B74="","",'Dépenses rémunération au réel'!$B74)</f>
        <v/>
      </c>
      <c r="C74" s="206" t="str">
        <f>IF('Dépenses rémunération au réel'!$C74="","",'Dépenses rémunération au réel'!$C74)</f>
        <v/>
      </c>
      <c r="D74" s="207" t="str">
        <f>IF('Dépenses rémunération au réel'!$D74="","",'Dépenses rémunération au réel'!$D74)</f>
        <v/>
      </c>
      <c r="E74" s="123" t="str">
        <f>IF('Dépenses rémunération au réel'!$E74="","",'Dépenses rémunération au réel'!$E74)</f>
        <v/>
      </c>
      <c r="F74" s="123" t="str">
        <f>IF('Dépenses rémunération au réel'!$F74="","",'Dépenses rémunération au réel'!$F74)</f>
        <v/>
      </c>
      <c r="G74" s="296" t="str">
        <f>IF('Dépenses rémunération au réel'!$G74="","",'Dépenses rémunération au réel'!$G74)</f>
        <v/>
      </c>
      <c r="H74" s="296" t="str">
        <f>IF('Dépenses rémunération au réel'!$H74="","",'Dépenses rémunération au réel'!$H74)</f>
        <v/>
      </c>
      <c r="I74" s="140" t="str">
        <f>IF('Dépenses rémunération au réel'!$I74="","",'Dépenses rémunération au réel'!$I74)</f>
        <v/>
      </c>
      <c r="J74" s="192" t="str">
        <f>IF('Dépenses rémunération au réel'!$J74="","",'Dépenses rémunération au réel'!$J74)</f>
        <v/>
      </c>
      <c r="K74" s="200" t="str">
        <f>IF('Dépenses rémunération au réel'!$K74="","",'Dépenses rémunération au réel'!$K74)</f>
        <v/>
      </c>
      <c r="L74" s="215" t="str">
        <f>IF('Dépenses rémunération au réel'!$L74=0,"",'Dépenses rémunération au réel'!$L74)</f>
        <v/>
      </c>
      <c r="M74" s="191"/>
      <c r="N74" s="337" t="str">
        <f t="shared" si="9"/>
        <v/>
      </c>
      <c r="O74" s="337" t="str">
        <f t="shared" si="10"/>
        <v/>
      </c>
      <c r="P74" s="191"/>
      <c r="Q74" s="340"/>
      <c r="R74" s="340"/>
      <c r="S74" s="141" t="str">
        <f t="shared" si="11"/>
        <v/>
      </c>
      <c r="T74" s="357"/>
      <c r="U74" s="193"/>
      <c r="V74" s="209" t="str">
        <f t="shared" si="7"/>
        <v/>
      </c>
      <c r="W74" s="209" t="str">
        <f t="shared" si="12"/>
        <v/>
      </c>
      <c r="X74" s="450" t="str">
        <f>IF(AND(OR(M74="KO",L74&lt;&gt;""),OR(M74="",N74="",O74="")),Listes!$A$68,IF(AND(L74&lt;S74,U74=""),Listes!$A$70,IF(AND(L74&lt;&gt;"",S74&lt;L74,T74=""),Listes!$A$72,IF(AND(Y74="",OR(M74&lt;&gt;"",N74&lt;&gt;"",O74&lt;&gt;"",P74&lt;&gt;"",Q74&lt;&gt;"",R74&lt;&gt;"")),Listes!$A$73,""))))</f>
        <v/>
      </c>
      <c r="Y74" s="291"/>
      <c r="Z74" s="155">
        <f t="shared" si="8"/>
        <v>0</v>
      </c>
    </row>
    <row r="75" spans="1:26" ht="16.149999999999999" customHeight="1" x14ac:dyDescent="0.35">
      <c r="A75" s="126">
        <v>69</v>
      </c>
      <c r="B75" s="206" t="str">
        <f>IF('Dépenses rémunération au réel'!$B75="","",'Dépenses rémunération au réel'!$B75)</f>
        <v/>
      </c>
      <c r="C75" s="206" t="str">
        <f>IF('Dépenses rémunération au réel'!$C75="","",'Dépenses rémunération au réel'!$C75)</f>
        <v/>
      </c>
      <c r="D75" s="207" t="str">
        <f>IF('Dépenses rémunération au réel'!$D75="","",'Dépenses rémunération au réel'!$D75)</f>
        <v/>
      </c>
      <c r="E75" s="123" t="str">
        <f>IF('Dépenses rémunération au réel'!$E75="","",'Dépenses rémunération au réel'!$E75)</f>
        <v/>
      </c>
      <c r="F75" s="123" t="str">
        <f>IF('Dépenses rémunération au réel'!$F75="","",'Dépenses rémunération au réel'!$F75)</f>
        <v/>
      </c>
      <c r="G75" s="296" t="str">
        <f>IF('Dépenses rémunération au réel'!$G75="","",'Dépenses rémunération au réel'!$G75)</f>
        <v/>
      </c>
      <c r="H75" s="296" t="str">
        <f>IF('Dépenses rémunération au réel'!$H75="","",'Dépenses rémunération au réel'!$H75)</f>
        <v/>
      </c>
      <c r="I75" s="140" t="str">
        <f>IF('Dépenses rémunération au réel'!$I75="","",'Dépenses rémunération au réel'!$I75)</f>
        <v/>
      </c>
      <c r="J75" s="192" t="str">
        <f>IF('Dépenses rémunération au réel'!$J75="","",'Dépenses rémunération au réel'!$J75)</f>
        <v/>
      </c>
      <c r="K75" s="200" t="str">
        <f>IF('Dépenses rémunération au réel'!$K75="","",'Dépenses rémunération au réel'!$K75)</f>
        <v/>
      </c>
      <c r="L75" s="215" t="str">
        <f>IF('Dépenses rémunération au réel'!$L75=0,"",'Dépenses rémunération au réel'!$L75)</f>
        <v/>
      </c>
      <c r="M75" s="191"/>
      <c r="N75" s="337" t="str">
        <f t="shared" si="9"/>
        <v/>
      </c>
      <c r="O75" s="337" t="str">
        <f t="shared" si="10"/>
        <v/>
      </c>
      <c r="P75" s="191"/>
      <c r="Q75" s="340"/>
      <c r="R75" s="340"/>
      <c r="S75" s="141" t="str">
        <f t="shared" si="11"/>
        <v/>
      </c>
      <c r="T75" s="357"/>
      <c r="U75" s="193"/>
      <c r="V75" s="209" t="str">
        <f t="shared" si="7"/>
        <v/>
      </c>
      <c r="W75" s="209" t="str">
        <f t="shared" si="12"/>
        <v/>
      </c>
      <c r="X75" s="450" t="str">
        <f>IF(AND(OR(M75="KO",L75&lt;&gt;""),OR(M75="",N75="",O75="")),Listes!$A$68,IF(AND(L75&lt;S75,U75=""),Listes!$A$70,IF(AND(L75&lt;&gt;"",S75&lt;L75,T75=""),Listes!$A$72,IF(AND(Y75="",OR(M75&lt;&gt;"",N75&lt;&gt;"",O75&lt;&gt;"",P75&lt;&gt;"",Q75&lt;&gt;"",R75&lt;&gt;"")),Listes!$A$73,""))))</f>
        <v/>
      </c>
      <c r="Y75" s="291"/>
      <c r="Z75" s="155">
        <f t="shared" si="8"/>
        <v>0</v>
      </c>
    </row>
    <row r="76" spans="1:26" ht="16.149999999999999" customHeight="1" x14ac:dyDescent="0.35">
      <c r="A76" s="126">
        <v>70</v>
      </c>
      <c r="B76" s="206" t="str">
        <f>IF('Dépenses rémunération au réel'!$B76="","",'Dépenses rémunération au réel'!$B76)</f>
        <v/>
      </c>
      <c r="C76" s="206" t="str">
        <f>IF('Dépenses rémunération au réel'!$C76="","",'Dépenses rémunération au réel'!$C76)</f>
        <v/>
      </c>
      <c r="D76" s="207" t="str">
        <f>IF('Dépenses rémunération au réel'!$D76="","",'Dépenses rémunération au réel'!$D76)</f>
        <v/>
      </c>
      <c r="E76" s="123" t="str">
        <f>IF('Dépenses rémunération au réel'!$E76="","",'Dépenses rémunération au réel'!$E76)</f>
        <v/>
      </c>
      <c r="F76" s="123" t="str">
        <f>IF('Dépenses rémunération au réel'!$F76="","",'Dépenses rémunération au réel'!$F76)</f>
        <v/>
      </c>
      <c r="G76" s="296" t="str">
        <f>IF('Dépenses rémunération au réel'!$G76="","",'Dépenses rémunération au réel'!$G76)</f>
        <v/>
      </c>
      <c r="H76" s="296" t="str">
        <f>IF('Dépenses rémunération au réel'!$H76="","",'Dépenses rémunération au réel'!$H76)</f>
        <v/>
      </c>
      <c r="I76" s="140" t="str">
        <f>IF('Dépenses rémunération au réel'!$I76="","",'Dépenses rémunération au réel'!$I76)</f>
        <v/>
      </c>
      <c r="J76" s="192" t="str">
        <f>IF('Dépenses rémunération au réel'!$J76="","",'Dépenses rémunération au réel'!$J76)</f>
        <v/>
      </c>
      <c r="K76" s="200" t="str">
        <f>IF('Dépenses rémunération au réel'!$K76="","",'Dépenses rémunération au réel'!$K76)</f>
        <v/>
      </c>
      <c r="L76" s="215" t="str">
        <f>IF('Dépenses rémunération au réel'!$L76=0,"",'Dépenses rémunération au réel'!$L76)</f>
        <v/>
      </c>
      <c r="M76" s="191"/>
      <c r="N76" s="337" t="str">
        <f t="shared" si="9"/>
        <v/>
      </c>
      <c r="O76" s="337" t="str">
        <f t="shared" si="10"/>
        <v/>
      </c>
      <c r="P76" s="191"/>
      <c r="Q76" s="340"/>
      <c r="R76" s="340"/>
      <c r="S76" s="141" t="str">
        <f t="shared" si="11"/>
        <v/>
      </c>
      <c r="T76" s="357"/>
      <c r="U76" s="193"/>
      <c r="V76" s="209" t="str">
        <f t="shared" si="7"/>
        <v/>
      </c>
      <c r="W76" s="209" t="str">
        <f t="shared" si="12"/>
        <v/>
      </c>
      <c r="X76" s="450" t="str">
        <f>IF(AND(OR(M76="KO",L76&lt;&gt;""),OR(M76="",N76="",O76="")),Listes!$A$68,IF(AND(L76&lt;S76,U76=""),Listes!$A$70,IF(AND(L76&lt;&gt;"",S76&lt;L76,T76=""),Listes!$A$72,IF(AND(Y76="",OR(M76&lt;&gt;"",N76&lt;&gt;"",O76&lt;&gt;"",P76&lt;&gt;"",Q76&lt;&gt;"",R76&lt;&gt;"")),Listes!$A$73,""))))</f>
        <v/>
      </c>
      <c r="Y76" s="291"/>
      <c r="Z76" s="155">
        <f t="shared" si="8"/>
        <v>0</v>
      </c>
    </row>
    <row r="77" spans="1:26" ht="16.149999999999999" customHeight="1" x14ac:dyDescent="0.35">
      <c r="A77" s="126">
        <v>71</v>
      </c>
      <c r="B77" s="206" t="str">
        <f>IF('Dépenses rémunération au réel'!$B77="","",'Dépenses rémunération au réel'!$B77)</f>
        <v/>
      </c>
      <c r="C77" s="206" t="str">
        <f>IF('Dépenses rémunération au réel'!$C77="","",'Dépenses rémunération au réel'!$C77)</f>
        <v/>
      </c>
      <c r="D77" s="207" t="str">
        <f>IF('Dépenses rémunération au réel'!$D77="","",'Dépenses rémunération au réel'!$D77)</f>
        <v/>
      </c>
      <c r="E77" s="123" t="str">
        <f>IF('Dépenses rémunération au réel'!$E77="","",'Dépenses rémunération au réel'!$E77)</f>
        <v/>
      </c>
      <c r="F77" s="123" t="str">
        <f>IF('Dépenses rémunération au réel'!$F77="","",'Dépenses rémunération au réel'!$F77)</f>
        <v/>
      </c>
      <c r="G77" s="296" t="str">
        <f>IF('Dépenses rémunération au réel'!$G77="","",'Dépenses rémunération au réel'!$G77)</f>
        <v/>
      </c>
      <c r="H77" s="296" t="str">
        <f>IF('Dépenses rémunération au réel'!$H77="","",'Dépenses rémunération au réel'!$H77)</f>
        <v/>
      </c>
      <c r="I77" s="140" t="str">
        <f>IF('Dépenses rémunération au réel'!$I77="","",'Dépenses rémunération au réel'!$I77)</f>
        <v/>
      </c>
      <c r="J77" s="192" t="str">
        <f>IF('Dépenses rémunération au réel'!$J77="","",'Dépenses rémunération au réel'!$J77)</f>
        <v/>
      </c>
      <c r="K77" s="200" t="str">
        <f>IF('Dépenses rémunération au réel'!$K77="","",'Dépenses rémunération au réel'!$K77)</f>
        <v/>
      </c>
      <c r="L77" s="215" t="str">
        <f>IF('Dépenses rémunération au réel'!$L77=0,"",'Dépenses rémunération au réel'!$L77)</f>
        <v/>
      </c>
      <c r="M77" s="191"/>
      <c r="N77" s="337" t="str">
        <f t="shared" si="9"/>
        <v/>
      </c>
      <c r="O77" s="337" t="str">
        <f t="shared" si="10"/>
        <v/>
      </c>
      <c r="P77" s="191"/>
      <c r="Q77" s="340"/>
      <c r="R77" s="340"/>
      <c r="S77" s="141" t="str">
        <f t="shared" si="11"/>
        <v/>
      </c>
      <c r="T77" s="357"/>
      <c r="U77" s="193"/>
      <c r="V77" s="209" t="str">
        <f t="shared" si="7"/>
        <v/>
      </c>
      <c r="W77" s="209" t="str">
        <f t="shared" si="12"/>
        <v/>
      </c>
      <c r="X77" s="450" t="str">
        <f>IF(AND(OR(M77="KO",L77&lt;&gt;""),OR(M77="",N77="",O77="")),Listes!$A$68,IF(AND(L77&lt;S77,U77=""),Listes!$A$70,IF(AND(L77&lt;&gt;"",S77&lt;L77,T77=""),Listes!$A$72,IF(AND(Y77="",OR(M77&lt;&gt;"",N77&lt;&gt;"",O77&lt;&gt;"",P77&lt;&gt;"",Q77&lt;&gt;"",R77&lt;&gt;"")),Listes!$A$73,""))))</f>
        <v/>
      </c>
      <c r="Y77" s="291"/>
      <c r="Z77" s="155">
        <f t="shared" si="8"/>
        <v>0</v>
      </c>
    </row>
    <row r="78" spans="1:26" ht="16.149999999999999" customHeight="1" x14ac:dyDescent="0.35">
      <c r="A78" s="126">
        <v>72</v>
      </c>
      <c r="B78" s="206" t="str">
        <f>IF('Dépenses rémunération au réel'!$B78="","",'Dépenses rémunération au réel'!$B78)</f>
        <v/>
      </c>
      <c r="C78" s="206" t="str">
        <f>IF('Dépenses rémunération au réel'!$C78="","",'Dépenses rémunération au réel'!$C78)</f>
        <v/>
      </c>
      <c r="D78" s="207" t="str">
        <f>IF('Dépenses rémunération au réel'!$D78="","",'Dépenses rémunération au réel'!$D78)</f>
        <v/>
      </c>
      <c r="E78" s="123" t="str">
        <f>IF('Dépenses rémunération au réel'!$E78="","",'Dépenses rémunération au réel'!$E78)</f>
        <v/>
      </c>
      <c r="F78" s="123" t="str">
        <f>IF('Dépenses rémunération au réel'!$F78="","",'Dépenses rémunération au réel'!$F78)</f>
        <v/>
      </c>
      <c r="G78" s="296" t="str">
        <f>IF('Dépenses rémunération au réel'!$G78="","",'Dépenses rémunération au réel'!$G78)</f>
        <v/>
      </c>
      <c r="H78" s="296" t="str">
        <f>IF('Dépenses rémunération au réel'!$H78="","",'Dépenses rémunération au réel'!$H78)</f>
        <v/>
      </c>
      <c r="I78" s="140" t="str">
        <f>IF('Dépenses rémunération au réel'!$I78="","",'Dépenses rémunération au réel'!$I78)</f>
        <v/>
      </c>
      <c r="J78" s="192" t="str">
        <f>IF('Dépenses rémunération au réel'!$J78="","",'Dépenses rémunération au réel'!$J78)</f>
        <v/>
      </c>
      <c r="K78" s="200" t="str">
        <f>IF('Dépenses rémunération au réel'!$K78="","",'Dépenses rémunération au réel'!$K78)</f>
        <v/>
      </c>
      <c r="L78" s="215" t="str">
        <f>IF('Dépenses rémunération au réel'!$L78=0,"",'Dépenses rémunération au réel'!$L78)</f>
        <v/>
      </c>
      <c r="M78" s="191"/>
      <c r="N78" s="337" t="str">
        <f t="shared" si="9"/>
        <v/>
      </c>
      <c r="O78" s="337" t="str">
        <f t="shared" si="10"/>
        <v/>
      </c>
      <c r="P78" s="191"/>
      <c r="Q78" s="340"/>
      <c r="R78" s="340"/>
      <c r="S78" s="141" t="str">
        <f t="shared" si="11"/>
        <v/>
      </c>
      <c r="T78" s="357"/>
      <c r="U78" s="193"/>
      <c r="V78" s="209" t="str">
        <f t="shared" si="7"/>
        <v/>
      </c>
      <c r="W78" s="209" t="str">
        <f t="shared" si="12"/>
        <v/>
      </c>
      <c r="X78" s="450" t="str">
        <f>IF(AND(OR(M78="KO",L78&lt;&gt;""),OR(M78="",N78="",O78="")),Listes!$A$68,IF(AND(L78&lt;S78,U78=""),Listes!$A$70,IF(AND(L78&lt;&gt;"",S78&lt;L78,T78=""),Listes!$A$72,IF(AND(Y78="",OR(M78&lt;&gt;"",N78&lt;&gt;"",O78&lt;&gt;"",P78&lt;&gt;"",Q78&lt;&gt;"",R78&lt;&gt;"")),Listes!$A$73,""))))</f>
        <v/>
      </c>
      <c r="Y78" s="291"/>
      <c r="Z78" s="155">
        <f t="shared" si="8"/>
        <v>0</v>
      </c>
    </row>
    <row r="79" spans="1:26" ht="16.149999999999999" customHeight="1" x14ac:dyDescent="0.35">
      <c r="A79" s="126">
        <v>73</v>
      </c>
      <c r="B79" s="206" t="str">
        <f>IF('Dépenses rémunération au réel'!$B79="","",'Dépenses rémunération au réel'!$B79)</f>
        <v/>
      </c>
      <c r="C79" s="206" t="str">
        <f>IF('Dépenses rémunération au réel'!$C79="","",'Dépenses rémunération au réel'!$C79)</f>
        <v/>
      </c>
      <c r="D79" s="207" t="str">
        <f>IF('Dépenses rémunération au réel'!$D79="","",'Dépenses rémunération au réel'!$D79)</f>
        <v/>
      </c>
      <c r="E79" s="123" t="str">
        <f>IF('Dépenses rémunération au réel'!$E79="","",'Dépenses rémunération au réel'!$E79)</f>
        <v/>
      </c>
      <c r="F79" s="123" t="str">
        <f>IF('Dépenses rémunération au réel'!$F79="","",'Dépenses rémunération au réel'!$F79)</f>
        <v/>
      </c>
      <c r="G79" s="296" t="str">
        <f>IF('Dépenses rémunération au réel'!$G79="","",'Dépenses rémunération au réel'!$G79)</f>
        <v/>
      </c>
      <c r="H79" s="296" t="str">
        <f>IF('Dépenses rémunération au réel'!$H79="","",'Dépenses rémunération au réel'!$H79)</f>
        <v/>
      </c>
      <c r="I79" s="140" t="str">
        <f>IF('Dépenses rémunération au réel'!$I79="","",'Dépenses rémunération au réel'!$I79)</f>
        <v/>
      </c>
      <c r="J79" s="192" t="str">
        <f>IF('Dépenses rémunération au réel'!$J79="","",'Dépenses rémunération au réel'!$J79)</f>
        <v/>
      </c>
      <c r="K79" s="200" t="str">
        <f>IF('Dépenses rémunération au réel'!$K79="","",'Dépenses rémunération au réel'!$K79)</f>
        <v/>
      </c>
      <c r="L79" s="215" t="str">
        <f>IF('Dépenses rémunération au réel'!$L79=0,"",'Dépenses rémunération au réel'!$L79)</f>
        <v/>
      </c>
      <c r="M79" s="191"/>
      <c r="N79" s="337" t="str">
        <f t="shared" si="9"/>
        <v/>
      </c>
      <c r="O79" s="337" t="str">
        <f t="shared" si="10"/>
        <v/>
      </c>
      <c r="P79" s="191"/>
      <c r="Q79" s="340"/>
      <c r="R79" s="340"/>
      <c r="S79" s="141" t="str">
        <f t="shared" si="11"/>
        <v/>
      </c>
      <c r="T79" s="357"/>
      <c r="U79" s="193"/>
      <c r="V79" s="209" t="str">
        <f t="shared" si="7"/>
        <v/>
      </c>
      <c r="W79" s="209" t="str">
        <f t="shared" si="12"/>
        <v/>
      </c>
      <c r="X79" s="450" t="str">
        <f>IF(AND(OR(M79="KO",L79&lt;&gt;""),OR(M79="",N79="",O79="")),Listes!$A$68,IF(AND(L79&lt;S79,U79=""),Listes!$A$70,IF(AND(L79&lt;&gt;"",S79&lt;L79,T79=""),Listes!$A$72,IF(AND(Y79="",OR(M79&lt;&gt;"",N79&lt;&gt;"",O79&lt;&gt;"",P79&lt;&gt;"",Q79&lt;&gt;"",R79&lt;&gt;"")),Listes!$A$73,""))))</f>
        <v/>
      </c>
      <c r="Y79" s="291"/>
      <c r="Z79" s="155">
        <f t="shared" si="8"/>
        <v>0</v>
      </c>
    </row>
    <row r="80" spans="1:26" ht="16.149999999999999" customHeight="1" x14ac:dyDescent="0.35">
      <c r="A80" s="126">
        <v>74</v>
      </c>
      <c r="B80" s="206" t="str">
        <f>IF('Dépenses rémunération au réel'!$B80="","",'Dépenses rémunération au réel'!$B80)</f>
        <v/>
      </c>
      <c r="C80" s="206" t="str">
        <f>IF('Dépenses rémunération au réel'!$C80="","",'Dépenses rémunération au réel'!$C80)</f>
        <v/>
      </c>
      <c r="D80" s="207" t="str">
        <f>IF('Dépenses rémunération au réel'!$D80="","",'Dépenses rémunération au réel'!$D80)</f>
        <v/>
      </c>
      <c r="E80" s="123" t="str">
        <f>IF('Dépenses rémunération au réel'!$E80="","",'Dépenses rémunération au réel'!$E80)</f>
        <v/>
      </c>
      <c r="F80" s="123" t="str">
        <f>IF('Dépenses rémunération au réel'!$F80="","",'Dépenses rémunération au réel'!$F80)</f>
        <v/>
      </c>
      <c r="G80" s="296" t="str">
        <f>IF('Dépenses rémunération au réel'!$G80="","",'Dépenses rémunération au réel'!$G80)</f>
        <v/>
      </c>
      <c r="H80" s="296" t="str">
        <f>IF('Dépenses rémunération au réel'!$H80="","",'Dépenses rémunération au réel'!$H80)</f>
        <v/>
      </c>
      <c r="I80" s="140" t="str">
        <f>IF('Dépenses rémunération au réel'!$I80="","",'Dépenses rémunération au réel'!$I80)</f>
        <v/>
      </c>
      <c r="J80" s="192" t="str">
        <f>IF('Dépenses rémunération au réel'!$J80="","",'Dépenses rémunération au réel'!$J80)</f>
        <v/>
      </c>
      <c r="K80" s="200" t="str">
        <f>IF('Dépenses rémunération au réel'!$K80="","",'Dépenses rémunération au réel'!$K80)</f>
        <v/>
      </c>
      <c r="L80" s="215" t="str">
        <f>IF('Dépenses rémunération au réel'!$L80=0,"",'Dépenses rémunération au réel'!$L80)</f>
        <v/>
      </c>
      <c r="M80" s="191"/>
      <c r="N80" s="337" t="str">
        <f t="shared" si="9"/>
        <v/>
      </c>
      <c r="O80" s="337" t="str">
        <f t="shared" si="10"/>
        <v/>
      </c>
      <c r="P80" s="191"/>
      <c r="Q80" s="340"/>
      <c r="R80" s="340"/>
      <c r="S80" s="141" t="str">
        <f t="shared" si="11"/>
        <v/>
      </c>
      <c r="T80" s="357"/>
      <c r="U80" s="193"/>
      <c r="V80" s="209" t="str">
        <f t="shared" si="7"/>
        <v/>
      </c>
      <c r="W80" s="209" t="str">
        <f t="shared" si="12"/>
        <v/>
      </c>
      <c r="X80" s="450" t="str">
        <f>IF(AND(OR(M80="KO",L80&lt;&gt;""),OR(M80="",N80="",O80="")),Listes!$A$68,IF(AND(L80&lt;S80,U80=""),Listes!$A$70,IF(AND(L80&lt;&gt;"",S80&lt;L80,T80=""),Listes!$A$72,IF(AND(Y80="",OR(M80&lt;&gt;"",N80&lt;&gt;"",O80&lt;&gt;"",P80&lt;&gt;"",Q80&lt;&gt;"",R80&lt;&gt;"")),Listes!$A$73,""))))</f>
        <v/>
      </c>
      <c r="Y80" s="291"/>
      <c r="Z80" s="155">
        <f t="shared" si="8"/>
        <v>0</v>
      </c>
    </row>
    <row r="81" spans="1:26" ht="16.149999999999999" customHeight="1" x14ac:dyDescent="0.35">
      <c r="A81" s="126">
        <v>75</v>
      </c>
      <c r="B81" s="206" t="str">
        <f>IF('Dépenses rémunération au réel'!$B81="","",'Dépenses rémunération au réel'!$B81)</f>
        <v/>
      </c>
      <c r="C81" s="206" t="str">
        <f>IF('Dépenses rémunération au réel'!$C81="","",'Dépenses rémunération au réel'!$C81)</f>
        <v/>
      </c>
      <c r="D81" s="207" t="str">
        <f>IF('Dépenses rémunération au réel'!$D81="","",'Dépenses rémunération au réel'!$D81)</f>
        <v/>
      </c>
      <c r="E81" s="123" t="str">
        <f>IF('Dépenses rémunération au réel'!$E81="","",'Dépenses rémunération au réel'!$E81)</f>
        <v/>
      </c>
      <c r="F81" s="123" t="str">
        <f>IF('Dépenses rémunération au réel'!$F81="","",'Dépenses rémunération au réel'!$F81)</f>
        <v/>
      </c>
      <c r="G81" s="296" t="str">
        <f>IF('Dépenses rémunération au réel'!$G81="","",'Dépenses rémunération au réel'!$G81)</f>
        <v/>
      </c>
      <c r="H81" s="296" t="str">
        <f>IF('Dépenses rémunération au réel'!$H81="","",'Dépenses rémunération au réel'!$H81)</f>
        <v/>
      </c>
      <c r="I81" s="140" t="str">
        <f>IF('Dépenses rémunération au réel'!$I81="","",'Dépenses rémunération au réel'!$I81)</f>
        <v/>
      </c>
      <c r="J81" s="192" t="str">
        <f>IF('Dépenses rémunération au réel'!$J81="","",'Dépenses rémunération au réel'!$J81)</f>
        <v/>
      </c>
      <c r="K81" s="200" t="str">
        <f>IF('Dépenses rémunération au réel'!$K81="","",'Dépenses rémunération au réel'!$K81)</f>
        <v/>
      </c>
      <c r="L81" s="215" t="str">
        <f>IF('Dépenses rémunération au réel'!$L81=0,"",'Dépenses rémunération au réel'!$L81)</f>
        <v/>
      </c>
      <c r="M81" s="191"/>
      <c r="N81" s="337" t="str">
        <f t="shared" si="9"/>
        <v/>
      </c>
      <c r="O81" s="337" t="str">
        <f t="shared" si="10"/>
        <v/>
      </c>
      <c r="P81" s="191"/>
      <c r="Q81" s="340"/>
      <c r="R81" s="340"/>
      <c r="S81" s="141" t="str">
        <f t="shared" si="11"/>
        <v/>
      </c>
      <c r="T81" s="357"/>
      <c r="U81" s="193"/>
      <c r="V81" s="209" t="str">
        <f t="shared" si="7"/>
        <v/>
      </c>
      <c r="W81" s="209" t="str">
        <f t="shared" si="12"/>
        <v/>
      </c>
      <c r="X81" s="450" t="str">
        <f>IF(AND(OR(M81="KO",L81&lt;&gt;""),OR(M81="",N81="",O81="")),Listes!$A$68,IF(AND(L81&lt;S81,U81=""),Listes!$A$70,IF(AND(L81&lt;&gt;"",S81&lt;L81,T81=""),Listes!$A$72,IF(AND(Y81="",OR(M81&lt;&gt;"",N81&lt;&gt;"",O81&lt;&gt;"",P81&lt;&gt;"",Q81&lt;&gt;"",R81&lt;&gt;"")),Listes!$A$73,""))))</f>
        <v/>
      </c>
      <c r="Y81" s="291"/>
      <c r="Z81" s="155">
        <f t="shared" si="8"/>
        <v>0</v>
      </c>
    </row>
    <row r="82" spans="1:26" ht="16.149999999999999" customHeight="1" x14ac:dyDescent="0.35">
      <c r="A82" s="126">
        <v>76</v>
      </c>
      <c r="B82" s="206" t="str">
        <f>IF('Dépenses rémunération au réel'!$B82="","",'Dépenses rémunération au réel'!$B82)</f>
        <v/>
      </c>
      <c r="C82" s="206" t="str">
        <f>IF('Dépenses rémunération au réel'!$C82="","",'Dépenses rémunération au réel'!$C82)</f>
        <v/>
      </c>
      <c r="D82" s="207" t="str">
        <f>IF('Dépenses rémunération au réel'!$D82="","",'Dépenses rémunération au réel'!$D82)</f>
        <v/>
      </c>
      <c r="E82" s="123" t="str">
        <f>IF('Dépenses rémunération au réel'!$E82="","",'Dépenses rémunération au réel'!$E82)</f>
        <v/>
      </c>
      <c r="F82" s="123" t="str">
        <f>IF('Dépenses rémunération au réel'!$F82="","",'Dépenses rémunération au réel'!$F82)</f>
        <v/>
      </c>
      <c r="G82" s="296" t="str">
        <f>IF('Dépenses rémunération au réel'!$G82="","",'Dépenses rémunération au réel'!$G82)</f>
        <v/>
      </c>
      <c r="H82" s="296" t="str">
        <f>IF('Dépenses rémunération au réel'!$H82="","",'Dépenses rémunération au réel'!$H82)</f>
        <v/>
      </c>
      <c r="I82" s="140" t="str">
        <f>IF('Dépenses rémunération au réel'!$I82="","",'Dépenses rémunération au réel'!$I82)</f>
        <v/>
      </c>
      <c r="J82" s="192" t="str">
        <f>IF('Dépenses rémunération au réel'!$J82="","",'Dépenses rémunération au réel'!$J82)</f>
        <v/>
      </c>
      <c r="K82" s="200" t="str">
        <f>IF('Dépenses rémunération au réel'!$K82="","",'Dépenses rémunération au réel'!$K82)</f>
        <v/>
      </c>
      <c r="L82" s="215" t="str">
        <f>IF('Dépenses rémunération au réel'!$L82=0,"",'Dépenses rémunération au réel'!$L82)</f>
        <v/>
      </c>
      <c r="M82" s="191"/>
      <c r="N82" s="337" t="str">
        <f t="shared" si="9"/>
        <v/>
      </c>
      <c r="O82" s="337" t="str">
        <f t="shared" si="10"/>
        <v/>
      </c>
      <c r="P82" s="191"/>
      <c r="Q82" s="340"/>
      <c r="R82" s="340"/>
      <c r="S82" s="141" t="str">
        <f t="shared" si="11"/>
        <v/>
      </c>
      <c r="T82" s="357"/>
      <c r="U82" s="193"/>
      <c r="V82" s="209" t="str">
        <f t="shared" si="7"/>
        <v/>
      </c>
      <c r="W82" s="209" t="str">
        <f t="shared" si="12"/>
        <v/>
      </c>
      <c r="X82" s="450" t="str">
        <f>IF(AND(OR(M82="KO",L82&lt;&gt;""),OR(M82="",N82="",O82="")),Listes!$A$68,IF(AND(L82&lt;S82,U82=""),Listes!$A$70,IF(AND(L82&lt;&gt;"",S82&lt;L82,T82=""),Listes!$A$72,IF(AND(Y82="",OR(M82&lt;&gt;"",N82&lt;&gt;"",O82&lt;&gt;"",P82&lt;&gt;"",Q82&lt;&gt;"",R82&lt;&gt;"")),Listes!$A$73,""))))</f>
        <v/>
      </c>
      <c r="Y82" s="291"/>
      <c r="Z82" s="155">
        <f t="shared" si="8"/>
        <v>0</v>
      </c>
    </row>
    <row r="83" spans="1:26" ht="16.149999999999999" customHeight="1" x14ac:dyDescent="0.35">
      <c r="A83" s="126">
        <v>77</v>
      </c>
      <c r="B83" s="206" t="str">
        <f>IF('Dépenses rémunération au réel'!$B83="","",'Dépenses rémunération au réel'!$B83)</f>
        <v/>
      </c>
      <c r="C83" s="206" t="str">
        <f>IF('Dépenses rémunération au réel'!$C83="","",'Dépenses rémunération au réel'!$C83)</f>
        <v/>
      </c>
      <c r="D83" s="207" t="str">
        <f>IF('Dépenses rémunération au réel'!$D83="","",'Dépenses rémunération au réel'!$D83)</f>
        <v/>
      </c>
      <c r="E83" s="123" t="str">
        <f>IF('Dépenses rémunération au réel'!$E83="","",'Dépenses rémunération au réel'!$E83)</f>
        <v/>
      </c>
      <c r="F83" s="123" t="str">
        <f>IF('Dépenses rémunération au réel'!$F83="","",'Dépenses rémunération au réel'!$F83)</f>
        <v/>
      </c>
      <c r="G83" s="296" t="str">
        <f>IF('Dépenses rémunération au réel'!$G83="","",'Dépenses rémunération au réel'!$G83)</f>
        <v/>
      </c>
      <c r="H83" s="296" t="str">
        <f>IF('Dépenses rémunération au réel'!$H83="","",'Dépenses rémunération au réel'!$H83)</f>
        <v/>
      </c>
      <c r="I83" s="140" t="str">
        <f>IF('Dépenses rémunération au réel'!$I83="","",'Dépenses rémunération au réel'!$I83)</f>
        <v/>
      </c>
      <c r="J83" s="192" t="str">
        <f>IF('Dépenses rémunération au réel'!$J83="","",'Dépenses rémunération au réel'!$J83)</f>
        <v/>
      </c>
      <c r="K83" s="200" t="str">
        <f>IF('Dépenses rémunération au réel'!$K83="","",'Dépenses rémunération au réel'!$K83)</f>
        <v/>
      </c>
      <c r="L83" s="215" t="str">
        <f>IF('Dépenses rémunération au réel'!$L83=0,"",'Dépenses rémunération au réel'!$L83)</f>
        <v/>
      </c>
      <c r="M83" s="191"/>
      <c r="N83" s="337" t="str">
        <f t="shared" si="9"/>
        <v/>
      </c>
      <c r="O83" s="337" t="str">
        <f t="shared" si="10"/>
        <v/>
      </c>
      <c r="P83" s="191"/>
      <c r="Q83" s="340"/>
      <c r="R83" s="340"/>
      <c r="S83" s="141" t="str">
        <f t="shared" si="11"/>
        <v/>
      </c>
      <c r="T83" s="357"/>
      <c r="U83" s="193"/>
      <c r="V83" s="209" t="str">
        <f t="shared" si="7"/>
        <v/>
      </c>
      <c r="W83" s="209" t="str">
        <f t="shared" si="12"/>
        <v/>
      </c>
      <c r="X83" s="450" t="str">
        <f>IF(AND(OR(M83="KO",L83&lt;&gt;""),OR(M83="",N83="",O83="")),Listes!$A$68,IF(AND(L83&lt;S83,U83=""),Listes!$A$70,IF(AND(L83&lt;&gt;"",S83&lt;L83,T83=""),Listes!$A$72,IF(AND(Y83="",OR(M83&lt;&gt;"",N83&lt;&gt;"",O83&lt;&gt;"",P83&lt;&gt;"",Q83&lt;&gt;"",R83&lt;&gt;"")),Listes!$A$73,""))))</f>
        <v/>
      </c>
      <c r="Y83" s="291"/>
      <c r="Z83" s="155">
        <f t="shared" si="8"/>
        <v>0</v>
      </c>
    </row>
    <row r="84" spans="1:26" ht="16.149999999999999" customHeight="1" x14ac:dyDescent="0.35">
      <c r="A84" s="126">
        <v>78</v>
      </c>
      <c r="B84" s="206" t="str">
        <f>IF('Dépenses rémunération au réel'!$B84="","",'Dépenses rémunération au réel'!$B84)</f>
        <v/>
      </c>
      <c r="C84" s="206" t="str">
        <f>IF('Dépenses rémunération au réel'!$C84="","",'Dépenses rémunération au réel'!$C84)</f>
        <v/>
      </c>
      <c r="D84" s="207" t="str">
        <f>IF('Dépenses rémunération au réel'!$D84="","",'Dépenses rémunération au réel'!$D84)</f>
        <v/>
      </c>
      <c r="E84" s="123" t="str">
        <f>IF('Dépenses rémunération au réel'!$E84="","",'Dépenses rémunération au réel'!$E84)</f>
        <v/>
      </c>
      <c r="F84" s="123" t="str">
        <f>IF('Dépenses rémunération au réel'!$F84="","",'Dépenses rémunération au réel'!$F84)</f>
        <v/>
      </c>
      <c r="G84" s="296" t="str">
        <f>IF('Dépenses rémunération au réel'!$G84="","",'Dépenses rémunération au réel'!$G84)</f>
        <v/>
      </c>
      <c r="H84" s="296" t="str">
        <f>IF('Dépenses rémunération au réel'!$H84="","",'Dépenses rémunération au réel'!$H84)</f>
        <v/>
      </c>
      <c r="I84" s="140" t="str">
        <f>IF('Dépenses rémunération au réel'!$I84="","",'Dépenses rémunération au réel'!$I84)</f>
        <v/>
      </c>
      <c r="J84" s="192" t="str">
        <f>IF('Dépenses rémunération au réel'!$J84="","",'Dépenses rémunération au réel'!$J84)</f>
        <v/>
      </c>
      <c r="K84" s="200" t="str">
        <f>IF('Dépenses rémunération au réel'!$K84="","",'Dépenses rémunération au réel'!$K84)</f>
        <v/>
      </c>
      <c r="L84" s="215" t="str">
        <f>IF('Dépenses rémunération au réel'!$L84=0,"",'Dépenses rémunération au réel'!$L84)</f>
        <v/>
      </c>
      <c r="M84" s="191"/>
      <c r="N84" s="337" t="str">
        <f t="shared" si="9"/>
        <v/>
      </c>
      <c r="O84" s="337" t="str">
        <f t="shared" si="10"/>
        <v/>
      </c>
      <c r="P84" s="191"/>
      <c r="Q84" s="340"/>
      <c r="R84" s="340"/>
      <c r="S84" s="141" t="str">
        <f t="shared" si="11"/>
        <v/>
      </c>
      <c r="T84" s="357"/>
      <c r="U84" s="193"/>
      <c r="V84" s="209" t="str">
        <f t="shared" si="7"/>
        <v/>
      </c>
      <c r="W84" s="209" t="str">
        <f t="shared" si="12"/>
        <v/>
      </c>
      <c r="X84" s="450" t="str">
        <f>IF(AND(OR(M84="KO",L84&lt;&gt;""),OR(M84="",N84="",O84="")),Listes!$A$68,IF(AND(L84&lt;S84,U84=""),Listes!$A$70,IF(AND(L84&lt;&gt;"",S84&lt;L84,T84=""),Listes!$A$72,IF(AND(Y84="",OR(M84&lt;&gt;"",N84&lt;&gt;"",O84&lt;&gt;"",P84&lt;&gt;"",Q84&lt;&gt;"",R84&lt;&gt;"")),Listes!$A$73,""))))</f>
        <v/>
      </c>
      <c r="Y84" s="291"/>
      <c r="Z84" s="155">
        <f t="shared" si="8"/>
        <v>0</v>
      </c>
    </row>
    <row r="85" spans="1:26" ht="16.149999999999999" customHeight="1" x14ac:dyDescent="0.35">
      <c r="A85" s="126">
        <v>79</v>
      </c>
      <c r="B85" s="206" t="str">
        <f>IF('Dépenses rémunération au réel'!$B85="","",'Dépenses rémunération au réel'!$B85)</f>
        <v/>
      </c>
      <c r="C85" s="206" t="str">
        <f>IF('Dépenses rémunération au réel'!$C85="","",'Dépenses rémunération au réel'!$C85)</f>
        <v/>
      </c>
      <c r="D85" s="207" t="str">
        <f>IF('Dépenses rémunération au réel'!$D85="","",'Dépenses rémunération au réel'!$D85)</f>
        <v/>
      </c>
      <c r="E85" s="123" t="str">
        <f>IF('Dépenses rémunération au réel'!$E85="","",'Dépenses rémunération au réel'!$E85)</f>
        <v/>
      </c>
      <c r="F85" s="123" t="str">
        <f>IF('Dépenses rémunération au réel'!$F85="","",'Dépenses rémunération au réel'!$F85)</f>
        <v/>
      </c>
      <c r="G85" s="296" t="str">
        <f>IF('Dépenses rémunération au réel'!$G85="","",'Dépenses rémunération au réel'!$G85)</f>
        <v/>
      </c>
      <c r="H85" s="296" t="str">
        <f>IF('Dépenses rémunération au réel'!$H85="","",'Dépenses rémunération au réel'!$H85)</f>
        <v/>
      </c>
      <c r="I85" s="140" t="str">
        <f>IF('Dépenses rémunération au réel'!$I85="","",'Dépenses rémunération au réel'!$I85)</f>
        <v/>
      </c>
      <c r="J85" s="192" t="str">
        <f>IF('Dépenses rémunération au réel'!$J85="","",'Dépenses rémunération au réel'!$J85)</f>
        <v/>
      </c>
      <c r="K85" s="200" t="str">
        <f>IF('Dépenses rémunération au réel'!$K85="","",'Dépenses rémunération au réel'!$K85)</f>
        <v/>
      </c>
      <c r="L85" s="215" t="str">
        <f>IF('Dépenses rémunération au réel'!$L85=0,"",'Dépenses rémunération au réel'!$L85)</f>
        <v/>
      </c>
      <c r="M85" s="191"/>
      <c r="N85" s="337" t="str">
        <f t="shared" si="9"/>
        <v/>
      </c>
      <c r="O85" s="337" t="str">
        <f t="shared" si="10"/>
        <v/>
      </c>
      <c r="P85" s="191"/>
      <c r="Q85" s="340"/>
      <c r="R85" s="340"/>
      <c r="S85" s="141" t="str">
        <f t="shared" si="11"/>
        <v/>
      </c>
      <c r="T85" s="357"/>
      <c r="U85" s="193"/>
      <c r="V85" s="209" t="str">
        <f t="shared" si="7"/>
        <v/>
      </c>
      <c r="W85" s="209" t="str">
        <f t="shared" si="12"/>
        <v/>
      </c>
      <c r="X85" s="450" t="str">
        <f>IF(AND(OR(M85="KO",L85&lt;&gt;""),OR(M85="",N85="",O85="")),Listes!$A$68,IF(AND(L85&lt;S85,U85=""),Listes!$A$70,IF(AND(L85&lt;&gt;"",S85&lt;L85,T85=""),Listes!$A$72,IF(AND(Y85="",OR(M85&lt;&gt;"",N85&lt;&gt;"",O85&lt;&gt;"",P85&lt;&gt;"",Q85&lt;&gt;"",R85&lt;&gt;"")),Listes!$A$73,""))))</f>
        <v/>
      </c>
      <c r="Y85" s="291"/>
      <c r="Z85" s="155">
        <f t="shared" si="8"/>
        <v>0</v>
      </c>
    </row>
    <row r="86" spans="1:26" ht="16.149999999999999" customHeight="1" x14ac:dyDescent="0.35">
      <c r="A86" s="126">
        <v>80</v>
      </c>
      <c r="B86" s="206" t="str">
        <f>IF('Dépenses rémunération au réel'!$B86="","",'Dépenses rémunération au réel'!$B86)</f>
        <v/>
      </c>
      <c r="C86" s="206" t="str">
        <f>IF('Dépenses rémunération au réel'!$C86="","",'Dépenses rémunération au réel'!$C86)</f>
        <v/>
      </c>
      <c r="D86" s="207" t="str">
        <f>IF('Dépenses rémunération au réel'!$D86="","",'Dépenses rémunération au réel'!$D86)</f>
        <v/>
      </c>
      <c r="E86" s="123" t="str">
        <f>IF('Dépenses rémunération au réel'!$E86="","",'Dépenses rémunération au réel'!$E86)</f>
        <v/>
      </c>
      <c r="F86" s="123" t="str">
        <f>IF('Dépenses rémunération au réel'!$F86="","",'Dépenses rémunération au réel'!$F86)</f>
        <v/>
      </c>
      <c r="G86" s="296" t="str">
        <f>IF('Dépenses rémunération au réel'!$G86="","",'Dépenses rémunération au réel'!$G86)</f>
        <v/>
      </c>
      <c r="H86" s="296" t="str">
        <f>IF('Dépenses rémunération au réel'!$H86="","",'Dépenses rémunération au réel'!$H86)</f>
        <v/>
      </c>
      <c r="I86" s="140" t="str">
        <f>IF('Dépenses rémunération au réel'!$I86="","",'Dépenses rémunération au réel'!$I86)</f>
        <v/>
      </c>
      <c r="J86" s="192" t="str">
        <f>IF('Dépenses rémunération au réel'!$J86="","",'Dépenses rémunération au réel'!$J86)</f>
        <v/>
      </c>
      <c r="K86" s="200" t="str">
        <f>IF('Dépenses rémunération au réel'!$K86="","",'Dépenses rémunération au réel'!$K86)</f>
        <v/>
      </c>
      <c r="L86" s="215" t="str">
        <f>IF('Dépenses rémunération au réel'!$L86=0,"",'Dépenses rémunération au réel'!$L86)</f>
        <v/>
      </c>
      <c r="M86" s="191"/>
      <c r="N86" s="337" t="str">
        <f t="shared" si="9"/>
        <v/>
      </c>
      <c r="O86" s="337" t="str">
        <f t="shared" si="10"/>
        <v/>
      </c>
      <c r="P86" s="191"/>
      <c r="Q86" s="340"/>
      <c r="R86" s="340"/>
      <c r="S86" s="141" t="str">
        <f t="shared" si="11"/>
        <v/>
      </c>
      <c r="T86" s="357"/>
      <c r="U86" s="193"/>
      <c r="V86" s="209" t="str">
        <f t="shared" si="7"/>
        <v/>
      </c>
      <c r="W86" s="209" t="str">
        <f t="shared" si="12"/>
        <v/>
      </c>
      <c r="X86" s="450" t="str">
        <f>IF(AND(OR(M86="KO",L86&lt;&gt;""),OR(M86="",N86="",O86="")),Listes!$A$68,IF(AND(L86&lt;S86,U86=""),Listes!$A$70,IF(AND(L86&lt;&gt;"",S86&lt;L86,T86=""),Listes!$A$72,IF(AND(Y86="",OR(M86&lt;&gt;"",N86&lt;&gt;"",O86&lt;&gt;"",P86&lt;&gt;"",Q86&lt;&gt;"",R86&lt;&gt;"")),Listes!$A$73,""))))</f>
        <v/>
      </c>
      <c r="Y86" s="291"/>
      <c r="Z86" s="155">
        <f t="shared" si="8"/>
        <v>0</v>
      </c>
    </row>
    <row r="87" spans="1:26" ht="16.149999999999999" customHeight="1" x14ac:dyDescent="0.35">
      <c r="A87" s="126">
        <v>81</v>
      </c>
      <c r="B87" s="206" t="str">
        <f>IF('Dépenses rémunération au réel'!$B87="","",'Dépenses rémunération au réel'!$B87)</f>
        <v/>
      </c>
      <c r="C87" s="206" t="str">
        <f>IF('Dépenses rémunération au réel'!$C87="","",'Dépenses rémunération au réel'!$C87)</f>
        <v/>
      </c>
      <c r="D87" s="207" t="str">
        <f>IF('Dépenses rémunération au réel'!$D87="","",'Dépenses rémunération au réel'!$D87)</f>
        <v/>
      </c>
      <c r="E87" s="123" t="str">
        <f>IF('Dépenses rémunération au réel'!$E87="","",'Dépenses rémunération au réel'!$E87)</f>
        <v/>
      </c>
      <c r="F87" s="123" t="str">
        <f>IF('Dépenses rémunération au réel'!$F87="","",'Dépenses rémunération au réel'!$F87)</f>
        <v/>
      </c>
      <c r="G87" s="296" t="str">
        <f>IF('Dépenses rémunération au réel'!$G87="","",'Dépenses rémunération au réel'!$G87)</f>
        <v/>
      </c>
      <c r="H87" s="296" t="str">
        <f>IF('Dépenses rémunération au réel'!$H87="","",'Dépenses rémunération au réel'!$H87)</f>
        <v/>
      </c>
      <c r="I87" s="140" t="str">
        <f>IF('Dépenses rémunération au réel'!$I87="","",'Dépenses rémunération au réel'!$I87)</f>
        <v/>
      </c>
      <c r="J87" s="192" t="str">
        <f>IF('Dépenses rémunération au réel'!$J87="","",'Dépenses rémunération au réel'!$J87)</f>
        <v/>
      </c>
      <c r="K87" s="200" t="str">
        <f>IF('Dépenses rémunération au réel'!$K87="","",'Dépenses rémunération au réel'!$K87)</f>
        <v/>
      </c>
      <c r="L87" s="215" t="str">
        <f>IF('Dépenses rémunération au réel'!$L87=0,"",'Dépenses rémunération au réel'!$L87)</f>
        <v/>
      </c>
      <c r="M87" s="191"/>
      <c r="N87" s="337" t="str">
        <f t="shared" si="9"/>
        <v/>
      </c>
      <c r="O87" s="337" t="str">
        <f t="shared" si="10"/>
        <v/>
      </c>
      <c r="P87" s="191"/>
      <c r="Q87" s="340"/>
      <c r="R87" s="340"/>
      <c r="S87" s="141" t="str">
        <f t="shared" si="11"/>
        <v/>
      </c>
      <c r="T87" s="357"/>
      <c r="U87" s="193"/>
      <c r="V87" s="209" t="str">
        <f t="shared" si="7"/>
        <v/>
      </c>
      <c r="W87" s="209" t="str">
        <f t="shared" si="12"/>
        <v/>
      </c>
      <c r="X87" s="450" t="str">
        <f>IF(AND(OR(M87="KO",L87&lt;&gt;""),OR(M87="",N87="",O87="")),Listes!$A$68,IF(AND(L87&lt;S87,U87=""),Listes!$A$70,IF(AND(L87&lt;&gt;"",S87&lt;L87,T87=""),Listes!$A$72,IF(AND(Y87="",OR(M87&lt;&gt;"",N87&lt;&gt;"",O87&lt;&gt;"",P87&lt;&gt;"",Q87&lt;&gt;"",R87&lt;&gt;"")),Listes!$A$73,""))))</f>
        <v/>
      </c>
      <c r="Y87" s="291"/>
      <c r="Z87" s="155">
        <f t="shared" si="8"/>
        <v>0</v>
      </c>
    </row>
    <row r="88" spans="1:26" ht="16.149999999999999" customHeight="1" x14ac:dyDescent="0.35">
      <c r="A88" s="126">
        <v>82</v>
      </c>
      <c r="B88" s="206" t="str">
        <f>IF('Dépenses rémunération au réel'!$B88="","",'Dépenses rémunération au réel'!$B88)</f>
        <v/>
      </c>
      <c r="C88" s="206" t="str">
        <f>IF('Dépenses rémunération au réel'!$C88="","",'Dépenses rémunération au réel'!$C88)</f>
        <v/>
      </c>
      <c r="D88" s="207" t="str">
        <f>IF('Dépenses rémunération au réel'!$D88="","",'Dépenses rémunération au réel'!$D88)</f>
        <v/>
      </c>
      <c r="E88" s="123" t="str">
        <f>IF('Dépenses rémunération au réel'!$E88="","",'Dépenses rémunération au réel'!$E88)</f>
        <v/>
      </c>
      <c r="F88" s="123" t="str">
        <f>IF('Dépenses rémunération au réel'!$F88="","",'Dépenses rémunération au réel'!$F88)</f>
        <v/>
      </c>
      <c r="G88" s="296" t="str">
        <f>IF('Dépenses rémunération au réel'!$G88="","",'Dépenses rémunération au réel'!$G88)</f>
        <v/>
      </c>
      <c r="H88" s="296" t="str">
        <f>IF('Dépenses rémunération au réel'!$H88="","",'Dépenses rémunération au réel'!$H88)</f>
        <v/>
      </c>
      <c r="I88" s="140" t="str">
        <f>IF('Dépenses rémunération au réel'!$I88="","",'Dépenses rémunération au réel'!$I88)</f>
        <v/>
      </c>
      <c r="J88" s="192" t="str">
        <f>IF('Dépenses rémunération au réel'!$J88="","",'Dépenses rémunération au réel'!$J88)</f>
        <v/>
      </c>
      <c r="K88" s="200" t="str">
        <f>IF('Dépenses rémunération au réel'!$K88="","",'Dépenses rémunération au réel'!$K88)</f>
        <v/>
      </c>
      <c r="L88" s="215" t="str">
        <f>IF('Dépenses rémunération au réel'!$L88=0,"",'Dépenses rémunération au réel'!$L88)</f>
        <v/>
      </c>
      <c r="M88" s="191"/>
      <c r="N88" s="337" t="str">
        <f t="shared" si="9"/>
        <v/>
      </c>
      <c r="O88" s="337" t="str">
        <f t="shared" si="10"/>
        <v/>
      </c>
      <c r="P88" s="191"/>
      <c r="Q88" s="340"/>
      <c r="R88" s="340"/>
      <c r="S88" s="141" t="str">
        <f t="shared" si="11"/>
        <v/>
      </c>
      <c r="T88" s="357"/>
      <c r="U88" s="193"/>
      <c r="V88" s="209" t="str">
        <f t="shared" si="7"/>
        <v/>
      </c>
      <c r="W88" s="209" t="str">
        <f t="shared" si="12"/>
        <v/>
      </c>
      <c r="X88" s="450" t="str">
        <f>IF(AND(OR(M88="KO",L88&lt;&gt;""),OR(M88="",N88="",O88="")),Listes!$A$68,IF(AND(L88&lt;S88,U88=""),Listes!$A$70,IF(AND(L88&lt;&gt;"",S88&lt;L88,T88=""),Listes!$A$72,IF(AND(Y88="",OR(M88&lt;&gt;"",N88&lt;&gt;"",O88&lt;&gt;"",P88&lt;&gt;"",Q88&lt;&gt;"",R88&lt;&gt;"")),Listes!$A$73,""))))</f>
        <v/>
      </c>
      <c r="Y88" s="291"/>
      <c r="Z88" s="155">
        <f t="shared" si="8"/>
        <v>0</v>
      </c>
    </row>
    <row r="89" spans="1:26" ht="16.149999999999999" customHeight="1" x14ac:dyDescent="0.35">
      <c r="A89" s="126">
        <v>83</v>
      </c>
      <c r="B89" s="206" t="str">
        <f>IF('Dépenses rémunération au réel'!$B89="","",'Dépenses rémunération au réel'!$B89)</f>
        <v/>
      </c>
      <c r="C89" s="206" t="str">
        <f>IF('Dépenses rémunération au réel'!$C89="","",'Dépenses rémunération au réel'!$C89)</f>
        <v/>
      </c>
      <c r="D89" s="207" t="str">
        <f>IF('Dépenses rémunération au réel'!$D89="","",'Dépenses rémunération au réel'!$D89)</f>
        <v/>
      </c>
      <c r="E89" s="123" t="str">
        <f>IF('Dépenses rémunération au réel'!$E89="","",'Dépenses rémunération au réel'!$E89)</f>
        <v/>
      </c>
      <c r="F89" s="123" t="str">
        <f>IF('Dépenses rémunération au réel'!$F89="","",'Dépenses rémunération au réel'!$F89)</f>
        <v/>
      </c>
      <c r="G89" s="296" t="str">
        <f>IF('Dépenses rémunération au réel'!$G89="","",'Dépenses rémunération au réel'!$G89)</f>
        <v/>
      </c>
      <c r="H89" s="296" t="str">
        <f>IF('Dépenses rémunération au réel'!$H89="","",'Dépenses rémunération au réel'!$H89)</f>
        <v/>
      </c>
      <c r="I89" s="140" t="str">
        <f>IF('Dépenses rémunération au réel'!$I89="","",'Dépenses rémunération au réel'!$I89)</f>
        <v/>
      </c>
      <c r="J89" s="192" t="str">
        <f>IF('Dépenses rémunération au réel'!$J89="","",'Dépenses rémunération au réel'!$J89)</f>
        <v/>
      </c>
      <c r="K89" s="200" t="str">
        <f>IF('Dépenses rémunération au réel'!$K89="","",'Dépenses rémunération au réel'!$K89)</f>
        <v/>
      </c>
      <c r="L89" s="215" t="str">
        <f>IF('Dépenses rémunération au réel'!$L89=0,"",'Dépenses rémunération au réel'!$L89)</f>
        <v/>
      </c>
      <c r="M89" s="191"/>
      <c r="N89" s="337" t="str">
        <f t="shared" si="9"/>
        <v/>
      </c>
      <c r="O89" s="337" t="str">
        <f t="shared" si="10"/>
        <v/>
      </c>
      <c r="P89" s="191"/>
      <c r="Q89" s="340"/>
      <c r="R89" s="340"/>
      <c r="S89" s="141" t="str">
        <f t="shared" si="11"/>
        <v/>
      </c>
      <c r="T89" s="357"/>
      <c r="U89" s="193"/>
      <c r="V89" s="209" t="str">
        <f t="shared" si="7"/>
        <v/>
      </c>
      <c r="W89" s="209" t="str">
        <f t="shared" si="12"/>
        <v/>
      </c>
      <c r="X89" s="450" t="str">
        <f>IF(AND(OR(M89="KO",L89&lt;&gt;""),OR(M89="",N89="",O89="")),Listes!$A$68,IF(AND(L89&lt;S89,U89=""),Listes!$A$70,IF(AND(L89&lt;&gt;"",S89&lt;L89,T89=""),Listes!$A$72,IF(AND(Y89="",OR(M89&lt;&gt;"",N89&lt;&gt;"",O89&lt;&gt;"",P89&lt;&gt;"",Q89&lt;&gt;"",R89&lt;&gt;"")),Listes!$A$73,""))))</f>
        <v/>
      </c>
      <c r="Y89" s="291"/>
      <c r="Z89" s="155">
        <f t="shared" si="8"/>
        <v>0</v>
      </c>
    </row>
    <row r="90" spans="1:26" ht="16.149999999999999" customHeight="1" x14ac:dyDescent="0.35">
      <c r="A90" s="126">
        <v>84</v>
      </c>
      <c r="B90" s="206" t="str">
        <f>IF('Dépenses rémunération au réel'!$B90="","",'Dépenses rémunération au réel'!$B90)</f>
        <v/>
      </c>
      <c r="C90" s="206" t="str">
        <f>IF('Dépenses rémunération au réel'!$C90="","",'Dépenses rémunération au réel'!$C90)</f>
        <v/>
      </c>
      <c r="D90" s="207" t="str">
        <f>IF('Dépenses rémunération au réel'!$D90="","",'Dépenses rémunération au réel'!$D90)</f>
        <v/>
      </c>
      <c r="E90" s="123" t="str">
        <f>IF('Dépenses rémunération au réel'!$E90="","",'Dépenses rémunération au réel'!$E90)</f>
        <v/>
      </c>
      <c r="F90" s="123" t="str">
        <f>IF('Dépenses rémunération au réel'!$F90="","",'Dépenses rémunération au réel'!$F90)</f>
        <v/>
      </c>
      <c r="G90" s="296" t="str">
        <f>IF('Dépenses rémunération au réel'!$G90="","",'Dépenses rémunération au réel'!$G90)</f>
        <v/>
      </c>
      <c r="H90" s="296" t="str">
        <f>IF('Dépenses rémunération au réel'!$H90="","",'Dépenses rémunération au réel'!$H90)</f>
        <v/>
      </c>
      <c r="I90" s="140" t="str">
        <f>IF('Dépenses rémunération au réel'!$I90="","",'Dépenses rémunération au réel'!$I90)</f>
        <v/>
      </c>
      <c r="J90" s="192" t="str">
        <f>IF('Dépenses rémunération au réel'!$J90="","",'Dépenses rémunération au réel'!$J90)</f>
        <v/>
      </c>
      <c r="K90" s="200" t="str">
        <f>IF('Dépenses rémunération au réel'!$K90="","",'Dépenses rémunération au réel'!$K90)</f>
        <v/>
      </c>
      <c r="L90" s="215" t="str">
        <f>IF('Dépenses rémunération au réel'!$L90=0,"",'Dépenses rémunération au réel'!$L90)</f>
        <v/>
      </c>
      <c r="M90" s="191"/>
      <c r="N90" s="337" t="str">
        <f t="shared" si="9"/>
        <v/>
      </c>
      <c r="O90" s="337" t="str">
        <f t="shared" si="10"/>
        <v/>
      </c>
      <c r="P90" s="191"/>
      <c r="Q90" s="340"/>
      <c r="R90" s="340"/>
      <c r="S90" s="141" t="str">
        <f t="shared" si="11"/>
        <v/>
      </c>
      <c r="T90" s="357"/>
      <c r="U90" s="193"/>
      <c r="V90" s="209" t="str">
        <f t="shared" si="7"/>
        <v/>
      </c>
      <c r="W90" s="209" t="str">
        <f t="shared" si="12"/>
        <v/>
      </c>
      <c r="X90" s="450" t="str">
        <f>IF(AND(OR(M90="KO",L90&lt;&gt;""),OR(M90="",N90="",O90="")),Listes!$A$68,IF(AND(L90&lt;S90,U90=""),Listes!$A$70,IF(AND(L90&lt;&gt;"",S90&lt;L90,T90=""),Listes!$A$72,IF(AND(Y90="",OR(M90&lt;&gt;"",N90&lt;&gt;"",O90&lt;&gt;"",P90&lt;&gt;"",Q90&lt;&gt;"",R90&lt;&gt;"")),Listes!$A$73,""))))</f>
        <v/>
      </c>
      <c r="Y90" s="291"/>
      <c r="Z90" s="155">
        <f t="shared" si="8"/>
        <v>0</v>
      </c>
    </row>
    <row r="91" spans="1:26" ht="16.149999999999999" customHeight="1" x14ac:dyDescent="0.35">
      <c r="A91" s="126">
        <v>85</v>
      </c>
      <c r="B91" s="206" t="str">
        <f>IF('Dépenses rémunération au réel'!$B91="","",'Dépenses rémunération au réel'!$B91)</f>
        <v/>
      </c>
      <c r="C91" s="206" t="str">
        <f>IF('Dépenses rémunération au réel'!$C91="","",'Dépenses rémunération au réel'!$C91)</f>
        <v/>
      </c>
      <c r="D91" s="207" t="str">
        <f>IF('Dépenses rémunération au réel'!$D91="","",'Dépenses rémunération au réel'!$D91)</f>
        <v/>
      </c>
      <c r="E91" s="123" t="str">
        <f>IF('Dépenses rémunération au réel'!$E91="","",'Dépenses rémunération au réel'!$E91)</f>
        <v/>
      </c>
      <c r="F91" s="123" t="str">
        <f>IF('Dépenses rémunération au réel'!$F91="","",'Dépenses rémunération au réel'!$F91)</f>
        <v/>
      </c>
      <c r="G91" s="296" t="str">
        <f>IF('Dépenses rémunération au réel'!$G91="","",'Dépenses rémunération au réel'!$G91)</f>
        <v/>
      </c>
      <c r="H91" s="296" t="str">
        <f>IF('Dépenses rémunération au réel'!$H91="","",'Dépenses rémunération au réel'!$H91)</f>
        <v/>
      </c>
      <c r="I91" s="140" t="str">
        <f>IF('Dépenses rémunération au réel'!$I91="","",'Dépenses rémunération au réel'!$I91)</f>
        <v/>
      </c>
      <c r="J91" s="192" t="str">
        <f>IF('Dépenses rémunération au réel'!$J91="","",'Dépenses rémunération au réel'!$J91)</f>
        <v/>
      </c>
      <c r="K91" s="200" t="str">
        <f>IF('Dépenses rémunération au réel'!$K91="","",'Dépenses rémunération au réel'!$K91)</f>
        <v/>
      </c>
      <c r="L91" s="215" t="str">
        <f>IF('Dépenses rémunération au réel'!$L91=0,"",'Dépenses rémunération au réel'!$L91)</f>
        <v/>
      </c>
      <c r="M91" s="191"/>
      <c r="N91" s="337" t="str">
        <f t="shared" si="9"/>
        <v/>
      </c>
      <c r="O91" s="337" t="str">
        <f t="shared" si="10"/>
        <v/>
      </c>
      <c r="P91" s="191"/>
      <c r="Q91" s="340"/>
      <c r="R91" s="340"/>
      <c r="S91" s="141" t="str">
        <f t="shared" si="11"/>
        <v/>
      </c>
      <c r="T91" s="357"/>
      <c r="U91" s="193"/>
      <c r="V91" s="209" t="str">
        <f t="shared" si="7"/>
        <v/>
      </c>
      <c r="W91" s="209" t="str">
        <f t="shared" si="12"/>
        <v/>
      </c>
      <c r="X91" s="450" t="str">
        <f>IF(AND(OR(M91="KO",L91&lt;&gt;""),OR(M91="",N91="",O91="")),Listes!$A$68,IF(AND(L91&lt;S91,U91=""),Listes!$A$70,IF(AND(L91&lt;&gt;"",S91&lt;L91,T91=""),Listes!$A$72,IF(AND(Y91="",OR(M91&lt;&gt;"",N91&lt;&gt;"",O91&lt;&gt;"",P91&lt;&gt;"",Q91&lt;&gt;"",R91&lt;&gt;"")),Listes!$A$73,""))))</f>
        <v/>
      </c>
      <c r="Y91" s="291"/>
      <c r="Z91" s="155">
        <f t="shared" si="8"/>
        <v>0</v>
      </c>
    </row>
    <row r="92" spans="1:26" ht="16.149999999999999" customHeight="1" x14ac:dyDescent="0.35">
      <c r="A92" s="126">
        <v>86</v>
      </c>
      <c r="B92" s="206" t="str">
        <f>IF('Dépenses rémunération au réel'!$B92="","",'Dépenses rémunération au réel'!$B92)</f>
        <v/>
      </c>
      <c r="C92" s="206" t="str">
        <f>IF('Dépenses rémunération au réel'!$C92="","",'Dépenses rémunération au réel'!$C92)</f>
        <v/>
      </c>
      <c r="D92" s="207" t="str">
        <f>IF('Dépenses rémunération au réel'!$D92="","",'Dépenses rémunération au réel'!$D92)</f>
        <v/>
      </c>
      <c r="E92" s="123" t="str">
        <f>IF('Dépenses rémunération au réel'!$E92="","",'Dépenses rémunération au réel'!$E92)</f>
        <v/>
      </c>
      <c r="F92" s="123" t="str">
        <f>IF('Dépenses rémunération au réel'!$F92="","",'Dépenses rémunération au réel'!$F92)</f>
        <v/>
      </c>
      <c r="G92" s="296" t="str">
        <f>IF('Dépenses rémunération au réel'!$G92="","",'Dépenses rémunération au réel'!$G92)</f>
        <v/>
      </c>
      <c r="H92" s="296" t="str">
        <f>IF('Dépenses rémunération au réel'!$H92="","",'Dépenses rémunération au réel'!$H92)</f>
        <v/>
      </c>
      <c r="I92" s="140" t="str">
        <f>IF('Dépenses rémunération au réel'!$I92="","",'Dépenses rémunération au réel'!$I92)</f>
        <v/>
      </c>
      <c r="J92" s="192" t="str">
        <f>IF('Dépenses rémunération au réel'!$J92="","",'Dépenses rémunération au réel'!$J92)</f>
        <v/>
      </c>
      <c r="K92" s="200" t="str">
        <f>IF('Dépenses rémunération au réel'!$K92="","",'Dépenses rémunération au réel'!$K92)</f>
        <v/>
      </c>
      <c r="L92" s="215" t="str">
        <f>IF('Dépenses rémunération au réel'!$L92=0,"",'Dépenses rémunération au réel'!$L92)</f>
        <v/>
      </c>
      <c r="M92" s="191"/>
      <c r="N92" s="337" t="str">
        <f t="shared" si="9"/>
        <v/>
      </c>
      <c r="O92" s="337" t="str">
        <f t="shared" si="10"/>
        <v/>
      </c>
      <c r="P92" s="191"/>
      <c r="Q92" s="340"/>
      <c r="R92" s="340"/>
      <c r="S92" s="141" t="str">
        <f t="shared" si="11"/>
        <v/>
      </c>
      <c r="T92" s="357"/>
      <c r="U92" s="193"/>
      <c r="V92" s="209" t="str">
        <f t="shared" si="7"/>
        <v/>
      </c>
      <c r="W92" s="209" t="str">
        <f t="shared" si="12"/>
        <v/>
      </c>
      <c r="X92" s="450" t="str">
        <f>IF(AND(OR(M92="KO",L92&lt;&gt;""),OR(M92="",N92="",O92="")),Listes!$A$68,IF(AND(L92&lt;S92,U92=""),Listes!$A$70,IF(AND(L92&lt;&gt;"",S92&lt;L92,T92=""),Listes!$A$72,IF(AND(Y92="",OR(M92&lt;&gt;"",N92&lt;&gt;"",O92&lt;&gt;"",P92&lt;&gt;"",Q92&lt;&gt;"",R92&lt;&gt;"")),Listes!$A$73,""))))</f>
        <v/>
      </c>
      <c r="Y92" s="291"/>
      <c r="Z92" s="155">
        <f t="shared" si="8"/>
        <v>0</v>
      </c>
    </row>
    <row r="93" spans="1:26" ht="16.149999999999999" customHeight="1" x14ac:dyDescent="0.35">
      <c r="A93" s="126">
        <v>87</v>
      </c>
      <c r="B93" s="206" t="str">
        <f>IF('Dépenses rémunération au réel'!$B93="","",'Dépenses rémunération au réel'!$B93)</f>
        <v/>
      </c>
      <c r="C93" s="206" t="str">
        <f>IF('Dépenses rémunération au réel'!$C93="","",'Dépenses rémunération au réel'!$C93)</f>
        <v/>
      </c>
      <c r="D93" s="207" t="str">
        <f>IF('Dépenses rémunération au réel'!$D93="","",'Dépenses rémunération au réel'!$D93)</f>
        <v/>
      </c>
      <c r="E93" s="123" t="str">
        <f>IF('Dépenses rémunération au réel'!$E93="","",'Dépenses rémunération au réel'!$E93)</f>
        <v/>
      </c>
      <c r="F93" s="123" t="str">
        <f>IF('Dépenses rémunération au réel'!$F93="","",'Dépenses rémunération au réel'!$F93)</f>
        <v/>
      </c>
      <c r="G93" s="296" t="str">
        <f>IF('Dépenses rémunération au réel'!$G93="","",'Dépenses rémunération au réel'!$G93)</f>
        <v/>
      </c>
      <c r="H93" s="296" t="str">
        <f>IF('Dépenses rémunération au réel'!$H93="","",'Dépenses rémunération au réel'!$H93)</f>
        <v/>
      </c>
      <c r="I93" s="140" t="str">
        <f>IF('Dépenses rémunération au réel'!$I93="","",'Dépenses rémunération au réel'!$I93)</f>
        <v/>
      </c>
      <c r="J93" s="192" t="str">
        <f>IF('Dépenses rémunération au réel'!$J93="","",'Dépenses rémunération au réel'!$J93)</f>
        <v/>
      </c>
      <c r="K93" s="200" t="str">
        <f>IF('Dépenses rémunération au réel'!$K93="","",'Dépenses rémunération au réel'!$K93)</f>
        <v/>
      </c>
      <c r="L93" s="215" t="str">
        <f>IF('Dépenses rémunération au réel'!$L93=0,"",'Dépenses rémunération au réel'!$L93)</f>
        <v/>
      </c>
      <c r="M93" s="191"/>
      <c r="N93" s="337" t="str">
        <f t="shared" si="9"/>
        <v/>
      </c>
      <c r="O93" s="337" t="str">
        <f t="shared" si="10"/>
        <v/>
      </c>
      <c r="P93" s="191"/>
      <c r="Q93" s="340"/>
      <c r="R93" s="340"/>
      <c r="S93" s="141" t="str">
        <f t="shared" si="11"/>
        <v/>
      </c>
      <c r="T93" s="357"/>
      <c r="U93" s="193"/>
      <c r="V93" s="209" t="str">
        <f t="shared" si="7"/>
        <v/>
      </c>
      <c r="W93" s="209" t="str">
        <f t="shared" si="12"/>
        <v/>
      </c>
      <c r="X93" s="450" t="str">
        <f>IF(AND(OR(M93="KO",L93&lt;&gt;""),OR(M93="",N93="",O93="")),Listes!$A$68,IF(AND(L93&lt;S93,U93=""),Listes!$A$70,IF(AND(L93&lt;&gt;"",S93&lt;L93,T93=""),Listes!$A$72,IF(AND(Y93="",OR(M93&lt;&gt;"",N93&lt;&gt;"",O93&lt;&gt;"",P93&lt;&gt;"",Q93&lt;&gt;"",R93&lt;&gt;"")),Listes!$A$73,""))))</f>
        <v/>
      </c>
      <c r="Y93" s="291"/>
      <c r="Z93" s="155">
        <f t="shared" si="8"/>
        <v>0</v>
      </c>
    </row>
    <row r="94" spans="1:26" ht="16.149999999999999" customHeight="1" x14ac:dyDescent="0.35">
      <c r="A94" s="126">
        <v>88</v>
      </c>
      <c r="B94" s="206" t="str">
        <f>IF('Dépenses rémunération au réel'!$B94="","",'Dépenses rémunération au réel'!$B94)</f>
        <v/>
      </c>
      <c r="C94" s="206" t="str">
        <f>IF('Dépenses rémunération au réel'!$C94="","",'Dépenses rémunération au réel'!$C94)</f>
        <v/>
      </c>
      <c r="D94" s="207" t="str">
        <f>IF('Dépenses rémunération au réel'!$D94="","",'Dépenses rémunération au réel'!$D94)</f>
        <v/>
      </c>
      <c r="E94" s="123" t="str">
        <f>IF('Dépenses rémunération au réel'!$E94="","",'Dépenses rémunération au réel'!$E94)</f>
        <v/>
      </c>
      <c r="F94" s="123" t="str">
        <f>IF('Dépenses rémunération au réel'!$F94="","",'Dépenses rémunération au réel'!$F94)</f>
        <v/>
      </c>
      <c r="G94" s="296" t="str">
        <f>IF('Dépenses rémunération au réel'!$G94="","",'Dépenses rémunération au réel'!$G94)</f>
        <v/>
      </c>
      <c r="H94" s="296" t="str">
        <f>IF('Dépenses rémunération au réel'!$H94="","",'Dépenses rémunération au réel'!$H94)</f>
        <v/>
      </c>
      <c r="I94" s="140" t="str">
        <f>IF('Dépenses rémunération au réel'!$I94="","",'Dépenses rémunération au réel'!$I94)</f>
        <v/>
      </c>
      <c r="J94" s="192" t="str">
        <f>IF('Dépenses rémunération au réel'!$J94="","",'Dépenses rémunération au réel'!$J94)</f>
        <v/>
      </c>
      <c r="K94" s="200" t="str">
        <f>IF('Dépenses rémunération au réel'!$K94="","",'Dépenses rémunération au réel'!$K94)</f>
        <v/>
      </c>
      <c r="L94" s="215" t="str">
        <f>IF('Dépenses rémunération au réel'!$L94=0,"",'Dépenses rémunération au réel'!$L94)</f>
        <v/>
      </c>
      <c r="M94" s="191"/>
      <c r="N94" s="337" t="str">
        <f t="shared" si="9"/>
        <v/>
      </c>
      <c r="O94" s="337" t="str">
        <f t="shared" si="10"/>
        <v/>
      </c>
      <c r="P94" s="191"/>
      <c r="Q94" s="340"/>
      <c r="R94" s="340"/>
      <c r="S94" s="141" t="str">
        <f t="shared" si="11"/>
        <v/>
      </c>
      <c r="T94" s="357"/>
      <c r="U94" s="193"/>
      <c r="V94" s="209" t="str">
        <f t="shared" si="7"/>
        <v/>
      </c>
      <c r="W94" s="209" t="str">
        <f t="shared" si="12"/>
        <v/>
      </c>
      <c r="X94" s="450" t="str">
        <f>IF(AND(OR(M94="KO",L94&lt;&gt;""),OR(M94="",N94="",O94="")),Listes!$A$68,IF(AND(L94&lt;S94,U94=""),Listes!$A$70,IF(AND(L94&lt;&gt;"",S94&lt;L94,T94=""),Listes!$A$72,IF(AND(Y94="",OR(M94&lt;&gt;"",N94&lt;&gt;"",O94&lt;&gt;"",P94&lt;&gt;"",Q94&lt;&gt;"",R94&lt;&gt;"")),Listes!$A$73,""))))</f>
        <v/>
      </c>
      <c r="Y94" s="291"/>
      <c r="Z94" s="155">
        <f t="shared" si="8"/>
        <v>0</v>
      </c>
    </row>
    <row r="95" spans="1:26" ht="16.149999999999999" customHeight="1" x14ac:dyDescent="0.35">
      <c r="A95" s="126">
        <v>89</v>
      </c>
      <c r="B95" s="206" t="str">
        <f>IF('Dépenses rémunération au réel'!$B95="","",'Dépenses rémunération au réel'!$B95)</f>
        <v/>
      </c>
      <c r="C95" s="206" t="str">
        <f>IF('Dépenses rémunération au réel'!$C95="","",'Dépenses rémunération au réel'!$C95)</f>
        <v/>
      </c>
      <c r="D95" s="207" t="str">
        <f>IF('Dépenses rémunération au réel'!$D95="","",'Dépenses rémunération au réel'!$D95)</f>
        <v/>
      </c>
      <c r="E95" s="123" t="str">
        <f>IF('Dépenses rémunération au réel'!$E95="","",'Dépenses rémunération au réel'!$E95)</f>
        <v/>
      </c>
      <c r="F95" s="123" t="str">
        <f>IF('Dépenses rémunération au réel'!$F95="","",'Dépenses rémunération au réel'!$F95)</f>
        <v/>
      </c>
      <c r="G95" s="296" t="str">
        <f>IF('Dépenses rémunération au réel'!$G95="","",'Dépenses rémunération au réel'!$G95)</f>
        <v/>
      </c>
      <c r="H95" s="296" t="str">
        <f>IF('Dépenses rémunération au réel'!$H95="","",'Dépenses rémunération au réel'!$H95)</f>
        <v/>
      </c>
      <c r="I95" s="140" t="str">
        <f>IF('Dépenses rémunération au réel'!$I95="","",'Dépenses rémunération au réel'!$I95)</f>
        <v/>
      </c>
      <c r="J95" s="192" t="str">
        <f>IF('Dépenses rémunération au réel'!$J95="","",'Dépenses rémunération au réel'!$J95)</f>
        <v/>
      </c>
      <c r="K95" s="200" t="str">
        <f>IF('Dépenses rémunération au réel'!$K95="","",'Dépenses rémunération au réel'!$K95)</f>
        <v/>
      </c>
      <c r="L95" s="215" t="str">
        <f>IF('Dépenses rémunération au réel'!$L95=0,"",'Dépenses rémunération au réel'!$L95)</f>
        <v/>
      </c>
      <c r="M95" s="191"/>
      <c r="N95" s="337" t="str">
        <f t="shared" si="9"/>
        <v/>
      </c>
      <c r="O95" s="337" t="str">
        <f t="shared" si="10"/>
        <v/>
      </c>
      <c r="P95" s="191"/>
      <c r="Q95" s="340"/>
      <c r="R95" s="340"/>
      <c r="S95" s="141" t="str">
        <f t="shared" si="11"/>
        <v/>
      </c>
      <c r="T95" s="357"/>
      <c r="U95" s="193"/>
      <c r="V95" s="209" t="str">
        <f t="shared" si="7"/>
        <v/>
      </c>
      <c r="W95" s="209" t="str">
        <f t="shared" si="12"/>
        <v/>
      </c>
      <c r="X95" s="450" t="str">
        <f>IF(AND(OR(M95="KO",L95&lt;&gt;""),OR(M95="",N95="",O95="")),Listes!$A$68,IF(AND(L95&lt;S95,U95=""),Listes!$A$70,IF(AND(L95&lt;&gt;"",S95&lt;L95,T95=""),Listes!$A$72,IF(AND(Y95="",OR(M95&lt;&gt;"",N95&lt;&gt;"",O95&lt;&gt;"",P95&lt;&gt;"",Q95&lt;&gt;"",R95&lt;&gt;"")),Listes!$A$73,""))))</f>
        <v/>
      </c>
      <c r="Y95" s="291"/>
      <c r="Z95" s="155">
        <f t="shared" si="8"/>
        <v>0</v>
      </c>
    </row>
    <row r="96" spans="1:26" ht="16.149999999999999" customHeight="1" x14ac:dyDescent="0.35">
      <c r="A96" s="126">
        <v>90</v>
      </c>
      <c r="B96" s="206" t="str">
        <f>IF('Dépenses rémunération au réel'!$B96="","",'Dépenses rémunération au réel'!$B96)</f>
        <v/>
      </c>
      <c r="C96" s="206" t="str">
        <f>IF('Dépenses rémunération au réel'!$C96="","",'Dépenses rémunération au réel'!$C96)</f>
        <v/>
      </c>
      <c r="D96" s="207" t="str">
        <f>IF('Dépenses rémunération au réel'!$D96="","",'Dépenses rémunération au réel'!$D96)</f>
        <v/>
      </c>
      <c r="E96" s="123" t="str">
        <f>IF('Dépenses rémunération au réel'!$E96="","",'Dépenses rémunération au réel'!$E96)</f>
        <v/>
      </c>
      <c r="F96" s="123" t="str">
        <f>IF('Dépenses rémunération au réel'!$F96="","",'Dépenses rémunération au réel'!$F96)</f>
        <v/>
      </c>
      <c r="G96" s="296" t="str">
        <f>IF('Dépenses rémunération au réel'!$G96="","",'Dépenses rémunération au réel'!$G96)</f>
        <v/>
      </c>
      <c r="H96" s="296" t="str">
        <f>IF('Dépenses rémunération au réel'!$H96="","",'Dépenses rémunération au réel'!$H96)</f>
        <v/>
      </c>
      <c r="I96" s="140" t="str">
        <f>IF('Dépenses rémunération au réel'!$I96="","",'Dépenses rémunération au réel'!$I96)</f>
        <v/>
      </c>
      <c r="J96" s="192" t="str">
        <f>IF('Dépenses rémunération au réel'!$J96="","",'Dépenses rémunération au réel'!$J96)</f>
        <v/>
      </c>
      <c r="K96" s="200" t="str">
        <f>IF('Dépenses rémunération au réel'!$K96="","",'Dépenses rémunération au réel'!$K96)</f>
        <v/>
      </c>
      <c r="L96" s="215" t="str">
        <f>IF('Dépenses rémunération au réel'!$L96=0,"",'Dépenses rémunération au réel'!$L96)</f>
        <v/>
      </c>
      <c r="M96" s="191"/>
      <c r="N96" s="337" t="str">
        <f t="shared" si="9"/>
        <v/>
      </c>
      <c r="O96" s="337" t="str">
        <f t="shared" si="10"/>
        <v/>
      </c>
      <c r="P96" s="191"/>
      <c r="Q96" s="340"/>
      <c r="R96" s="340"/>
      <c r="S96" s="141" t="str">
        <f t="shared" si="11"/>
        <v/>
      </c>
      <c r="T96" s="357"/>
      <c r="U96" s="193"/>
      <c r="V96" s="209" t="str">
        <f t="shared" si="7"/>
        <v/>
      </c>
      <c r="W96" s="209" t="str">
        <f t="shared" si="12"/>
        <v/>
      </c>
      <c r="X96" s="450" t="str">
        <f>IF(AND(OR(M96="KO",L96&lt;&gt;""),OR(M96="",N96="",O96="")),Listes!$A$68,IF(AND(L96&lt;S96,U96=""),Listes!$A$70,IF(AND(L96&lt;&gt;"",S96&lt;L96,T96=""),Listes!$A$72,IF(AND(Y96="",OR(M96&lt;&gt;"",N96&lt;&gt;"",O96&lt;&gt;"",P96&lt;&gt;"",Q96&lt;&gt;"",R96&lt;&gt;"")),Listes!$A$73,""))))</f>
        <v/>
      </c>
      <c r="Y96" s="291"/>
      <c r="Z96" s="155">
        <f t="shared" si="8"/>
        <v>0</v>
      </c>
    </row>
    <row r="97" spans="1:26" ht="16.149999999999999" customHeight="1" x14ac:dyDescent="0.35">
      <c r="A97" s="126">
        <v>91</v>
      </c>
      <c r="B97" s="206" t="str">
        <f>IF('Dépenses rémunération au réel'!$B97="","",'Dépenses rémunération au réel'!$B97)</f>
        <v/>
      </c>
      <c r="C97" s="206" t="str">
        <f>IF('Dépenses rémunération au réel'!$C97="","",'Dépenses rémunération au réel'!$C97)</f>
        <v/>
      </c>
      <c r="D97" s="207" t="str">
        <f>IF('Dépenses rémunération au réel'!$D97="","",'Dépenses rémunération au réel'!$D97)</f>
        <v/>
      </c>
      <c r="E97" s="123" t="str">
        <f>IF('Dépenses rémunération au réel'!$E97="","",'Dépenses rémunération au réel'!$E97)</f>
        <v/>
      </c>
      <c r="F97" s="123" t="str">
        <f>IF('Dépenses rémunération au réel'!$F97="","",'Dépenses rémunération au réel'!$F97)</f>
        <v/>
      </c>
      <c r="G97" s="296" t="str">
        <f>IF('Dépenses rémunération au réel'!$G97="","",'Dépenses rémunération au réel'!$G97)</f>
        <v/>
      </c>
      <c r="H97" s="296" t="str">
        <f>IF('Dépenses rémunération au réel'!$H97="","",'Dépenses rémunération au réel'!$H97)</f>
        <v/>
      </c>
      <c r="I97" s="140" t="str">
        <f>IF('Dépenses rémunération au réel'!$I97="","",'Dépenses rémunération au réel'!$I97)</f>
        <v/>
      </c>
      <c r="J97" s="192" t="str">
        <f>IF('Dépenses rémunération au réel'!$J97="","",'Dépenses rémunération au réel'!$J97)</f>
        <v/>
      </c>
      <c r="K97" s="200" t="str">
        <f>IF('Dépenses rémunération au réel'!$K97="","",'Dépenses rémunération au réel'!$K97)</f>
        <v/>
      </c>
      <c r="L97" s="215" t="str">
        <f>IF('Dépenses rémunération au réel'!$L97=0,"",'Dépenses rémunération au réel'!$L97)</f>
        <v/>
      </c>
      <c r="M97" s="191"/>
      <c r="N97" s="337" t="str">
        <f t="shared" si="9"/>
        <v/>
      </c>
      <c r="O97" s="337" t="str">
        <f t="shared" si="10"/>
        <v/>
      </c>
      <c r="P97" s="191"/>
      <c r="Q97" s="340"/>
      <c r="R97" s="340"/>
      <c r="S97" s="141" t="str">
        <f t="shared" si="11"/>
        <v/>
      </c>
      <c r="T97" s="357"/>
      <c r="U97" s="193"/>
      <c r="V97" s="209" t="str">
        <f t="shared" si="7"/>
        <v/>
      </c>
      <c r="W97" s="209" t="str">
        <f t="shared" si="12"/>
        <v/>
      </c>
      <c r="X97" s="450" t="str">
        <f>IF(AND(OR(M97="KO",L97&lt;&gt;""),OR(M97="",N97="",O97="")),Listes!$A$68,IF(AND(L97&lt;S97,U97=""),Listes!$A$70,IF(AND(L97&lt;&gt;"",S97&lt;L97,T97=""),Listes!$A$72,IF(AND(Y97="",OR(M97&lt;&gt;"",N97&lt;&gt;"",O97&lt;&gt;"",P97&lt;&gt;"",Q97&lt;&gt;"",R97&lt;&gt;"")),Listes!$A$73,""))))</f>
        <v/>
      </c>
      <c r="Y97" s="291"/>
      <c r="Z97" s="155">
        <f t="shared" si="8"/>
        <v>0</v>
      </c>
    </row>
    <row r="98" spans="1:26" ht="16.149999999999999" customHeight="1" x14ac:dyDescent="0.35">
      <c r="A98" s="126">
        <v>92</v>
      </c>
      <c r="B98" s="206" t="str">
        <f>IF('Dépenses rémunération au réel'!$B98="","",'Dépenses rémunération au réel'!$B98)</f>
        <v/>
      </c>
      <c r="C98" s="206" t="str">
        <f>IF('Dépenses rémunération au réel'!$C98="","",'Dépenses rémunération au réel'!$C98)</f>
        <v/>
      </c>
      <c r="D98" s="207" t="str">
        <f>IF('Dépenses rémunération au réel'!$D98="","",'Dépenses rémunération au réel'!$D98)</f>
        <v/>
      </c>
      <c r="E98" s="123" t="str">
        <f>IF('Dépenses rémunération au réel'!$E98="","",'Dépenses rémunération au réel'!$E98)</f>
        <v/>
      </c>
      <c r="F98" s="123" t="str">
        <f>IF('Dépenses rémunération au réel'!$F98="","",'Dépenses rémunération au réel'!$F98)</f>
        <v/>
      </c>
      <c r="G98" s="296" t="str">
        <f>IF('Dépenses rémunération au réel'!$G98="","",'Dépenses rémunération au réel'!$G98)</f>
        <v/>
      </c>
      <c r="H98" s="296" t="str">
        <f>IF('Dépenses rémunération au réel'!$H98="","",'Dépenses rémunération au réel'!$H98)</f>
        <v/>
      </c>
      <c r="I98" s="140" t="str">
        <f>IF('Dépenses rémunération au réel'!$I98="","",'Dépenses rémunération au réel'!$I98)</f>
        <v/>
      </c>
      <c r="J98" s="192" t="str">
        <f>IF('Dépenses rémunération au réel'!$J98="","",'Dépenses rémunération au réel'!$J98)</f>
        <v/>
      </c>
      <c r="K98" s="200" t="str">
        <f>IF('Dépenses rémunération au réel'!$K98="","",'Dépenses rémunération au réel'!$K98)</f>
        <v/>
      </c>
      <c r="L98" s="215" t="str">
        <f>IF('Dépenses rémunération au réel'!$L98=0,"",'Dépenses rémunération au réel'!$L98)</f>
        <v/>
      </c>
      <c r="M98" s="191"/>
      <c r="N98" s="337" t="str">
        <f t="shared" si="9"/>
        <v/>
      </c>
      <c r="O98" s="337" t="str">
        <f t="shared" si="10"/>
        <v/>
      </c>
      <c r="P98" s="191"/>
      <c r="Q98" s="340"/>
      <c r="R98" s="340"/>
      <c r="S98" s="141" t="str">
        <f t="shared" si="11"/>
        <v/>
      </c>
      <c r="T98" s="357"/>
      <c r="U98" s="193"/>
      <c r="V98" s="209" t="str">
        <f t="shared" si="7"/>
        <v/>
      </c>
      <c r="W98" s="209" t="str">
        <f t="shared" si="12"/>
        <v/>
      </c>
      <c r="X98" s="450" t="str">
        <f>IF(AND(OR(M98="KO",L98&lt;&gt;""),OR(M98="",N98="",O98="")),Listes!$A$68,IF(AND(L98&lt;S98,U98=""),Listes!$A$70,IF(AND(L98&lt;&gt;"",S98&lt;L98,T98=""),Listes!$A$72,IF(AND(Y98="",OR(M98&lt;&gt;"",N98&lt;&gt;"",O98&lt;&gt;"",P98&lt;&gt;"",Q98&lt;&gt;"",R98&lt;&gt;"")),Listes!$A$73,""))))</f>
        <v/>
      </c>
      <c r="Y98" s="291"/>
      <c r="Z98" s="155">
        <f t="shared" si="8"/>
        <v>0</v>
      </c>
    </row>
    <row r="99" spans="1:26" ht="16.149999999999999" customHeight="1" x14ac:dyDescent="0.35">
      <c r="A99" s="126">
        <v>93</v>
      </c>
      <c r="B99" s="206" t="str">
        <f>IF('Dépenses rémunération au réel'!$B99="","",'Dépenses rémunération au réel'!$B99)</f>
        <v/>
      </c>
      <c r="C99" s="206" t="str">
        <f>IF('Dépenses rémunération au réel'!$C99="","",'Dépenses rémunération au réel'!$C99)</f>
        <v/>
      </c>
      <c r="D99" s="207" t="str">
        <f>IF('Dépenses rémunération au réel'!$D99="","",'Dépenses rémunération au réel'!$D99)</f>
        <v/>
      </c>
      <c r="E99" s="123" t="str">
        <f>IF('Dépenses rémunération au réel'!$E99="","",'Dépenses rémunération au réel'!$E99)</f>
        <v/>
      </c>
      <c r="F99" s="123" t="str">
        <f>IF('Dépenses rémunération au réel'!$F99="","",'Dépenses rémunération au réel'!$F99)</f>
        <v/>
      </c>
      <c r="G99" s="296" t="str">
        <f>IF('Dépenses rémunération au réel'!$G99="","",'Dépenses rémunération au réel'!$G99)</f>
        <v/>
      </c>
      <c r="H99" s="296" t="str">
        <f>IF('Dépenses rémunération au réel'!$H99="","",'Dépenses rémunération au réel'!$H99)</f>
        <v/>
      </c>
      <c r="I99" s="140" t="str">
        <f>IF('Dépenses rémunération au réel'!$I99="","",'Dépenses rémunération au réel'!$I99)</f>
        <v/>
      </c>
      <c r="J99" s="192" t="str">
        <f>IF('Dépenses rémunération au réel'!$J99="","",'Dépenses rémunération au réel'!$J99)</f>
        <v/>
      </c>
      <c r="K99" s="200" t="str">
        <f>IF('Dépenses rémunération au réel'!$K99="","",'Dépenses rémunération au réel'!$K99)</f>
        <v/>
      </c>
      <c r="L99" s="215" t="str">
        <f>IF('Dépenses rémunération au réel'!$L99=0,"",'Dépenses rémunération au réel'!$L99)</f>
        <v/>
      </c>
      <c r="M99" s="191"/>
      <c r="N99" s="337" t="str">
        <f t="shared" si="9"/>
        <v/>
      </c>
      <c r="O99" s="337" t="str">
        <f t="shared" si="10"/>
        <v/>
      </c>
      <c r="P99" s="191"/>
      <c r="Q99" s="340"/>
      <c r="R99" s="340"/>
      <c r="S99" s="141" t="str">
        <f t="shared" si="11"/>
        <v/>
      </c>
      <c r="T99" s="357"/>
      <c r="U99" s="193"/>
      <c r="V99" s="209" t="str">
        <f t="shared" si="7"/>
        <v/>
      </c>
      <c r="W99" s="209" t="str">
        <f t="shared" si="12"/>
        <v/>
      </c>
      <c r="X99" s="450" t="str">
        <f>IF(AND(OR(M99="KO",L99&lt;&gt;""),OR(M99="",N99="",O99="")),Listes!$A$68,IF(AND(L99&lt;S99,U99=""),Listes!$A$70,IF(AND(L99&lt;&gt;"",S99&lt;L99,T99=""),Listes!$A$72,IF(AND(Y99="",OR(M99&lt;&gt;"",N99&lt;&gt;"",O99&lt;&gt;"",P99&lt;&gt;"",Q99&lt;&gt;"",R99&lt;&gt;"")),Listes!$A$73,""))))</f>
        <v/>
      </c>
      <c r="Y99" s="291"/>
      <c r="Z99" s="155">
        <f t="shared" si="8"/>
        <v>0</v>
      </c>
    </row>
    <row r="100" spans="1:26" ht="16.149999999999999" customHeight="1" x14ac:dyDescent="0.35">
      <c r="A100" s="126">
        <v>94</v>
      </c>
      <c r="B100" s="206" t="str">
        <f>IF('Dépenses rémunération au réel'!$B100="","",'Dépenses rémunération au réel'!$B100)</f>
        <v/>
      </c>
      <c r="C100" s="206" t="str">
        <f>IF('Dépenses rémunération au réel'!$C100="","",'Dépenses rémunération au réel'!$C100)</f>
        <v/>
      </c>
      <c r="D100" s="207" t="str">
        <f>IF('Dépenses rémunération au réel'!$D100="","",'Dépenses rémunération au réel'!$D100)</f>
        <v/>
      </c>
      <c r="E100" s="123" t="str">
        <f>IF('Dépenses rémunération au réel'!$E100="","",'Dépenses rémunération au réel'!$E100)</f>
        <v/>
      </c>
      <c r="F100" s="123" t="str">
        <f>IF('Dépenses rémunération au réel'!$F100="","",'Dépenses rémunération au réel'!$F100)</f>
        <v/>
      </c>
      <c r="G100" s="296" t="str">
        <f>IF('Dépenses rémunération au réel'!$G100="","",'Dépenses rémunération au réel'!$G100)</f>
        <v/>
      </c>
      <c r="H100" s="296" t="str">
        <f>IF('Dépenses rémunération au réel'!$H100="","",'Dépenses rémunération au réel'!$H100)</f>
        <v/>
      </c>
      <c r="I100" s="140" t="str">
        <f>IF('Dépenses rémunération au réel'!$I100="","",'Dépenses rémunération au réel'!$I100)</f>
        <v/>
      </c>
      <c r="J100" s="192" t="str">
        <f>IF('Dépenses rémunération au réel'!$J100="","",'Dépenses rémunération au réel'!$J100)</f>
        <v/>
      </c>
      <c r="K100" s="200" t="str">
        <f>IF('Dépenses rémunération au réel'!$K100="","",'Dépenses rémunération au réel'!$K100)</f>
        <v/>
      </c>
      <c r="L100" s="215" t="str">
        <f>IF('Dépenses rémunération au réel'!$L100=0,"",'Dépenses rémunération au réel'!$L100)</f>
        <v/>
      </c>
      <c r="M100" s="191"/>
      <c r="N100" s="337" t="str">
        <f t="shared" si="9"/>
        <v/>
      </c>
      <c r="O100" s="337" t="str">
        <f t="shared" si="10"/>
        <v/>
      </c>
      <c r="P100" s="191"/>
      <c r="Q100" s="340"/>
      <c r="R100" s="340"/>
      <c r="S100" s="141" t="str">
        <f t="shared" si="11"/>
        <v/>
      </c>
      <c r="T100" s="357"/>
      <c r="U100" s="193"/>
      <c r="V100" s="209" t="str">
        <f t="shared" si="7"/>
        <v/>
      </c>
      <c r="W100" s="209" t="str">
        <f t="shared" si="12"/>
        <v/>
      </c>
      <c r="X100" s="450" t="str">
        <f>IF(AND(OR(M100="KO",L100&lt;&gt;""),OR(M100="",N100="",O100="")),Listes!$A$68,IF(AND(L100&lt;S100,U100=""),Listes!$A$70,IF(AND(L100&lt;&gt;"",S100&lt;L100,T100=""),Listes!$A$72,IF(AND(Y100="",OR(M100&lt;&gt;"",N100&lt;&gt;"",O100&lt;&gt;"",P100&lt;&gt;"",Q100&lt;&gt;"",R100&lt;&gt;"")),Listes!$A$73,""))))</f>
        <v/>
      </c>
      <c r="Y100" s="291"/>
      <c r="Z100" s="155">
        <f t="shared" si="8"/>
        <v>0</v>
      </c>
    </row>
    <row r="101" spans="1:26" ht="16.149999999999999" customHeight="1" x14ac:dyDescent="0.35">
      <c r="A101" s="126">
        <v>95</v>
      </c>
      <c r="B101" s="206" t="str">
        <f>IF('Dépenses rémunération au réel'!$B101="","",'Dépenses rémunération au réel'!$B101)</f>
        <v/>
      </c>
      <c r="C101" s="206" t="str">
        <f>IF('Dépenses rémunération au réel'!$C101="","",'Dépenses rémunération au réel'!$C101)</f>
        <v/>
      </c>
      <c r="D101" s="207" t="str">
        <f>IF('Dépenses rémunération au réel'!$D101="","",'Dépenses rémunération au réel'!$D101)</f>
        <v/>
      </c>
      <c r="E101" s="123" t="str">
        <f>IF('Dépenses rémunération au réel'!$E101="","",'Dépenses rémunération au réel'!$E101)</f>
        <v/>
      </c>
      <c r="F101" s="123" t="str">
        <f>IF('Dépenses rémunération au réel'!$F101="","",'Dépenses rémunération au réel'!$F101)</f>
        <v/>
      </c>
      <c r="G101" s="296" t="str">
        <f>IF('Dépenses rémunération au réel'!$G101="","",'Dépenses rémunération au réel'!$G101)</f>
        <v/>
      </c>
      <c r="H101" s="296" t="str">
        <f>IF('Dépenses rémunération au réel'!$H101="","",'Dépenses rémunération au réel'!$H101)</f>
        <v/>
      </c>
      <c r="I101" s="140" t="str">
        <f>IF('Dépenses rémunération au réel'!$I101="","",'Dépenses rémunération au réel'!$I101)</f>
        <v/>
      </c>
      <c r="J101" s="192" t="str">
        <f>IF('Dépenses rémunération au réel'!$J101="","",'Dépenses rémunération au réel'!$J101)</f>
        <v/>
      </c>
      <c r="K101" s="200" t="str">
        <f>IF('Dépenses rémunération au réel'!$K101="","",'Dépenses rémunération au réel'!$K101)</f>
        <v/>
      </c>
      <c r="L101" s="215" t="str">
        <f>IF('Dépenses rémunération au réel'!$L101=0,"",'Dépenses rémunération au réel'!$L101)</f>
        <v/>
      </c>
      <c r="M101" s="191"/>
      <c r="N101" s="337" t="str">
        <f t="shared" si="9"/>
        <v/>
      </c>
      <c r="O101" s="337" t="str">
        <f t="shared" si="10"/>
        <v/>
      </c>
      <c r="P101" s="191"/>
      <c r="Q101" s="340"/>
      <c r="R101" s="340"/>
      <c r="S101" s="141" t="str">
        <f t="shared" si="11"/>
        <v/>
      </c>
      <c r="T101" s="357"/>
      <c r="U101" s="193"/>
      <c r="V101" s="209" t="str">
        <f t="shared" si="7"/>
        <v/>
      </c>
      <c r="W101" s="209" t="str">
        <f t="shared" si="12"/>
        <v/>
      </c>
      <c r="X101" s="450" t="str">
        <f>IF(AND(OR(M101="KO",L101&lt;&gt;""),OR(M101="",N101="",O101="")),Listes!$A$68,IF(AND(L101&lt;S101,U101=""),Listes!$A$70,IF(AND(L101&lt;&gt;"",S101&lt;L101,T101=""),Listes!$A$72,IF(AND(Y101="",OR(M101&lt;&gt;"",N101&lt;&gt;"",O101&lt;&gt;"",P101&lt;&gt;"",Q101&lt;&gt;"",R101&lt;&gt;"")),Listes!$A$73,""))))</f>
        <v/>
      </c>
      <c r="Y101" s="291"/>
      <c r="Z101" s="155">
        <f t="shared" si="8"/>
        <v>0</v>
      </c>
    </row>
    <row r="102" spans="1:26" ht="16.149999999999999" customHeight="1" x14ac:dyDescent="0.35">
      <c r="A102" s="126">
        <v>96</v>
      </c>
      <c r="B102" s="206" t="str">
        <f>IF('Dépenses rémunération au réel'!$B102="","",'Dépenses rémunération au réel'!$B102)</f>
        <v/>
      </c>
      <c r="C102" s="206" t="str">
        <f>IF('Dépenses rémunération au réel'!$C102="","",'Dépenses rémunération au réel'!$C102)</f>
        <v/>
      </c>
      <c r="D102" s="207" t="str">
        <f>IF('Dépenses rémunération au réel'!$D102="","",'Dépenses rémunération au réel'!$D102)</f>
        <v/>
      </c>
      <c r="E102" s="123" t="str">
        <f>IF('Dépenses rémunération au réel'!$E102="","",'Dépenses rémunération au réel'!$E102)</f>
        <v/>
      </c>
      <c r="F102" s="123" t="str">
        <f>IF('Dépenses rémunération au réel'!$F102="","",'Dépenses rémunération au réel'!$F102)</f>
        <v/>
      </c>
      <c r="G102" s="296" t="str">
        <f>IF('Dépenses rémunération au réel'!$G102="","",'Dépenses rémunération au réel'!$G102)</f>
        <v/>
      </c>
      <c r="H102" s="296" t="str">
        <f>IF('Dépenses rémunération au réel'!$H102="","",'Dépenses rémunération au réel'!$H102)</f>
        <v/>
      </c>
      <c r="I102" s="140" t="str">
        <f>IF('Dépenses rémunération au réel'!$I102="","",'Dépenses rémunération au réel'!$I102)</f>
        <v/>
      </c>
      <c r="J102" s="192" t="str">
        <f>IF('Dépenses rémunération au réel'!$J102="","",'Dépenses rémunération au réel'!$J102)</f>
        <v/>
      </c>
      <c r="K102" s="200" t="str">
        <f>IF('Dépenses rémunération au réel'!$K102="","",'Dépenses rémunération au réel'!$K102)</f>
        <v/>
      </c>
      <c r="L102" s="215" t="str">
        <f>IF('Dépenses rémunération au réel'!$L102=0,"",'Dépenses rémunération au réel'!$L102)</f>
        <v/>
      </c>
      <c r="M102" s="191"/>
      <c r="N102" s="337" t="str">
        <f t="shared" si="9"/>
        <v/>
      </c>
      <c r="O102" s="337" t="str">
        <f t="shared" si="10"/>
        <v/>
      </c>
      <c r="P102" s="191"/>
      <c r="Q102" s="340"/>
      <c r="R102" s="340"/>
      <c r="S102" s="141" t="str">
        <f t="shared" si="11"/>
        <v/>
      </c>
      <c r="T102" s="357"/>
      <c r="U102" s="193"/>
      <c r="V102" s="209" t="str">
        <f t="shared" si="7"/>
        <v/>
      </c>
      <c r="W102" s="209" t="str">
        <f t="shared" si="12"/>
        <v/>
      </c>
      <c r="X102" s="450" t="str">
        <f>IF(AND(OR(M102="KO",L102&lt;&gt;""),OR(M102="",N102="",O102="")),Listes!$A$68,IF(AND(L102&lt;S102,U102=""),Listes!$A$70,IF(AND(L102&lt;&gt;"",S102&lt;L102,T102=""),Listes!$A$72,IF(AND(Y102="",OR(M102&lt;&gt;"",N102&lt;&gt;"",O102&lt;&gt;"",P102&lt;&gt;"",Q102&lt;&gt;"",R102&lt;&gt;"")),Listes!$A$73,""))))</f>
        <v/>
      </c>
      <c r="Y102" s="291"/>
      <c r="Z102" s="155">
        <f t="shared" si="8"/>
        <v>0</v>
      </c>
    </row>
    <row r="103" spans="1:26" ht="16.149999999999999" customHeight="1" x14ac:dyDescent="0.35">
      <c r="A103" s="126">
        <v>97</v>
      </c>
      <c r="B103" s="206" t="str">
        <f>IF('Dépenses rémunération au réel'!$B103="","",'Dépenses rémunération au réel'!$B103)</f>
        <v/>
      </c>
      <c r="C103" s="206" t="str">
        <f>IF('Dépenses rémunération au réel'!$C103="","",'Dépenses rémunération au réel'!$C103)</f>
        <v/>
      </c>
      <c r="D103" s="207" t="str">
        <f>IF('Dépenses rémunération au réel'!$D103="","",'Dépenses rémunération au réel'!$D103)</f>
        <v/>
      </c>
      <c r="E103" s="123" t="str">
        <f>IF('Dépenses rémunération au réel'!$E103="","",'Dépenses rémunération au réel'!$E103)</f>
        <v/>
      </c>
      <c r="F103" s="123" t="str">
        <f>IF('Dépenses rémunération au réel'!$F103="","",'Dépenses rémunération au réel'!$F103)</f>
        <v/>
      </c>
      <c r="G103" s="296" t="str">
        <f>IF('Dépenses rémunération au réel'!$G103="","",'Dépenses rémunération au réel'!$G103)</f>
        <v/>
      </c>
      <c r="H103" s="296" t="str">
        <f>IF('Dépenses rémunération au réel'!$H103="","",'Dépenses rémunération au réel'!$H103)</f>
        <v/>
      </c>
      <c r="I103" s="140" t="str">
        <f>IF('Dépenses rémunération au réel'!$I103="","",'Dépenses rémunération au réel'!$I103)</f>
        <v/>
      </c>
      <c r="J103" s="192" t="str">
        <f>IF('Dépenses rémunération au réel'!$J103="","",'Dépenses rémunération au réel'!$J103)</f>
        <v/>
      </c>
      <c r="K103" s="200" t="str">
        <f>IF('Dépenses rémunération au réel'!$K103="","",'Dépenses rémunération au réel'!$K103)</f>
        <v/>
      </c>
      <c r="L103" s="215" t="str">
        <f>IF('Dépenses rémunération au réel'!$L103=0,"",'Dépenses rémunération au réel'!$L103)</f>
        <v/>
      </c>
      <c r="M103" s="191"/>
      <c r="N103" s="337" t="str">
        <f t="shared" si="9"/>
        <v/>
      </c>
      <c r="O103" s="337" t="str">
        <f t="shared" si="10"/>
        <v/>
      </c>
      <c r="P103" s="191"/>
      <c r="Q103" s="340"/>
      <c r="R103" s="340"/>
      <c r="S103" s="141" t="str">
        <f t="shared" si="11"/>
        <v/>
      </c>
      <c r="T103" s="357"/>
      <c r="U103" s="193"/>
      <c r="V103" s="209" t="str">
        <f t="shared" si="7"/>
        <v/>
      </c>
      <c r="W103" s="209" t="str">
        <f t="shared" si="12"/>
        <v/>
      </c>
      <c r="X103" s="450" t="str">
        <f>IF(AND(OR(M103="KO",L103&lt;&gt;""),OR(M103="",N103="",O103="")),Listes!$A$68,IF(AND(L103&lt;S103,U103=""),Listes!$A$70,IF(AND(L103&lt;&gt;"",S103&lt;L103,T103=""),Listes!$A$72,IF(AND(Y103="",OR(M103&lt;&gt;"",N103&lt;&gt;"",O103&lt;&gt;"",P103&lt;&gt;"",Q103&lt;&gt;"",R103&lt;&gt;"")),Listes!$A$73,""))))</f>
        <v/>
      </c>
      <c r="Y103" s="291"/>
      <c r="Z103" s="155">
        <f t="shared" si="8"/>
        <v>0</v>
      </c>
    </row>
    <row r="104" spans="1:26" ht="16.149999999999999" customHeight="1" x14ac:dyDescent="0.35">
      <c r="A104" s="126">
        <v>98</v>
      </c>
      <c r="B104" s="206" t="str">
        <f>IF('Dépenses rémunération au réel'!$B104="","",'Dépenses rémunération au réel'!$B104)</f>
        <v/>
      </c>
      <c r="C104" s="206" t="str">
        <f>IF('Dépenses rémunération au réel'!$C104="","",'Dépenses rémunération au réel'!$C104)</f>
        <v/>
      </c>
      <c r="D104" s="207" t="str">
        <f>IF('Dépenses rémunération au réel'!$D104="","",'Dépenses rémunération au réel'!$D104)</f>
        <v/>
      </c>
      <c r="E104" s="123" t="str">
        <f>IF('Dépenses rémunération au réel'!$E104="","",'Dépenses rémunération au réel'!$E104)</f>
        <v/>
      </c>
      <c r="F104" s="123" t="str">
        <f>IF('Dépenses rémunération au réel'!$F104="","",'Dépenses rémunération au réel'!$F104)</f>
        <v/>
      </c>
      <c r="G104" s="296" t="str">
        <f>IF('Dépenses rémunération au réel'!$G104="","",'Dépenses rémunération au réel'!$G104)</f>
        <v/>
      </c>
      <c r="H104" s="296" t="str">
        <f>IF('Dépenses rémunération au réel'!$H104="","",'Dépenses rémunération au réel'!$H104)</f>
        <v/>
      </c>
      <c r="I104" s="140" t="str">
        <f>IF('Dépenses rémunération au réel'!$I104="","",'Dépenses rémunération au réel'!$I104)</f>
        <v/>
      </c>
      <c r="J104" s="192" t="str">
        <f>IF('Dépenses rémunération au réel'!$J104="","",'Dépenses rémunération au réel'!$J104)</f>
        <v/>
      </c>
      <c r="K104" s="200" t="str">
        <f>IF('Dépenses rémunération au réel'!$K104="","",'Dépenses rémunération au réel'!$K104)</f>
        <v/>
      </c>
      <c r="L104" s="215" t="str">
        <f>IF('Dépenses rémunération au réel'!$L104=0,"",'Dépenses rémunération au réel'!$L104)</f>
        <v/>
      </c>
      <c r="M104" s="191"/>
      <c r="N104" s="337" t="str">
        <f t="shared" si="9"/>
        <v/>
      </c>
      <c r="O104" s="337" t="str">
        <f t="shared" si="10"/>
        <v/>
      </c>
      <c r="P104" s="191"/>
      <c r="Q104" s="340"/>
      <c r="R104" s="340"/>
      <c r="S104" s="141" t="str">
        <f t="shared" si="11"/>
        <v/>
      </c>
      <c r="T104" s="357"/>
      <c r="U104" s="193"/>
      <c r="V104" s="209" t="str">
        <f t="shared" si="7"/>
        <v/>
      </c>
      <c r="W104" s="209" t="str">
        <f t="shared" si="12"/>
        <v/>
      </c>
      <c r="X104" s="450" t="str">
        <f>IF(AND(OR(M104="KO",L104&lt;&gt;""),OR(M104="",N104="",O104="")),Listes!$A$68,IF(AND(L104&lt;S104,U104=""),Listes!$A$70,IF(AND(L104&lt;&gt;"",S104&lt;L104,T104=""),Listes!$A$72,IF(AND(Y104="",OR(M104&lt;&gt;"",N104&lt;&gt;"",O104&lt;&gt;"",P104&lt;&gt;"",Q104&lt;&gt;"",R104&lt;&gt;"")),Listes!$A$73,""))))</f>
        <v/>
      </c>
      <c r="Y104" s="291"/>
      <c r="Z104" s="155">
        <f t="shared" si="8"/>
        <v>0</v>
      </c>
    </row>
    <row r="105" spans="1:26" ht="16.149999999999999" customHeight="1" x14ac:dyDescent="0.35">
      <c r="A105" s="126">
        <v>99</v>
      </c>
      <c r="B105" s="206" t="str">
        <f>IF('Dépenses rémunération au réel'!$B105="","",'Dépenses rémunération au réel'!$B105)</f>
        <v/>
      </c>
      <c r="C105" s="206" t="str">
        <f>IF('Dépenses rémunération au réel'!$C105="","",'Dépenses rémunération au réel'!$C105)</f>
        <v/>
      </c>
      <c r="D105" s="207" t="str">
        <f>IF('Dépenses rémunération au réel'!$D105="","",'Dépenses rémunération au réel'!$D105)</f>
        <v/>
      </c>
      <c r="E105" s="123" t="str">
        <f>IF('Dépenses rémunération au réel'!$E105="","",'Dépenses rémunération au réel'!$E105)</f>
        <v/>
      </c>
      <c r="F105" s="123" t="str">
        <f>IF('Dépenses rémunération au réel'!$F105="","",'Dépenses rémunération au réel'!$F105)</f>
        <v/>
      </c>
      <c r="G105" s="296" t="str">
        <f>IF('Dépenses rémunération au réel'!$G105="","",'Dépenses rémunération au réel'!$G105)</f>
        <v/>
      </c>
      <c r="H105" s="296" t="str">
        <f>IF('Dépenses rémunération au réel'!$H105="","",'Dépenses rémunération au réel'!$H105)</f>
        <v/>
      </c>
      <c r="I105" s="140" t="str">
        <f>IF('Dépenses rémunération au réel'!$I105="","",'Dépenses rémunération au réel'!$I105)</f>
        <v/>
      </c>
      <c r="J105" s="192" t="str">
        <f>IF('Dépenses rémunération au réel'!$J105="","",'Dépenses rémunération au réel'!$J105)</f>
        <v/>
      </c>
      <c r="K105" s="200" t="str">
        <f>IF('Dépenses rémunération au réel'!$K105="","",'Dépenses rémunération au réel'!$K105)</f>
        <v/>
      </c>
      <c r="L105" s="215" t="str">
        <f>IF('Dépenses rémunération au réel'!$L105=0,"",'Dépenses rémunération au réel'!$L105)</f>
        <v/>
      </c>
      <c r="M105" s="191"/>
      <c r="N105" s="337" t="str">
        <f t="shared" si="9"/>
        <v/>
      </c>
      <c r="O105" s="337" t="str">
        <f t="shared" si="10"/>
        <v/>
      </c>
      <c r="P105" s="191"/>
      <c r="Q105" s="340"/>
      <c r="R105" s="340"/>
      <c r="S105" s="141" t="str">
        <f t="shared" si="11"/>
        <v/>
      </c>
      <c r="T105" s="357"/>
      <c r="U105" s="193"/>
      <c r="V105" s="209" t="str">
        <f t="shared" si="7"/>
        <v/>
      </c>
      <c r="W105" s="209" t="str">
        <f t="shared" si="12"/>
        <v/>
      </c>
      <c r="X105" s="450" t="str">
        <f>IF(AND(OR(M105="KO",L105&lt;&gt;""),OR(M105="",N105="",O105="")),Listes!$A$68,IF(AND(L105&lt;S105,U105=""),Listes!$A$70,IF(AND(L105&lt;&gt;"",S105&lt;L105,T105=""),Listes!$A$72,IF(AND(Y105="",OR(M105&lt;&gt;"",N105&lt;&gt;"",O105&lt;&gt;"",P105&lt;&gt;"",Q105&lt;&gt;"",R105&lt;&gt;"")),Listes!$A$73,""))))</f>
        <v/>
      </c>
      <c r="Y105" s="291"/>
      <c r="Z105" s="155">
        <f t="shared" si="8"/>
        <v>0</v>
      </c>
    </row>
    <row r="106" spans="1:26" ht="16.149999999999999" customHeight="1" x14ac:dyDescent="0.35">
      <c r="A106" s="126">
        <v>100</v>
      </c>
      <c r="B106" s="206" t="str">
        <f>IF('Dépenses rémunération au réel'!$B106="","",'Dépenses rémunération au réel'!$B106)</f>
        <v/>
      </c>
      <c r="C106" s="206" t="str">
        <f>IF('Dépenses rémunération au réel'!$C106="","",'Dépenses rémunération au réel'!$C106)</f>
        <v/>
      </c>
      <c r="D106" s="207" t="str">
        <f>IF('Dépenses rémunération au réel'!$D106="","",'Dépenses rémunération au réel'!$D106)</f>
        <v/>
      </c>
      <c r="E106" s="123" t="str">
        <f>IF('Dépenses rémunération au réel'!$E106="","",'Dépenses rémunération au réel'!$E106)</f>
        <v/>
      </c>
      <c r="F106" s="123" t="str">
        <f>IF('Dépenses rémunération au réel'!$F106="","",'Dépenses rémunération au réel'!$F106)</f>
        <v/>
      </c>
      <c r="G106" s="296" t="str">
        <f>IF('Dépenses rémunération au réel'!$G106="","",'Dépenses rémunération au réel'!$G106)</f>
        <v/>
      </c>
      <c r="H106" s="296" t="str">
        <f>IF('Dépenses rémunération au réel'!$H106="","",'Dépenses rémunération au réel'!$H106)</f>
        <v/>
      </c>
      <c r="I106" s="140" t="str">
        <f>IF('Dépenses rémunération au réel'!$I106="","",'Dépenses rémunération au réel'!$I106)</f>
        <v/>
      </c>
      <c r="J106" s="192" t="str">
        <f>IF('Dépenses rémunération au réel'!$J106="","",'Dépenses rémunération au réel'!$J106)</f>
        <v/>
      </c>
      <c r="K106" s="200" t="str">
        <f>IF('Dépenses rémunération au réel'!$K106="","",'Dépenses rémunération au réel'!$K106)</f>
        <v/>
      </c>
      <c r="L106" s="215" t="str">
        <f>IF('Dépenses rémunération au réel'!$L106=0,"",'Dépenses rémunération au réel'!$L106)</f>
        <v/>
      </c>
      <c r="M106" s="191"/>
      <c r="N106" s="337" t="str">
        <f t="shared" si="9"/>
        <v/>
      </c>
      <c r="O106" s="337" t="str">
        <f t="shared" si="10"/>
        <v/>
      </c>
      <c r="P106" s="191"/>
      <c r="Q106" s="340"/>
      <c r="R106" s="340"/>
      <c r="S106" s="141" t="str">
        <f t="shared" si="11"/>
        <v/>
      </c>
      <c r="T106" s="357"/>
      <c r="U106" s="193"/>
      <c r="V106" s="209" t="str">
        <f t="shared" si="7"/>
        <v/>
      </c>
      <c r="W106" s="209" t="str">
        <f t="shared" si="12"/>
        <v/>
      </c>
      <c r="X106" s="450" t="str">
        <f>IF(AND(OR(M106="KO",L106&lt;&gt;""),OR(M106="",N106="",O106="")),Listes!$A$68,IF(AND(L106&lt;S106,U106=""),Listes!$A$70,IF(AND(L106&lt;&gt;"",S106&lt;L106,T106=""),Listes!$A$72,IF(AND(Y106="",OR(M106&lt;&gt;"",N106&lt;&gt;"",O106&lt;&gt;"",P106&lt;&gt;"",Q106&lt;&gt;"",R106&lt;&gt;"")),Listes!$A$73,""))))</f>
        <v/>
      </c>
      <c r="Y106" s="291"/>
      <c r="Z106" s="155">
        <f t="shared" si="8"/>
        <v>0</v>
      </c>
    </row>
    <row r="107" spans="1:26" ht="16.149999999999999" customHeight="1" x14ac:dyDescent="0.35">
      <c r="A107" s="126">
        <v>101</v>
      </c>
      <c r="B107" s="206" t="str">
        <f>IF('Dépenses rémunération au réel'!$B107="","",'Dépenses rémunération au réel'!$B107)</f>
        <v/>
      </c>
      <c r="C107" s="206" t="str">
        <f>IF('Dépenses rémunération au réel'!$C107="","",'Dépenses rémunération au réel'!$C107)</f>
        <v/>
      </c>
      <c r="D107" s="207" t="str">
        <f>IF('Dépenses rémunération au réel'!$D107="","",'Dépenses rémunération au réel'!$D107)</f>
        <v/>
      </c>
      <c r="E107" s="123" t="str">
        <f>IF('Dépenses rémunération au réel'!$E107="","",'Dépenses rémunération au réel'!$E107)</f>
        <v/>
      </c>
      <c r="F107" s="123" t="str">
        <f>IF('Dépenses rémunération au réel'!$F107="","",'Dépenses rémunération au réel'!$F107)</f>
        <v/>
      </c>
      <c r="G107" s="296" t="str">
        <f>IF('Dépenses rémunération au réel'!$G107="","",'Dépenses rémunération au réel'!$G107)</f>
        <v/>
      </c>
      <c r="H107" s="296" t="str">
        <f>IF('Dépenses rémunération au réel'!$H107="","",'Dépenses rémunération au réel'!$H107)</f>
        <v/>
      </c>
      <c r="I107" s="140" t="str">
        <f>IF('Dépenses rémunération au réel'!$I107="","",'Dépenses rémunération au réel'!$I107)</f>
        <v/>
      </c>
      <c r="J107" s="192" t="str">
        <f>IF('Dépenses rémunération au réel'!$J107="","",'Dépenses rémunération au réel'!$J107)</f>
        <v/>
      </c>
      <c r="K107" s="200" t="str">
        <f>IF('Dépenses rémunération au réel'!$K107="","",'Dépenses rémunération au réel'!$K107)</f>
        <v/>
      </c>
      <c r="L107" s="215" t="str">
        <f>IF('Dépenses rémunération au réel'!$L107=0,"",'Dépenses rémunération au réel'!$L107)</f>
        <v/>
      </c>
      <c r="M107" s="191"/>
      <c r="N107" s="337" t="str">
        <f t="shared" si="9"/>
        <v/>
      </c>
      <c r="O107" s="337" t="str">
        <f t="shared" si="10"/>
        <v/>
      </c>
      <c r="P107" s="191"/>
      <c r="Q107" s="340"/>
      <c r="R107" s="340"/>
      <c r="S107" s="141" t="str">
        <f t="shared" si="11"/>
        <v/>
      </c>
      <c r="T107" s="357"/>
      <c r="U107" s="193"/>
      <c r="V107" s="209" t="str">
        <f t="shared" si="7"/>
        <v/>
      </c>
      <c r="W107" s="209" t="str">
        <f t="shared" si="12"/>
        <v/>
      </c>
      <c r="X107" s="450" t="str">
        <f>IF(AND(OR(M107="KO",L107&lt;&gt;""),OR(M107="",N107="",O107="")),Listes!$A$68,IF(AND(L107&lt;S107,U107=""),Listes!$A$70,IF(AND(L107&lt;&gt;"",S107&lt;L107,T107=""),Listes!$A$72,IF(AND(Y107="",OR(M107&lt;&gt;"",N107&lt;&gt;"",O107&lt;&gt;"",P107&lt;&gt;"",Q107&lt;&gt;"",R107&lt;&gt;"")),Listes!$A$73,""))))</f>
        <v/>
      </c>
      <c r="Y107" s="291"/>
      <c r="Z107" s="155">
        <f t="shared" si="8"/>
        <v>0</v>
      </c>
    </row>
    <row r="108" spans="1:26" ht="16.149999999999999" customHeight="1" x14ac:dyDescent="0.35">
      <c r="A108" s="126">
        <v>102</v>
      </c>
      <c r="B108" s="206" t="str">
        <f>IF('Dépenses rémunération au réel'!$B108="","",'Dépenses rémunération au réel'!$B108)</f>
        <v/>
      </c>
      <c r="C108" s="206" t="str">
        <f>IF('Dépenses rémunération au réel'!$C108="","",'Dépenses rémunération au réel'!$C108)</f>
        <v/>
      </c>
      <c r="D108" s="207" t="str">
        <f>IF('Dépenses rémunération au réel'!$D108="","",'Dépenses rémunération au réel'!$D108)</f>
        <v/>
      </c>
      <c r="E108" s="123" t="str">
        <f>IF('Dépenses rémunération au réel'!$E108="","",'Dépenses rémunération au réel'!$E108)</f>
        <v/>
      </c>
      <c r="F108" s="123" t="str">
        <f>IF('Dépenses rémunération au réel'!$F108="","",'Dépenses rémunération au réel'!$F108)</f>
        <v/>
      </c>
      <c r="G108" s="296" t="str">
        <f>IF('Dépenses rémunération au réel'!$G108="","",'Dépenses rémunération au réel'!$G108)</f>
        <v/>
      </c>
      <c r="H108" s="296" t="str">
        <f>IF('Dépenses rémunération au réel'!$H108="","",'Dépenses rémunération au réel'!$H108)</f>
        <v/>
      </c>
      <c r="I108" s="140" t="str">
        <f>IF('Dépenses rémunération au réel'!$I108="","",'Dépenses rémunération au réel'!$I108)</f>
        <v/>
      </c>
      <c r="J108" s="192" t="str">
        <f>IF('Dépenses rémunération au réel'!$J108="","",'Dépenses rémunération au réel'!$J108)</f>
        <v/>
      </c>
      <c r="K108" s="200" t="str">
        <f>IF('Dépenses rémunération au réel'!$K108="","",'Dépenses rémunération au réel'!$K108)</f>
        <v/>
      </c>
      <c r="L108" s="215" t="str">
        <f>IF('Dépenses rémunération au réel'!$L108=0,"",'Dépenses rémunération au réel'!$L108)</f>
        <v/>
      </c>
      <c r="M108" s="191"/>
      <c r="N108" s="337" t="str">
        <f t="shared" si="9"/>
        <v/>
      </c>
      <c r="O108" s="337" t="str">
        <f t="shared" si="10"/>
        <v/>
      </c>
      <c r="P108" s="191"/>
      <c r="Q108" s="340"/>
      <c r="R108" s="340"/>
      <c r="S108" s="141" t="str">
        <f t="shared" si="11"/>
        <v/>
      </c>
      <c r="T108" s="357"/>
      <c r="U108" s="193"/>
      <c r="V108" s="209" t="str">
        <f t="shared" si="7"/>
        <v/>
      </c>
      <c r="W108" s="209" t="str">
        <f t="shared" si="12"/>
        <v/>
      </c>
      <c r="X108" s="450" t="str">
        <f>IF(AND(OR(M108="KO",L108&lt;&gt;""),OR(M108="",N108="",O108="")),Listes!$A$68,IF(AND(L108&lt;S108,U108=""),Listes!$A$70,IF(AND(L108&lt;&gt;"",S108&lt;L108,T108=""),Listes!$A$72,IF(AND(Y108="",OR(M108&lt;&gt;"",N108&lt;&gt;"",O108&lt;&gt;"",P108&lt;&gt;"",Q108&lt;&gt;"",R108&lt;&gt;"")),Listes!$A$73,""))))</f>
        <v/>
      </c>
      <c r="Y108" s="291"/>
      <c r="Z108" s="155">
        <f t="shared" si="8"/>
        <v>0</v>
      </c>
    </row>
    <row r="109" spans="1:26" ht="16.149999999999999" customHeight="1" x14ac:dyDescent="0.35">
      <c r="A109" s="126">
        <v>103</v>
      </c>
      <c r="B109" s="206" t="str">
        <f>IF('Dépenses rémunération au réel'!$B109="","",'Dépenses rémunération au réel'!$B109)</f>
        <v/>
      </c>
      <c r="C109" s="206" t="str">
        <f>IF('Dépenses rémunération au réel'!$C109="","",'Dépenses rémunération au réel'!$C109)</f>
        <v/>
      </c>
      <c r="D109" s="207" t="str">
        <f>IF('Dépenses rémunération au réel'!$D109="","",'Dépenses rémunération au réel'!$D109)</f>
        <v/>
      </c>
      <c r="E109" s="123" t="str">
        <f>IF('Dépenses rémunération au réel'!$E109="","",'Dépenses rémunération au réel'!$E109)</f>
        <v/>
      </c>
      <c r="F109" s="123" t="str">
        <f>IF('Dépenses rémunération au réel'!$F109="","",'Dépenses rémunération au réel'!$F109)</f>
        <v/>
      </c>
      <c r="G109" s="296" t="str">
        <f>IF('Dépenses rémunération au réel'!$G109="","",'Dépenses rémunération au réel'!$G109)</f>
        <v/>
      </c>
      <c r="H109" s="296" t="str">
        <f>IF('Dépenses rémunération au réel'!$H109="","",'Dépenses rémunération au réel'!$H109)</f>
        <v/>
      </c>
      <c r="I109" s="140" t="str">
        <f>IF('Dépenses rémunération au réel'!$I109="","",'Dépenses rémunération au réel'!$I109)</f>
        <v/>
      </c>
      <c r="J109" s="192" t="str">
        <f>IF('Dépenses rémunération au réel'!$J109="","",'Dépenses rémunération au réel'!$J109)</f>
        <v/>
      </c>
      <c r="K109" s="200" t="str">
        <f>IF('Dépenses rémunération au réel'!$K109="","",'Dépenses rémunération au réel'!$K109)</f>
        <v/>
      </c>
      <c r="L109" s="215" t="str">
        <f>IF('Dépenses rémunération au réel'!$L109=0,"",'Dépenses rémunération au réel'!$L109)</f>
        <v/>
      </c>
      <c r="M109" s="191"/>
      <c r="N109" s="337" t="str">
        <f t="shared" si="9"/>
        <v/>
      </c>
      <c r="O109" s="337" t="str">
        <f t="shared" si="10"/>
        <v/>
      </c>
      <c r="P109" s="191"/>
      <c r="Q109" s="340"/>
      <c r="R109" s="340"/>
      <c r="S109" s="141" t="str">
        <f t="shared" si="11"/>
        <v/>
      </c>
      <c r="T109" s="357"/>
      <c r="U109" s="193"/>
      <c r="V109" s="209" t="str">
        <f t="shared" si="7"/>
        <v/>
      </c>
      <c r="W109" s="209" t="str">
        <f t="shared" si="12"/>
        <v/>
      </c>
      <c r="X109" s="450" t="str">
        <f>IF(AND(OR(M109="KO",L109&lt;&gt;""),OR(M109="",N109="",O109="")),Listes!$A$68,IF(AND(L109&lt;S109,U109=""),Listes!$A$70,IF(AND(L109&lt;&gt;"",S109&lt;L109,T109=""),Listes!$A$72,IF(AND(Y109="",OR(M109&lt;&gt;"",N109&lt;&gt;"",O109&lt;&gt;"",P109&lt;&gt;"",Q109&lt;&gt;"",R109&lt;&gt;"")),Listes!$A$73,""))))</f>
        <v/>
      </c>
      <c r="Y109" s="291"/>
      <c r="Z109" s="155">
        <f t="shared" si="8"/>
        <v>0</v>
      </c>
    </row>
    <row r="110" spans="1:26" ht="16.149999999999999" customHeight="1" x14ac:dyDescent="0.35">
      <c r="A110" s="126">
        <v>104</v>
      </c>
      <c r="B110" s="206" t="str">
        <f>IF('Dépenses rémunération au réel'!$B110="","",'Dépenses rémunération au réel'!$B110)</f>
        <v/>
      </c>
      <c r="C110" s="206" t="str">
        <f>IF('Dépenses rémunération au réel'!$C110="","",'Dépenses rémunération au réel'!$C110)</f>
        <v/>
      </c>
      <c r="D110" s="207" t="str">
        <f>IF('Dépenses rémunération au réel'!$D110="","",'Dépenses rémunération au réel'!$D110)</f>
        <v/>
      </c>
      <c r="E110" s="123" t="str">
        <f>IF('Dépenses rémunération au réel'!$E110="","",'Dépenses rémunération au réel'!$E110)</f>
        <v/>
      </c>
      <c r="F110" s="123" t="str">
        <f>IF('Dépenses rémunération au réel'!$F110="","",'Dépenses rémunération au réel'!$F110)</f>
        <v/>
      </c>
      <c r="G110" s="296" t="str">
        <f>IF('Dépenses rémunération au réel'!$G110="","",'Dépenses rémunération au réel'!$G110)</f>
        <v/>
      </c>
      <c r="H110" s="296" t="str">
        <f>IF('Dépenses rémunération au réel'!$H110="","",'Dépenses rémunération au réel'!$H110)</f>
        <v/>
      </c>
      <c r="I110" s="140" t="str">
        <f>IF('Dépenses rémunération au réel'!$I110="","",'Dépenses rémunération au réel'!$I110)</f>
        <v/>
      </c>
      <c r="J110" s="192" t="str">
        <f>IF('Dépenses rémunération au réel'!$J110="","",'Dépenses rémunération au réel'!$J110)</f>
        <v/>
      </c>
      <c r="K110" s="200" t="str">
        <f>IF('Dépenses rémunération au réel'!$K110="","",'Dépenses rémunération au réel'!$K110)</f>
        <v/>
      </c>
      <c r="L110" s="215" t="str">
        <f>IF('Dépenses rémunération au réel'!$L110=0,"",'Dépenses rémunération au réel'!$L110)</f>
        <v/>
      </c>
      <c r="M110" s="191"/>
      <c r="N110" s="337" t="str">
        <f t="shared" si="9"/>
        <v/>
      </c>
      <c r="O110" s="337" t="str">
        <f t="shared" si="10"/>
        <v/>
      </c>
      <c r="P110" s="191"/>
      <c r="Q110" s="340"/>
      <c r="R110" s="340"/>
      <c r="S110" s="141" t="str">
        <f t="shared" si="11"/>
        <v/>
      </c>
      <c r="T110" s="357"/>
      <c r="U110" s="193"/>
      <c r="V110" s="209" t="str">
        <f t="shared" si="7"/>
        <v/>
      </c>
      <c r="W110" s="209" t="str">
        <f t="shared" si="12"/>
        <v/>
      </c>
      <c r="X110" s="450" t="str">
        <f>IF(AND(OR(M110="KO",L110&lt;&gt;""),OR(M110="",N110="",O110="")),Listes!$A$68,IF(AND(L110&lt;S110,U110=""),Listes!$A$70,IF(AND(L110&lt;&gt;"",S110&lt;L110,T110=""),Listes!$A$72,IF(AND(Y110="",OR(M110&lt;&gt;"",N110&lt;&gt;"",O110&lt;&gt;"",P110&lt;&gt;"",Q110&lt;&gt;"",R110&lt;&gt;"")),Listes!$A$73,""))))</f>
        <v/>
      </c>
      <c r="Y110" s="291"/>
      <c r="Z110" s="155">
        <f t="shared" si="8"/>
        <v>0</v>
      </c>
    </row>
    <row r="111" spans="1:26" ht="16.149999999999999" customHeight="1" x14ac:dyDescent="0.35">
      <c r="A111" s="126">
        <v>105</v>
      </c>
      <c r="B111" s="206" t="str">
        <f>IF('Dépenses rémunération au réel'!$B111="","",'Dépenses rémunération au réel'!$B111)</f>
        <v/>
      </c>
      <c r="C111" s="206" t="str">
        <f>IF('Dépenses rémunération au réel'!$C111="","",'Dépenses rémunération au réel'!$C111)</f>
        <v/>
      </c>
      <c r="D111" s="207" t="str">
        <f>IF('Dépenses rémunération au réel'!$D111="","",'Dépenses rémunération au réel'!$D111)</f>
        <v/>
      </c>
      <c r="E111" s="123" t="str">
        <f>IF('Dépenses rémunération au réel'!$E111="","",'Dépenses rémunération au réel'!$E111)</f>
        <v/>
      </c>
      <c r="F111" s="123" t="str">
        <f>IF('Dépenses rémunération au réel'!$F111="","",'Dépenses rémunération au réel'!$F111)</f>
        <v/>
      </c>
      <c r="G111" s="296" t="str">
        <f>IF('Dépenses rémunération au réel'!$G111="","",'Dépenses rémunération au réel'!$G111)</f>
        <v/>
      </c>
      <c r="H111" s="296" t="str">
        <f>IF('Dépenses rémunération au réel'!$H111="","",'Dépenses rémunération au réel'!$H111)</f>
        <v/>
      </c>
      <c r="I111" s="140" t="str">
        <f>IF('Dépenses rémunération au réel'!$I111="","",'Dépenses rémunération au réel'!$I111)</f>
        <v/>
      </c>
      <c r="J111" s="192" t="str">
        <f>IF('Dépenses rémunération au réel'!$J111="","",'Dépenses rémunération au réel'!$J111)</f>
        <v/>
      </c>
      <c r="K111" s="200" t="str">
        <f>IF('Dépenses rémunération au réel'!$K111="","",'Dépenses rémunération au réel'!$K111)</f>
        <v/>
      </c>
      <c r="L111" s="215" t="str">
        <f>IF('Dépenses rémunération au réel'!$L111=0,"",'Dépenses rémunération au réel'!$L111)</f>
        <v/>
      </c>
      <c r="M111" s="191"/>
      <c r="N111" s="337" t="str">
        <f t="shared" si="9"/>
        <v/>
      </c>
      <c r="O111" s="337" t="str">
        <f t="shared" si="10"/>
        <v/>
      </c>
      <c r="P111" s="191"/>
      <c r="Q111" s="340"/>
      <c r="R111" s="340"/>
      <c r="S111" s="141" t="str">
        <f t="shared" si="11"/>
        <v/>
      </c>
      <c r="T111" s="357"/>
      <c r="U111" s="193"/>
      <c r="V111" s="209" t="str">
        <f t="shared" si="7"/>
        <v/>
      </c>
      <c r="W111" s="209" t="str">
        <f t="shared" si="12"/>
        <v/>
      </c>
      <c r="X111" s="450" t="str">
        <f>IF(AND(OR(M111="KO",L111&lt;&gt;""),OR(M111="",N111="",O111="")),Listes!$A$68,IF(AND(L111&lt;S111,U111=""),Listes!$A$70,IF(AND(L111&lt;&gt;"",S111&lt;L111,T111=""),Listes!$A$72,IF(AND(Y111="",OR(M111&lt;&gt;"",N111&lt;&gt;"",O111&lt;&gt;"",P111&lt;&gt;"",Q111&lt;&gt;"",R111&lt;&gt;"")),Listes!$A$73,""))))</f>
        <v/>
      </c>
      <c r="Y111" s="291"/>
      <c r="Z111" s="155">
        <f t="shared" si="8"/>
        <v>0</v>
      </c>
    </row>
    <row r="112" spans="1:26" ht="16.149999999999999" customHeight="1" x14ac:dyDescent="0.35">
      <c r="A112" s="126">
        <v>106</v>
      </c>
      <c r="B112" s="206" t="str">
        <f>IF('Dépenses rémunération au réel'!$B112="","",'Dépenses rémunération au réel'!$B112)</f>
        <v/>
      </c>
      <c r="C112" s="206" t="str">
        <f>IF('Dépenses rémunération au réel'!$C112="","",'Dépenses rémunération au réel'!$C112)</f>
        <v/>
      </c>
      <c r="D112" s="207" t="str">
        <f>IF('Dépenses rémunération au réel'!$D112="","",'Dépenses rémunération au réel'!$D112)</f>
        <v/>
      </c>
      <c r="E112" s="123" t="str">
        <f>IF('Dépenses rémunération au réel'!$E112="","",'Dépenses rémunération au réel'!$E112)</f>
        <v/>
      </c>
      <c r="F112" s="123" t="str">
        <f>IF('Dépenses rémunération au réel'!$F112="","",'Dépenses rémunération au réel'!$F112)</f>
        <v/>
      </c>
      <c r="G112" s="296" t="str">
        <f>IF('Dépenses rémunération au réel'!$G112="","",'Dépenses rémunération au réel'!$G112)</f>
        <v/>
      </c>
      <c r="H112" s="296" t="str">
        <f>IF('Dépenses rémunération au réel'!$H112="","",'Dépenses rémunération au réel'!$H112)</f>
        <v/>
      </c>
      <c r="I112" s="140" t="str">
        <f>IF('Dépenses rémunération au réel'!$I112="","",'Dépenses rémunération au réel'!$I112)</f>
        <v/>
      </c>
      <c r="J112" s="192" t="str">
        <f>IF('Dépenses rémunération au réel'!$J112="","",'Dépenses rémunération au réel'!$J112)</f>
        <v/>
      </c>
      <c r="K112" s="200" t="str">
        <f>IF('Dépenses rémunération au réel'!$K112="","",'Dépenses rémunération au réel'!$K112)</f>
        <v/>
      </c>
      <c r="L112" s="215" t="str">
        <f>IF('Dépenses rémunération au réel'!$L112=0,"",'Dépenses rémunération au réel'!$L112)</f>
        <v/>
      </c>
      <c r="M112" s="191"/>
      <c r="N112" s="337" t="str">
        <f t="shared" si="9"/>
        <v/>
      </c>
      <c r="O112" s="337" t="str">
        <f t="shared" si="10"/>
        <v/>
      </c>
      <c r="P112" s="191"/>
      <c r="Q112" s="340"/>
      <c r="R112" s="340"/>
      <c r="S112" s="141" t="str">
        <f t="shared" si="11"/>
        <v/>
      </c>
      <c r="T112" s="357"/>
      <c r="U112" s="193"/>
      <c r="V112" s="209" t="str">
        <f t="shared" si="7"/>
        <v/>
      </c>
      <c r="W112" s="209" t="str">
        <f t="shared" si="12"/>
        <v/>
      </c>
      <c r="X112" s="450" t="str">
        <f>IF(AND(OR(M112="KO",L112&lt;&gt;""),OR(M112="",N112="",O112="")),Listes!$A$68,IF(AND(L112&lt;S112,U112=""),Listes!$A$70,IF(AND(L112&lt;&gt;"",S112&lt;L112,T112=""),Listes!$A$72,IF(AND(Y112="",OR(M112&lt;&gt;"",N112&lt;&gt;"",O112&lt;&gt;"",P112&lt;&gt;"",Q112&lt;&gt;"",R112&lt;&gt;"")),Listes!$A$73,""))))</f>
        <v/>
      </c>
      <c r="Y112" s="291"/>
      <c r="Z112" s="155">
        <f t="shared" si="8"/>
        <v>0</v>
      </c>
    </row>
    <row r="113" spans="1:26" ht="16.149999999999999" customHeight="1" x14ac:dyDescent="0.35">
      <c r="A113" s="126">
        <v>107</v>
      </c>
      <c r="B113" s="206" t="str">
        <f>IF('Dépenses rémunération au réel'!$B113="","",'Dépenses rémunération au réel'!$B113)</f>
        <v/>
      </c>
      <c r="C113" s="206" t="str">
        <f>IF('Dépenses rémunération au réel'!$C113="","",'Dépenses rémunération au réel'!$C113)</f>
        <v/>
      </c>
      <c r="D113" s="207" t="str">
        <f>IF('Dépenses rémunération au réel'!$D113="","",'Dépenses rémunération au réel'!$D113)</f>
        <v/>
      </c>
      <c r="E113" s="123" t="str">
        <f>IF('Dépenses rémunération au réel'!$E113="","",'Dépenses rémunération au réel'!$E113)</f>
        <v/>
      </c>
      <c r="F113" s="123" t="str">
        <f>IF('Dépenses rémunération au réel'!$F113="","",'Dépenses rémunération au réel'!$F113)</f>
        <v/>
      </c>
      <c r="G113" s="296" t="str">
        <f>IF('Dépenses rémunération au réel'!$G113="","",'Dépenses rémunération au réel'!$G113)</f>
        <v/>
      </c>
      <c r="H113" s="296" t="str">
        <f>IF('Dépenses rémunération au réel'!$H113="","",'Dépenses rémunération au réel'!$H113)</f>
        <v/>
      </c>
      <c r="I113" s="140" t="str">
        <f>IF('Dépenses rémunération au réel'!$I113="","",'Dépenses rémunération au réel'!$I113)</f>
        <v/>
      </c>
      <c r="J113" s="192" t="str">
        <f>IF('Dépenses rémunération au réel'!$J113="","",'Dépenses rémunération au réel'!$J113)</f>
        <v/>
      </c>
      <c r="K113" s="200" t="str">
        <f>IF('Dépenses rémunération au réel'!$K113="","",'Dépenses rémunération au réel'!$K113)</f>
        <v/>
      </c>
      <c r="L113" s="215" t="str">
        <f>IF('Dépenses rémunération au réel'!$L113=0,"",'Dépenses rémunération au réel'!$L113)</f>
        <v/>
      </c>
      <c r="M113" s="191"/>
      <c r="N113" s="337" t="str">
        <f t="shared" si="9"/>
        <v/>
      </c>
      <c r="O113" s="337" t="str">
        <f t="shared" si="10"/>
        <v/>
      </c>
      <c r="P113" s="191"/>
      <c r="Q113" s="340"/>
      <c r="R113" s="340"/>
      <c r="S113" s="141" t="str">
        <f t="shared" si="11"/>
        <v/>
      </c>
      <c r="T113" s="357"/>
      <c r="U113" s="193"/>
      <c r="V113" s="209" t="str">
        <f t="shared" si="7"/>
        <v/>
      </c>
      <c r="W113" s="209" t="str">
        <f t="shared" si="12"/>
        <v/>
      </c>
      <c r="X113" s="450" t="str">
        <f>IF(AND(OR(M113="KO",L113&lt;&gt;""),OR(M113="",N113="",O113="")),Listes!$A$68,IF(AND(L113&lt;S113,U113=""),Listes!$A$70,IF(AND(L113&lt;&gt;"",S113&lt;L113,T113=""),Listes!$A$72,IF(AND(Y113="",OR(M113&lt;&gt;"",N113&lt;&gt;"",O113&lt;&gt;"",P113&lt;&gt;"",Q113&lt;&gt;"",R113&lt;&gt;"")),Listes!$A$73,""))))</f>
        <v/>
      </c>
      <c r="Y113" s="291"/>
      <c r="Z113" s="155">
        <f t="shared" si="8"/>
        <v>0</v>
      </c>
    </row>
    <row r="114" spans="1:26" ht="16.149999999999999" customHeight="1" x14ac:dyDescent="0.35">
      <c r="A114" s="126">
        <v>108</v>
      </c>
      <c r="B114" s="206" t="str">
        <f>IF('Dépenses rémunération au réel'!$B114="","",'Dépenses rémunération au réel'!$B114)</f>
        <v/>
      </c>
      <c r="C114" s="206" t="str">
        <f>IF('Dépenses rémunération au réel'!$C114="","",'Dépenses rémunération au réel'!$C114)</f>
        <v/>
      </c>
      <c r="D114" s="207" t="str">
        <f>IF('Dépenses rémunération au réel'!$D114="","",'Dépenses rémunération au réel'!$D114)</f>
        <v/>
      </c>
      <c r="E114" s="123" t="str">
        <f>IF('Dépenses rémunération au réel'!$E114="","",'Dépenses rémunération au réel'!$E114)</f>
        <v/>
      </c>
      <c r="F114" s="123" t="str">
        <f>IF('Dépenses rémunération au réel'!$F114="","",'Dépenses rémunération au réel'!$F114)</f>
        <v/>
      </c>
      <c r="G114" s="296" t="str">
        <f>IF('Dépenses rémunération au réel'!$G114="","",'Dépenses rémunération au réel'!$G114)</f>
        <v/>
      </c>
      <c r="H114" s="296" t="str">
        <f>IF('Dépenses rémunération au réel'!$H114="","",'Dépenses rémunération au réel'!$H114)</f>
        <v/>
      </c>
      <c r="I114" s="140" t="str">
        <f>IF('Dépenses rémunération au réel'!$I114="","",'Dépenses rémunération au réel'!$I114)</f>
        <v/>
      </c>
      <c r="J114" s="192" t="str">
        <f>IF('Dépenses rémunération au réel'!$J114="","",'Dépenses rémunération au réel'!$J114)</f>
        <v/>
      </c>
      <c r="K114" s="200" t="str">
        <f>IF('Dépenses rémunération au réel'!$K114="","",'Dépenses rémunération au réel'!$K114)</f>
        <v/>
      </c>
      <c r="L114" s="215" t="str">
        <f>IF('Dépenses rémunération au réel'!$L114=0,"",'Dépenses rémunération au réel'!$L114)</f>
        <v/>
      </c>
      <c r="M114" s="191"/>
      <c r="N114" s="337" t="str">
        <f t="shared" si="9"/>
        <v/>
      </c>
      <c r="O114" s="337" t="str">
        <f t="shared" si="10"/>
        <v/>
      </c>
      <c r="P114" s="191"/>
      <c r="Q114" s="340"/>
      <c r="R114" s="340"/>
      <c r="S114" s="141" t="str">
        <f t="shared" si="11"/>
        <v/>
      </c>
      <c r="T114" s="357"/>
      <c r="U114" s="193"/>
      <c r="V114" s="209" t="str">
        <f t="shared" si="7"/>
        <v/>
      </c>
      <c r="W114" s="209" t="str">
        <f t="shared" si="12"/>
        <v/>
      </c>
      <c r="X114" s="450" t="str">
        <f>IF(AND(OR(M114="KO",L114&lt;&gt;""),OR(M114="",N114="",O114="")),Listes!$A$68,IF(AND(L114&lt;S114,U114=""),Listes!$A$70,IF(AND(L114&lt;&gt;"",S114&lt;L114,T114=""),Listes!$A$72,IF(AND(Y114="",OR(M114&lt;&gt;"",N114&lt;&gt;"",O114&lt;&gt;"",P114&lt;&gt;"",Q114&lt;&gt;"",R114&lt;&gt;"")),Listes!$A$73,""))))</f>
        <v/>
      </c>
      <c r="Y114" s="291"/>
      <c r="Z114" s="155">
        <f t="shared" si="8"/>
        <v>0</v>
      </c>
    </row>
    <row r="115" spans="1:26" ht="16.149999999999999" customHeight="1" x14ac:dyDescent="0.35">
      <c r="A115" s="126">
        <v>109</v>
      </c>
      <c r="B115" s="206" t="str">
        <f>IF('Dépenses rémunération au réel'!$B115="","",'Dépenses rémunération au réel'!$B115)</f>
        <v/>
      </c>
      <c r="C115" s="206" t="str">
        <f>IF('Dépenses rémunération au réel'!$C115="","",'Dépenses rémunération au réel'!$C115)</f>
        <v/>
      </c>
      <c r="D115" s="207" t="str">
        <f>IF('Dépenses rémunération au réel'!$D115="","",'Dépenses rémunération au réel'!$D115)</f>
        <v/>
      </c>
      <c r="E115" s="123" t="str">
        <f>IF('Dépenses rémunération au réel'!$E115="","",'Dépenses rémunération au réel'!$E115)</f>
        <v/>
      </c>
      <c r="F115" s="123" t="str">
        <f>IF('Dépenses rémunération au réel'!$F115="","",'Dépenses rémunération au réel'!$F115)</f>
        <v/>
      </c>
      <c r="G115" s="296" t="str">
        <f>IF('Dépenses rémunération au réel'!$G115="","",'Dépenses rémunération au réel'!$G115)</f>
        <v/>
      </c>
      <c r="H115" s="296" t="str">
        <f>IF('Dépenses rémunération au réel'!$H115="","",'Dépenses rémunération au réel'!$H115)</f>
        <v/>
      </c>
      <c r="I115" s="140" t="str">
        <f>IF('Dépenses rémunération au réel'!$I115="","",'Dépenses rémunération au réel'!$I115)</f>
        <v/>
      </c>
      <c r="J115" s="192" t="str">
        <f>IF('Dépenses rémunération au réel'!$J115="","",'Dépenses rémunération au réel'!$J115)</f>
        <v/>
      </c>
      <c r="K115" s="200" t="str">
        <f>IF('Dépenses rémunération au réel'!$K115="","",'Dépenses rémunération au réel'!$K115)</f>
        <v/>
      </c>
      <c r="L115" s="215" t="str">
        <f>IF('Dépenses rémunération au réel'!$L115=0,"",'Dépenses rémunération au réel'!$L115)</f>
        <v/>
      </c>
      <c r="M115" s="191"/>
      <c r="N115" s="337" t="str">
        <f t="shared" si="9"/>
        <v/>
      </c>
      <c r="O115" s="337" t="str">
        <f t="shared" si="10"/>
        <v/>
      </c>
      <c r="P115" s="191"/>
      <c r="Q115" s="340"/>
      <c r="R115" s="340"/>
      <c r="S115" s="141" t="str">
        <f t="shared" si="11"/>
        <v/>
      </c>
      <c r="T115" s="357"/>
      <c r="U115" s="193"/>
      <c r="V115" s="209" t="str">
        <f t="shared" si="7"/>
        <v/>
      </c>
      <c r="W115" s="209" t="str">
        <f t="shared" si="12"/>
        <v/>
      </c>
      <c r="X115" s="450" t="str">
        <f>IF(AND(OR(M115="KO",L115&lt;&gt;""),OR(M115="",N115="",O115="")),Listes!$A$68,IF(AND(L115&lt;S115,U115=""),Listes!$A$70,IF(AND(L115&lt;&gt;"",S115&lt;L115,T115=""),Listes!$A$72,IF(AND(Y115="",OR(M115&lt;&gt;"",N115&lt;&gt;"",O115&lt;&gt;"",P115&lt;&gt;"",Q115&lt;&gt;"",R115&lt;&gt;"")),Listes!$A$73,""))))</f>
        <v/>
      </c>
      <c r="Y115" s="291"/>
      <c r="Z115" s="155">
        <f t="shared" si="8"/>
        <v>0</v>
      </c>
    </row>
    <row r="116" spans="1:26" ht="16.149999999999999" customHeight="1" x14ac:dyDescent="0.35">
      <c r="A116" s="126">
        <v>110</v>
      </c>
      <c r="B116" s="206" t="str">
        <f>IF('Dépenses rémunération au réel'!$B116="","",'Dépenses rémunération au réel'!$B116)</f>
        <v/>
      </c>
      <c r="C116" s="206" t="str">
        <f>IF('Dépenses rémunération au réel'!$C116="","",'Dépenses rémunération au réel'!$C116)</f>
        <v/>
      </c>
      <c r="D116" s="207" t="str">
        <f>IF('Dépenses rémunération au réel'!$D116="","",'Dépenses rémunération au réel'!$D116)</f>
        <v/>
      </c>
      <c r="E116" s="123" t="str">
        <f>IF('Dépenses rémunération au réel'!$E116="","",'Dépenses rémunération au réel'!$E116)</f>
        <v/>
      </c>
      <c r="F116" s="123" t="str">
        <f>IF('Dépenses rémunération au réel'!$F116="","",'Dépenses rémunération au réel'!$F116)</f>
        <v/>
      </c>
      <c r="G116" s="296" t="str">
        <f>IF('Dépenses rémunération au réel'!$G116="","",'Dépenses rémunération au réel'!$G116)</f>
        <v/>
      </c>
      <c r="H116" s="296" t="str">
        <f>IF('Dépenses rémunération au réel'!$H116="","",'Dépenses rémunération au réel'!$H116)</f>
        <v/>
      </c>
      <c r="I116" s="140" t="str">
        <f>IF('Dépenses rémunération au réel'!$I116="","",'Dépenses rémunération au réel'!$I116)</f>
        <v/>
      </c>
      <c r="J116" s="192" t="str">
        <f>IF('Dépenses rémunération au réel'!$J116="","",'Dépenses rémunération au réel'!$J116)</f>
        <v/>
      </c>
      <c r="K116" s="200" t="str">
        <f>IF('Dépenses rémunération au réel'!$K116="","",'Dépenses rémunération au réel'!$K116)</f>
        <v/>
      </c>
      <c r="L116" s="215" t="str">
        <f>IF('Dépenses rémunération au réel'!$L116=0,"",'Dépenses rémunération au réel'!$L116)</f>
        <v/>
      </c>
      <c r="M116" s="191"/>
      <c r="N116" s="337" t="str">
        <f t="shared" si="9"/>
        <v/>
      </c>
      <c r="O116" s="337" t="str">
        <f t="shared" si="10"/>
        <v/>
      </c>
      <c r="P116" s="191"/>
      <c r="Q116" s="340"/>
      <c r="R116" s="340"/>
      <c r="S116" s="141" t="str">
        <f t="shared" si="11"/>
        <v/>
      </c>
      <c r="T116" s="357"/>
      <c r="U116" s="193"/>
      <c r="V116" s="209" t="str">
        <f t="shared" si="7"/>
        <v/>
      </c>
      <c r="W116" s="209" t="str">
        <f t="shared" si="12"/>
        <v/>
      </c>
      <c r="X116" s="450" t="str">
        <f>IF(AND(OR(M116="KO",L116&lt;&gt;""),OR(M116="",N116="",O116="")),Listes!$A$68,IF(AND(L116&lt;S116,U116=""),Listes!$A$70,IF(AND(L116&lt;&gt;"",S116&lt;L116,T116=""),Listes!$A$72,IF(AND(Y116="",OR(M116&lt;&gt;"",N116&lt;&gt;"",O116&lt;&gt;"",P116&lt;&gt;"",Q116&lt;&gt;"",R116&lt;&gt;"")),Listes!$A$73,""))))</f>
        <v/>
      </c>
      <c r="Y116" s="291"/>
      <c r="Z116" s="155">
        <f t="shared" si="8"/>
        <v>0</v>
      </c>
    </row>
    <row r="117" spans="1:26" ht="16.149999999999999" customHeight="1" x14ac:dyDescent="0.35">
      <c r="A117" s="126">
        <v>111</v>
      </c>
      <c r="B117" s="206" t="str">
        <f>IF('Dépenses rémunération au réel'!$B117="","",'Dépenses rémunération au réel'!$B117)</f>
        <v/>
      </c>
      <c r="C117" s="206" t="str">
        <f>IF('Dépenses rémunération au réel'!$C117="","",'Dépenses rémunération au réel'!$C117)</f>
        <v/>
      </c>
      <c r="D117" s="207" t="str">
        <f>IF('Dépenses rémunération au réel'!$D117="","",'Dépenses rémunération au réel'!$D117)</f>
        <v/>
      </c>
      <c r="E117" s="123" t="str">
        <f>IF('Dépenses rémunération au réel'!$E117="","",'Dépenses rémunération au réel'!$E117)</f>
        <v/>
      </c>
      <c r="F117" s="123" t="str">
        <f>IF('Dépenses rémunération au réel'!$F117="","",'Dépenses rémunération au réel'!$F117)</f>
        <v/>
      </c>
      <c r="G117" s="296" t="str">
        <f>IF('Dépenses rémunération au réel'!$G117="","",'Dépenses rémunération au réel'!$G117)</f>
        <v/>
      </c>
      <c r="H117" s="296" t="str">
        <f>IF('Dépenses rémunération au réel'!$H117="","",'Dépenses rémunération au réel'!$H117)</f>
        <v/>
      </c>
      <c r="I117" s="140" t="str">
        <f>IF('Dépenses rémunération au réel'!$I117="","",'Dépenses rémunération au réel'!$I117)</f>
        <v/>
      </c>
      <c r="J117" s="192" t="str">
        <f>IF('Dépenses rémunération au réel'!$J117="","",'Dépenses rémunération au réel'!$J117)</f>
        <v/>
      </c>
      <c r="K117" s="200" t="str">
        <f>IF('Dépenses rémunération au réel'!$K117="","",'Dépenses rémunération au réel'!$K117)</f>
        <v/>
      </c>
      <c r="L117" s="215" t="str">
        <f>IF('Dépenses rémunération au réel'!$L117=0,"",'Dépenses rémunération au réel'!$L117)</f>
        <v/>
      </c>
      <c r="M117" s="191"/>
      <c r="N117" s="337" t="str">
        <f t="shared" si="9"/>
        <v/>
      </c>
      <c r="O117" s="337" t="str">
        <f t="shared" si="10"/>
        <v/>
      </c>
      <c r="P117" s="191"/>
      <c r="Q117" s="340"/>
      <c r="R117" s="340"/>
      <c r="S117" s="141" t="str">
        <f t="shared" si="11"/>
        <v/>
      </c>
      <c r="T117" s="357"/>
      <c r="U117" s="193"/>
      <c r="V117" s="209" t="str">
        <f t="shared" si="7"/>
        <v/>
      </c>
      <c r="W117" s="209" t="str">
        <f t="shared" si="12"/>
        <v/>
      </c>
      <c r="X117" s="450" t="str">
        <f>IF(AND(OR(M117="KO",L117&lt;&gt;""),OR(M117="",N117="",O117="")),Listes!$A$68,IF(AND(L117&lt;S117,U117=""),Listes!$A$70,IF(AND(L117&lt;&gt;"",S117&lt;L117,T117=""),Listes!$A$72,IF(AND(Y117="",OR(M117&lt;&gt;"",N117&lt;&gt;"",O117&lt;&gt;"",P117&lt;&gt;"",Q117&lt;&gt;"",R117&lt;&gt;"")),Listes!$A$73,""))))</f>
        <v/>
      </c>
      <c r="Y117" s="291"/>
      <c r="Z117" s="155">
        <f t="shared" si="8"/>
        <v>0</v>
      </c>
    </row>
    <row r="118" spans="1:26" ht="16.149999999999999" customHeight="1" x14ac:dyDescent="0.35">
      <c r="A118" s="126">
        <v>112</v>
      </c>
      <c r="B118" s="206" t="str">
        <f>IF('Dépenses rémunération au réel'!$B118="","",'Dépenses rémunération au réel'!$B118)</f>
        <v/>
      </c>
      <c r="C118" s="206" t="str">
        <f>IF('Dépenses rémunération au réel'!$C118="","",'Dépenses rémunération au réel'!$C118)</f>
        <v/>
      </c>
      <c r="D118" s="207" t="str">
        <f>IF('Dépenses rémunération au réel'!$D118="","",'Dépenses rémunération au réel'!$D118)</f>
        <v/>
      </c>
      <c r="E118" s="123" t="str">
        <f>IF('Dépenses rémunération au réel'!$E118="","",'Dépenses rémunération au réel'!$E118)</f>
        <v/>
      </c>
      <c r="F118" s="123" t="str">
        <f>IF('Dépenses rémunération au réel'!$F118="","",'Dépenses rémunération au réel'!$F118)</f>
        <v/>
      </c>
      <c r="G118" s="296" t="str">
        <f>IF('Dépenses rémunération au réel'!$G118="","",'Dépenses rémunération au réel'!$G118)</f>
        <v/>
      </c>
      <c r="H118" s="296" t="str">
        <f>IF('Dépenses rémunération au réel'!$H118="","",'Dépenses rémunération au réel'!$H118)</f>
        <v/>
      </c>
      <c r="I118" s="140" t="str">
        <f>IF('Dépenses rémunération au réel'!$I118="","",'Dépenses rémunération au réel'!$I118)</f>
        <v/>
      </c>
      <c r="J118" s="192" t="str">
        <f>IF('Dépenses rémunération au réel'!$J118="","",'Dépenses rémunération au réel'!$J118)</f>
        <v/>
      </c>
      <c r="K118" s="200" t="str">
        <f>IF('Dépenses rémunération au réel'!$K118="","",'Dépenses rémunération au réel'!$K118)</f>
        <v/>
      </c>
      <c r="L118" s="215" t="str">
        <f>IF('Dépenses rémunération au réel'!$L118=0,"",'Dépenses rémunération au réel'!$L118)</f>
        <v/>
      </c>
      <c r="M118" s="191"/>
      <c r="N118" s="337" t="str">
        <f t="shared" si="9"/>
        <v/>
      </c>
      <c r="O118" s="337" t="str">
        <f t="shared" si="10"/>
        <v/>
      </c>
      <c r="P118" s="191"/>
      <c r="Q118" s="340"/>
      <c r="R118" s="340"/>
      <c r="S118" s="141" t="str">
        <f t="shared" si="11"/>
        <v/>
      </c>
      <c r="T118" s="357"/>
      <c r="U118" s="193"/>
      <c r="V118" s="209" t="str">
        <f t="shared" si="7"/>
        <v/>
      </c>
      <c r="W118" s="209" t="str">
        <f t="shared" si="12"/>
        <v/>
      </c>
      <c r="X118" s="450" t="str">
        <f>IF(AND(OR(M118="KO",L118&lt;&gt;""),OR(M118="",N118="",O118="")),Listes!$A$68,IF(AND(L118&lt;S118,U118=""),Listes!$A$70,IF(AND(L118&lt;&gt;"",S118&lt;L118,T118=""),Listes!$A$72,IF(AND(Y118="",OR(M118&lt;&gt;"",N118&lt;&gt;"",O118&lt;&gt;"",P118&lt;&gt;"",Q118&lt;&gt;"",R118&lt;&gt;"")),Listes!$A$73,""))))</f>
        <v/>
      </c>
      <c r="Y118" s="291"/>
      <c r="Z118" s="155">
        <f t="shared" si="8"/>
        <v>0</v>
      </c>
    </row>
    <row r="119" spans="1:26" ht="16.149999999999999" customHeight="1" x14ac:dyDescent="0.35">
      <c r="A119" s="126">
        <v>113</v>
      </c>
      <c r="B119" s="206" t="str">
        <f>IF('Dépenses rémunération au réel'!$B119="","",'Dépenses rémunération au réel'!$B119)</f>
        <v/>
      </c>
      <c r="C119" s="206" t="str">
        <f>IF('Dépenses rémunération au réel'!$C119="","",'Dépenses rémunération au réel'!$C119)</f>
        <v/>
      </c>
      <c r="D119" s="207" t="str">
        <f>IF('Dépenses rémunération au réel'!$D119="","",'Dépenses rémunération au réel'!$D119)</f>
        <v/>
      </c>
      <c r="E119" s="123" t="str">
        <f>IF('Dépenses rémunération au réel'!$E119="","",'Dépenses rémunération au réel'!$E119)</f>
        <v/>
      </c>
      <c r="F119" s="123" t="str">
        <f>IF('Dépenses rémunération au réel'!$F119="","",'Dépenses rémunération au réel'!$F119)</f>
        <v/>
      </c>
      <c r="G119" s="296" t="str">
        <f>IF('Dépenses rémunération au réel'!$G119="","",'Dépenses rémunération au réel'!$G119)</f>
        <v/>
      </c>
      <c r="H119" s="296" t="str">
        <f>IF('Dépenses rémunération au réel'!$H119="","",'Dépenses rémunération au réel'!$H119)</f>
        <v/>
      </c>
      <c r="I119" s="140" t="str">
        <f>IF('Dépenses rémunération au réel'!$I119="","",'Dépenses rémunération au réel'!$I119)</f>
        <v/>
      </c>
      <c r="J119" s="192" t="str">
        <f>IF('Dépenses rémunération au réel'!$J119="","",'Dépenses rémunération au réel'!$J119)</f>
        <v/>
      </c>
      <c r="K119" s="200" t="str">
        <f>IF('Dépenses rémunération au réel'!$K119="","",'Dépenses rémunération au réel'!$K119)</f>
        <v/>
      </c>
      <c r="L119" s="215" t="str">
        <f>IF('Dépenses rémunération au réel'!$L119=0,"",'Dépenses rémunération au réel'!$L119)</f>
        <v/>
      </c>
      <c r="M119" s="191"/>
      <c r="N119" s="337" t="str">
        <f t="shared" si="9"/>
        <v/>
      </c>
      <c r="O119" s="337" t="str">
        <f t="shared" si="10"/>
        <v/>
      </c>
      <c r="P119" s="191"/>
      <c r="Q119" s="340"/>
      <c r="R119" s="340"/>
      <c r="S119" s="141" t="str">
        <f t="shared" si="11"/>
        <v/>
      </c>
      <c r="T119" s="357"/>
      <c r="U119" s="193"/>
      <c r="V119" s="209" t="str">
        <f t="shared" si="7"/>
        <v/>
      </c>
      <c r="W119" s="209" t="str">
        <f t="shared" si="12"/>
        <v/>
      </c>
      <c r="X119" s="450" t="str">
        <f>IF(AND(OR(M119="KO",L119&lt;&gt;""),OR(M119="",N119="",O119="")),Listes!$A$68,IF(AND(L119&lt;S119,U119=""),Listes!$A$70,IF(AND(L119&lt;&gt;"",S119&lt;L119,T119=""),Listes!$A$72,IF(AND(Y119="",OR(M119&lt;&gt;"",N119&lt;&gt;"",O119&lt;&gt;"",P119&lt;&gt;"",Q119&lt;&gt;"",R119&lt;&gt;"")),Listes!$A$73,""))))</f>
        <v/>
      </c>
      <c r="Y119" s="291"/>
      <c r="Z119" s="155">
        <f t="shared" si="8"/>
        <v>0</v>
      </c>
    </row>
    <row r="120" spans="1:26" ht="16.149999999999999" customHeight="1" x14ac:dyDescent="0.35">
      <c r="A120" s="126">
        <v>114</v>
      </c>
      <c r="B120" s="206" t="str">
        <f>IF('Dépenses rémunération au réel'!$B120="","",'Dépenses rémunération au réel'!$B120)</f>
        <v/>
      </c>
      <c r="C120" s="206" t="str">
        <f>IF('Dépenses rémunération au réel'!$C120="","",'Dépenses rémunération au réel'!$C120)</f>
        <v/>
      </c>
      <c r="D120" s="207" t="str">
        <f>IF('Dépenses rémunération au réel'!$D120="","",'Dépenses rémunération au réel'!$D120)</f>
        <v/>
      </c>
      <c r="E120" s="123" t="str">
        <f>IF('Dépenses rémunération au réel'!$E120="","",'Dépenses rémunération au réel'!$E120)</f>
        <v/>
      </c>
      <c r="F120" s="123" t="str">
        <f>IF('Dépenses rémunération au réel'!$F120="","",'Dépenses rémunération au réel'!$F120)</f>
        <v/>
      </c>
      <c r="G120" s="296" t="str">
        <f>IF('Dépenses rémunération au réel'!$G120="","",'Dépenses rémunération au réel'!$G120)</f>
        <v/>
      </c>
      <c r="H120" s="296" t="str">
        <f>IF('Dépenses rémunération au réel'!$H120="","",'Dépenses rémunération au réel'!$H120)</f>
        <v/>
      </c>
      <c r="I120" s="140" t="str">
        <f>IF('Dépenses rémunération au réel'!$I120="","",'Dépenses rémunération au réel'!$I120)</f>
        <v/>
      </c>
      <c r="J120" s="192" t="str">
        <f>IF('Dépenses rémunération au réel'!$J120="","",'Dépenses rémunération au réel'!$J120)</f>
        <v/>
      </c>
      <c r="K120" s="200" t="str">
        <f>IF('Dépenses rémunération au réel'!$K120="","",'Dépenses rémunération au réel'!$K120)</f>
        <v/>
      </c>
      <c r="L120" s="215" t="str">
        <f>IF('Dépenses rémunération au réel'!$L120=0,"",'Dépenses rémunération au réel'!$L120)</f>
        <v/>
      </c>
      <c r="M120" s="191"/>
      <c r="N120" s="337" t="str">
        <f t="shared" si="9"/>
        <v/>
      </c>
      <c r="O120" s="337" t="str">
        <f t="shared" si="10"/>
        <v/>
      </c>
      <c r="P120" s="191"/>
      <c r="Q120" s="340"/>
      <c r="R120" s="340"/>
      <c r="S120" s="141" t="str">
        <f t="shared" si="11"/>
        <v/>
      </c>
      <c r="T120" s="357"/>
      <c r="U120" s="193"/>
      <c r="V120" s="209" t="str">
        <f t="shared" si="7"/>
        <v/>
      </c>
      <c r="W120" s="209" t="str">
        <f t="shared" si="12"/>
        <v/>
      </c>
      <c r="X120" s="450" t="str">
        <f>IF(AND(OR(M120="KO",L120&lt;&gt;""),OR(M120="",N120="",O120="")),Listes!$A$68,IF(AND(L120&lt;S120,U120=""),Listes!$A$70,IF(AND(L120&lt;&gt;"",S120&lt;L120,T120=""),Listes!$A$72,IF(AND(Y120="",OR(M120&lt;&gt;"",N120&lt;&gt;"",O120&lt;&gt;"",P120&lt;&gt;"",Q120&lt;&gt;"",R120&lt;&gt;"")),Listes!$A$73,""))))</f>
        <v/>
      </c>
      <c r="Y120" s="291"/>
      <c r="Z120" s="155">
        <f t="shared" si="8"/>
        <v>0</v>
      </c>
    </row>
    <row r="121" spans="1:26" ht="16.149999999999999" customHeight="1" x14ac:dyDescent="0.35">
      <c r="A121" s="126">
        <v>115</v>
      </c>
      <c r="B121" s="206" t="str">
        <f>IF('Dépenses rémunération au réel'!$B121="","",'Dépenses rémunération au réel'!$B121)</f>
        <v/>
      </c>
      <c r="C121" s="206" t="str">
        <f>IF('Dépenses rémunération au réel'!$C121="","",'Dépenses rémunération au réel'!$C121)</f>
        <v/>
      </c>
      <c r="D121" s="207" t="str">
        <f>IF('Dépenses rémunération au réel'!$D121="","",'Dépenses rémunération au réel'!$D121)</f>
        <v/>
      </c>
      <c r="E121" s="123" t="str">
        <f>IF('Dépenses rémunération au réel'!$E121="","",'Dépenses rémunération au réel'!$E121)</f>
        <v/>
      </c>
      <c r="F121" s="123" t="str">
        <f>IF('Dépenses rémunération au réel'!$F121="","",'Dépenses rémunération au réel'!$F121)</f>
        <v/>
      </c>
      <c r="G121" s="296" t="str">
        <f>IF('Dépenses rémunération au réel'!$G121="","",'Dépenses rémunération au réel'!$G121)</f>
        <v/>
      </c>
      <c r="H121" s="296" t="str">
        <f>IF('Dépenses rémunération au réel'!$H121="","",'Dépenses rémunération au réel'!$H121)</f>
        <v/>
      </c>
      <c r="I121" s="140" t="str">
        <f>IF('Dépenses rémunération au réel'!$I121="","",'Dépenses rémunération au réel'!$I121)</f>
        <v/>
      </c>
      <c r="J121" s="192" t="str">
        <f>IF('Dépenses rémunération au réel'!$J121="","",'Dépenses rémunération au réel'!$J121)</f>
        <v/>
      </c>
      <c r="K121" s="200" t="str">
        <f>IF('Dépenses rémunération au réel'!$K121="","",'Dépenses rémunération au réel'!$K121)</f>
        <v/>
      </c>
      <c r="L121" s="215" t="str">
        <f>IF('Dépenses rémunération au réel'!$L121=0,"",'Dépenses rémunération au réel'!$L121)</f>
        <v/>
      </c>
      <c r="M121" s="191"/>
      <c r="N121" s="337" t="str">
        <f t="shared" si="9"/>
        <v/>
      </c>
      <c r="O121" s="337" t="str">
        <f t="shared" si="10"/>
        <v/>
      </c>
      <c r="P121" s="191"/>
      <c r="Q121" s="340"/>
      <c r="R121" s="340"/>
      <c r="S121" s="141" t="str">
        <f t="shared" si="11"/>
        <v/>
      </c>
      <c r="T121" s="357"/>
      <c r="U121" s="193"/>
      <c r="V121" s="209" t="str">
        <f t="shared" si="7"/>
        <v/>
      </c>
      <c r="W121" s="209" t="str">
        <f t="shared" si="12"/>
        <v/>
      </c>
      <c r="X121" s="450" t="str">
        <f>IF(AND(OR(M121="KO",L121&lt;&gt;""),OR(M121="",N121="",O121="")),Listes!$A$68,IF(AND(L121&lt;S121,U121=""),Listes!$A$70,IF(AND(L121&lt;&gt;"",S121&lt;L121,T121=""),Listes!$A$72,IF(AND(Y121="",OR(M121&lt;&gt;"",N121&lt;&gt;"",O121&lt;&gt;"",P121&lt;&gt;"",Q121&lt;&gt;"",R121&lt;&gt;"")),Listes!$A$73,""))))</f>
        <v/>
      </c>
      <c r="Y121" s="291"/>
      <c r="Z121" s="155">
        <f t="shared" si="8"/>
        <v>0</v>
      </c>
    </row>
    <row r="122" spans="1:26" ht="16.149999999999999" customHeight="1" x14ac:dyDescent="0.35">
      <c r="A122" s="126">
        <v>116</v>
      </c>
      <c r="B122" s="206" t="str">
        <f>IF('Dépenses rémunération au réel'!$B122="","",'Dépenses rémunération au réel'!$B122)</f>
        <v/>
      </c>
      <c r="C122" s="206" t="str">
        <f>IF('Dépenses rémunération au réel'!$C122="","",'Dépenses rémunération au réel'!$C122)</f>
        <v/>
      </c>
      <c r="D122" s="207" t="str">
        <f>IF('Dépenses rémunération au réel'!$D122="","",'Dépenses rémunération au réel'!$D122)</f>
        <v/>
      </c>
      <c r="E122" s="123" t="str">
        <f>IF('Dépenses rémunération au réel'!$E122="","",'Dépenses rémunération au réel'!$E122)</f>
        <v/>
      </c>
      <c r="F122" s="123" t="str">
        <f>IF('Dépenses rémunération au réel'!$F122="","",'Dépenses rémunération au réel'!$F122)</f>
        <v/>
      </c>
      <c r="G122" s="296" t="str">
        <f>IF('Dépenses rémunération au réel'!$G122="","",'Dépenses rémunération au réel'!$G122)</f>
        <v/>
      </c>
      <c r="H122" s="296" t="str">
        <f>IF('Dépenses rémunération au réel'!$H122="","",'Dépenses rémunération au réel'!$H122)</f>
        <v/>
      </c>
      <c r="I122" s="140" t="str">
        <f>IF('Dépenses rémunération au réel'!$I122="","",'Dépenses rémunération au réel'!$I122)</f>
        <v/>
      </c>
      <c r="J122" s="192" t="str">
        <f>IF('Dépenses rémunération au réel'!$J122="","",'Dépenses rémunération au réel'!$J122)</f>
        <v/>
      </c>
      <c r="K122" s="200" t="str">
        <f>IF('Dépenses rémunération au réel'!$K122="","",'Dépenses rémunération au réel'!$K122)</f>
        <v/>
      </c>
      <c r="L122" s="215" t="str">
        <f>IF('Dépenses rémunération au réel'!$L122=0,"",'Dépenses rémunération au réel'!$L122)</f>
        <v/>
      </c>
      <c r="M122" s="191"/>
      <c r="N122" s="337" t="str">
        <f t="shared" si="9"/>
        <v/>
      </c>
      <c r="O122" s="337" t="str">
        <f t="shared" si="10"/>
        <v/>
      </c>
      <c r="P122" s="191"/>
      <c r="Q122" s="340"/>
      <c r="R122" s="340"/>
      <c r="S122" s="141" t="str">
        <f t="shared" si="11"/>
        <v/>
      </c>
      <c r="T122" s="357"/>
      <c r="U122" s="193"/>
      <c r="V122" s="209" t="str">
        <f t="shared" si="7"/>
        <v/>
      </c>
      <c r="W122" s="209" t="str">
        <f t="shared" si="12"/>
        <v/>
      </c>
      <c r="X122" s="450" t="str">
        <f>IF(AND(OR(M122="KO",L122&lt;&gt;""),OR(M122="",N122="",O122="")),Listes!$A$68,IF(AND(L122&lt;S122,U122=""),Listes!$A$70,IF(AND(L122&lt;&gt;"",S122&lt;L122,T122=""),Listes!$A$72,IF(AND(Y122="",OR(M122&lt;&gt;"",N122&lt;&gt;"",O122&lt;&gt;"",P122&lt;&gt;"",Q122&lt;&gt;"",R122&lt;&gt;"")),Listes!$A$73,""))))</f>
        <v/>
      </c>
      <c r="Y122" s="291"/>
      <c r="Z122" s="155">
        <f t="shared" si="8"/>
        <v>0</v>
      </c>
    </row>
    <row r="123" spans="1:26" ht="16.149999999999999" customHeight="1" x14ac:dyDescent="0.35">
      <c r="A123" s="126">
        <v>117</v>
      </c>
      <c r="B123" s="206" t="str">
        <f>IF('Dépenses rémunération au réel'!$B123="","",'Dépenses rémunération au réel'!$B123)</f>
        <v/>
      </c>
      <c r="C123" s="206" t="str">
        <f>IF('Dépenses rémunération au réel'!$C123="","",'Dépenses rémunération au réel'!$C123)</f>
        <v/>
      </c>
      <c r="D123" s="207" t="str">
        <f>IF('Dépenses rémunération au réel'!$D123="","",'Dépenses rémunération au réel'!$D123)</f>
        <v/>
      </c>
      <c r="E123" s="123" t="str">
        <f>IF('Dépenses rémunération au réel'!$E123="","",'Dépenses rémunération au réel'!$E123)</f>
        <v/>
      </c>
      <c r="F123" s="123" t="str">
        <f>IF('Dépenses rémunération au réel'!$F123="","",'Dépenses rémunération au réel'!$F123)</f>
        <v/>
      </c>
      <c r="G123" s="296" t="str">
        <f>IF('Dépenses rémunération au réel'!$G123="","",'Dépenses rémunération au réel'!$G123)</f>
        <v/>
      </c>
      <c r="H123" s="296" t="str">
        <f>IF('Dépenses rémunération au réel'!$H123="","",'Dépenses rémunération au réel'!$H123)</f>
        <v/>
      </c>
      <c r="I123" s="140" t="str">
        <f>IF('Dépenses rémunération au réel'!$I123="","",'Dépenses rémunération au réel'!$I123)</f>
        <v/>
      </c>
      <c r="J123" s="192" t="str">
        <f>IF('Dépenses rémunération au réel'!$J123="","",'Dépenses rémunération au réel'!$J123)</f>
        <v/>
      </c>
      <c r="K123" s="200" t="str">
        <f>IF('Dépenses rémunération au réel'!$K123="","",'Dépenses rémunération au réel'!$K123)</f>
        <v/>
      </c>
      <c r="L123" s="215" t="str">
        <f>IF('Dépenses rémunération au réel'!$L123=0,"",'Dépenses rémunération au réel'!$L123)</f>
        <v/>
      </c>
      <c r="M123" s="191"/>
      <c r="N123" s="337" t="str">
        <f t="shared" si="9"/>
        <v/>
      </c>
      <c r="O123" s="337" t="str">
        <f t="shared" si="10"/>
        <v/>
      </c>
      <c r="P123" s="191"/>
      <c r="Q123" s="340"/>
      <c r="R123" s="340"/>
      <c r="S123" s="141" t="str">
        <f t="shared" si="11"/>
        <v/>
      </c>
      <c r="T123" s="357"/>
      <c r="U123" s="193"/>
      <c r="V123" s="209" t="str">
        <f t="shared" si="7"/>
        <v/>
      </c>
      <c r="W123" s="209" t="str">
        <f t="shared" si="12"/>
        <v/>
      </c>
      <c r="X123" s="450" t="str">
        <f>IF(AND(OR(M123="KO",L123&lt;&gt;""),OR(M123="",N123="",O123="")),Listes!$A$68,IF(AND(L123&lt;S123,U123=""),Listes!$A$70,IF(AND(L123&lt;&gt;"",S123&lt;L123,T123=""),Listes!$A$72,IF(AND(Y123="",OR(M123&lt;&gt;"",N123&lt;&gt;"",O123&lt;&gt;"",P123&lt;&gt;"",Q123&lt;&gt;"",R123&lt;&gt;"")),Listes!$A$73,""))))</f>
        <v/>
      </c>
      <c r="Y123" s="291"/>
      <c r="Z123" s="155">
        <f t="shared" si="8"/>
        <v>0</v>
      </c>
    </row>
    <row r="124" spans="1:26" ht="16.149999999999999" customHeight="1" x14ac:dyDescent="0.35">
      <c r="A124" s="126">
        <v>118</v>
      </c>
      <c r="B124" s="206" t="str">
        <f>IF('Dépenses rémunération au réel'!$B124="","",'Dépenses rémunération au réel'!$B124)</f>
        <v/>
      </c>
      <c r="C124" s="206" t="str">
        <f>IF('Dépenses rémunération au réel'!$C124="","",'Dépenses rémunération au réel'!$C124)</f>
        <v/>
      </c>
      <c r="D124" s="207" t="str">
        <f>IF('Dépenses rémunération au réel'!$D124="","",'Dépenses rémunération au réel'!$D124)</f>
        <v/>
      </c>
      <c r="E124" s="123" t="str">
        <f>IF('Dépenses rémunération au réel'!$E124="","",'Dépenses rémunération au réel'!$E124)</f>
        <v/>
      </c>
      <c r="F124" s="123" t="str">
        <f>IF('Dépenses rémunération au réel'!$F124="","",'Dépenses rémunération au réel'!$F124)</f>
        <v/>
      </c>
      <c r="G124" s="296" t="str">
        <f>IF('Dépenses rémunération au réel'!$G124="","",'Dépenses rémunération au réel'!$G124)</f>
        <v/>
      </c>
      <c r="H124" s="296" t="str">
        <f>IF('Dépenses rémunération au réel'!$H124="","",'Dépenses rémunération au réel'!$H124)</f>
        <v/>
      </c>
      <c r="I124" s="140" t="str">
        <f>IF('Dépenses rémunération au réel'!$I124="","",'Dépenses rémunération au réel'!$I124)</f>
        <v/>
      </c>
      <c r="J124" s="192" t="str">
        <f>IF('Dépenses rémunération au réel'!$J124="","",'Dépenses rémunération au réel'!$J124)</f>
        <v/>
      </c>
      <c r="K124" s="200" t="str">
        <f>IF('Dépenses rémunération au réel'!$K124="","",'Dépenses rémunération au réel'!$K124)</f>
        <v/>
      </c>
      <c r="L124" s="215" t="str">
        <f>IF('Dépenses rémunération au réel'!$L124=0,"",'Dépenses rémunération au réel'!$L124)</f>
        <v/>
      </c>
      <c r="M124" s="191"/>
      <c r="N124" s="337" t="str">
        <f t="shared" si="9"/>
        <v/>
      </c>
      <c r="O124" s="337" t="str">
        <f t="shared" si="10"/>
        <v/>
      </c>
      <c r="P124" s="191"/>
      <c r="Q124" s="340"/>
      <c r="R124" s="340"/>
      <c r="S124" s="141" t="str">
        <f t="shared" si="11"/>
        <v/>
      </c>
      <c r="T124" s="357"/>
      <c r="U124" s="193"/>
      <c r="V124" s="209" t="str">
        <f t="shared" si="7"/>
        <v/>
      </c>
      <c r="W124" s="209" t="str">
        <f t="shared" si="12"/>
        <v/>
      </c>
      <c r="X124" s="450" t="str">
        <f>IF(AND(OR(M124="KO",L124&lt;&gt;""),OR(M124="",N124="",O124="")),Listes!$A$68,IF(AND(L124&lt;S124,U124=""),Listes!$A$70,IF(AND(L124&lt;&gt;"",S124&lt;L124,T124=""),Listes!$A$72,IF(AND(Y124="",OR(M124&lt;&gt;"",N124&lt;&gt;"",O124&lt;&gt;"",P124&lt;&gt;"",Q124&lt;&gt;"",R124&lt;&gt;"")),Listes!$A$73,""))))</f>
        <v/>
      </c>
      <c r="Y124" s="291"/>
      <c r="Z124" s="155">
        <f t="shared" si="8"/>
        <v>0</v>
      </c>
    </row>
    <row r="125" spans="1:26" ht="16.149999999999999" customHeight="1" x14ac:dyDescent="0.35">
      <c r="A125" s="126">
        <v>119</v>
      </c>
      <c r="B125" s="206" t="str">
        <f>IF('Dépenses rémunération au réel'!$B125="","",'Dépenses rémunération au réel'!$B125)</f>
        <v/>
      </c>
      <c r="C125" s="206" t="str">
        <f>IF('Dépenses rémunération au réel'!$C125="","",'Dépenses rémunération au réel'!$C125)</f>
        <v/>
      </c>
      <c r="D125" s="207" t="str">
        <f>IF('Dépenses rémunération au réel'!$D125="","",'Dépenses rémunération au réel'!$D125)</f>
        <v/>
      </c>
      <c r="E125" s="123" t="str">
        <f>IF('Dépenses rémunération au réel'!$E125="","",'Dépenses rémunération au réel'!$E125)</f>
        <v/>
      </c>
      <c r="F125" s="123" t="str">
        <f>IF('Dépenses rémunération au réel'!$F125="","",'Dépenses rémunération au réel'!$F125)</f>
        <v/>
      </c>
      <c r="G125" s="296" t="str">
        <f>IF('Dépenses rémunération au réel'!$G125="","",'Dépenses rémunération au réel'!$G125)</f>
        <v/>
      </c>
      <c r="H125" s="296" t="str">
        <f>IF('Dépenses rémunération au réel'!$H125="","",'Dépenses rémunération au réel'!$H125)</f>
        <v/>
      </c>
      <c r="I125" s="140" t="str">
        <f>IF('Dépenses rémunération au réel'!$I125="","",'Dépenses rémunération au réel'!$I125)</f>
        <v/>
      </c>
      <c r="J125" s="192" t="str">
        <f>IF('Dépenses rémunération au réel'!$J125="","",'Dépenses rémunération au réel'!$J125)</f>
        <v/>
      </c>
      <c r="K125" s="200" t="str">
        <f>IF('Dépenses rémunération au réel'!$K125="","",'Dépenses rémunération au réel'!$K125)</f>
        <v/>
      </c>
      <c r="L125" s="215" t="str">
        <f>IF('Dépenses rémunération au réel'!$L125=0,"",'Dépenses rémunération au réel'!$L125)</f>
        <v/>
      </c>
      <c r="M125" s="191"/>
      <c r="N125" s="337" t="str">
        <f t="shared" si="9"/>
        <v/>
      </c>
      <c r="O125" s="337" t="str">
        <f t="shared" si="10"/>
        <v/>
      </c>
      <c r="P125" s="191"/>
      <c r="Q125" s="340"/>
      <c r="R125" s="340"/>
      <c r="S125" s="141" t="str">
        <f t="shared" si="11"/>
        <v/>
      </c>
      <c r="T125" s="357"/>
      <c r="U125" s="193"/>
      <c r="V125" s="209" t="str">
        <f t="shared" si="7"/>
        <v/>
      </c>
      <c r="W125" s="209" t="str">
        <f t="shared" si="12"/>
        <v/>
      </c>
      <c r="X125" s="450" t="str">
        <f>IF(AND(OR(M125="KO",L125&lt;&gt;""),OR(M125="",N125="",O125="")),Listes!$A$68,IF(AND(L125&lt;S125,U125=""),Listes!$A$70,IF(AND(L125&lt;&gt;"",S125&lt;L125,T125=""),Listes!$A$72,IF(AND(Y125="",OR(M125&lt;&gt;"",N125&lt;&gt;"",O125&lt;&gt;"",P125&lt;&gt;"",Q125&lt;&gt;"",R125&lt;&gt;"")),Listes!$A$73,""))))</f>
        <v/>
      </c>
      <c r="Y125" s="291"/>
      <c r="Z125" s="155">
        <f t="shared" si="8"/>
        <v>0</v>
      </c>
    </row>
    <row r="126" spans="1:26" ht="16.149999999999999" customHeight="1" x14ac:dyDescent="0.35">
      <c r="A126" s="126">
        <v>120</v>
      </c>
      <c r="B126" s="206" t="str">
        <f>IF('Dépenses rémunération au réel'!$B126="","",'Dépenses rémunération au réel'!$B126)</f>
        <v/>
      </c>
      <c r="C126" s="206" t="str">
        <f>IF('Dépenses rémunération au réel'!$C126="","",'Dépenses rémunération au réel'!$C126)</f>
        <v/>
      </c>
      <c r="D126" s="207" t="str">
        <f>IF('Dépenses rémunération au réel'!$D126="","",'Dépenses rémunération au réel'!$D126)</f>
        <v/>
      </c>
      <c r="E126" s="123" t="str">
        <f>IF('Dépenses rémunération au réel'!$E126="","",'Dépenses rémunération au réel'!$E126)</f>
        <v/>
      </c>
      <c r="F126" s="123" t="str">
        <f>IF('Dépenses rémunération au réel'!$F126="","",'Dépenses rémunération au réel'!$F126)</f>
        <v/>
      </c>
      <c r="G126" s="296" t="str">
        <f>IF('Dépenses rémunération au réel'!$G126="","",'Dépenses rémunération au réel'!$G126)</f>
        <v/>
      </c>
      <c r="H126" s="296" t="str">
        <f>IF('Dépenses rémunération au réel'!$H126="","",'Dépenses rémunération au réel'!$H126)</f>
        <v/>
      </c>
      <c r="I126" s="140" t="str">
        <f>IF('Dépenses rémunération au réel'!$I126="","",'Dépenses rémunération au réel'!$I126)</f>
        <v/>
      </c>
      <c r="J126" s="192" t="str">
        <f>IF('Dépenses rémunération au réel'!$J126="","",'Dépenses rémunération au réel'!$J126)</f>
        <v/>
      </c>
      <c r="K126" s="200" t="str">
        <f>IF('Dépenses rémunération au réel'!$K126="","",'Dépenses rémunération au réel'!$K126)</f>
        <v/>
      </c>
      <c r="L126" s="215" t="str">
        <f>IF('Dépenses rémunération au réel'!$L126=0,"",'Dépenses rémunération au réel'!$L126)</f>
        <v/>
      </c>
      <c r="M126" s="191"/>
      <c r="N126" s="337" t="str">
        <f t="shared" si="9"/>
        <v/>
      </c>
      <c r="O126" s="337" t="str">
        <f t="shared" si="10"/>
        <v/>
      </c>
      <c r="P126" s="191"/>
      <c r="Q126" s="340"/>
      <c r="R126" s="340"/>
      <c r="S126" s="141" t="str">
        <f t="shared" si="11"/>
        <v/>
      </c>
      <c r="T126" s="357"/>
      <c r="U126" s="193"/>
      <c r="V126" s="209" t="str">
        <f t="shared" si="7"/>
        <v/>
      </c>
      <c r="W126" s="209" t="str">
        <f t="shared" si="12"/>
        <v/>
      </c>
      <c r="X126" s="450" t="str">
        <f>IF(AND(OR(M126="KO",L126&lt;&gt;""),OR(M126="",N126="",O126="")),Listes!$A$68,IF(AND(L126&lt;S126,U126=""),Listes!$A$70,IF(AND(L126&lt;&gt;"",S126&lt;L126,T126=""),Listes!$A$72,IF(AND(Y126="",OR(M126&lt;&gt;"",N126&lt;&gt;"",O126&lt;&gt;"",P126&lt;&gt;"",Q126&lt;&gt;"",R126&lt;&gt;"")),Listes!$A$73,""))))</f>
        <v/>
      </c>
      <c r="Y126" s="291"/>
      <c r="Z126" s="155">
        <f t="shared" si="8"/>
        <v>0</v>
      </c>
    </row>
    <row r="127" spans="1:26" ht="16.149999999999999" customHeight="1" x14ac:dyDescent="0.35">
      <c r="A127" s="126">
        <v>121</v>
      </c>
      <c r="B127" s="206" t="str">
        <f>IF('Dépenses rémunération au réel'!$B127="","",'Dépenses rémunération au réel'!$B127)</f>
        <v/>
      </c>
      <c r="C127" s="206" t="str">
        <f>IF('Dépenses rémunération au réel'!$C127="","",'Dépenses rémunération au réel'!$C127)</f>
        <v/>
      </c>
      <c r="D127" s="207" t="str">
        <f>IF('Dépenses rémunération au réel'!$D127="","",'Dépenses rémunération au réel'!$D127)</f>
        <v/>
      </c>
      <c r="E127" s="123" t="str">
        <f>IF('Dépenses rémunération au réel'!$E127="","",'Dépenses rémunération au réel'!$E127)</f>
        <v/>
      </c>
      <c r="F127" s="123" t="str">
        <f>IF('Dépenses rémunération au réel'!$F127="","",'Dépenses rémunération au réel'!$F127)</f>
        <v/>
      </c>
      <c r="G127" s="296" t="str">
        <f>IF('Dépenses rémunération au réel'!$G127="","",'Dépenses rémunération au réel'!$G127)</f>
        <v/>
      </c>
      <c r="H127" s="296" t="str">
        <f>IF('Dépenses rémunération au réel'!$H127="","",'Dépenses rémunération au réel'!$H127)</f>
        <v/>
      </c>
      <c r="I127" s="140" t="str">
        <f>IF('Dépenses rémunération au réel'!$I127="","",'Dépenses rémunération au réel'!$I127)</f>
        <v/>
      </c>
      <c r="J127" s="192" t="str">
        <f>IF('Dépenses rémunération au réel'!$J127="","",'Dépenses rémunération au réel'!$J127)</f>
        <v/>
      </c>
      <c r="K127" s="200" t="str">
        <f>IF('Dépenses rémunération au réel'!$K127="","",'Dépenses rémunération au réel'!$K127)</f>
        <v/>
      </c>
      <c r="L127" s="215" t="str">
        <f>IF('Dépenses rémunération au réel'!$L127=0,"",'Dépenses rémunération au réel'!$L127)</f>
        <v/>
      </c>
      <c r="M127" s="191"/>
      <c r="N127" s="337" t="str">
        <f t="shared" si="9"/>
        <v/>
      </c>
      <c r="O127" s="337" t="str">
        <f t="shared" si="10"/>
        <v/>
      </c>
      <c r="P127" s="191"/>
      <c r="Q127" s="340"/>
      <c r="R127" s="340"/>
      <c r="S127" s="141" t="str">
        <f t="shared" si="11"/>
        <v/>
      </c>
      <c r="T127" s="357"/>
      <c r="U127" s="193"/>
      <c r="V127" s="209" t="str">
        <f t="shared" si="7"/>
        <v/>
      </c>
      <c r="W127" s="209" t="str">
        <f t="shared" si="12"/>
        <v/>
      </c>
      <c r="X127" s="450" t="str">
        <f>IF(AND(OR(M127="KO",L127&lt;&gt;""),OR(M127="",N127="",O127="")),Listes!$A$68,IF(AND(L127&lt;S127,U127=""),Listes!$A$70,IF(AND(L127&lt;&gt;"",S127&lt;L127,T127=""),Listes!$A$72,IF(AND(Y127="",OR(M127&lt;&gt;"",N127&lt;&gt;"",O127&lt;&gt;"",P127&lt;&gt;"",Q127&lt;&gt;"",R127&lt;&gt;"")),Listes!$A$73,""))))</f>
        <v/>
      </c>
      <c r="Y127" s="291"/>
      <c r="Z127" s="155">
        <f t="shared" si="8"/>
        <v>0</v>
      </c>
    </row>
    <row r="128" spans="1:26" ht="16.149999999999999" customHeight="1" x14ac:dyDescent="0.35">
      <c r="A128" s="126">
        <v>122</v>
      </c>
      <c r="B128" s="206" t="str">
        <f>IF('Dépenses rémunération au réel'!$B128="","",'Dépenses rémunération au réel'!$B128)</f>
        <v/>
      </c>
      <c r="C128" s="206" t="str">
        <f>IF('Dépenses rémunération au réel'!$C128="","",'Dépenses rémunération au réel'!$C128)</f>
        <v/>
      </c>
      <c r="D128" s="207" t="str">
        <f>IF('Dépenses rémunération au réel'!$D128="","",'Dépenses rémunération au réel'!$D128)</f>
        <v/>
      </c>
      <c r="E128" s="123" t="str">
        <f>IF('Dépenses rémunération au réel'!$E128="","",'Dépenses rémunération au réel'!$E128)</f>
        <v/>
      </c>
      <c r="F128" s="123" t="str">
        <f>IF('Dépenses rémunération au réel'!$F128="","",'Dépenses rémunération au réel'!$F128)</f>
        <v/>
      </c>
      <c r="G128" s="296" t="str">
        <f>IF('Dépenses rémunération au réel'!$G128="","",'Dépenses rémunération au réel'!$G128)</f>
        <v/>
      </c>
      <c r="H128" s="296" t="str">
        <f>IF('Dépenses rémunération au réel'!$H128="","",'Dépenses rémunération au réel'!$H128)</f>
        <v/>
      </c>
      <c r="I128" s="140" t="str">
        <f>IF('Dépenses rémunération au réel'!$I128="","",'Dépenses rémunération au réel'!$I128)</f>
        <v/>
      </c>
      <c r="J128" s="192" t="str">
        <f>IF('Dépenses rémunération au réel'!$J128="","",'Dépenses rémunération au réel'!$J128)</f>
        <v/>
      </c>
      <c r="K128" s="200" t="str">
        <f>IF('Dépenses rémunération au réel'!$K128="","",'Dépenses rémunération au réel'!$K128)</f>
        <v/>
      </c>
      <c r="L128" s="215" t="str">
        <f>IF('Dépenses rémunération au réel'!$L128=0,"",'Dépenses rémunération au réel'!$L128)</f>
        <v/>
      </c>
      <c r="M128" s="191"/>
      <c r="N128" s="337" t="str">
        <f t="shared" si="9"/>
        <v/>
      </c>
      <c r="O128" s="337" t="str">
        <f t="shared" si="10"/>
        <v/>
      </c>
      <c r="P128" s="191"/>
      <c r="Q128" s="340"/>
      <c r="R128" s="340"/>
      <c r="S128" s="141" t="str">
        <f t="shared" si="11"/>
        <v/>
      </c>
      <c r="T128" s="357"/>
      <c r="U128" s="193"/>
      <c r="V128" s="209" t="str">
        <f t="shared" si="7"/>
        <v/>
      </c>
      <c r="W128" s="209" t="str">
        <f t="shared" si="12"/>
        <v/>
      </c>
      <c r="X128" s="450" t="str">
        <f>IF(AND(OR(M128="KO",L128&lt;&gt;""),OR(M128="",N128="",O128="")),Listes!$A$68,IF(AND(L128&lt;S128,U128=""),Listes!$A$70,IF(AND(L128&lt;&gt;"",S128&lt;L128,T128=""),Listes!$A$72,IF(AND(Y128="",OR(M128&lt;&gt;"",N128&lt;&gt;"",O128&lt;&gt;"",P128&lt;&gt;"",Q128&lt;&gt;"",R128&lt;&gt;"")),Listes!$A$73,""))))</f>
        <v/>
      </c>
      <c r="Y128" s="291"/>
      <c r="Z128" s="155">
        <f t="shared" si="8"/>
        <v>0</v>
      </c>
    </row>
    <row r="129" spans="1:26" ht="16.149999999999999" customHeight="1" x14ac:dyDescent="0.35">
      <c r="A129" s="126">
        <v>123</v>
      </c>
      <c r="B129" s="206" t="str">
        <f>IF('Dépenses rémunération au réel'!$B129="","",'Dépenses rémunération au réel'!$B129)</f>
        <v/>
      </c>
      <c r="C129" s="206" t="str">
        <f>IF('Dépenses rémunération au réel'!$C129="","",'Dépenses rémunération au réel'!$C129)</f>
        <v/>
      </c>
      <c r="D129" s="207" t="str">
        <f>IF('Dépenses rémunération au réel'!$D129="","",'Dépenses rémunération au réel'!$D129)</f>
        <v/>
      </c>
      <c r="E129" s="123" t="str">
        <f>IF('Dépenses rémunération au réel'!$E129="","",'Dépenses rémunération au réel'!$E129)</f>
        <v/>
      </c>
      <c r="F129" s="123" t="str">
        <f>IF('Dépenses rémunération au réel'!$F129="","",'Dépenses rémunération au réel'!$F129)</f>
        <v/>
      </c>
      <c r="G129" s="296" t="str">
        <f>IF('Dépenses rémunération au réel'!$G129="","",'Dépenses rémunération au réel'!$G129)</f>
        <v/>
      </c>
      <c r="H129" s="296" t="str">
        <f>IF('Dépenses rémunération au réel'!$H129="","",'Dépenses rémunération au réel'!$H129)</f>
        <v/>
      </c>
      <c r="I129" s="140" t="str">
        <f>IF('Dépenses rémunération au réel'!$I129="","",'Dépenses rémunération au réel'!$I129)</f>
        <v/>
      </c>
      <c r="J129" s="192" t="str">
        <f>IF('Dépenses rémunération au réel'!$J129="","",'Dépenses rémunération au réel'!$J129)</f>
        <v/>
      </c>
      <c r="K129" s="200" t="str">
        <f>IF('Dépenses rémunération au réel'!$K129="","",'Dépenses rémunération au réel'!$K129)</f>
        <v/>
      </c>
      <c r="L129" s="215" t="str">
        <f>IF('Dépenses rémunération au réel'!$L129=0,"",'Dépenses rémunération au réel'!$L129)</f>
        <v/>
      </c>
      <c r="M129" s="191"/>
      <c r="N129" s="337" t="str">
        <f t="shared" si="9"/>
        <v/>
      </c>
      <c r="O129" s="337" t="str">
        <f t="shared" si="10"/>
        <v/>
      </c>
      <c r="P129" s="191"/>
      <c r="Q129" s="340"/>
      <c r="R129" s="340"/>
      <c r="S129" s="141" t="str">
        <f t="shared" si="11"/>
        <v/>
      </c>
      <c r="T129" s="357"/>
      <c r="U129" s="193"/>
      <c r="V129" s="209" t="str">
        <f t="shared" si="7"/>
        <v/>
      </c>
      <c r="W129" s="209" t="str">
        <f t="shared" si="12"/>
        <v/>
      </c>
      <c r="X129" s="450" t="str">
        <f>IF(AND(OR(M129="KO",L129&lt;&gt;""),OR(M129="",N129="",O129="")),Listes!$A$68,IF(AND(L129&lt;S129,U129=""),Listes!$A$70,IF(AND(L129&lt;&gt;"",S129&lt;L129,T129=""),Listes!$A$72,IF(AND(Y129="",OR(M129&lt;&gt;"",N129&lt;&gt;"",O129&lt;&gt;"",P129&lt;&gt;"",Q129&lt;&gt;"",R129&lt;&gt;"")),Listes!$A$73,""))))</f>
        <v/>
      </c>
      <c r="Y129" s="291"/>
      <c r="Z129" s="155">
        <f t="shared" si="8"/>
        <v>0</v>
      </c>
    </row>
    <row r="130" spans="1:26" ht="16.149999999999999" customHeight="1" x14ac:dyDescent="0.35">
      <c r="A130" s="126">
        <v>124</v>
      </c>
      <c r="B130" s="206" t="str">
        <f>IF('Dépenses rémunération au réel'!$B130="","",'Dépenses rémunération au réel'!$B130)</f>
        <v/>
      </c>
      <c r="C130" s="206" t="str">
        <f>IF('Dépenses rémunération au réel'!$C130="","",'Dépenses rémunération au réel'!$C130)</f>
        <v/>
      </c>
      <c r="D130" s="207" t="str">
        <f>IF('Dépenses rémunération au réel'!$D130="","",'Dépenses rémunération au réel'!$D130)</f>
        <v/>
      </c>
      <c r="E130" s="123" t="str">
        <f>IF('Dépenses rémunération au réel'!$E130="","",'Dépenses rémunération au réel'!$E130)</f>
        <v/>
      </c>
      <c r="F130" s="123" t="str">
        <f>IF('Dépenses rémunération au réel'!$F130="","",'Dépenses rémunération au réel'!$F130)</f>
        <v/>
      </c>
      <c r="G130" s="296" t="str">
        <f>IF('Dépenses rémunération au réel'!$G130="","",'Dépenses rémunération au réel'!$G130)</f>
        <v/>
      </c>
      <c r="H130" s="296" t="str">
        <f>IF('Dépenses rémunération au réel'!$H130="","",'Dépenses rémunération au réel'!$H130)</f>
        <v/>
      </c>
      <c r="I130" s="140" t="str">
        <f>IF('Dépenses rémunération au réel'!$I130="","",'Dépenses rémunération au réel'!$I130)</f>
        <v/>
      </c>
      <c r="J130" s="192" t="str">
        <f>IF('Dépenses rémunération au réel'!$J130="","",'Dépenses rémunération au réel'!$J130)</f>
        <v/>
      </c>
      <c r="K130" s="200" t="str">
        <f>IF('Dépenses rémunération au réel'!$K130="","",'Dépenses rémunération au réel'!$K130)</f>
        <v/>
      </c>
      <c r="L130" s="215" t="str">
        <f>IF('Dépenses rémunération au réel'!$L130=0,"",'Dépenses rémunération au réel'!$L130)</f>
        <v/>
      </c>
      <c r="M130" s="191"/>
      <c r="N130" s="337" t="str">
        <f t="shared" si="9"/>
        <v/>
      </c>
      <c r="O130" s="337" t="str">
        <f t="shared" si="10"/>
        <v/>
      </c>
      <c r="P130" s="191"/>
      <c r="Q130" s="340"/>
      <c r="R130" s="340"/>
      <c r="S130" s="141" t="str">
        <f t="shared" si="11"/>
        <v/>
      </c>
      <c r="T130" s="357"/>
      <c r="U130" s="193"/>
      <c r="V130" s="209" t="str">
        <f t="shared" si="7"/>
        <v/>
      </c>
      <c r="W130" s="209" t="str">
        <f t="shared" si="12"/>
        <v/>
      </c>
      <c r="X130" s="450" t="str">
        <f>IF(AND(OR(M130="KO",L130&lt;&gt;""),OR(M130="",N130="",O130="")),Listes!$A$68,IF(AND(L130&lt;S130,U130=""),Listes!$A$70,IF(AND(L130&lt;&gt;"",S130&lt;L130,T130=""),Listes!$A$72,IF(AND(Y130="",OR(M130&lt;&gt;"",N130&lt;&gt;"",O130&lt;&gt;"",P130&lt;&gt;"",Q130&lt;&gt;"",R130&lt;&gt;"")),Listes!$A$73,""))))</f>
        <v/>
      </c>
      <c r="Y130" s="291"/>
      <c r="Z130" s="155">
        <f t="shared" si="8"/>
        <v>0</v>
      </c>
    </row>
    <row r="131" spans="1:26" ht="16.149999999999999" customHeight="1" x14ac:dyDescent="0.35">
      <c r="A131" s="126">
        <v>125</v>
      </c>
      <c r="B131" s="206" t="str">
        <f>IF('Dépenses rémunération au réel'!$B131="","",'Dépenses rémunération au réel'!$B131)</f>
        <v/>
      </c>
      <c r="C131" s="206" t="str">
        <f>IF('Dépenses rémunération au réel'!$C131="","",'Dépenses rémunération au réel'!$C131)</f>
        <v/>
      </c>
      <c r="D131" s="207" t="str">
        <f>IF('Dépenses rémunération au réel'!$D131="","",'Dépenses rémunération au réel'!$D131)</f>
        <v/>
      </c>
      <c r="E131" s="123" t="str">
        <f>IF('Dépenses rémunération au réel'!$E131="","",'Dépenses rémunération au réel'!$E131)</f>
        <v/>
      </c>
      <c r="F131" s="123" t="str">
        <f>IF('Dépenses rémunération au réel'!$F131="","",'Dépenses rémunération au réel'!$F131)</f>
        <v/>
      </c>
      <c r="G131" s="296" t="str">
        <f>IF('Dépenses rémunération au réel'!$G131="","",'Dépenses rémunération au réel'!$G131)</f>
        <v/>
      </c>
      <c r="H131" s="296" t="str">
        <f>IF('Dépenses rémunération au réel'!$H131="","",'Dépenses rémunération au réel'!$H131)</f>
        <v/>
      </c>
      <c r="I131" s="140" t="str">
        <f>IF('Dépenses rémunération au réel'!$I131="","",'Dépenses rémunération au réel'!$I131)</f>
        <v/>
      </c>
      <c r="J131" s="192" t="str">
        <f>IF('Dépenses rémunération au réel'!$J131="","",'Dépenses rémunération au réel'!$J131)</f>
        <v/>
      </c>
      <c r="K131" s="200" t="str">
        <f>IF('Dépenses rémunération au réel'!$K131="","",'Dépenses rémunération au réel'!$K131)</f>
        <v/>
      </c>
      <c r="L131" s="215" t="str">
        <f>IF('Dépenses rémunération au réel'!$L131=0,"",'Dépenses rémunération au réel'!$L131)</f>
        <v/>
      </c>
      <c r="M131" s="191"/>
      <c r="N131" s="337" t="str">
        <f t="shared" si="9"/>
        <v/>
      </c>
      <c r="O131" s="337" t="str">
        <f t="shared" si="10"/>
        <v/>
      </c>
      <c r="P131" s="191"/>
      <c r="Q131" s="340"/>
      <c r="R131" s="340"/>
      <c r="S131" s="141" t="str">
        <f t="shared" si="11"/>
        <v/>
      </c>
      <c r="T131" s="357"/>
      <c r="U131" s="193"/>
      <c r="V131" s="209" t="str">
        <f t="shared" si="7"/>
        <v/>
      </c>
      <c r="W131" s="209" t="str">
        <f t="shared" si="12"/>
        <v/>
      </c>
      <c r="X131" s="450" t="str">
        <f>IF(AND(OR(M131="KO",L131&lt;&gt;""),OR(M131="",N131="",O131="")),Listes!$A$68,IF(AND(L131&lt;S131,U131=""),Listes!$A$70,IF(AND(L131&lt;&gt;"",S131&lt;L131,T131=""),Listes!$A$72,IF(AND(Y131="",OR(M131&lt;&gt;"",N131&lt;&gt;"",O131&lt;&gt;"",P131&lt;&gt;"",Q131&lt;&gt;"",R131&lt;&gt;"")),Listes!$A$73,""))))</f>
        <v/>
      </c>
      <c r="Y131" s="291"/>
      <c r="Z131" s="155">
        <f t="shared" si="8"/>
        <v>0</v>
      </c>
    </row>
    <row r="132" spans="1:26" ht="16.149999999999999" customHeight="1" x14ac:dyDescent="0.35">
      <c r="A132" s="126">
        <v>126</v>
      </c>
      <c r="B132" s="206" t="str">
        <f>IF('Dépenses rémunération au réel'!$B132="","",'Dépenses rémunération au réel'!$B132)</f>
        <v/>
      </c>
      <c r="C132" s="206" t="str">
        <f>IF('Dépenses rémunération au réel'!$C132="","",'Dépenses rémunération au réel'!$C132)</f>
        <v/>
      </c>
      <c r="D132" s="207" t="str">
        <f>IF('Dépenses rémunération au réel'!$D132="","",'Dépenses rémunération au réel'!$D132)</f>
        <v/>
      </c>
      <c r="E132" s="123" t="str">
        <f>IF('Dépenses rémunération au réel'!$E132="","",'Dépenses rémunération au réel'!$E132)</f>
        <v/>
      </c>
      <c r="F132" s="123" t="str">
        <f>IF('Dépenses rémunération au réel'!$F132="","",'Dépenses rémunération au réel'!$F132)</f>
        <v/>
      </c>
      <c r="G132" s="296" t="str">
        <f>IF('Dépenses rémunération au réel'!$G132="","",'Dépenses rémunération au réel'!$G132)</f>
        <v/>
      </c>
      <c r="H132" s="296" t="str">
        <f>IF('Dépenses rémunération au réel'!$H132="","",'Dépenses rémunération au réel'!$H132)</f>
        <v/>
      </c>
      <c r="I132" s="140" t="str">
        <f>IF('Dépenses rémunération au réel'!$I132="","",'Dépenses rémunération au réel'!$I132)</f>
        <v/>
      </c>
      <c r="J132" s="192" t="str">
        <f>IF('Dépenses rémunération au réel'!$J132="","",'Dépenses rémunération au réel'!$J132)</f>
        <v/>
      </c>
      <c r="K132" s="200" t="str">
        <f>IF('Dépenses rémunération au réel'!$K132="","",'Dépenses rémunération au réel'!$K132)</f>
        <v/>
      </c>
      <c r="L132" s="215" t="str">
        <f>IF('Dépenses rémunération au réel'!$L132=0,"",'Dépenses rémunération au réel'!$L132)</f>
        <v/>
      </c>
      <c r="M132" s="191"/>
      <c r="N132" s="337" t="str">
        <f t="shared" si="9"/>
        <v/>
      </c>
      <c r="O132" s="337" t="str">
        <f t="shared" si="10"/>
        <v/>
      </c>
      <c r="P132" s="191"/>
      <c r="Q132" s="340"/>
      <c r="R132" s="340"/>
      <c r="S132" s="141" t="str">
        <f t="shared" si="11"/>
        <v/>
      </c>
      <c r="T132" s="357"/>
      <c r="U132" s="193"/>
      <c r="V132" s="209" t="str">
        <f t="shared" si="7"/>
        <v/>
      </c>
      <c r="W132" s="209" t="str">
        <f t="shared" si="12"/>
        <v/>
      </c>
      <c r="X132" s="450" t="str">
        <f>IF(AND(OR(M132="KO",L132&lt;&gt;""),OR(M132="",N132="",O132="")),Listes!$A$68,IF(AND(L132&lt;S132,U132=""),Listes!$A$70,IF(AND(L132&lt;&gt;"",S132&lt;L132,T132=""),Listes!$A$72,IF(AND(Y132="",OR(M132&lt;&gt;"",N132&lt;&gt;"",O132&lt;&gt;"",P132&lt;&gt;"",Q132&lt;&gt;"",R132&lt;&gt;"")),Listes!$A$73,""))))</f>
        <v/>
      </c>
      <c r="Y132" s="291"/>
      <c r="Z132" s="155">
        <f t="shared" si="8"/>
        <v>0</v>
      </c>
    </row>
    <row r="133" spans="1:26" ht="16.149999999999999" customHeight="1" x14ac:dyDescent="0.35">
      <c r="A133" s="126">
        <v>127</v>
      </c>
      <c r="B133" s="206" t="str">
        <f>IF('Dépenses rémunération au réel'!$B133="","",'Dépenses rémunération au réel'!$B133)</f>
        <v/>
      </c>
      <c r="C133" s="206" t="str">
        <f>IF('Dépenses rémunération au réel'!$C133="","",'Dépenses rémunération au réel'!$C133)</f>
        <v/>
      </c>
      <c r="D133" s="207" t="str">
        <f>IF('Dépenses rémunération au réel'!$D133="","",'Dépenses rémunération au réel'!$D133)</f>
        <v/>
      </c>
      <c r="E133" s="123" t="str">
        <f>IF('Dépenses rémunération au réel'!$E133="","",'Dépenses rémunération au réel'!$E133)</f>
        <v/>
      </c>
      <c r="F133" s="123" t="str">
        <f>IF('Dépenses rémunération au réel'!$F133="","",'Dépenses rémunération au réel'!$F133)</f>
        <v/>
      </c>
      <c r="G133" s="296" t="str">
        <f>IF('Dépenses rémunération au réel'!$G133="","",'Dépenses rémunération au réel'!$G133)</f>
        <v/>
      </c>
      <c r="H133" s="296" t="str">
        <f>IF('Dépenses rémunération au réel'!$H133="","",'Dépenses rémunération au réel'!$H133)</f>
        <v/>
      </c>
      <c r="I133" s="140" t="str">
        <f>IF('Dépenses rémunération au réel'!$I133="","",'Dépenses rémunération au réel'!$I133)</f>
        <v/>
      </c>
      <c r="J133" s="192" t="str">
        <f>IF('Dépenses rémunération au réel'!$J133="","",'Dépenses rémunération au réel'!$J133)</f>
        <v/>
      </c>
      <c r="K133" s="200" t="str">
        <f>IF('Dépenses rémunération au réel'!$K133="","",'Dépenses rémunération au réel'!$K133)</f>
        <v/>
      </c>
      <c r="L133" s="215" t="str">
        <f>IF('Dépenses rémunération au réel'!$L133=0,"",'Dépenses rémunération au réel'!$L133)</f>
        <v/>
      </c>
      <c r="M133" s="191"/>
      <c r="N133" s="337" t="str">
        <f t="shared" si="9"/>
        <v/>
      </c>
      <c r="O133" s="337" t="str">
        <f t="shared" si="10"/>
        <v/>
      </c>
      <c r="P133" s="191"/>
      <c r="Q133" s="340"/>
      <c r="R133" s="340"/>
      <c r="S133" s="141" t="str">
        <f t="shared" si="11"/>
        <v/>
      </c>
      <c r="T133" s="357"/>
      <c r="U133" s="193"/>
      <c r="V133" s="209" t="str">
        <f t="shared" si="7"/>
        <v/>
      </c>
      <c r="W133" s="209" t="str">
        <f t="shared" si="12"/>
        <v/>
      </c>
      <c r="X133" s="450" t="str">
        <f>IF(AND(OR(M133="KO",L133&lt;&gt;""),OR(M133="",N133="",O133="")),Listes!$A$68,IF(AND(L133&lt;S133,U133=""),Listes!$A$70,IF(AND(L133&lt;&gt;"",S133&lt;L133,T133=""),Listes!$A$72,IF(AND(Y133="",OR(M133&lt;&gt;"",N133&lt;&gt;"",O133&lt;&gt;"",P133&lt;&gt;"",Q133&lt;&gt;"",R133&lt;&gt;"")),Listes!$A$73,""))))</f>
        <v/>
      </c>
      <c r="Y133" s="291"/>
      <c r="Z133" s="155">
        <f t="shared" si="8"/>
        <v>0</v>
      </c>
    </row>
    <row r="134" spans="1:26" ht="16.149999999999999" customHeight="1" x14ac:dyDescent="0.35">
      <c r="A134" s="126">
        <v>128</v>
      </c>
      <c r="B134" s="206" t="str">
        <f>IF('Dépenses rémunération au réel'!$B134="","",'Dépenses rémunération au réel'!$B134)</f>
        <v/>
      </c>
      <c r="C134" s="206" t="str">
        <f>IF('Dépenses rémunération au réel'!$C134="","",'Dépenses rémunération au réel'!$C134)</f>
        <v/>
      </c>
      <c r="D134" s="207" t="str">
        <f>IF('Dépenses rémunération au réel'!$D134="","",'Dépenses rémunération au réel'!$D134)</f>
        <v/>
      </c>
      <c r="E134" s="123" t="str">
        <f>IF('Dépenses rémunération au réel'!$E134="","",'Dépenses rémunération au réel'!$E134)</f>
        <v/>
      </c>
      <c r="F134" s="123" t="str">
        <f>IF('Dépenses rémunération au réel'!$F134="","",'Dépenses rémunération au réel'!$F134)</f>
        <v/>
      </c>
      <c r="G134" s="296" t="str">
        <f>IF('Dépenses rémunération au réel'!$G134="","",'Dépenses rémunération au réel'!$G134)</f>
        <v/>
      </c>
      <c r="H134" s="296" t="str">
        <f>IF('Dépenses rémunération au réel'!$H134="","",'Dépenses rémunération au réel'!$H134)</f>
        <v/>
      </c>
      <c r="I134" s="140" t="str">
        <f>IF('Dépenses rémunération au réel'!$I134="","",'Dépenses rémunération au réel'!$I134)</f>
        <v/>
      </c>
      <c r="J134" s="192" t="str">
        <f>IF('Dépenses rémunération au réel'!$J134="","",'Dépenses rémunération au réel'!$J134)</f>
        <v/>
      </c>
      <c r="K134" s="200" t="str">
        <f>IF('Dépenses rémunération au réel'!$K134="","",'Dépenses rémunération au réel'!$K134)</f>
        <v/>
      </c>
      <c r="L134" s="215" t="str">
        <f>IF('Dépenses rémunération au réel'!$L134=0,"",'Dépenses rémunération au réel'!$L134)</f>
        <v/>
      </c>
      <c r="M134" s="191"/>
      <c r="N134" s="337" t="str">
        <f t="shared" si="9"/>
        <v/>
      </c>
      <c r="O134" s="337" t="str">
        <f t="shared" si="10"/>
        <v/>
      </c>
      <c r="P134" s="191"/>
      <c r="Q134" s="340"/>
      <c r="R134" s="340"/>
      <c r="S134" s="141" t="str">
        <f t="shared" si="11"/>
        <v/>
      </c>
      <c r="T134" s="357"/>
      <c r="U134" s="193"/>
      <c r="V134" s="209" t="str">
        <f t="shared" si="7"/>
        <v/>
      </c>
      <c r="W134" s="209" t="str">
        <f t="shared" si="12"/>
        <v/>
      </c>
      <c r="X134" s="450" t="str">
        <f>IF(AND(OR(M134="KO",L134&lt;&gt;""),OR(M134="",N134="",O134="")),Listes!$A$68,IF(AND(L134&lt;S134,U134=""),Listes!$A$70,IF(AND(L134&lt;&gt;"",S134&lt;L134,T134=""),Listes!$A$72,IF(AND(Y134="",OR(M134&lt;&gt;"",N134&lt;&gt;"",O134&lt;&gt;"",P134&lt;&gt;"",Q134&lt;&gt;"",R134&lt;&gt;"")),Listes!$A$73,""))))</f>
        <v/>
      </c>
      <c r="Y134" s="291"/>
      <c r="Z134" s="155">
        <f t="shared" si="8"/>
        <v>0</v>
      </c>
    </row>
    <row r="135" spans="1:26" ht="16.149999999999999" customHeight="1" x14ac:dyDescent="0.35">
      <c r="A135" s="126">
        <v>129</v>
      </c>
      <c r="B135" s="206" t="str">
        <f>IF('Dépenses rémunération au réel'!$B135="","",'Dépenses rémunération au réel'!$B135)</f>
        <v/>
      </c>
      <c r="C135" s="206" t="str">
        <f>IF('Dépenses rémunération au réel'!$C135="","",'Dépenses rémunération au réel'!$C135)</f>
        <v/>
      </c>
      <c r="D135" s="207" t="str">
        <f>IF('Dépenses rémunération au réel'!$D135="","",'Dépenses rémunération au réel'!$D135)</f>
        <v/>
      </c>
      <c r="E135" s="123" t="str">
        <f>IF('Dépenses rémunération au réel'!$E135="","",'Dépenses rémunération au réel'!$E135)</f>
        <v/>
      </c>
      <c r="F135" s="123" t="str">
        <f>IF('Dépenses rémunération au réel'!$F135="","",'Dépenses rémunération au réel'!$F135)</f>
        <v/>
      </c>
      <c r="G135" s="296" t="str">
        <f>IF('Dépenses rémunération au réel'!$G135="","",'Dépenses rémunération au réel'!$G135)</f>
        <v/>
      </c>
      <c r="H135" s="296" t="str">
        <f>IF('Dépenses rémunération au réel'!$H135="","",'Dépenses rémunération au réel'!$H135)</f>
        <v/>
      </c>
      <c r="I135" s="140" t="str">
        <f>IF('Dépenses rémunération au réel'!$I135="","",'Dépenses rémunération au réel'!$I135)</f>
        <v/>
      </c>
      <c r="J135" s="192" t="str">
        <f>IF('Dépenses rémunération au réel'!$J135="","",'Dépenses rémunération au réel'!$J135)</f>
        <v/>
      </c>
      <c r="K135" s="200" t="str">
        <f>IF('Dépenses rémunération au réel'!$K135="","",'Dépenses rémunération au réel'!$K135)</f>
        <v/>
      </c>
      <c r="L135" s="215" t="str">
        <f>IF('Dépenses rémunération au réel'!$L135=0,"",'Dépenses rémunération au réel'!$L135)</f>
        <v/>
      </c>
      <c r="M135" s="191"/>
      <c r="N135" s="337" t="str">
        <f t="shared" si="9"/>
        <v/>
      </c>
      <c r="O135" s="337" t="str">
        <f t="shared" si="10"/>
        <v/>
      </c>
      <c r="P135" s="191"/>
      <c r="Q135" s="340"/>
      <c r="R135" s="340"/>
      <c r="S135" s="141" t="str">
        <f t="shared" si="11"/>
        <v/>
      </c>
      <c r="T135" s="357"/>
      <c r="U135" s="193"/>
      <c r="V135" s="209" t="str">
        <f t="shared" ref="V135:V198" si="13">IF(P135="","",IF(E135="Salaire_chercheur",MIN(140000/1607*R135,140000),IF(E135="Salaire_directeur",MIN(110000/1607*R135,110000),IF(E135="Salaire_ingénieur",MIN(80000/1607*R135,80000),IF(E135="Salaire_technicien",MIN(60000/1607*R135,60000),"")))))</f>
        <v/>
      </c>
      <c r="W135" s="209" t="str">
        <f t="shared" si="12"/>
        <v/>
      </c>
      <c r="X135" s="450" t="str">
        <f>IF(AND(OR(M135="KO",L135&lt;&gt;""),OR(M135="",N135="",O135="")),Listes!$A$68,IF(AND(L135&lt;S135,U135=""),Listes!$A$70,IF(AND(L135&lt;&gt;"",S135&lt;L135,T135=""),Listes!$A$72,IF(AND(Y135="",OR(M135&lt;&gt;"",N135&lt;&gt;"",O135&lt;&gt;"",P135&lt;&gt;"",Q135&lt;&gt;"",R135&lt;&gt;"")),Listes!$A$73,""))))</f>
        <v/>
      </c>
      <c r="Y135" s="291"/>
      <c r="Z135" s="155">
        <f t="shared" ref="Z135:Z198" si="14">IF(AND(B135&lt;&gt;"",Y135&lt;&gt;"Oui"),1,0)</f>
        <v>0</v>
      </c>
    </row>
    <row r="136" spans="1:26" ht="16.149999999999999" customHeight="1" x14ac:dyDescent="0.35">
      <c r="A136" s="126">
        <v>130</v>
      </c>
      <c r="B136" s="206" t="str">
        <f>IF('Dépenses rémunération au réel'!$B136="","",'Dépenses rémunération au réel'!$B136)</f>
        <v/>
      </c>
      <c r="C136" s="206" t="str">
        <f>IF('Dépenses rémunération au réel'!$C136="","",'Dépenses rémunération au réel'!$C136)</f>
        <v/>
      </c>
      <c r="D136" s="207" t="str">
        <f>IF('Dépenses rémunération au réel'!$D136="","",'Dépenses rémunération au réel'!$D136)</f>
        <v/>
      </c>
      <c r="E136" s="123" t="str">
        <f>IF('Dépenses rémunération au réel'!$E136="","",'Dépenses rémunération au réel'!$E136)</f>
        <v/>
      </c>
      <c r="F136" s="123" t="str">
        <f>IF('Dépenses rémunération au réel'!$F136="","",'Dépenses rémunération au réel'!$F136)</f>
        <v/>
      </c>
      <c r="G136" s="296" t="str">
        <f>IF('Dépenses rémunération au réel'!$G136="","",'Dépenses rémunération au réel'!$G136)</f>
        <v/>
      </c>
      <c r="H136" s="296" t="str">
        <f>IF('Dépenses rémunération au réel'!$H136="","",'Dépenses rémunération au réel'!$H136)</f>
        <v/>
      </c>
      <c r="I136" s="140" t="str">
        <f>IF('Dépenses rémunération au réel'!$I136="","",'Dépenses rémunération au réel'!$I136)</f>
        <v/>
      </c>
      <c r="J136" s="192" t="str">
        <f>IF('Dépenses rémunération au réel'!$J136="","",'Dépenses rémunération au réel'!$J136)</f>
        <v/>
      </c>
      <c r="K136" s="200" t="str">
        <f>IF('Dépenses rémunération au réel'!$K136="","",'Dépenses rémunération au réel'!$K136)</f>
        <v/>
      </c>
      <c r="L136" s="215" t="str">
        <f>IF('Dépenses rémunération au réel'!$L136=0,"",'Dépenses rémunération au réel'!$L136)</f>
        <v/>
      </c>
      <c r="M136" s="191"/>
      <c r="N136" s="337" t="str">
        <f t="shared" ref="N136:N199" si="15">IF(M136="KO","",IF(M136="","",G136))</f>
        <v/>
      </c>
      <c r="O136" s="337" t="str">
        <f t="shared" ref="O136:O199" si="16">IF(M136="KO","",IF(M136="","",H136))</f>
        <v/>
      </c>
      <c r="P136" s="191"/>
      <c r="Q136" s="340"/>
      <c r="R136" s="340"/>
      <c r="S136" s="141" t="str">
        <f t="shared" ref="S136:S199" si="17">IF($P136="","",IF(OR(($P136=0),($Q136=0)),0,P136/Q136*R136))</f>
        <v/>
      </c>
      <c r="T136" s="357"/>
      <c r="U136" s="193"/>
      <c r="V136" s="209" t="str">
        <f t="shared" si="13"/>
        <v/>
      </c>
      <c r="W136" s="209" t="str">
        <f t="shared" ref="W136:W199" si="18">IF(P136="","",MIN(S136,V136))</f>
        <v/>
      </c>
      <c r="X136" s="450" t="str">
        <f>IF(AND(OR(M136="KO",L136&lt;&gt;""),OR(M136="",N136="",O136="")),Listes!$A$68,IF(AND(L136&lt;S136,U136=""),Listes!$A$70,IF(AND(L136&lt;&gt;"",S136&lt;L136,T136=""),Listes!$A$72,IF(AND(Y136="",OR(M136&lt;&gt;"",N136&lt;&gt;"",O136&lt;&gt;"",P136&lt;&gt;"",Q136&lt;&gt;"",R136&lt;&gt;"")),Listes!$A$73,""))))</f>
        <v/>
      </c>
      <c r="Y136" s="291"/>
      <c r="Z136" s="155">
        <f t="shared" si="14"/>
        <v>0</v>
      </c>
    </row>
    <row r="137" spans="1:26" ht="16.149999999999999" customHeight="1" x14ac:dyDescent="0.35">
      <c r="A137" s="126">
        <v>131</v>
      </c>
      <c r="B137" s="206" t="str">
        <f>IF('Dépenses rémunération au réel'!$B137="","",'Dépenses rémunération au réel'!$B137)</f>
        <v/>
      </c>
      <c r="C137" s="206" t="str">
        <f>IF('Dépenses rémunération au réel'!$C137="","",'Dépenses rémunération au réel'!$C137)</f>
        <v/>
      </c>
      <c r="D137" s="207" t="str">
        <f>IF('Dépenses rémunération au réel'!$D137="","",'Dépenses rémunération au réel'!$D137)</f>
        <v/>
      </c>
      <c r="E137" s="123" t="str">
        <f>IF('Dépenses rémunération au réel'!$E137="","",'Dépenses rémunération au réel'!$E137)</f>
        <v/>
      </c>
      <c r="F137" s="123" t="str">
        <f>IF('Dépenses rémunération au réel'!$F137="","",'Dépenses rémunération au réel'!$F137)</f>
        <v/>
      </c>
      <c r="G137" s="296" t="str">
        <f>IF('Dépenses rémunération au réel'!$G137="","",'Dépenses rémunération au réel'!$G137)</f>
        <v/>
      </c>
      <c r="H137" s="296" t="str">
        <f>IF('Dépenses rémunération au réel'!$H137="","",'Dépenses rémunération au réel'!$H137)</f>
        <v/>
      </c>
      <c r="I137" s="140" t="str">
        <f>IF('Dépenses rémunération au réel'!$I137="","",'Dépenses rémunération au réel'!$I137)</f>
        <v/>
      </c>
      <c r="J137" s="192" t="str">
        <f>IF('Dépenses rémunération au réel'!$J137="","",'Dépenses rémunération au réel'!$J137)</f>
        <v/>
      </c>
      <c r="K137" s="200" t="str">
        <f>IF('Dépenses rémunération au réel'!$K137="","",'Dépenses rémunération au réel'!$K137)</f>
        <v/>
      </c>
      <c r="L137" s="215" t="str">
        <f>IF('Dépenses rémunération au réel'!$L137=0,"",'Dépenses rémunération au réel'!$L137)</f>
        <v/>
      </c>
      <c r="M137" s="191"/>
      <c r="N137" s="337" t="str">
        <f t="shared" si="15"/>
        <v/>
      </c>
      <c r="O137" s="337" t="str">
        <f t="shared" si="16"/>
        <v/>
      </c>
      <c r="P137" s="191"/>
      <c r="Q137" s="340"/>
      <c r="R137" s="340"/>
      <c r="S137" s="141" t="str">
        <f t="shared" si="17"/>
        <v/>
      </c>
      <c r="T137" s="357"/>
      <c r="U137" s="193"/>
      <c r="V137" s="209" t="str">
        <f t="shared" si="13"/>
        <v/>
      </c>
      <c r="W137" s="209" t="str">
        <f t="shared" si="18"/>
        <v/>
      </c>
      <c r="X137" s="450" t="str">
        <f>IF(AND(OR(M137="KO",L137&lt;&gt;""),OR(M137="",N137="",O137="")),Listes!$A$68,IF(AND(L137&lt;S137,U137=""),Listes!$A$70,IF(AND(L137&lt;&gt;"",S137&lt;L137,T137=""),Listes!$A$72,IF(AND(Y137="",OR(M137&lt;&gt;"",N137&lt;&gt;"",O137&lt;&gt;"",P137&lt;&gt;"",Q137&lt;&gt;"",R137&lt;&gt;"")),Listes!$A$73,""))))</f>
        <v/>
      </c>
      <c r="Y137" s="291"/>
      <c r="Z137" s="155">
        <f t="shared" si="14"/>
        <v>0</v>
      </c>
    </row>
    <row r="138" spans="1:26" ht="16.149999999999999" customHeight="1" x14ac:dyDescent="0.35">
      <c r="A138" s="126">
        <v>132</v>
      </c>
      <c r="B138" s="206" t="str">
        <f>IF('Dépenses rémunération au réel'!$B138="","",'Dépenses rémunération au réel'!$B138)</f>
        <v/>
      </c>
      <c r="C138" s="206" t="str">
        <f>IF('Dépenses rémunération au réel'!$C138="","",'Dépenses rémunération au réel'!$C138)</f>
        <v/>
      </c>
      <c r="D138" s="207" t="str">
        <f>IF('Dépenses rémunération au réel'!$D138="","",'Dépenses rémunération au réel'!$D138)</f>
        <v/>
      </c>
      <c r="E138" s="123" t="str">
        <f>IF('Dépenses rémunération au réel'!$E138="","",'Dépenses rémunération au réel'!$E138)</f>
        <v/>
      </c>
      <c r="F138" s="123" t="str">
        <f>IF('Dépenses rémunération au réel'!$F138="","",'Dépenses rémunération au réel'!$F138)</f>
        <v/>
      </c>
      <c r="G138" s="296" t="str">
        <f>IF('Dépenses rémunération au réel'!$G138="","",'Dépenses rémunération au réel'!$G138)</f>
        <v/>
      </c>
      <c r="H138" s="296" t="str">
        <f>IF('Dépenses rémunération au réel'!$H138="","",'Dépenses rémunération au réel'!$H138)</f>
        <v/>
      </c>
      <c r="I138" s="140" t="str">
        <f>IF('Dépenses rémunération au réel'!$I138="","",'Dépenses rémunération au réel'!$I138)</f>
        <v/>
      </c>
      <c r="J138" s="192" t="str">
        <f>IF('Dépenses rémunération au réel'!$J138="","",'Dépenses rémunération au réel'!$J138)</f>
        <v/>
      </c>
      <c r="K138" s="200" t="str">
        <f>IF('Dépenses rémunération au réel'!$K138="","",'Dépenses rémunération au réel'!$K138)</f>
        <v/>
      </c>
      <c r="L138" s="215" t="str">
        <f>IF('Dépenses rémunération au réel'!$L138=0,"",'Dépenses rémunération au réel'!$L138)</f>
        <v/>
      </c>
      <c r="M138" s="191"/>
      <c r="N138" s="337" t="str">
        <f t="shared" si="15"/>
        <v/>
      </c>
      <c r="O138" s="337" t="str">
        <f t="shared" si="16"/>
        <v/>
      </c>
      <c r="P138" s="191"/>
      <c r="Q138" s="340"/>
      <c r="R138" s="340"/>
      <c r="S138" s="141" t="str">
        <f t="shared" si="17"/>
        <v/>
      </c>
      <c r="T138" s="357"/>
      <c r="U138" s="193"/>
      <c r="V138" s="209" t="str">
        <f t="shared" si="13"/>
        <v/>
      </c>
      <c r="W138" s="209" t="str">
        <f t="shared" si="18"/>
        <v/>
      </c>
      <c r="X138" s="450" t="str">
        <f>IF(AND(OR(M138="KO",L138&lt;&gt;""),OR(M138="",N138="",O138="")),Listes!$A$68,IF(AND(L138&lt;S138,U138=""),Listes!$A$70,IF(AND(L138&lt;&gt;"",S138&lt;L138,T138=""),Listes!$A$72,IF(AND(Y138="",OR(M138&lt;&gt;"",N138&lt;&gt;"",O138&lt;&gt;"",P138&lt;&gt;"",Q138&lt;&gt;"",R138&lt;&gt;"")),Listes!$A$73,""))))</f>
        <v/>
      </c>
      <c r="Y138" s="291"/>
      <c r="Z138" s="155">
        <f t="shared" si="14"/>
        <v>0</v>
      </c>
    </row>
    <row r="139" spans="1:26" ht="16.149999999999999" customHeight="1" x14ac:dyDescent="0.35">
      <c r="A139" s="126">
        <v>133</v>
      </c>
      <c r="B139" s="206" t="str">
        <f>IF('Dépenses rémunération au réel'!$B139="","",'Dépenses rémunération au réel'!$B139)</f>
        <v/>
      </c>
      <c r="C139" s="206" t="str">
        <f>IF('Dépenses rémunération au réel'!$C139="","",'Dépenses rémunération au réel'!$C139)</f>
        <v/>
      </c>
      <c r="D139" s="207" t="str">
        <f>IF('Dépenses rémunération au réel'!$D139="","",'Dépenses rémunération au réel'!$D139)</f>
        <v/>
      </c>
      <c r="E139" s="123" t="str">
        <f>IF('Dépenses rémunération au réel'!$E139="","",'Dépenses rémunération au réel'!$E139)</f>
        <v/>
      </c>
      <c r="F139" s="123" t="str">
        <f>IF('Dépenses rémunération au réel'!$F139="","",'Dépenses rémunération au réel'!$F139)</f>
        <v/>
      </c>
      <c r="G139" s="296" t="str">
        <f>IF('Dépenses rémunération au réel'!$G139="","",'Dépenses rémunération au réel'!$G139)</f>
        <v/>
      </c>
      <c r="H139" s="296" t="str">
        <f>IF('Dépenses rémunération au réel'!$H139="","",'Dépenses rémunération au réel'!$H139)</f>
        <v/>
      </c>
      <c r="I139" s="140" t="str">
        <f>IF('Dépenses rémunération au réel'!$I139="","",'Dépenses rémunération au réel'!$I139)</f>
        <v/>
      </c>
      <c r="J139" s="192" t="str">
        <f>IF('Dépenses rémunération au réel'!$J139="","",'Dépenses rémunération au réel'!$J139)</f>
        <v/>
      </c>
      <c r="K139" s="200" t="str">
        <f>IF('Dépenses rémunération au réel'!$K139="","",'Dépenses rémunération au réel'!$K139)</f>
        <v/>
      </c>
      <c r="L139" s="215" t="str">
        <f>IF('Dépenses rémunération au réel'!$L139=0,"",'Dépenses rémunération au réel'!$L139)</f>
        <v/>
      </c>
      <c r="M139" s="191"/>
      <c r="N139" s="337" t="str">
        <f t="shared" si="15"/>
        <v/>
      </c>
      <c r="O139" s="337" t="str">
        <f t="shared" si="16"/>
        <v/>
      </c>
      <c r="P139" s="191"/>
      <c r="Q139" s="340"/>
      <c r="R139" s="340"/>
      <c r="S139" s="141" t="str">
        <f t="shared" si="17"/>
        <v/>
      </c>
      <c r="T139" s="357"/>
      <c r="U139" s="193"/>
      <c r="V139" s="209" t="str">
        <f t="shared" si="13"/>
        <v/>
      </c>
      <c r="W139" s="209" t="str">
        <f t="shared" si="18"/>
        <v/>
      </c>
      <c r="X139" s="450" t="str">
        <f>IF(AND(OR(M139="KO",L139&lt;&gt;""),OR(M139="",N139="",O139="")),Listes!$A$68,IF(AND(L139&lt;S139,U139=""),Listes!$A$70,IF(AND(L139&lt;&gt;"",S139&lt;L139,T139=""),Listes!$A$72,IF(AND(Y139="",OR(M139&lt;&gt;"",N139&lt;&gt;"",O139&lt;&gt;"",P139&lt;&gt;"",Q139&lt;&gt;"",R139&lt;&gt;"")),Listes!$A$73,""))))</f>
        <v/>
      </c>
      <c r="Y139" s="291"/>
      <c r="Z139" s="155">
        <f t="shared" si="14"/>
        <v>0</v>
      </c>
    </row>
    <row r="140" spans="1:26" ht="16.149999999999999" customHeight="1" x14ac:dyDescent="0.35">
      <c r="A140" s="126">
        <v>134</v>
      </c>
      <c r="B140" s="206" t="str">
        <f>IF('Dépenses rémunération au réel'!$B140="","",'Dépenses rémunération au réel'!$B140)</f>
        <v/>
      </c>
      <c r="C140" s="206" t="str">
        <f>IF('Dépenses rémunération au réel'!$C140="","",'Dépenses rémunération au réel'!$C140)</f>
        <v/>
      </c>
      <c r="D140" s="207" t="str">
        <f>IF('Dépenses rémunération au réel'!$D140="","",'Dépenses rémunération au réel'!$D140)</f>
        <v/>
      </c>
      <c r="E140" s="123" t="str">
        <f>IF('Dépenses rémunération au réel'!$E140="","",'Dépenses rémunération au réel'!$E140)</f>
        <v/>
      </c>
      <c r="F140" s="123" t="str">
        <f>IF('Dépenses rémunération au réel'!$F140="","",'Dépenses rémunération au réel'!$F140)</f>
        <v/>
      </c>
      <c r="G140" s="296" t="str">
        <f>IF('Dépenses rémunération au réel'!$G140="","",'Dépenses rémunération au réel'!$G140)</f>
        <v/>
      </c>
      <c r="H140" s="296" t="str">
        <f>IF('Dépenses rémunération au réel'!$H140="","",'Dépenses rémunération au réel'!$H140)</f>
        <v/>
      </c>
      <c r="I140" s="140" t="str">
        <f>IF('Dépenses rémunération au réel'!$I140="","",'Dépenses rémunération au réel'!$I140)</f>
        <v/>
      </c>
      <c r="J140" s="192" t="str">
        <f>IF('Dépenses rémunération au réel'!$J140="","",'Dépenses rémunération au réel'!$J140)</f>
        <v/>
      </c>
      <c r="K140" s="200" t="str">
        <f>IF('Dépenses rémunération au réel'!$K140="","",'Dépenses rémunération au réel'!$K140)</f>
        <v/>
      </c>
      <c r="L140" s="215" t="str">
        <f>IF('Dépenses rémunération au réel'!$L140=0,"",'Dépenses rémunération au réel'!$L140)</f>
        <v/>
      </c>
      <c r="M140" s="191"/>
      <c r="N140" s="337" t="str">
        <f t="shared" si="15"/>
        <v/>
      </c>
      <c r="O140" s="337" t="str">
        <f t="shared" si="16"/>
        <v/>
      </c>
      <c r="P140" s="191"/>
      <c r="Q140" s="340"/>
      <c r="R140" s="340"/>
      <c r="S140" s="141" t="str">
        <f t="shared" si="17"/>
        <v/>
      </c>
      <c r="T140" s="357"/>
      <c r="U140" s="193"/>
      <c r="V140" s="209" t="str">
        <f t="shared" si="13"/>
        <v/>
      </c>
      <c r="W140" s="209" t="str">
        <f t="shared" si="18"/>
        <v/>
      </c>
      <c r="X140" s="450" t="str">
        <f>IF(AND(OR(M140="KO",L140&lt;&gt;""),OR(M140="",N140="",O140="")),Listes!$A$68,IF(AND(L140&lt;S140,U140=""),Listes!$A$70,IF(AND(L140&lt;&gt;"",S140&lt;L140,T140=""),Listes!$A$72,IF(AND(Y140="",OR(M140&lt;&gt;"",N140&lt;&gt;"",O140&lt;&gt;"",P140&lt;&gt;"",Q140&lt;&gt;"",R140&lt;&gt;"")),Listes!$A$73,""))))</f>
        <v/>
      </c>
      <c r="Y140" s="291"/>
      <c r="Z140" s="155">
        <f t="shared" si="14"/>
        <v>0</v>
      </c>
    </row>
    <row r="141" spans="1:26" ht="16.149999999999999" customHeight="1" x14ac:dyDescent="0.35">
      <c r="A141" s="126">
        <v>135</v>
      </c>
      <c r="B141" s="206" t="str">
        <f>IF('Dépenses rémunération au réel'!$B141="","",'Dépenses rémunération au réel'!$B141)</f>
        <v/>
      </c>
      <c r="C141" s="206" t="str">
        <f>IF('Dépenses rémunération au réel'!$C141="","",'Dépenses rémunération au réel'!$C141)</f>
        <v/>
      </c>
      <c r="D141" s="207" t="str">
        <f>IF('Dépenses rémunération au réel'!$D141="","",'Dépenses rémunération au réel'!$D141)</f>
        <v/>
      </c>
      <c r="E141" s="123" t="str">
        <f>IF('Dépenses rémunération au réel'!$E141="","",'Dépenses rémunération au réel'!$E141)</f>
        <v/>
      </c>
      <c r="F141" s="123" t="str">
        <f>IF('Dépenses rémunération au réel'!$F141="","",'Dépenses rémunération au réel'!$F141)</f>
        <v/>
      </c>
      <c r="G141" s="296" t="str">
        <f>IF('Dépenses rémunération au réel'!$G141="","",'Dépenses rémunération au réel'!$G141)</f>
        <v/>
      </c>
      <c r="H141" s="296" t="str">
        <f>IF('Dépenses rémunération au réel'!$H141="","",'Dépenses rémunération au réel'!$H141)</f>
        <v/>
      </c>
      <c r="I141" s="140" t="str">
        <f>IF('Dépenses rémunération au réel'!$I141="","",'Dépenses rémunération au réel'!$I141)</f>
        <v/>
      </c>
      <c r="J141" s="192" t="str">
        <f>IF('Dépenses rémunération au réel'!$J141="","",'Dépenses rémunération au réel'!$J141)</f>
        <v/>
      </c>
      <c r="K141" s="200" t="str">
        <f>IF('Dépenses rémunération au réel'!$K141="","",'Dépenses rémunération au réel'!$K141)</f>
        <v/>
      </c>
      <c r="L141" s="215" t="str">
        <f>IF('Dépenses rémunération au réel'!$L141=0,"",'Dépenses rémunération au réel'!$L141)</f>
        <v/>
      </c>
      <c r="M141" s="191"/>
      <c r="N141" s="337" t="str">
        <f t="shared" si="15"/>
        <v/>
      </c>
      <c r="O141" s="337" t="str">
        <f t="shared" si="16"/>
        <v/>
      </c>
      <c r="P141" s="191"/>
      <c r="Q141" s="340"/>
      <c r="R141" s="340"/>
      <c r="S141" s="141" t="str">
        <f t="shared" si="17"/>
        <v/>
      </c>
      <c r="T141" s="357"/>
      <c r="U141" s="193"/>
      <c r="V141" s="209" t="str">
        <f t="shared" si="13"/>
        <v/>
      </c>
      <c r="W141" s="209" t="str">
        <f t="shared" si="18"/>
        <v/>
      </c>
      <c r="X141" s="450" t="str">
        <f>IF(AND(OR(M141="KO",L141&lt;&gt;""),OR(M141="",N141="",O141="")),Listes!$A$68,IF(AND(L141&lt;S141,U141=""),Listes!$A$70,IF(AND(L141&lt;&gt;"",S141&lt;L141,T141=""),Listes!$A$72,IF(AND(Y141="",OR(M141&lt;&gt;"",N141&lt;&gt;"",O141&lt;&gt;"",P141&lt;&gt;"",Q141&lt;&gt;"",R141&lt;&gt;"")),Listes!$A$73,""))))</f>
        <v/>
      </c>
      <c r="Y141" s="291"/>
      <c r="Z141" s="155">
        <f t="shared" si="14"/>
        <v>0</v>
      </c>
    </row>
    <row r="142" spans="1:26" ht="16.149999999999999" customHeight="1" x14ac:dyDescent="0.35">
      <c r="A142" s="126">
        <v>136</v>
      </c>
      <c r="B142" s="206" t="str">
        <f>IF('Dépenses rémunération au réel'!$B142="","",'Dépenses rémunération au réel'!$B142)</f>
        <v/>
      </c>
      <c r="C142" s="206" t="str">
        <f>IF('Dépenses rémunération au réel'!$C142="","",'Dépenses rémunération au réel'!$C142)</f>
        <v/>
      </c>
      <c r="D142" s="207" t="str">
        <f>IF('Dépenses rémunération au réel'!$D142="","",'Dépenses rémunération au réel'!$D142)</f>
        <v/>
      </c>
      <c r="E142" s="123" t="str">
        <f>IF('Dépenses rémunération au réel'!$E142="","",'Dépenses rémunération au réel'!$E142)</f>
        <v/>
      </c>
      <c r="F142" s="123" t="str">
        <f>IF('Dépenses rémunération au réel'!$F142="","",'Dépenses rémunération au réel'!$F142)</f>
        <v/>
      </c>
      <c r="G142" s="296" t="str">
        <f>IF('Dépenses rémunération au réel'!$G142="","",'Dépenses rémunération au réel'!$G142)</f>
        <v/>
      </c>
      <c r="H142" s="296" t="str">
        <f>IF('Dépenses rémunération au réel'!$H142="","",'Dépenses rémunération au réel'!$H142)</f>
        <v/>
      </c>
      <c r="I142" s="140" t="str">
        <f>IF('Dépenses rémunération au réel'!$I142="","",'Dépenses rémunération au réel'!$I142)</f>
        <v/>
      </c>
      <c r="J142" s="192" t="str">
        <f>IF('Dépenses rémunération au réel'!$J142="","",'Dépenses rémunération au réel'!$J142)</f>
        <v/>
      </c>
      <c r="K142" s="200" t="str">
        <f>IF('Dépenses rémunération au réel'!$K142="","",'Dépenses rémunération au réel'!$K142)</f>
        <v/>
      </c>
      <c r="L142" s="215" t="str">
        <f>IF('Dépenses rémunération au réel'!$L142=0,"",'Dépenses rémunération au réel'!$L142)</f>
        <v/>
      </c>
      <c r="M142" s="191"/>
      <c r="N142" s="337" t="str">
        <f t="shared" si="15"/>
        <v/>
      </c>
      <c r="O142" s="337" t="str">
        <f t="shared" si="16"/>
        <v/>
      </c>
      <c r="P142" s="191"/>
      <c r="Q142" s="340"/>
      <c r="R142" s="340"/>
      <c r="S142" s="141" t="str">
        <f t="shared" si="17"/>
        <v/>
      </c>
      <c r="T142" s="357"/>
      <c r="U142" s="193"/>
      <c r="V142" s="209" t="str">
        <f t="shared" si="13"/>
        <v/>
      </c>
      <c r="W142" s="209" t="str">
        <f t="shared" si="18"/>
        <v/>
      </c>
      <c r="X142" s="450" t="str">
        <f>IF(AND(OR(M142="KO",L142&lt;&gt;""),OR(M142="",N142="",O142="")),Listes!$A$68,IF(AND(L142&lt;S142,U142=""),Listes!$A$70,IF(AND(L142&lt;&gt;"",S142&lt;L142,T142=""),Listes!$A$72,IF(AND(Y142="",OR(M142&lt;&gt;"",N142&lt;&gt;"",O142&lt;&gt;"",P142&lt;&gt;"",Q142&lt;&gt;"",R142&lt;&gt;"")),Listes!$A$73,""))))</f>
        <v/>
      </c>
      <c r="Y142" s="291"/>
      <c r="Z142" s="155">
        <f t="shared" si="14"/>
        <v>0</v>
      </c>
    </row>
    <row r="143" spans="1:26" ht="16.149999999999999" customHeight="1" x14ac:dyDescent="0.35">
      <c r="A143" s="126">
        <v>137</v>
      </c>
      <c r="B143" s="206" t="str">
        <f>IF('Dépenses rémunération au réel'!$B143="","",'Dépenses rémunération au réel'!$B143)</f>
        <v/>
      </c>
      <c r="C143" s="206" t="str">
        <f>IF('Dépenses rémunération au réel'!$C143="","",'Dépenses rémunération au réel'!$C143)</f>
        <v/>
      </c>
      <c r="D143" s="207" t="str">
        <f>IF('Dépenses rémunération au réel'!$D143="","",'Dépenses rémunération au réel'!$D143)</f>
        <v/>
      </c>
      <c r="E143" s="123" t="str">
        <f>IF('Dépenses rémunération au réel'!$E143="","",'Dépenses rémunération au réel'!$E143)</f>
        <v/>
      </c>
      <c r="F143" s="123" t="str">
        <f>IF('Dépenses rémunération au réel'!$F143="","",'Dépenses rémunération au réel'!$F143)</f>
        <v/>
      </c>
      <c r="G143" s="296" t="str">
        <f>IF('Dépenses rémunération au réel'!$G143="","",'Dépenses rémunération au réel'!$G143)</f>
        <v/>
      </c>
      <c r="H143" s="296" t="str">
        <f>IF('Dépenses rémunération au réel'!$H143="","",'Dépenses rémunération au réel'!$H143)</f>
        <v/>
      </c>
      <c r="I143" s="140" t="str">
        <f>IF('Dépenses rémunération au réel'!$I143="","",'Dépenses rémunération au réel'!$I143)</f>
        <v/>
      </c>
      <c r="J143" s="192" t="str">
        <f>IF('Dépenses rémunération au réel'!$J143="","",'Dépenses rémunération au réel'!$J143)</f>
        <v/>
      </c>
      <c r="K143" s="200" t="str">
        <f>IF('Dépenses rémunération au réel'!$K143="","",'Dépenses rémunération au réel'!$K143)</f>
        <v/>
      </c>
      <c r="L143" s="215" t="str">
        <f>IF('Dépenses rémunération au réel'!$L143=0,"",'Dépenses rémunération au réel'!$L143)</f>
        <v/>
      </c>
      <c r="M143" s="191"/>
      <c r="N143" s="337" t="str">
        <f t="shared" si="15"/>
        <v/>
      </c>
      <c r="O143" s="337" t="str">
        <f t="shared" si="16"/>
        <v/>
      </c>
      <c r="P143" s="191"/>
      <c r="Q143" s="340"/>
      <c r="R143" s="340"/>
      <c r="S143" s="141" t="str">
        <f t="shared" si="17"/>
        <v/>
      </c>
      <c r="T143" s="357"/>
      <c r="U143" s="193"/>
      <c r="V143" s="209" t="str">
        <f t="shared" si="13"/>
        <v/>
      </c>
      <c r="W143" s="209" t="str">
        <f t="shared" si="18"/>
        <v/>
      </c>
      <c r="X143" s="450" t="str">
        <f>IF(AND(OR(M143="KO",L143&lt;&gt;""),OR(M143="",N143="",O143="")),Listes!$A$68,IF(AND(L143&lt;S143,U143=""),Listes!$A$70,IF(AND(L143&lt;&gt;"",S143&lt;L143,T143=""),Listes!$A$72,IF(AND(Y143="",OR(M143&lt;&gt;"",N143&lt;&gt;"",O143&lt;&gt;"",P143&lt;&gt;"",Q143&lt;&gt;"",R143&lt;&gt;"")),Listes!$A$73,""))))</f>
        <v/>
      </c>
      <c r="Y143" s="291"/>
      <c r="Z143" s="155">
        <f t="shared" si="14"/>
        <v>0</v>
      </c>
    </row>
    <row r="144" spans="1:26" ht="16.149999999999999" customHeight="1" x14ac:dyDescent="0.35">
      <c r="A144" s="126">
        <v>138</v>
      </c>
      <c r="B144" s="206" t="str">
        <f>IF('Dépenses rémunération au réel'!$B144="","",'Dépenses rémunération au réel'!$B144)</f>
        <v/>
      </c>
      <c r="C144" s="206" t="str">
        <f>IF('Dépenses rémunération au réel'!$C144="","",'Dépenses rémunération au réel'!$C144)</f>
        <v/>
      </c>
      <c r="D144" s="207" t="str">
        <f>IF('Dépenses rémunération au réel'!$D144="","",'Dépenses rémunération au réel'!$D144)</f>
        <v/>
      </c>
      <c r="E144" s="123" t="str">
        <f>IF('Dépenses rémunération au réel'!$E144="","",'Dépenses rémunération au réel'!$E144)</f>
        <v/>
      </c>
      <c r="F144" s="123" t="str">
        <f>IF('Dépenses rémunération au réel'!$F144="","",'Dépenses rémunération au réel'!$F144)</f>
        <v/>
      </c>
      <c r="G144" s="296" t="str">
        <f>IF('Dépenses rémunération au réel'!$G144="","",'Dépenses rémunération au réel'!$G144)</f>
        <v/>
      </c>
      <c r="H144" s="296" t="str">
        <f>IF('Dépenses rémunération au réel'!$H144="","",'Dépenses rémunération au réel'!$H144)</f>
        <v/>
      </c>
      <c r="I144" s="140" t="str">
        <f>IF('Dépenses rémunération au réel'!$I144="","",'Dépenses rémunération au réel'!$I144)</f>
        <v/>
      </c>
      <c r="J144" s="192" t="str">
        <f>IF('Dépenses rémunération au réel'!$J144="","",'Dépenses rémunération au réel'!$J144)</f>
        <v/>
      </c>
      <c r="K144" s="200" t="str">
        <f>IF('Dépenses rémunération au réel'!$K144="","",'Dépenses rémunération au réel'!$K144)</f>
        <v/>
      </c>
      <c r="L144" s="215" t="str">
        <f>IF('Dépenses rémunération au réel'!$L144=0,"",'Dépenses rémunération au réel'!$L144)</f>
        <v/>
      </c>
      <c r="M144" s="191"/>
      <c r="N144" s="337" t="str">
        <f t="shared" si="15"/>
        <v/>
      </c>
      <c r="O144" s="337" t="str">
        <f t="shared" si="16"/>
        <v/>
      </c>
      <c r="P144" s="191"/>
      <c r="Q144" s="340"/>
      <c r="R144" s="340"/>
      <c r="S144" s="141" t="str">
        <f t="shared" si="17"/>
        <v/>
      </c>
      <c r="T144" s="357"/>
      <c r="U144" s="193"/>
      <c r="V144" s="209" t="str">
        <f t="shared" si="13"/>
        <v/>
      </c>
      <c r="W144" s="209" t="str">
        <f t="shared" si="18"/>
        <v/>
      </c>
      <c r="X144" s="450" t="str">
        <f>IF(AND(OR(M144="KO",L144&lt;&gt;""),OR(M144="",N144="",O144="")),Listes!$A$68,IF(AND(L144&lt;S144,U144=""),Listes!$A$70,IF(AND(L144&lt;&gt;"",S144&lt;L144,T144=""),Listes!$A$72,IF(AND(Y144="",OR(M144&lt;&gt;"",N144&lt;&gt;"",O144&lt;&gt;"",P144&lt;&gt;"",Q144&lt;&gt;"",R144&lt;&gt;"")),Listes!$A$73,""))))</f>
        <v/>
      </c>
      <c r="Y144" s="291"/>
      <c r="Z144" s="155">
        <f t="shared" si="14"/>
        <v>0</v>
      </c>
    </row>
    <row r="145" spans="1:26" ht="16.149999999999999" customHeight="1" x14ac:dyDescent="0.35">
      <c r="A145" s="126">
        <v>139</v>
      </c>
      <c r="B145" s="206" t="str">
        <f>IF('Dépenses rémunération au réel'!$B145="","",'Dépenses rémunération au réel'!$B145)</f>
        <v/>
      </c>
      <c r="C145" s="206" t="str">
        <f>IF('Dépenses rémunération au réel'!$C145="","",'Dépenses rémunération au réel'!$C145)</f>
        <v/>
      </c>
      <c r="D145" s="207" t="str">
        <f>IF('Dépenses rémunération au réel'!$D145="","",'Dépenses rémunération au réel'!$D145)</f>
        <v/>
      </c>
      <c r="E145" s="123" t="str">
        <f>IF('Dépenses rémunération au réel'!$E145="","",'Dépenses rémunération au réel'!$E145)</f>
        <v/>
      </c>
      <c r="F145" s="123" t="str">
        <f>IF('Dépenses rémunération au réel'!$F145="","",'Dépenses rémunération au réel'!$F145)</f>
        <v/>
      </c>
      <c r="G145" s="296" t="str">
        <f>IF('Dépenses rémunération au réel'!$G145="","",'Dépenses rémunération au réel'!$G145)</f>
        <v/>
      </c>
      <c r="H145" s="296" t="str">
        <f>IF('Dépenses rémunération au réel'!$H145="","",'Dépenses rémunération au réel'!$H145)</f>
        <v/>
      </c>
      <c r="I145" s="140" t="str">
        <f>IF('Dépenses rémunération au réel'!$I145="","",'Dépenses rémunération au réel'!$I145)</f>
        <v/>
      </c>
      <c r="J145" s="192" t="str">
        <f>IF('Dépenses rémunération au réel'!$J145="","",'Dépenses rémunération au réel'!$J145)</f>
        <v/>
      </c>
      <c r="K145" s="200" t="str">
        <f>IF('Dépenses rémunération au réel'!$K145="","",'Dépenses rémunération au réel'!$K145)</f>
        <v/>
      </c>
      <c r="L145" s="215" t="str">
        <f>IF('Dépenses rémunération au réel'!$L145=0,"",'Dépenses rémunération au réel'!$L145)</f>
        <v/>
      </c>
      <c r="M145" s="191"/>
      <c r="N145" s="337" t="str">
        <f t="shared" si="15"/>
        <v/>
      </c>
      <c r="O145" s="337" t="str">
        <f t="shared" si="16"/>
        <v/>
      </c>
      <c r="P145" s="191"/>
      <c r="Q145" s="340"/>
      <c r="R145" s="340"/>
      <c r="S145" s="141" t="str">
        <f t="shared" si="17"/>
        <v/>
      </c>
      <c r="T145" s="357"/>
      <c r="U145" s="193"/>
      <c r="V145" s="209" t="str">
        <f t="shared" si="13"/>
        <v/>
      </c>
      <c r="W145" s="209" t="str">
        <f t="shared" si="18"/>
        <v/>
      </c>
      <c r="X145" s="450" t="str">
        <f>IF(AND(OR(M145="KO",L145&lt;&gt;""),OR(M145="",N145="",O145="")),Listes!$A$68,IF(AND(L145&lt;S145,U145=""),Listes!$A$70,IF(AND(L145&lt;&gt;"",S145&lt;L145,T145=""),Listes!$A$72,IF(AND(Y145="",OR(M145&lt;&gt;"",N145&lt;&gt;"",O145&lt;&gt;"",P145&lt;&gt;"",Q145&lt;&gt;"",R145&lt;&gt;"")),Listes!$A$73,""))))</f>
        <v/>
      </c>
      <c r="Y145" s="291"/>
      <c r="Z145" s="155">
        <f t="shared" si="14"/>
        <v>0</v>
      </c>
    </row>
    <row r="146" spans="1:26" ht="16.149999999999999" customHeight="1" x14ac:dyDescent="0.35">
      <c r="A146" s="126">
        <v>140</v>
      </c>
      <c r="B146" s="206" t="str">
        <f>IF('Dépenses rémunération au réel'!$B146="","",'Dépenses rémunération au réel'!$B146)</f>
        <v/>
      </c>
      <c r="C146" s="206" t="str">
        <f>IF('Dépenses rémunération au réel'!$C146="","",'Dépenses rémunération au réel'!$C146)</f>
        <v/>
      </c>
      <c r="D146" s="207" t="str">
        <f>IF('Dépenses rémunération au réel'!$D146="","",'Dépenses rémunération au réel'!$D146)</f>
        <v/>
      </c>
      <c r="E146" s="123" t="str">
        <f>IF('Dépenses rémunération au réel'!$E146="","",'Dépenses rémunération au réel'!$E146)</f>
        <v/>
      </c>
      <c r="F146" s="123" t="str">
        <f>IF('Dépenses rémunération au réel'!$F146="","",'Dépenses rémunération au réel'!$F146)</f>
        <v/>
      </c>
      <c r="G146" s="296" t="str">
        <f>IF('Dépenses rémunération au réel'!$G146="","",'Dépenses rémunération au réel'!$G146)</f>
        <v/>
      </c>
      <c r="H146" s="296" t="str">
        <f>IF('Dépenses rémunération au réel'!$H146="","",'Dépenses rémunération au réel'!$H146)</f>
        <v/>
      </c>
      <c r="I146" s="140" t="str">
        <f>IF('Dépenses rémunération au réel'!$I146="","",'Dépenses rémunération au réel'!$I146)</f>
        <v/>
      </c>
      <c r="J146" s="192" t="str">
        <f>IF('Dépenses rémunération au réel'!$J146="","",'Dépenses rémunération au réel'!$J146)</f>
        <v/>
      </c>
      <c r="K146" s="200" t="str">
        <f>IF('Dépenses rémunération au réel'!$K146="","",'Dépenses rémunération au réel'!$K146)</f>
        <v/>
      </c>
      <c r="L146" s="215" t="str">
        <f>IF('Dépenses rémunération au réel'!$L146=0,"",'Dépenses rémunération au réel'!$L146)</f>
        <v/>
      </c>
      <c r="M146" s="191"/>
      <c r="N146" s="337" t="str">
        <f t="shared" si="15"/>
        <v/>
      </c>
      <c r="O146" s="337" t="str">
        <f t="shared" si="16"/>
        <v/>
      </c>
      <c r="P146" s="191"/>
      <c r="Q146" s="340"/>
      <c r="R146" s="340"/>
      <c r="S146" s="141" t="str">
        <f t="shared" si="17"/>
        <v/>
      </c>
      <c r="T146" s="357"/>
      <c r="U146" s="193"/>
      <c r="V146" s="209" t="str">
        <f t="shared" si="13"/>
        <v/>
      </c>
      <c r="W146" s="209" t="str">
        <f t="shared" si="18"/>
        <v/>
      </c>
      <c r="X146" s="450" t="str">
        <f>IF(AND(OR(M146="KO",L146&lt;&gt;""),OR(M146="",N146="",O146="")),Listes!$A$68,IF(AND(L146&lt;S146,U146=""),Listes!$A$70,IF(AND(L146&lt;&gt;"",S146&lt;L146,T146=""),Listes!$A$72,IF(AND(Y146="",OR(M146&lt;&gt;"",N146&lt;&gt;"",O146&lt;&gt;"",P146&lt;&gt;"",Q146&lt;&gt;"",R146&lt;&gt;"")),Listes!$A$73,""))))</f>
        <v/>
      </c>
      <c r="Y146" s="291"/>
      <c r="Z146" s="155">
        <f t="shared" si="14"/>
        <v>0</v>
      </c>
    </row>
    <row r="147" spans="1:26" ht="16.149999999999999" customHeight="1" x14ac:dyDescent="0.35">
      <c r="A147" s="126">
        <v>141</v>
      </c>
      <c r="B147" s="206" t="str">
        <f>IF('Dépenses rémunération au réel'!$B147="","",'Dépenses rémunération au réel'!$B147)</f>
        <v/>
      </c>
      <c r="C147" s="206" t="str">
        <f>IF('Dépenses rémunération au réel'!$C147="","",'Dépenses rémunération au réel'!$C147)</f>
        <v/>
      </c>
      <c r="D147" s="207" t="str">
        <f>IF('Dépenses rémunération au réel'!$D147="","",'Dépenses rémunération au réel'!$D147)</f>
        <v/>
      </c>
      <c r="E147" s="123" t="str">
        <f>IF('Dépenses rémunération au réel'!$E147="","",'Dépenses rémunération au réel'!$E147)</f>
        <v/>
      </c>
      <c r="F147" s="123" t="str">
        <f>IF('Dépenses rémunération au réel'!$F147="","",'Dépenses rémunération au réel'!$F147)</f>
        <v/>
      </c>
      <c r="G147" s="296" t="str">
        <f>IF('Dépenses rémunération au réel'!$G147="","",'Dépenses rémunération au réel'!$G147)</f>
        <v/>
      </c>
      <c r="H147" s="296" t="str">
        <f>IF('Dépenses rémunération au réel'!$H147="","",'Dépenses rémunération au réel'!$H147)</f>
        <v/>
      </c>
      <c r="I147" s="140" t="str">
        <f>IF('Dépenses rémunération au réel'!$I147="","",'Dépenses rémunération au réel'!$I147)</f>
        <v/>
      </c>
      <c r="J147" s="192" t="str">
        <f>IF('Dépenses rémunération au réel'!$J147="","",'Dépenses rémunération au réel'!$J147)</f>
        <v/>
      </c>
      <c r="K147" s="200" t="str">
        <f>IF('Dépenses rémunération au réel'!$K147="","",'Dépenses rémunération au réel'!$K147)</f>
        <v/>
      </c>
      <c r="L147" s="215" t="str">
        <f>IF('Dépenses rémunération au réel'!$L147=0,"",'Dépenses rémunération au réel'!$L147)</f>
        <v/>
      </c>
      <c r="M147" s="191"/>
      <c r="N147" s="337" t="str">
        <f t="shared" si="15"/>
        <v/>
      </c>
      <c r="O147" s="337" t="str">
        <f t="shared" si="16"/>
        <v/>
      </c>
      <c r="P147" s="191"/>
      <c r="Q147" s="340"/>
      <c r="R147" s="340"/>
      <c r="S147" s="141" t="str">
        <f t="shared" si="17"/>
        <v/>
      </c>
      <c r="T147" s="357"/>
      <c r="U147" s="193"/>
      <c r="V147" s="209" t="str">
        <f t="shared" si="13"/>
        <v/>
      </c>
      <c r="W147" s="209" t="str">
        <f t="shared" si="18"/>
        <v/>
      </c>
      <c r="X147" s="450" t="str">
        <f>IF(AND(OR(M147="KO",L147&lt;&gt;""),OR(M147="",N147="",O147="")),Listes!$A$68,IF(AND(L147&lt;S147,U147=""),Listes!$A$70,IF(AND(L147&lt;&gt;"",S147&lt;L147,T147=""),Listes!$A$72,IF(AND(Y147="",OR(M147&lt;&gt;"",N147&lt;&gt;"",O147&lt;&gt;"",P147&lt;&gt;"",Q147&lt;&gt;"",R147&lt;&gt;"")),Listes!$A$73,""))))</f>
        <v/>
      </c>
      <c r="Y147" s="291"/>
      <c r="Z147" s="155">
        <f t="shared" si="14"/>
        <v>0</v>
      </c>
    </row>
    <row r="148" spans="1:26" ht="16.149999999999999" customHeight="1" x14ac:dyDescent="0.35">
      <c r="A148" s="126">
        <v>142</v>
      </c>
      <c r="B148" s="206" t="str">
        <f>IF('Dépenses rémunération au réel'!$B148="","",'Dépenses rémunération au réel'!$B148)</f>
        <v/>
      </c>
      <c r="C148" s="206" t="str">
        <f>IF('Dépenses rémunération au réel'!$C148="","",'Dépenses rémunération au réel'!$C148)</f>
        <v/>
      </c>
      <c r="D148" s="207" t="str">
        <f>IF('Dépenses rémunération au réel'!$D148="","",'Dépenses rémunération au réel'!$D148)</f>
        <v/>
      </c>
      <c r="E148" s="123" t="str">
        <f>IF('Dépenses rémunération au réel'!$E148="","",'Dépenses rémunération au réel'!$E148)</f>
        <v/>
      </c>
      <c r="F148" s="123" t="str">
        <f>IF('Dépenses rémunération au réel'!$F148="","",'Dépenses rémunération au réel'!$F148)</f>
        <v/>
      </c>
      <c r="G148" s="296" t="str">
        <f>IF('Dépenses rémunération au réel'!$G148="","",'Dépenses rémunération au réel'!$G148)</f>
        <v/>
      </c>
      <c r="H148" s="296" t="str">
        <f>IF('Dépenses rémunération au réel'!$H148="","",'Dépenses rémunération au réel'!$H148)</f>
        <v/>
      </c>
      <c r="I148" s="140" t="str">
        <f>IF('Dépenses rémunération au réel'!$I148="","",'Dépenses rémunération au réel'!$I148)</f>
        <v/>
      </c>
      <c r="J148" s="192" t="str">
        <f>IF('Dépenses rémunération au réel'!$J148="","",'Dépenses rémunération au réel'!$J148)</f>
        <v/>
      </c>
      <c r="K148" s="200" t="str">
        <f>IF('Dépenses rémunération au réel'!$K148="","",'Dépenses rémunération au réel'!$K148)</f>
        <v/>
      </c>
      <c r="L148" s="215" t="str">
        <f>IF('Dépenses rémunération au réel'!$L148=0,"",'Dépenses rémunération au réel'!$L148)</f>
        <v/>
      </c>
      <c r="M148" s="191"/>
      <c r="N148" s="337" t="str">
        <f t="shared" si="15"/>
        <v/>
      </c>
      <c r="O148" s="337" t="str">
        <f t="shared" si="16"/>
        <v/>
      </c>
      <c r="P148" s="191"/>
      <c r="Q148" s="340"/>
      <c r="R148" s="340"/>
      <c r="S148" s="141" t="str">
        <f t="shared" si="17"/>
        <v/>
      </c>
      <c r="T148" s="357"/>
      <c r="U148" s="193"/>
      <c r="V148" s="209" t="str">
        <f t="shared" si="13"/>
        <v/>
      </c>
      <c r="W148" s="209" t="str">
        <f t="shared" si="18"/>
        <v/>
      </c>
      <c r="X148" s="450" t="str">
        <f>IF(AND(OR(M148="KO",L148&lt;&gt;""),OR(M148="",N148="",O148="")),Listes!$A$68,IF(AND(L148&lt;S148,U148=""),Listes!$A$70,IF(AND(L148&lt;&gt;"",S148&lt;L148,T148=""),Listes!$A$72,IF(AND(Y148="",OR(M148&lt;&gt;"",N148&lt;&gt;"",O148&lt;&gt;"",P148&lt;&gt;"",Q148&lt;&gt;"",R148&lt;&gt;"")),Listes!$A$73,""))))</f>
        <v/>
      </c>
      <c r="Y148" s="291"/>
      <c r="Z148" s="155">
        <f t="shared" si="14"/>
        <v>0</v>
      </c>
    </row>
    <row r="149" spans="1:26" ht="16.149999999999999" customHeight="1" x14ac:dyDescent="0.35">
      <c r="A149" s="126">
        <v>143</v>
      </c>
      <c r="B149" s="206" t="str">
        <f>IF('Dépenses rémunération au réel'!$B149="","",'Dépenses rémunération au réel'!$B149)</f>
        <v/>
      </c>
      <c r="C149" s="206" t="str">
        <f>IF('Dépenses rémunération au réel'!$C149="","",'Dépenses rémunération au réel'!$C149)</f>
        <v/>
      </c>
      <c r="D149" s="207" t="str">
        <f>IF('Dépenses rémunération au réel'!$D149="","",'Dépenses rémunération au réel'!$D149)</f>
        <v/>
      </c>
      <c r="E149" s="123" t="str">
        <f>IF('Dépenses rémunération au réel'!$E149="","",'Dépenses rémunération au réel'!$E149)</f>
        <v/>
      </c>
      <c r="F149" s="123" t="str">
        <f>IF('Dépenses rémunération au réel'!$F149="","",'Dépenses rémunération au réel'!$F149)</f>
        <v/>
      </c>
      <c r="G149" s="296" t="str">
        <f>IF('Dépenses rémunération au réel'!$G149="","",'Dépenses rémunération au réel'!$G149)</f>
        <v/>
      </c>
      <c r="H149" s="296" t="str">
        <f>IF('Dépenses rémunération au réel'!$H149="","",'Dépenses rémunération au réel'!$H149)</f>
        <v/>
      </c>
      <c r="I149" s="140" t="str">
        <f>IF('Dépenses rémunération au réel'!$I149="","",'Dépenses rémunération au réel'!$I149)</f>
        <v/>
      </c>
      <c r="J149" s="192" t="str">
        <f>IF('Dépenses rémunération au réel'!$J149="","",'Dépenses rémunération au réel'!$J149)</f>
        <v/>
      </c>
      <c r="K149" s="200" t="str">
        <f>IF('Dépenses rémunération au réel'!$K149="","",'Dépenses rémunération au réel'!$K149)</f>
        <v/>
      </c>
      <c r="L149" s="215" t="str">
        <f>IF('Dépenses rémunération au réel'!$L149=0,"",'Dépenses rémunération au réel'!$L149)</f>
        <v/>
      </c>
      <c r="M149" s="191"/>
      <c r="N149" s="337" t="str">
        <f t="shared" si="15"/>
        <v/>
      </c>
      <c r="O149" s="337" t="str">
        <f t="shared" si="16"/>
        <v/>
      </c>
      <c r="P149" s="191"/>
      <c r="Q149" s="340"/>
      <c r="R149" s="340"/>
      <c r="S149" s="141" t="str">
        <f t="shared" si="17"/>
        <v/>
      </c>
      <c r="T149" s="357"/>
      <c r="U149" s="193"/>
      <c r="V149" s="209" t="str">
        <f t="shared" si="13"/>
        <v/>
      </c>
      <c r="W149" s="209" t="str">
        <f t="shared" si="18"/>
        <v/>
      </c>
      <c r="X149" s="450" t="str">
        <f>IF(AND(OR(M149="KO",L149&lt;&gt;""),OR(M149="",N149="",O149="")),Listes!$A$68,IF(AND(L149&lt;S149,U149=""),Listes!$A$70,IF(AND(L149&lt;&gt;"",S149&lt;L149,T149=""),Listes!$A$72,IF(AND(Y149="",OR(M149&lt;&gt;"",N149&lt;&gt;"",O149&lt;&gt;"",P149&lt;&gt;"",Q149&lt;&gt;"",R149&lt;&gt;"")),Listes!$A$73,""))))</f>
        <v/>
      </c>
      <c r="Y149" s="291"/>
      <c r="Z149" s="155">
        <f t="shared" si="14"/>
        <v>0</v>
      </c>
    </row>
    <row r="150" spans="1:26" ht="16.149999999999999" customHeight="1" x14ac:dyDescent="0.35">
      <c r="A150" s="126">
        <v>144</v>
      </c>
      <c r="B150" s="206" t="str">
        <f>IF('Dépenses rémunération au réel'!$B150="","",'Dépenses rémunération au réel'!$B150)</f>
        <v/>
      </c>
      <c r="C150" s="206" t="str">
        <f>IF('Dépenses rémunération au réel'!$C150="","",'Dépenses rémunération au réel'!$C150)</f>
        <v/>
      </c>
      <c r="D150" s="207" t="str">
        <f>IF('Dépenses rémunération au réel'!$D150="","",'Dépenses rémunération au réel'!$D150)</f>
        <v/>
      </c>
      <c r="E150" s="123" t="str">
        <f>IF('Dépenses rémunération au réel'!$E150="","",'Dépenses rémunération au réel'!$E150)</f>
        <v/>
      </c>
      <c r="F150" s="123" t="str">
        <f>IF('Dépenses rémunération au réel'!$F150="","",'Dépenses rémunération au réel'!$F150)</f>
        <v/>
      </c>
      <c r="G150" s="296" t="str">
        <f>IF('Dépenses rémunération au réel'!$G150="","",'Dépenses rémunération au réel'!$G150)</f>
        <v/>
      </c>
      <c r="H150" s="296" t="str">
        <f>IF('Dépenses rémunération au réel'!$H150="","",'Dépenses rémunération au réel'!$H150)</f>
        <v/>
      </c>
      <c r="I150" s="140" t="str">
        <f>IF('Dépenses rémunération au réel'!$I150="","",'Dépenses rémunération au réel'!$I150)</f>
        <v/>
      </c>
      <c r="J150" s="192" t="str">
        <f>IF('Dépenses rémunération au réel'!$J150="","",'Dépenses rémunération au réel'!$J150)</f>
        <v/>
      </c>
      <c r="K150" s="200" t="str">
        <f>IF('Dépenses rémunération au réel'!$K150="","",'Dépenses rémunération au réel'!$K150)</f>
        <v/>
      </c>
      <c r="L150" s="215" t="str">
        <f>IF('Dépenses rémunération au réel'!$L150=0,"",'Dépenses rémunération au réel'!$L150)</f>
        <v/>
      </c>
      <c r="M150" s="191"/>
      <c r="N150" s="337" t="str">
        <f t="shared" si="15"/>
        <v/>
      </c>
      <c r="O150" s="337" t="str">
        <f t="shared" si="16"/>
        <v/>
      </c>
      <c r="P150" s="191"/>
      <c r="Q150" s="340"/>
      <c r="R150" s="340"/>
      <c r="S150" s="141" t="str">
        <f t="shared" si="17"/>
        <v/>
      </c>
      <c r="T150" s="357"/>
      <c r="U150" s="193"/>
      <c r="V150" s="209" t="str">
        <f t="shared" si="13"/>
        <v/>
      </c>
      <c r="W150" s="209" t="str">
        <f t="shared" si="18"/>
        <v/>
      </c>
      <c r="X150" s="450" t="str">
        <f>IF(AND(OR(M150="KO",L150&lt;&gt;""),OR(M150="",N150="",O150="")),Listes!$A$68,IF(AND(L150&lt;S150,U150=""),Listes!$A$70,IF(AND(L150&lt;&gt;"",S150&lt;L150,T150=""),Listes!$A$72,IF(AND(Y150="",OR(M150&lt;&gt;"",N150&lt;&gt;"",O150&lt;&gt;"",P150&lt;&gt;"",Q150&lt;&gt;"",R150&lt;&gt;"")),Listes!$A$73,""))))</f>
        <v/>
      </c>
      <c r="Y150" s="291"/>
      <c r="Z150" s="155">
        <f t="shared" si="14"/>
        <v>0</v>
      </c>
    </row>
    <row r="151" spans="1:26" ht="16.149999999999999" customHeight="1" x14ac:dyDescent="0.35">
      <c r="A151" s="126">
        <v>145</v>
      </c>
      <c r="B151" s="206" t="str">
        <f>IF('Dépenses rémunération au réel'!$B151="","",'Dépenses rémunération au réel'!$B151)</f>
        <v/>
      </c>
      <c r="C151" s="206" t="str">
        <f>IF('Dépenses rémunération au réel'!$C151="","",'Dépenses rémunération au réel'!$C151)</f>
        <v/>
      </c>
      <c r="D151" s="207" t="str">
        <f>IF('Dépenses rémunération au réel'!$D151="","",'Dépenses rémunération au réel'!$D151)</f>
        <v/>
      </c>
      <c r="E151" s="123" t="str">
        <f>IF('Dépenses rémunération au réel'!$E151="","",'Dépenses rémunération au réel'!$E151)</f>
        <v/>
      </c>
      <c r="F151" s="123" t="str">
        <f>IF('Dépenses rémunération au réel'!$F151="","",'Dépenses rémunération au réel'!$F151)</f>
        <v/>
      </c>
      <c r="G151" s="296" t="str">
        <f>IF('Dépenses rémunération au réel'!$G151="","",'Dépenses rémunération au réel'!$G151)</f>
        <v/>
      </c>
      <c r="H151" s="296" t="str">
        <f>IF('Dépenses rémunération au réel'!$H151="","",'Dépenses rémunération au réel'!$H151)</f>
        <v/>
      </c>
      <c r="I151" s="140" t="str">
        <f>IF('Dépenses rémunération au réel'!$I151="","",'Dépenses rémunération au réel'!$I151)</f>
        <v/>
      </c>
      <c r="J151" s="192" t="str">
        <f>IF('Dépenses rémunération au réel'!$J151="","",'Dépenses rémunération au réel'!$J151)</f>
        <v/>
      </c>
      <c r="K151" s="200" t="str">
        <f>IF('Dépenses rémunération au réel'!$K151="","",'Dépenses rémunération au réel'!$K151)</f>
        <v/>
      </c>
      <c r="L151" s="215" t="str">
        <f>IF('Dépenses rémunération au réel'!$L151=0,"",'Dépenses rémunération au réel'!$L151)</f>
        <v/>
      </c>
      <c r="M151" s="191"/>
      <c r="N151" s="337" t="str">
        <f t="shared" si="15"/>
        <v/>
      </c>
      <c r="O151" s="337" t="str">
        <f t="shared" si="16"/>
        <v/>
      </c>
      <c r="P151" s="191"/>
      <c r="Q151" s="340"/>
      <c r="R151" s="340"/>
      <c r="S151" s="141" t="str">
        <f t="shared" si="17"/>
        <v/>
      </c>
      <c r="T151" s="357"/>
      <c r="U151" s="193"/>
      <c r="V151" s="209" t="str">
        <f t="shared" si="13"/>
        <v/>
      </c>
      <c r="W151" s="209" t="str">
        <f t="shared" si="18"/>
        <v/>
      </c>
      <c r="X151" s="450" t="str">
        <f>IF(AND(OR(M151="KO",L151&lt;&gt;""),OR(M151="",N151="",O151="")),Listes!$A$68,IF(AND(L151&lt;S151,U151=""),Listes!$A$70,IF(AND(L151&lt;&gt;"",S151&lt;L151,T151=""),Listes!$A$72,IF(AND(Y151="",OR(M151&lt;&gt;"",N151&lt;&gt;"",O151&lt;&gt;"",P151&lt;&gt;"",Q151&lt;&gt;"",R151&lt;&gt;"")),Listes!$A$73,""))))</f>
        <v/>
      </c>
      <c r="Y151" s="291"/>
      <c r="Z151" s="155">
        <f t="shared" si="14"/>
        <v>0</v>
      </c>
    </row>
    <row r="152" spans="1:26" ht="16.149999999999999" customHeight="1" x14ac:dyDescent="0.35">
      <c r="A152" s="126">
        <v>146</v>
      </c>
      <c r="B152" s="206" t="str">
        <f>IF('Dépenses rémunération au réel'!$B152="","",'Dépenses rémunération au réel'!$B152)</f>
        <v/>
      </c>
      <c r="C152" s="206" t="str">
        <f>IF('Dépenses rémunération au réel'!$C152="","",'Dépenses rémunération au réel'!$C152)</f>
        <v/>
      </c>
      <c r="D152" s="207" t="str">
        <f>IF('Dépenses rémunération au réel'!$D152="","",'Dépenses rémunération au réel'!$D152)</f>
        <v/>
      </c>
      <c r="E152" s="123" t="str">
        <f>IF('Dépenses rémunération au réel'!$E152="","",'Dépenses rémunération au réel'!$E152)</f>
        <v/>
      </c>
      <c r="F152" s="123" t="str">
        <f>IF('Dépenses rémunération au réel'!$F152="","",'Dépenses rémunération au réel'!$F152)</f>
        <v/>
      </c>
      <c r="G152" s="296" t="str">
        <f>IF('Dépenses rémunération au réel'!$G152="","",'Dépenses rémunération au réel'!$G152)</f>
        <v/>
      </c>
      <c r="H152" s="296" t="str">
        <f>IF('Dépenses rémunération au réel'!$H152="","",'Dépenses rémunération au réel'!$H152)</f>
        <v/>
      </c>
      <c r="I152" s="140" t="str">
        <f>IF('Dépenses rémunération au réel'!$I152="","",'Dépenses rémunération au réel'!$I152)</f>
        <v/>
      </c>
      <c r="J152" s="192" t="str">
        <f>IF('Dépenses rémunération au réel'!$J152="","",'Dépenses rémunération au réel'!$J152)</f>
        <v/>
      </c>
      <c r="K152" s="200" t="str">
        <f>IF('Dépenses rémunération au réel'!$K152="","",'Dépenses rémunération au réel'!$K152)</f>
        <v/>
      </c>
      <c r="L152" s="215" t="str">
        <f>IF('Dépenses rémunération au réel'!$L152=0,"",'Dépenses rémunération au réel'!$L152)</f>
        <v/>
      </c>
      <c r="M152" s="191"/>
      <c r="N152" s="337" t="str">
        <f t="shared" si="15"/>
        <v/>
      </c>
      <c r="O152" s="337" t="str">
        <f t="shared" si="16"/>
        <v/>
      </c>
      <c r="P152" s="191"/>
      <c r="Q152" s="340"/>
      <c r="R152" s="340"/>
      <c r="S152" s="141" t="str">
        <f t="shared" si="17"/>
        <v/>
      </c>
      <c r="T152" s="357"/>
      <c r="U152" s="193"/>
      <c r="V152" s="209" t="str">
        <f t="shared" si="13"/>
        <v/>
      </c>
      <c r="W152" s="209" t="str">
        <f t="shared" si="18"/>
        <v/>
      </c>
      <c r="X152" s="450" t="str">
        <f>IF(AND(OR(M152="KO",L152&lt;&gt;""),OR(M152="",N152="",O152="")),Listes!$A$68,IF(AND(L152&lt;S152,U152=""),Listes!$A$70,IF(AND(L152&lt;&gt;"",S152&lt;L152,T152=""),Listes!$A$72,IF(AND(Y152="",OR(M152&lt;&gt;"",N152&lt;&gt;"",O152&lt;&gt;"",P152&lt;&gt;"",Q152&lt;&gt;"",R152&lt;&gt;"")),Listes!$A$73,""))))</f>
        <v/>
      </c>
      <c r="Y152" s="291"/>
      <c r="Z152" s="155">
        <f t="shared" si="14"/>
        <v>0</v>
      </c>
    </row>
    <row r="153" spans="1:26" ht="16.149999999999999" customHeight="1" x14ac:dyDescent="0.35">
      <c r="A153" s="126">
        <v>147</v>
      </c>
      <c r="B153" s="206" t="str">
        <f>IF('Dépenses rémunération au réel'!$B153="","",'Dépenses rémunération au réel'!$B153)</f>
        <v/>
      </c>
      <c r="C153" s="206" t="str">
        <f>IF('Dépenses rémunération au réel'!$C153="","",'Dépenses rémunération au réel'!$C153)</f>
        <v/>
      </c>
      <c r="D153" s="207" t="str">
        <f>IF('Dépenses rémunération au réel'!$D153="","",'Dépenses rémunération au réel'!$D153)</f>
        <v/>
      </c>
      <c r="E153" s="123" t="str">
        <f>IF('Dépenses rémunération au réel'!$E153="","",'Dépenses rémunération au réel'!$E153)</f>
        <v/>
      </c>
      <c r="F153" s="123" t="str">
        <f>IF('Dépenses rémunération au réel'!$F153="","",'Dépenses rémunération au réel'!$F153)</f>
        <v/>
      </c>
      <c r="G153" s="296" t="str">
        <f>IF('Dépenses rémunération au réel'!$G153="","",'Dépenses rémunération au réel'!$G153)</f>
        <v/>
      </c>
      <c r="H153" s="296" t="str">
        <f>IF('Dépenses rémunération au réel'!$H153="","",'Dépenses rémunération au réel'!$H153)</f>
        <v/>
      </c>
      <c r="I153" s="140" t="str">
        <f>IF('Dépenses rémunération au réel'!$I153="","",'Dépenses rémunération au réel'!$I153)</f>
        <v/>
      </c>
      <c r="J153" s="192" t="str">
        <f>IF('Dépenses rémunération au réel'!$J153="","",'Dépenses rémunération au réel'!$J153)</f>
        <v/>
      </c>
      <c r="K153" s="200" t="str">
        <f>IF('Dépenses rémunération au réel'!$K153="","",'Dépenses rémunération au réel'!$K153)</f>
        <v/>
      </c>
      <c r="L153" s="215" t="str">
        <f>IF('Dépenses rémunération au réel'!$L153=0,"",'Dépenses rémunération au réel'!$L153)</f>
        <v/>
      </c>
      <c r="M153" s="191"/>
      <c r="N153" s="337" t="str">
        <f t="shared" si="15"/>
        <v/>
      </c>
      <c r="O153" s="337" t="str">
        <f t="shared" si="16"/>
        <v/>
      </c>
      <c r="P153" s="191"/>
      <c r="Q153" s="340"/>
      <c r="R153" s="340"/>
      <c r="S153" s="141" t="str">
        <f t="shared" si="17"/>
        <v/>
      </c>
      <c r="T153" s="357"/>
      <c r="U153" s="193"/>
      <c r="V153" s="209" t="str">
        <f t="shared" si="13"/>
        <v/>
      </c>
      <c r="W153" s="209" t="str">
        <f t="shared" si="18"/>
        <v/>
      </c>
      <c r="X153" s="450" t="str">
        <f>IF(AND(OR(M153="KO",L153&lt;&gt;""),OR(M153="",N153="",O153="")),Listes!$A$68,IF(AND(L153&lt;S153,U153=""),Listes!$A$70,IF(AND(L153&lt;&gt;"",S153&lt;L153,T153=""),Listes!$A$72,IF(AND(Y153="",OR(M153&lt;&gt;"",N153&lt;&gt;"",O153&lt;&gt;"",P153&lt;&gt;"",Q153&lt;&gt;"",R153&lt;&gt;"")),Listes!$A$73,""))))</f>
        <v/>
      </c>
      <c r="Y153" s="291"/>
      <c r="Z153" s="155">
        <f t="shared" si="14"/>
        <v>0</v>
      </c>
    </row>
    <row r="154" spans="1:26" ht="16.149999999999999" customHeight="1" x14ac:dyDescent="0.35">
      <c r="A154" s="126">
        <v>148</v>
      </c>
      <c r="B154" s="206" t="str">
        <f>IF('Dépenses rémunération au réel'!$B154="","",'Dépenses rémunération au réel'!$B154)</f>
        <v/>
      </c>
      <c r="C154" s="206" t="str">
        <f>IF('Dépenses rémunération au réel'!$C154="","",'Dépenses rémunération au réel'!$C154)</f>
        <v/>
      </c>
      <c r="D154" s="207" t="str">
        <f>IF('Dépenses rémunération au réel'!$D154="","",'Dépenses rémunération au réel'!$D154)</f>
        <v/>
      </c>
      <c r="E154" s="123" t="str">
        <f>IF('Dépenses rémunération au réel'!$E154="","",'Dépenses rémunération au réel'!$E154)</f>
        <v/>
      </c>
      <c r="F154" s="123" t="str">
        <f>IF('Dépenses rémunération au réel'!$F154="","",'Dépenses rémunération au réel'!$F154)</f>
        <v/>
      </c>
      <c r="G154" s="296" t="str">
        <f>IF('Dépenses rémunération au réel'!$G154="","",'Dépenses rémunération au réel'!$G154)</f>
        <v/>
      </c>
      <c r="H154" s="296" t="str">
        <f>IF('Dépenses rémunération au réel'!$H154="","",'Dépenses rémunération au réel'!$H154)</f>
        <v/>
      </c>
      <c r="I154" s="140" t="str">
        <f>IF('Dépenses rémunération au réel'!$I154="","",'Dépenses rémunération au réel'!$I154)</f>
        <v/>
      </c>
      <c r="J154" s="192" t="str">
        <f>IF('Dépenses rémunération au réel'!$J154="","",'Dépenses rémunération au réel'!$J154)</f>
        <v/>
      </c>
      <c r="K154" s="200" t="str">
        <f>IF('Dépenses rémunération au réel'!$K154="","",'Dépenses rémunération au réel'!$K154)</f>
        <v/>
      </c>
      <c r="L154" s="215" t="str">
        <f>IF('Dépenses rémunération au réel'!$L154=0,"",'Dépenses rémunération au réel'!$L154)</f>
        <v/>
      </c>
      <c r="M154" s="191"/>
      <c r="N154" s="337" t="str">
        <f t="shared" si="15"/>
        <v/>
      </c>
      <c r="O154" s="337" t="str">
        <f t="shared" si="16"/>
        <v/>
      </c>
      <c r="P154" s="191"/>
      <c r="Q154" s="340"/>
      <c r="R154" s="340"/>
      <c r="S154" s="141" t="str">
        <f t="shared" si="17"/>
        <v/>
      </c>
      <c r="T154" s="357"/>
      <c r="U154" s="193"/>
      <c r="V154" s="209" t="str">
        <f t="shared" si="13"/>
        <v/>
      </c>
      <c r="W154" s="209" t="str">
        <f t="shared" si="18"/>
        <v/>
      </c>
      <c r="X154" s="450" t="str">
        <f>IF(AND(OR(M154="KO",L154&lt;&gt;""),OR(M154="",N154="",O154="")),Listes!$A$68,IF(AND(L154&lt;S154,U154=""),Listes!$A$70,IF(AND(L154&lt;&gt;"",S154&lt;L154,T154=""),Listes!$A$72,IF(AND(Y154="",OR(M154&lt;&gt;"",N154&lt;&gt;"",O154&lt;&gt;"",P154&lt;&gt;"",Q154&lt;&gt;"",R154&lt;&gt;"")),Listes!$A$73,""))))</f>
        <v/>
      </c>
      <c r="Y154" s="291"/>
      <c r="Z154" s="155">
        <f t="shared" si="14"/>
        <v>0</v>
      </c>
    </row>
    <row r="155" spans="1:26" ht="16.149999999999999" customHeight="1" x14ac:dyDescent="0.35">
      <c r="A155" s="126">
        <v>149</v>
      </c>
      <c r="B155" s="206" t="str">
        <f>IF('Dépenses rémunération au réel'!$B155="","",'Dépenses rémunération au réel'!$B155)</f>
        <v/>
      </c>
      <c r="C155" s="206" t="str">
        <f>IF('Dépenses rémunération au réel'!$C155="","",'Dépenses rémunération au réel'!$C155)</f>
        <v/>
      </c>
      <c r="D155" s="207" t="str">
        <f>IF('Dépenses rémunération au réel'!$D155="","",'Dépenses rémunération au réel'!$D155)</f>
        <v/>
      </c>
      <c r="E155" s="123" t="str">
        <f>IF('Dépenses rémunération au réel'!$E155="","",'Dépenses rémunération au réel'!$E155)</f>
        <v/>
      </c>
      <c r="F155" s="123" t="str">
        <f>IF('Dépenses rémunération au réel'!$F155="","",'Dépenses rémunération au réel'!$F155)</f>
        <v/>
      </c>
      <c r="G155" s="296" t="str">
        <f>IF('Dépenses rémunération au réel'!$G155="","",'Dépenses rémunération au réel'!$G155)</f>
        <v/>
      </c>
      <c r="H155" s="296" t="str">
        <f>IF('Dépenses rémunération au réel'!$H155="","",'Dépenses rémunération au réel'!$H155)</f>
        <v/>
      </c>
      <c r="I155" s="140" t="str">
        <f>IF('Dépenses rémunération au réel'!$I155="","",'Dépenses rémunération au réel'!$I155)</f>
        <v/>
      </c>
      <c r="J155" s="192" t="str">
        <f>IF('Dépenses rémunération au réel'!$J155="","",'Dépenses rémunération au réel'!$J155)</f>
        <v/>
      </c>
      <c r="K155" s="200" t="str">
        <f>IF('Dépenses rémunération au réel'!$K155="","",'Dépenses rémunération au réel'!$K155)</f>
        <v/>
      </c>
      <c r="L155" s="215" t="str">
        <f>IF('Dépenses rémunération au réel'!$L155=0,"",'Dépenses rémunération au réel'!$L155)</f>
        <v/>
      </c>
      <c r="M155" s="191"/>
      <c r="N155" s="337" t="str">
        <f t="shared" si="15"/>
        <v/>
      </c>
      <c r="O155" s="337" t="str">
        <f t="shared" si="16"/>
        <v/>
      </c>
      <c r="P155" s="191"/>
      <c r="Q155" s="340"/>
      <c r="R155" s="340"/>
      <c r="S155" s="141" t="str">
        <f t="shared" si="17"/>
        <v/>
      </c>
      <c r="T155" s="357"/>
      <c r="U155" s="193"/>
      <c r="V155" s="209" t="str">
        <f t="shared" si="13"/>
        <v/>
      </c>
      <c r="W155" s="209" t="str">
        <f t="shared" si="18"/>
        <v/>
      </c>
      <c r="X155" s="450" t="str">
        <f>IF(AND(OR(M155="KO",L155&lt;&gt;""),OR(M155="",N155="",O155="")),Listes!$A$68,IF(AND(L155&lt;S155,U155=""),Listes!$A$70,IF(AND(L155&lt;&gt;"",S155&lt;L155,T155=""),Listes!$A$72,IF(AND(Y155="",OR(M155&lt;&gt;"",N155&lt;&gt;"",O155&lt;&gt;"",P155&lt;&gt;"",Q155&lt;&gt;"",R155&lt;&gt;"")),Listes!$A$73,""))))</f>
        <v/>
      </c>
      <c r="Y155" s="291"/>
      <c r="Z155" s="155">
        <f t="shared" si="14"/>
        <v>0</v>
      </c>
    </row>
    <row r="156" spans="1:26" ht="16.149999999999999" customHeight="1" x14ac:dyDescent="0.35">
      <c r="A156" s="126">
        <v>150</v>
      </c>
      <c r="B156" s="206" t="str">
        <f>IF('Dépenses rémunération au réel'!$B156="","",'Dépenses rémunération au réel'!$B156)</f>
        <v/>
      </c>
      <c r="C156" s="206" t="str">
        <f>IF('Dépenses rémunération au réel'!$C156="","",'Dépenses rémunération au réel'!$C156)</f>
        <v/>
      </c>
      <c r="D156" s="207" t="str">
        <f>IF('Dépenses rémunération au réel'!$D156="","",'Dépenses rémunération au réel'!$D156)</f>
        <v/>
      </c>
      <c r="E156" s="123" t="str">
        <f>IF('Dépenses rémunération au réel'!$E156="","",'Dépenses rémunération au réel'!$E156)</f>
        <v/>
      </c>
      <c r="F156" s="123" t="str">
        <f>IF('Dépenses rémunération au réel'!$F156="","",'Dépenses rémunération au réel'!$F156)</f>
        <v/>
      </c>
      <c r="G156" s="296" t="str">
        <f>IF('Dépenses rémunération au réel'!$G156="","",'Dépenses rémunération au réel'!$G156)</f>
        <v/>
      </c>
      <c r="H156" s="296" t="str">
        <f>IF('Dépenses rémunération au réel'!$H156="","",'Dépenses rémunération au réel'!$H156)</f>
        <v/>
      </c>
      <c r="I156" s="140" t="str">
        <f>IF('Dépenses rémunération au réel'!$I156="","",'Dépenses rémunération au réel'!$I156)</f>
        <v/>
      </c>
      <c r="J156" s="192" t="str">
        <f>IF('Dépenses rémunération au réel'!$J156="","",'Dépenses rémunération au réel'!$J156)</f>
        <v/>
      </c>
      <c r="K156" s="200" t="str">
        <f>IF('Dépenses rémunération au réel'!$K156="","",'Dépenses rémunération au réel'!$K156)</f>
        <v/>
      </c>
      <c r="L156" s="215" t="str">
        <f>IF('Dépenses rémunération au réel'!$L156=0,"",'Dépenses rémunération au réel'!$L156)</f>
        <v/>
      </c>
      <c r="M156" s="191"/>
      <c r="N156" s="337" t="str">
        <f t="shared" si="15"/>
        <v/>
      </c>
      <c r="O156" s="337" t="str">
        <f t="shared" si="16"/>
        <v/>
      </c>
      <c r="P156" s="191"/>
      <c r="Q156" s="340"/>
      <c r="R156" s="340"/>
      <c r="S156" s="141" t="str">
        <f t="shared" si="17"/>
        <v/>
      </c>
      <c r="T156" s="357"/>
      <c r="U156" s="193"/>
      <c r="V156" s="209" t="str">
        <f t="shared" si="13"/>
        <v/>
      </c>
      <c r="W156" s="209" t="str">
        <f t="shared" si="18"/>
        <v/>
      </c>
      <c r="X156" s="450" t="str">
        <f>IF(AND(OR(M156="KO",L156&lt;&gt;""),OR(M156="",N156="",O156="")),Listes!$A$68,IF(AND(L156&lt;S156,U156=""),Listes!$A$70,IF(AND(L156&lt;&gt;"",S156&lt;L156,T156=""),Listes!$A$72,IF(AND(Y156="",OR(M156&lt;&gt;"",N156&lt;&gt;"",O156&lt;&gt;"",P156&lt;&gt;"",Q156&lt;&gt;"",R156&lt;&gt;"")),Listes!$A$73,""))))</f>
        <v/>
      </c>
      <c r="Y156" s="291"/>
      <c r="Z156" s="155">
        <f t="shared" si="14"/>
        <v>0</v>
      </c>
    </row>
    <row r="157" spans="1:26" ht="16.149999999999999" customHeight="1" x14ac:dyDescent="0.35">
      <c r="A157" s="126">
        <v>151</v>
      </c>
      <c r="B157" s="206" t="str">
        <f>IF('Dépenses rémunération au réel'!$B157="","",'Dépenses rémunération au réel'!$B157)</f>
        <v/>
      </c>
      <c r="C157" s="206" t="str">
        <f>IF('Dépenses rémunération au réel'!$C157="","",'Dépenses rémunération au réel'!$C157)</f>
        <v/>
      </c>
      <c r="D157" s="207" t="str">
        <f>IF('Dépenses rémunération au réel'!$D157="","",'Dépenses rémunération au réel'!$D157)</f>
        <v/>
      </c>
      <c r="E157" s="123" t="str">
        <f>IF('Dépenses rémunération au réel'!$E157="","",'Dépenses rémunération au réel'!$E157)</f>
        <v/>
      </c>
      <c r="F157" s="123" t="str">
        <f>IF('Dépenses rémunération au réel'!$F157="","",'Dépenses rémunération au réel'!$F157)</f>
        <v/>
      </c>
      <c r="G157" s="296" t="str">
        <f>IF('Dépenses rémunération au réel'!$G157="","",'Dépenses rémunération au réel'!$G157)</f>
        <v/>
      </c>
      <c r="H157" s="296" t="str">
        <f>IF('Dépenses rémunération au réel'!$H157="","",'Dépenses rémunération au réel'!$H157)</f>
        <v/>
      </c>
      <c r="I157" s="140" t="str">
        <f>IF('Dépenses rémunération au réel'!$I157="","",'Dépenses rémunération au réel'!$I157)</f>
        <v/>
      </c>
      <c r="J157" s="192" t="str">
        <f>IF('Dépenses rémunération au réel'!$J157="","",'Dépenses rémunération au réel'!$J157)</f>
        <v/>
      </c>
      <c r="K157" s="200" t="str">
        <f>IF('Dépenses rémunération au réel'!$K157="","",'Dépenses rémunération au réel'!$K157)</f>
        <v/>
      </c>
      <c r="L157" s="215" t="str">
        <f>IF('Dépenses rémunération au réel'!$L157=0,"",'Dépenses rémunération au réel'!$L157)</f>
        <v/>
      </c>
      <c r="M157" s="191"/>
      <c r="N157" s="337" t="str">
        <f t="shared" si="15"/>
        <v/>
      </c>
      <c r="O157" s="337" t="str">
        <f t="shared" si="16"/>
        <v/>
      </c>
      <c r="P157" s="191"/>
      <c r="Q157" s="340"/>
      <c r="R157" s="340"/>
      <c r="S157" s="141" t="str">
        <f t="shared" si="17"/>
        <v/>
      </c>
      <c r="T157" s="357"/>
      <c r="U157" s="193"/>
      <c r="V157" s="209" t="str">
        <f t="shared" si="13"/>
        <v/>
      </c>
      <c r="W157" s="209" t="str">
        <f t="shared" si="18"/>
        <v/>
      </c>
      <c r="X157" s="450" t="str">
        <f>IF(AND(OR(M157="KO",L157&lt;&gt;""),OR(M157="",N157="",O157="")),Listes!$A$68,IF(AND(L157&lt;S157,U157=""),Listes!$A$70,IF(AND(L157&lt;&gt;"",S157&lt;L157,T157=""),Listes!$A$72,IF(AND(Y157="",OR(M157&lt;&gt;"",N157&lt;&gt;"",O157&lt;&gt;"",P157&lt;&gt;"",Q157&lt;&gt;"",R157&lt;&gt;"")),Listes!$A$73,""))))</f>
        <v/>
      </c>
      <c r="Y157" s="291"/>
      <c r="Z157" s="155">
        <f t="shared" si="14"/>
        <v>0</v>
      </c>
    </row>
    <row r="158" spans="1:26" ht="16.149999999999999" customHeight="1" x14ac:dyDescent="0.35">
      <c r="A158" s="126">
        <v>152</v>
      </c>
      <c r="B158" s="206" t="str">
        <f>IF('Dépenses rémunération au réel'!$B158="","",'Dépenses rémunération au réel'!$B158)</f>
        <v/>
      </c>
      <c r="C158" s="206" t="str">
        <f>IF('Dépenses rémunération au réel'!$C158="","",'Dépenses rémunération au réel'!$C158)</f>
        <v/>
      </c>
      <c r="D158" s="207" t="str">
        <f>IF('Dépenses rémunération au réel'!$D158="","",'Dépenses rémunération au réel'!$D158)</f>
        <v/>
      </c>
      <c r="E158" s="123" t="str">
        <f>IF('Dépenses rémunération au réel'!$E158="","",'Dépenses rémunération au réel'!$E158)</f>
        <v/>
      </c>
      <c r="F158" s="123" t="str">
        <f>IF('Dépenses rémunération au réel'!$F158="","",'Dépenses rémunération au réel'!$F158)</f>
        <v/>
      </c>
      <c r="G158" s="296" t="str">
        <f>IF('Dépenses rémunération au réel'!$G158="","",'Dépenses rémunération au réel'!$G158)</f>
        <v/>
      </c>
      <c r="H158" s="296" t="str">
        <f>IF('Dépenses rémunération au réel'!$H158="","",'Dépenses rémunération au réel'!$H158)</f>
        <v/>
      </c>
      <c r="I158" s="140" t="str">
        <f>IF('Dépenses rémunération au réel'!$I158="","",'Dépenses rémunération au réel'!$I158)</f>
        <v/>
      </c>
      <c r="J158" s="192" t="str">
        <f>IF('Dépenses rémunération au réel'!$J158="","",'Dépenses rémunération au réel'!$J158)</f>
        <v/>
      </c>
      <c r="K158" s="200" t="str">
        <f>IF('Dépenses rémunération au réel'!$K158="","",'Dépenses rémunération au réel'!$K158)</f>
        <v/>
      </c>
      <c r="L158" s="215" t="str">
        <f>IF('Dépenses rémunération au réel'!$L158=0,"",'Dépenses rémunération au réel'!$L158)</f>
        <v/>
      </c>
      <c r="M158" s="191"/>
      <c r="N158" s="337" t="str">
        <f t="shared" si="15"/>
        <v/>
      </c>
      <c r="O158" s="337" t="str">
        <f t="shared" si="16"/>
        <v/>
      </c>
      <c r="P158" s="191"/>
      <c r="Q158" s="340"/>
      <c r="R158" s="340"/>
      <c r="S158" s="141" t="str">
        <f t="shared" si="17"/>
        <v/>
      </c>
      <c r="T158" s="357"/>
      <c r="U158" s="193"/>
      <c r="V158" s="209" t="str">
        <f t="shared" si="13"/>
        <v/>
      </c>
      <c r="W158" s="209" t="str">
        <f t="shared" si="18"/>
        <v/>
      </c>
      <c r="X158" s="450" t="str">
        <f>IF(AND(OR(M158="KO",L158&lt;&gt;""),OR(M158="",N158="",O158="")),Listes!$A$68,IF(AND(L158&lt;S158,U158=""),Listes!$A$70,IF(AND(L158&lt;&gt;"",S158&lt;L158,T158=""),Listes!$A$72,IF(AND(Y158="",OR(M158&lt;&gt;"",N158&lt;&gt;"",O158&lt;&gt;"",P158&lt;&gt;"",Q158&lt;&gt;"",R158&lt;&gt;"")),Listes!$A$73,""))))</f>
        <v/>
      </c>
      <c r="Y158" s="291"/>
      <c r="Z158" s="155">
        <f t="shared" si="14"/>
        <v>0</v>
      </c>
    </row>
    <row r="159" spans="1:26" ht="16.149999999999999" customHeight="1" x14ac:dyDescent="0.35">
      <c r="A159" s="126">
        <v>153</v>
      </c>
      <c r="B159" s="206" t="str">
        <f>IF('Dépenses rémunération au réel'!$B159="","",'Dépenses rémunération au réel'!$B159)</f>
        <v/>
      </c>
      <c r="C159" s="206" t="str">
        <f>IF('Dépenses rémunération au réel'!$C159="","",'Dépenses rémunération au réel'!$C159)</f>
        <v/>
      </c>
      <c r="D159" s="207" t="str">
        <f>IF('Dépenses rémunération au réel'!$D159="","",'Dépenses rémunération au réel'!$D159)</f>
        <v/>
      </c>
      <c r="E159" s="123" t="str">
        <f>IF('Dépenses rémunération au réel'!$E159="","",'Dépenses rémunération au réel'!$E159)</f>
        <v/>
      </c>
      <c r="F159" s="123" t="str">
        <f>IF('Dépenses rémunération au réel'!$F159="","",'Dépenses rémunération au réel'!$F159)</f>
        <v/>
      </c>
      <c r="G159" s="296" t="str">
        <f>IF('Dépenses rémunération au réel'!$G159="","",'Dépenses rémunération au réel'!$G159)</f>
        <v/>
      </c>
      <c r="H159" s="296" t="str">
        <f>IF('Dépenses rémunération au réel'!$H159="","",'Dépenses rémunération au réel'!$H159)</f>
        <v/>
      </c>
      <c r="I159" s="140" t="str">
        <f>IF('Dépenses rémunération au réel'!$I159="","",'Dépenses rémunération au réel'!$I159)</f>
        <v/>
      </c>
      <c r="J159" s="192" t="str">
        <f>IF('Dépenses rémunération au réel'!$J159="","",'Dépenses rémunération au réel'!$J159)</f>
        <v/>
      </c>
      <c r="K159" s="200" t="str">
        <f>IF('Dépenses rémunération au réel'!$K159="","",'Dépenses rémunération au réel'!$K159)</f>
        <v/>
      </c>
      <c r="L159" s="215" t="str">
        <f>IF('Dépenses rémunération au réel'!$L159=0,"",'Dépenses rémunération au réel'!$L159)</f>
        <v/>
      </c>
      <c r="M159" s="191"/>
      <c r="N159" s="337" t="str">
        <f t="shared" si="15"/>
        <v/>
      </c>
      <c r="O159" s="337" t="str">
        <f t="shared" si="16"/>
        <v/>
      </c>
      <c r="P159" s="191"/>
      <c r="Q159" s="340"/>
      <c r="R159" s="340"/>
      <c r="S159" s="141" t="str">
        <f t="shared" si="17"/>
        <v/>
      </c>
      <c r="T159" s="357"/>
      <c r="U159" s="193"/>
      <c r="V159" s="209" t="str">
        <f t="shared" si="13"/>
        <v/>
      </c>
      <c r="W159" s="209" t="str">
        <f t="shared" si="18"/>
        <v/>
      </c>
      <c r="X159" s="450" t="str">
        <f>IF(AND(OR(M159="KO",L159&lt;&gt;""),OR(M159="",N159="",O159="")),Listes!$A$68,IF(AND(L159&lt;S159,U159=""),Listes!$A$70,IF(AND(L159&lt;&gt;"",S159&lt;L159,T159=""),Listes!$A$72,IF(AND(Y159="",OR(M159&lt;&gt;"",N159&lt;&gt;"",O159&lt;&gt;"",P159&lt;&gt;"",Q159&lt;&gt;"",R159&lt;&gt;"")),Listes!$A$73,""))))</f>
        <v/>
      </c>
      <c r="Y159" s="291"/>
      <c r="Z159" s="155">
        <f t="shared" si="14"/>
        <v>0</v>
      </c>
    </row>
    <row r="160" spans="1:26" ht="16.149999999999999" customHeight="1" x14ac:dyDescent="0.35">
      <c r="A160" s="126">
        <v>154</v>
      </c>
      <c r="B160" s="206" t="str">
        <f>IF('Dépenses rémunération au réel'!$B160="","",'Dépenses rémunération au réel'!$B160)</f>
        <v/>
      </c>
      <c r="C160" s="206" t="str">
        <f>IF('Dépenses rémunération au réel'!$C160="","",'Dépenses rémunération au réel'!$C160)</f>
        <v/>
      </c>
      <c r="D160" s="207" t="str">
        <f>IF('Dépenses rémunération au réel'!$D160="","",'Dépenses rémunération au réel'!$D160)</f>
        <v/>
      </c>
      <c r="E160" s="123" t="str">
        <f>IF('Dépenses rémunération au réel'!$E160="","",'Dépenses rémunération au réel'!$E160)</f>
        <v/>
      </c>
      <c r="F160" s="123" t="str">
        <f>IF('Dépenses rémunération au réel'!$F160="","",'Dépenses rémunération au réel'!$F160)</f>
        <v/>
      </c>
      <c r="G160" s="296" t="str">
        <f>IF('Dépenses rémunération au réel'!$G160="","",'Dépenses rémunération au réel'!$G160)</f>
        <v/>
      </c>
      <c r="H160" s="296" t="str">
        <f>IF('Dépenses rémunération au réel'!$H160="","",'Dépenses rémunération au réel'!$H160)</f>
        <v/>
      </c>
      <c r="I160" s="140" t="str">
        <f>IF('Dépenses rémunération au réel'!$I160="","",'Dépenses rémunération au réel'!$I160)</f>
        <v/>
      </c>
      <c r="J160" s="192" t="str">
        <f>IF('Dépenses rémunération au réel'!$J160="","",'Dépenses rémunération au réel'!$J160)</f>
        <v/>
      </c>
      <c r="K160" s="200" t="str">
        <f>IF('Dépenses rémunération au réel'!$K160="","",'Dépenses rémunération au réel'!$K160)</f>
        <v/>
      </c>
      <c r="L160" s="215" t="str">
        <f>IF('Dépenses rémunération au réel'!$L160=0,"",'Dépenses rémunération au réel'!$L160)</f>
        <v/>
      </c>
      <c r="M160" s="191"/>
      <c r="N160" s="337" t="str">
        <f t="shared" si="15"/>
        <v/>
      </c>
      <c r="O160" s="337" t="str">
        <f t="shared" si="16"/>
        <v/>
      </c>
      <c r="P160" s="191"/>
      <c r="Q160" s="340"/>
      <c r="R160" s="340"/>
      <c r="S160" s="141" t="str">
        <f t="shared" si="17"/>
        <v/>
      </c>
      <c r="T160" s="357"/>
      <c r="U160" s="193"/>
      <c r="V160" s="209" t="str">
        <f t="shared" si="13"/>
        <v/>
      </c>
      <c r="W160" s="209" t="str">
        <f t="shared" si="18"/>
        <v/>
      </c>
      <c r="X160" s="450" t="str">
        <f>IF(AND(OR(M160="KO",L160&lt;&gt;""),OR(M160="",N160="",O160="")),Listes!$A$68,IF(AND(L160&lt;S160,U160=""),Listes!$A$70,IF(AND(L160&lt;&gt;"",S160&lt;L160,T160=""),Listes!$A$72,IF(AND(Y160="",OR(M160&lt;&gt;"",N160&lt;&gt;"",O160&lt;&gt;"",P160&lt;&gt;"",Q160&lt;&gt;"",R160&lt;&gt;"")),Listes!$A$73,""))))</f>
        <v/>
      </c>
      <c r="Y160" s="291"/>
      <c r="Z160" s="155">
        <f t="shared" si="14"/>
        <v>0</v>
      </c>
    </row>
    <row r="161" spans="1:26" ht="16.149999999999999" customHeight="1" x14ac:dyDescent="0.35">
      <c r="A161" s="126">
        <v>155</v>
      </c>
      <c r="B161" s="206" t="str">
        <f>IF('Dépenses rémunération au réel'!$B161="","",'Dépenses rémunération au réel'!$B161)</f>
        <v/>
      </c>
      <c r="C161" s="206" t="str">
        <f>IF('Dépenses rémunération au réel'!$C161="","",'Dépenses rémunération au réel'!$C161)</f>
        <v/>
      </c>
      <c r="D161" s="207" t="str">
        <f>IF('Dépenses rémunération au réel'!$D161="","",'Dépenses rémunération au réel'!$D161)</f>
        <v/>
      </c>
      <c r="E161" s="123" t="str">
        <f>IF('Dépenses rémunération au réel'!$E161="","",'Dépenses rémunération au réel'!$E161)</f>
        <v/>
      </c>
      <c r="F161" s="123" t="str">
        <f>IF('Dépenses rémunération au réel'!$F161="","",'Dépenses rémunération au réel'!$F161)</f>
        <v/>
      </c>
      <c r="G161" s="296" t="str">
        <f>IF('Dépenses rémunération au réel'!$G161="","",'Dépenses rémunération au réel'!$G161)</f>
        <v/>
      </c>
      <c r="H161" s="296" t="str">
        <f>IF('Dépenses rémunération au réel'!$H161="","",'Dépenses rémunération au réel'!$H161)</f>
        <v/>
      </c>
      <c r="I161" s="140" t="str">
        <f>IF('Dépenses rémunération au réel'!$I161="","",'Dépenses rémunération au réel'!$I161)</f>
        <v/>
      </c>
      <c r="J161" s="192" t="str">
        <f>IF('Dépenses rémunération au réel'!$J161="","",'Dépenses rémunération au réel'!$J161)</f>
        <v/>
      </c>
      <c r="K161" s="200" t="str">
        <f>IF('Dépenses rémunération au réel'!$K161="","",'Dépenses rémunération au réel'!$K161)</f>
        <v/>
      </c>
      <c r="L161" s="215" t="str">
        <f>IF('Dépenses rémunération au réel'!$L161=0,"",'Dépenses rémunération au réel'!$L161)</f>
        <v/>
      </c>
      <c r="M161" s="191"/>
      <c r="N161" s="337" t="str">
        <f t="shared" si="15"/>
        <v/>
      </c>
      <c r="O161" s="337" t="str">
        <f t="shared" si="16"/>
        <v/>
      </c>
      <c r="P161" s="191"/>
      <c r="Q161" s="340"/>
      <c r="R161" s="340"/>
      <c r="S161" s="141" t="str">
        <f t="shared" si="17"/>
        <v/>
      </c>
      <c r="T161" s="357"/>
      <c r="U161" s="193"/>
      <c r="V161" s="209" t="str">
        <f t="shared" si="13"/>
        <v/>
      </c>
      <c r="W161" s="209" t="str">
        <f t="shared" si="18"/>
        <v/>
      </c>
      <c r="X161" s="450" t="str">
        <f>IF(AND(OR(M161="KO",L161&lt;&gt;""),OR(M161="",N161="",O161="")),Listes!$A$68,IF(AND(L161&lt;S161,U161=""),Listes!$A$70,IF(AND(L161&lt;&gt;"",S161&lt;L161,T161=""),Listes!$A$72,IF(AND(Y161="",OR(M161&lt;&gt;"",N161&lt;&gt;"",O161&lt;&gt;"",P161&lt;&gt;"",Q161&lt;&gt;"",R161&lt;&gt;"")),Listes!$A$73,""))))</f>
        <v/>
      </c>
      <c r="Y161" s="291"/>
      <c r="Z161" s="155">
        <f t="shared" si="14"/>
        <v>0</v>
      </c>
    </row>
    <row r="162" spans="1:26" ht="16.149999999999999" customHeight="1" x14ac:dyDescent="0.35">
      <c r="A162" s="126">
        <v>156</v>
      </c>
      <c r="B162" s="206" t="str">
        <f>IF('Dépenses rémunération au réel'!$B162="","",'Dépenses rémunération au réel'!$B162)</f>
        <v/>
      </c>
      <c r="C162" s="206" t="str">
        <f>IF('Dépenses rémunération au réel'!$C162="","",'Dépenses rémunération au réel'!$C162)</f>
        <v/>
      </c>
      <c r="D162" s="207" t="str">
        <f>IF('Dépenses rémunération au réel'!$D162="","",'Dépenses rémunération au réel'!$D162)</f>
        <v/>
      </c>
      <c r="E162" s="123" t="str">
        <f>IF('Dépenses rémunération au réel'!$E162="","",'Dépenses rémunération au réel'!$E162)</f>
        <v/>
      </c>
      <c r="F162" s="123" t="str">
        <f>IF('Dépenses rémunération au réel'!$F162="","",'Dépenses rémunération au réel'!$F162)</f>
        <v/>
      </c>
      <c r="G162" s="296" t="str">
        <f>IF('Dépenses rémunération au réel'!$G162="","",'Dépenses rémunération au réel'!$G162)</f>
        <v/>
      </c>
      <c r="H162" s="296" t="str">
        <f>IF('Dépenses rémunération au réel'!$H162="","",'Dépenses rémunération au réel'!$H162)</f>
        <v/>
      </c>
      <c r="I162" s="140" t="str">
        <f>IF('Dépenses rémunération au réel'!$I162="","",'Dépenses rémunération au réel'!$I162)</f>
        <v/>
      </c>
      <c r="J162" s="192" t="str">
        <f>IF('Dépenses rémunération au réel'!$J162="","",'Dépenses rémunération au réel'!$J162)</f>
        <v/>
      </c>
      <c r="K162" s="200" t="str">
        <f>IF('Dépenses rémunération au réel'!$K162="","",'Dépenses rémunération au réel'!$K162)</f>
        <v/>
      </c>
      <c r="L162" s="215" t="str">
        <f>IF('Dépenses rémunération au réel'!$L162=0,"",'Dépenses rémunération au réel'!$L162)</f>
        <v/>
      </c>
      <c r="M162" s="191"/>
      <c r="N162" s="337" t="str">
        <f t="shared" si="15"/>
        <v/>
      </c>
      <c r="O162" s="337" t="str">
        <f t="shared" si="16"/>
        <v/>
      </c>
      <c r="P162" s="191"/>
      <c r="Q162" s="340"/>
      <c r="R162" s="340"/>
      <c r="S162" s="141" t="str">
        <f t="shared" si="17"/>
        <v/>
      </c>
      <c r="T162" s="357"/>
      <c r="U162" s="193"/>
      <c r="V162" s="209" t="str">
        <f t="shared" si="13"/>
        <v/>
      </c>
      <c r="W162" s="209" t="str">
        <f t="shared" si="18"/>
        <v/>
      </c>
      <c r="X162" s="450" t="str">
        <f>IF(AND(OR(M162="KO",L162&lt;&gt;""),OR(M162="",N162="",O162="")),Listes!$A$68,IF(AND(L162&lt;S162,U162=""),Listes!$A$70,IF(AND(L162&lt;&gt;"",S162&lt;L162,T162=""),Listes!$A$72,IF(AND(Y162="",OR(M162&lt;&gt;"",N162&lt;&gt;"",O162&lt;&gt;"",P162&lt;&gt;"",Q162&lt;&gt;"",R162&lt;&gt;"")),Listes!$A$73,""))))</f>
        <v/>
      </c>
      <c r="Y162" s="291"/>
      <c r="Z162" s="155">
        <f t="shared" si="14"/>
        <v>0</v>
      </c>
    </row>
    <row r="163" spans="1:26" ht="16.149999999999999" customHeight="1" x14ac:dyDescent="0.35">
      <c r="A163" s="126">
        <v>157</v>
      </c>
      <c r="B163" s="206" t="str">
        <f>IF('Dépenses rémunération au réel'!$B163="","",'Dépenses rémunération au réel'!$B163)</f>
        <v/>
      </c>
      <c r="C163" s="206" t="str">
        <f>IF('Dépenses rémunération au réel'!$C163="","",'Dépenses rémunération au réel'!$C163)</f>
        <v/>
      </c>
      <c r="D163" s="207" t="str">
        <f>IF('Dépenses rémunération au réel'!$D163="","",'Dépenses rémunération au réel'!$D163)</f>
        <v/>
      </c>
      <c r="E163" s="123" t="str">
        <f>IF('Dépenses rémunération au réel'!$E163="","",'Dépenses rémunération au réel'!$E163)</f>
        <v/>
      </c>
      <c r="F163" s="123" t="str">
        <f>IF('Dépenses rémunération au réel'!$F163="","",'Dépenses rémunération au réel'!$F163)</f>
        <v/>
      </c>
      <c r="G163" s="296" t="str">
        <f>IF('Dépenses rémunération au réel'!$G163="","",'Dépenses rémunération au réel'!$G163)</f>
        <v/>
      </c>
      <c r="H163" s="296" t="str">
        <f>IF('Dépenses rémunération au réel'!$H163="","",'Dépenses rémunération au réel'!$H163)</f>
        <v/>
      </c>
      <c r="I163" s="140" t="str">
        <f>IF('Dépenses rémunération au réel'!$I163="","",'Dépenses rémunération au réel'!$I163)</f>
        <v/>
      </c>
      <c r="J163" s="192" t="str">
        <f>IF('Dépenses rémunération au réel'!$J163="","",'Dépenses rémunération au réel'!$J163)</f>
        <v/>
      </c>
      <c r="K163" s="200" t="str">
        <f>IF('Dépenses rémunération au réel'!$K163="","",'Dépenses rémunération au réel'!$K163)</f>
        <v/>
      </c>
      <c r="L163" s="215" t="str">
        <f>IF('Dépenses rémunération au réel'!$L163=0,"",'Dépenses rémunération au réel'!$L163)</f>
        <v/>
      </c>
      <c r="M163" s="191"/>
      <c r="N163" s="337" t="str">
        <f t="shared" si="15"/>
        <v/>
      </c>
      <c r="O163" s="337" t="str">
        <f t="shared" si="16"/>
        <v/>
      </c>
      <c r="P163" s="191"/>
      <c r="Q163" s="340"/>
      <c r="R163" s="340"/>
      <c r="S163" s="141" t="str">
        <f t="shared" si="17"/>
        <v/>
      </c>
      <c r="T163" s="357"/>
      <c r="U163" s="193"/>
      <c r="V163" s="209" t="str">
        <f t="shared" si="13"/>
        <v/>
      </c>
      <c r="W163" s="209" t="str">
        <f t="shared" si="18"/>
        <v/>
      </c>
      <c r="X163" s="450" t="str">
        <f>IF(AND(OR(M163="KO",L163&lt;&gt;""),OR(M163="",N163="",O163="")),Listes!$A$68,IF(AND(L163&lt;S163,U163=""),Listes!$A$70,IF(AND(L163&lt;&gt;"",S163&lt;L163,T163=""),Listes!$A$72,IF(AND(Y163="",OR(M163&lt;&gt;"",N163&lt;&gt;"",O163&lt;&gt;"",P163&lt;&gt;"",Q163&lt;&gt;"",R163&lt;&gt;"")),Listes!$A$73,""))))</f>
        <v/>
      </c>
      <c r="Y163" s="291"/>
      <c r="Z163" s="155">
        <f t="shared" si="14"/>
        <v>0</v>
      </c>
    </row>
    <row r="164" spans="1:26" ht="16.149999999999999" customHeight="1" x14ac:dyDescent="0.35">
      <c r="A164" s="126">
        <v>158</v>
      </c>
      <c r="B164" s="206" t="str">
        <f>IF('Dépenses rémunération au réel'!$B164="","",'Dépenses rémunération au réel'!$B164)</f>
        <v/>
      </c>
      <c r="C164" s="206" t="str">
        <f>IF('Dépenses rémunération au réel'!$C164="","",'Dépenses rémunération au réel'!$C164)</f>
        <v/>
      </c>
      <c r="D164" s="207" t="str">
        <f>IF('Dépenses rémunération au réel'!$D164="","",'Dépenses rémunération au réel'!$D164)</f>
        <v/>
      </c>
      <c r="E164" s="123" t="str">
        <f>IF('Dépenses rémunération au réel'!$E164="","",'Dépenses rémunération au réel'!$E164)</f>
        <v/>
      </c>
      <c r="F164" s="123" t="str">
        <f>IF('Dépenses rémunération au réel'!$F164="","",'Dépenses rémunération au réel'!$F164)</f>
        <v/>
      </c>
      <c r="G164" s="296" t="str">
        <f>IF('Dépenses rémunération au réel'!$G164="","",'Dépenses rémunération au réel'!$G164)</f>
        <v/>
      </c>
      <c r="H164" s="296" t="str">
        <f>IF('Dépenses rémunération au réel'!$H164="","",'Dépenses rémunération au réel'!$H164)</f>
        <v/>
      </c>
      <c r="I164" s="140" t="str">
        <f>IF('Dépenses rémunération au réel'!$I164="","",'Dépenses rémunération au réel'!$I164)</f>
        <v/>
      </c>
      <c r="J164" s="192" t="str">
        <f>IF('Dépenses rémunération au réel'!$J164="","",'Dépenses rémunération au réel'!$J164)</f>
        <v/>
      </c>
      <c r="K164" s="200" t="str">
        <f>IF('Dépenses rémunération au réel'!$K164="","",'Dépenses rémunération au réel'!$K164)</f>
        <v/>
      </c>
      <c r="L164" s="215" t="str">
        <f>IF('Dépenses rémunération au réel'!$L164=0,"",'Dépenses rémunération au réel'!$L164)</f>
        <v/>
      </c>
      <c r="M164" s="191"/>
      <c r="N164" s="337" t="str">
        <f t="shared" si="15"/>
        <v/>
      </c>
      <c r="O164" s="337" t="str">
        <f t="shared" si="16"/>
        <v/>
      </c>
      <c r="P164" s="191"/>
      <c r="Q164" s="340"/>
      <c r="R164" s="340"/>
      <c r="S164" s="141" t="str">
        <f t="shared" si="17"/>
        <v/>
      </c>
      <c r="T164" s="357"/>
      <c r="U164" s="193"/>
      <c r="V164" s="209" t="str">
        <f t="shared" si="13"/>
        <v/>
      </c>
      <c r="W164" s="209" t="str">
        <f t="shared" si="18"/>
        <v/>
      </c>
      <c r="X164" s="450" t="str">
        <f>IF(AND(OR(M164="KO",L164&lt;&gt;""),OR(M164="",N164="",O164="")),Listes!$A$68,IF(AND(L164&lt;S164,U164=""),Listes!$A$70,IF(AND(L164&lt;&gt;"",S164&lt;L164,T164=""),Listes!$A$72,IF(AND(Y164="",OR(M164&lt;&gt;"",N164&lt;&gt;"",O164&lt;&gt;"",P164&lt;&gt;"",Q164&lt;&gt;"",R164&lt;&gt;"")),Listes!$A$73,""))))</f>
        <v/>
      </c>
      <c r="Y164" s="291"/>
      <c r="Z164" s="155">
        <f t="shared" si="14"/>
        <v>0</v>
      </c>
    </row>
    <row r="165" spans="1:26" ht="16.149999999999999" customHeight="1" x14ac:dyDescent="0.35">
      <c r="A165" s="126">
        <v>159</v>
      </c>
      <c r="B165" s="206" t="str">
        <f>IF('Dépenses rémunération au réel'!$B165="","",'Dépenses rémunération au réel'!$B165)</f>
        <v/>
      </c>
      <c r="C165" s="206" t="str">
        <f>IF('Dépenses rémunération au réel'!$C165="","",'Dépenses rémunération au réel'!$C165)</f>
        <v/>
      </c>
      <c r="D165" s="207" t="str">
        <f>IF('Dépenses rémunération au réel'!$D165="","",'Dépenses rémunération au réel'!$D165)</f>
        <v/>
      </c>
      <c r="E165" s="123" t="str">
        <f>IF('Dépenses rémunération au réel'!$E165="","",'Dépenses rémunération au réel'!$E165)</f>
        <v/>
      </c>
      <c r="F165" s="123" t="str">
        <f>IF('Dépenses rémunération au réel'!$F165="","",'Dépenses rémunération au réel'!$F165)</f>
        <v/>
      </c>
      <c r="G165" s="296" t="str">
        <f>IF('Dépenses rémunération au réel'!$G165="","",'Dépenses rémunération au réel'!$G165)</f>
        <v/>
      </c>
      <c r="H165" s="296" t="str">
        <f>IF('Dépenses rémunération au réel'!$H165="","",'Dépenses rémunération au réel'!$H165)</f>
        <v/>
      </c>
      <c r="I165" s="140" t="str">
        <f>IF('Dépenses rémunération au réel'!$I165="","",'Dépenses rémunération au réel'!$I165)</f>
        <v/>
      </c>
      <c r="J165" s="192" t="str">
        <f>IF('Dépenses rémunération au réel'!$J165="","",'Dépenses rémunération au réel'!$J165)</f>
        <v/>
      </c>
      <c r="K165" s="200" t="str">
        <f>IF('Dépenses rémunération au réel'!$K165="","",'Dépenses rémunération au réel'!$K165)</f>
        <v/>
      </c>
      <c r="L165" s="215" t="str">
        <f>IF('Dépenses rémunération au réel'!$L165=0,"",'Dépenses rémunération au réel'!$L165)</f>
        <v/>
      </c>
      <c r="M165" s="191"/>
      <c r="N165" s="337" t="str">
        <f t="shared" si="15"/>
        <v/>
      </c>
      <c r="O165" s="337" t="str">
        <f t="shared" si="16"/>
        <v/>
      </c>
      <c r="P165" s="191"/>
      <c r="Q165" s="340"/>
      <c r="R165" s="340"/>
      <c r="S165" s="141" t="str">
        <f t="shared" si="17"/>
        <v/>
      </c>
      <c r="T165" s="357"/>
      <c r="U165" s="193"/>
      <c r="V165" s="209" t="str">
        <f t="shared" si="13"/>
        <v/>
      </c>
      <c r="W165" s="209" t="str">
        <f t="shared" si="18"/>
        <v/>
      </c>
      <c r="X165" s="450" t="str">
        <f>IF(AND(OR(M165="KO",L165&lt;&gt;""),OR(M165="",N165="",O165="")),Listes!$A$68,IF(AND(L165&lt;S165,U165=""),Listes!$A$70,IF(AND(L165&lt;&gt;"",S165&lt;L165,T165=""),Listes!$A$72,IF(AND(Y165="",OR(M165&lt;&gt;"",N165&lt;&gt;"",O165&lt;&gt;"",P165&lt;&gt;"",Q165&lt;&gt;"",R165&lt;&gt;"")),Listes!$A$73,""))))</f>
        <v/>
      </c>
      <c r="Y165" s="291"/>
      <c r="Z165" s="155">
        <f t="shared" si="14"/>
        <v>0</v>
      </c>
    </row>
    <row r="166" spans="1:26" ht="16.149999999999999" customHeight="1" x14ac:dyDescent="0.35">
      <c r="A166" s="126">
        <v>160</v>
      </c>
      <c r="B166" s="206" t="str">
        <f>IF('Dépenses rémunération au réel'!$B166="","",'Dépenses rémunération au réel'!$B166)</f>
        <v/>
      </c>
      <c r="C166" s="206" t="str">
        <f>IF('Dépenses rémunération au réel'!$C166="","",'Dépenses rémunération au réel'!$C166)</f>
        <v/>
      </c>
      <c r="D166" s="207" t="str">
        <f>IF('Dépenses rémunération au réel'!$D166="","",'Dépenses rémunération au réel'!$D166)</f>
        <v/>
      </c>
      <c r="E166" s="123" t="str">
        <f>IF('Dépenses rémunération au réel'!$E166="","",'Dépenses rémunération au réel'!$E166)</f>
        <v/>
      </c>
      <c r="F166" s="123" t="str">
        <f>IF('Dépenses rémunération au réel'!$F166="","",'Dépenses rémunération au réel'!$F166)</f>
        <v/>
      </c>
      <c r="G166" s="296" t="str">
        <f>IF('Dépenses rémunération au réel'!$G166="","",'Dépenses rémunération au réel'!$G166)</f>
        <v/>
      </c>
      <c r="H166" s="296" t="str">
        <f>IF('Dépenses rémunération au réel'!$H166="","",'Dépenses rémunération au réel'!$H166)</f>
        <v/>
      </c>
      <c r="I166" s="140" t="str">
        <f>IF('Dépenses rémunération au réel'!$I166="","",'Dépenses rémunération au réel'!$I166)</f>
        <v/>
      </c>
      <c r="J166" s="192" t="str">
        <f>IF('Dépenses rémunération au réel'!$J166="","",'Dépenses rémunération au réel'!$J166)</f>
        <v/>
      </c>
      <c r="K166" s="200" t="str">
        <f>IF('Dépenses rémunération au réel'!$K166="","",'Dépenses rémunération au réel'!$K166)</f>
        <v/>
      </c>
      <c r="L166" s="215" t="str">
        <f>IF('Dépenses rémunération au réel'!$L166=0,"",'Dépenses rémunération au réel'!$L166)</f>
        <v/>
      </c>
      <c r="M166" s="191"/>
      <c r="N166" s="337" t="str">
        <f t="shared" si="15"/>
        <v/>
      </c>
      <c r="O166" s="337" t="str">
        <f t="shared" si="16"/>
        <v/>
      </c>
      <c r="P166" s="191"/>
      <c r="Q166" s="340"/>
      <c r="R166" s="340"/>
      <c r="S166" s="141" t="str">
        <f t="shared" si="17"/>
        <v/>
      </c>
      <c r="T166" s="357"/>
      <c r="U166" s="193"/>
      <c r="V166" s="209" t="str">
        <f t="shared" si="13"/>
        <v/>
      </c>
      <c r="W166" s="209" t="str">
        <f t="shared" si="18"/>
        <v/>
      </c>
      <c r="X166" s="450" t="str">
        <f>IF(AND(OR(M166="KO",L166&lt;&gt;""),OR(M166="",N166="",O166="")),Listes!$A$68,IF(AND(L166&lt;S166,U166=""),Listes!$A$70,IF(AND(L166&lt;&gt;"",S166&lt;L166,T166=""),Listes!$A$72,IF(AND(Y166="",OR(M166&lt;&gt;"",N166&lt;&gt;"",O166&lt;&gt;"",P166&lt;&gt;"",Q166&lt;&gt;"",R166&lt;&gt;"")),Listes!$A$73,""))))</f>
        <v/>
      </c>
      <c r="Y166" s="291"/>
      <c r="Z166" s="155">
        <f t="shared" si="14"/>
        <v>0</v>
      </c>
    </row>
    <row r="167" spans="1:26" ht="16.149999999999999" customHeight="1" x14ac:dyDescent="0.35">
      <c r="A167" s="126">
        <v>161</v>
      </c>
      <c r="B167" s="206" t="str">
        <f>IF('Dépenses rémunération au réel'!$B167="","",'Dépenses rémunération au réel'!$B167)</f>
        <v/>
      </c>
      <c r="C167" s="206" t="str">
        <f>IF('Dépenses rémunération au réel'!$C167="","",'Dépenses rémunération au réel'!$C167)</f>
        <v/>
      </c>
      <c r="D167" s="207" t="str">
        <f>IF('Dépenses rémunération au réel'!$D167="","",'Dépenses rémunération au réel'!$D167)</f>
        <v/>
      </c>
      <c r="E167" s="123" t="str">
        <f>IF('Dépenses rémunération au réel'!$E167="","",'Dépenses rémunération au réel'!$E167)</f>
        <v/>
      </c>
      <c r="F167" s="123" t="str">
        <f>IF('Dépenses rémunération au réel'!$F167="","",'Dépenses rémunération au réel'!$F167)</f>
        <v/>
      </c>
      <c r="G167" s="296" t="str">
        <f>IF('Dépenses rémunération au réel'!$G167="","",'Dépenses rémunération au réel'!$G167)</f>
        <v/>
      </c>
      <c r="H167" s="296" t="str">
        <f>IF('Dépenses rémunération au réel'!$H167="","",'Dépenses rémunération au réel'!$H167)</f>
        <v/>
      </c>
      <c r="I167" s="140" t="str">
        <f>IF('Dépenses rémunération au réel'!$I167="","",'Dépenses rémunération au réel'!$I167)</f>
        <v/>
      </c>
      <c r="J167" s="192" t="str">
        <f>IF('Dépenses rémunération au réel'!$J167="","",'Dépenses rémunération au réel'!$J167)</f>
        <v/>
      </c>
      <c r="K167" s="200" t="str">
        <f>IF('Dépenses rémunération au réel'!$K167="","",'Dépenses rémunération au réel'!$K167)</f>
        <v/>
      </c>
      <c r="L167" s="215" t="str">
        <f>IF('Dépenses rémunération au réel'!$L167=0,"",'Dépenses rémunération au réel'!$L167)</f>
        <v/>
      </c>
      <c r="M167" s="191"/>
      <c r="N167" s="337" t="str">
        <f t="shared" si="15"/>
        <v/>
      </c>
      <c r="O167" s="337" t="str">
        <f t="shared" si="16"/>
        <v/>
      </c>
      <c r="P167" s="191"/>
      <c r="Q167" s="340"/>
      <c r="R167" s="340"/>
      <c r="S167" s="141" t="str">
        <f t="shared" si="17"/>
        <v/>
      </c>
      <c r="T167" s="357"/>
      <c r="U167" s="193"/>
      <c r="V167" s="209" t="str">
        <f t="shared" si="13"/>
        <v/>
      </c>
      <c r="W167" s="209" t="str">
        <f t="shared" si="18"/>
        <v/>
      </c>
      <c r="X167" s="450" t="str">
        <f>IF(AND(OR(M167="KO",L167&lt;&gt;""),OR(M167="",N167="",O167="")),Listes!$A$68,IF(AND(L167&lt;S167,U167=""),Listes!$A$70,IF(AND(L167&lt;&gt;"",S167&lt;L167,T167=""),Listes!$A$72,IF(AND(Y167="",OR(M167&lt;&gt;"",N167&lt;&gt;"",O167&lt;&gt;"",P167&lt;&gt;"",Q167&lt;&gt;"",R167&lt;&gt;"")),Listes!$A$73,""))))</f>
        <v/>
      </c>
      <c r="Y167" s="291"/>
      <c r="Z167" s="155">
        <f t="shared" si="14"/>
        <v>0</v>
      </c>
    </row>
    <row r="168" spans="1:26" ht="16.149999999999999" customHeight="1" x14ac:dyDescent="0.35">
      <c r="A168" s="126">
        <v>162</v>
      </c>
      <c r="B168" s="206" t="str">
        <f>IF('Dépenses rémunération au réel'!$B168="","",'Dépenses rémunération au réel'!$B168)</f>
        <v/>
      </c>
      <c r="C168" s="206" t="str">
        <f>IF('Dépenses rémunération au réel'!$C168="","",'Dépenses rémunération au réel'!$C168)</f>
        <v/>
      </c>
      <c r="D168" s="207" t="str">
        <f>IF('Dépenses rémunération au réel'!$D168="","",'Dépenses rémunération au réel'!$D168)</f>
        <v/>
      </c>
      <c r="E168" s="123" t="str">
        <f>IF('Dépenses rémunération au réel'!$E168="","",'Dépenses rémunération au réel'!$E168)</f>
        <v/>
      </c>
      <c r="F168" s="123" t="str">
        <f>IF('Dépenses rémunération au réel'!$F168="","",'Dépenses rémunération au réel'!$F168)</f>
        <v/>
      </c>
      <c r="G168" s="296" t="str">
        <f>IF('Dépenses rémunération au réel'!$G168="","",'Dépenses rémunération au réel'!$G168)</f>
        <v/>
      </c>
      <c r="H168" s="296" t="str">
        <f>IF('Dépenses rémunération au réel'!$H168="","",'Dépenses rémunération au réel'!$H168)</f>
        <v/>
      </c>
      <c r="I168" s="140" t="str">
        <f>IF('Dépenses rémunération au réel'!$I168="","",'Dépenses rémunération au réel'!$I168)</f>
        <v/>
      </c>
      <c r="J168" s="192" t="str">
        <f>IF('Dépenses rémunération au réel'!$J168="","",'Dépenses rémunération au réel'!$J168)</f>
        <v/>
      </c>
      <c r="K168" s="200" t="str">
        <f>IF('Dépenses rémunération au réel'!$K168="","",'Dépenses rémunération au réel'!$K168)</f>
        <v/>
      </c>
      <c r="L168" s="215" t="str">
        <f>IF('Dépenses rémunération au réel'!$L168=0,"",'Dépenses rémunération au réel'!$L168)</f>
        <v/>
      </c>
      <c r="M168" s="191"/>
      <c r="N168" s="337" t="str">
        <f t="shared" si="15"/>
        <v/>
      </c>
      <c r="O168" s="337" t="str">
        <f t="shared" si="16"/>
        <v/>
      </c>
      <c r="P168" s="191"/>
      <c r="Q168" s="340"/>
      <c r="R168" s="340"/>
      <c r="S168" s="141" t="str">
        <f t="shared" si="17"/>
        <v/>
      </c>
      <c r="T168" s="357"/>
      <c r="U168" s="193"/>
      <c r="V168" s="209" t="str">
        <f t="shared" si="13"/>
        <v/>
      </c>
      <c r="W168" s="209" t="str">
        <f t="shared" si="18"/>
        <v/>
      </c>
      <c r="X168" s="450" t="str">
        <f>IF(AND(OR(M168="KO",L168&lt;&gt;""),OR(M168="",N168="",O168="")),Listes!$A$68,IF(AND(L168&lt;S168,U168=""),Listes!$A$70,IF(AND(L168&lt;&gt;"",S168&lt;L168,T168=""),Listes!$A$72,IF(AND(Y168="",OR(M168&lt;&gt;"",N168&lt;&gt;"",O168&lt;&gt;"",P168&lt;&gt;"",Q168&lt;&gt;"",R168&lt;&gt;"")),Listes!$A$73,""))))</f>
        <v/>
      </c>
      <c r="Y168" s="291"/>
      <c r="Z168" s="155">
        <f t="shared" si="14"/>
        <v>0</v>
      </c>
    </row>
    <row r="169" spans="1:26" ht="16.149999999999999" customHeight="1" x14ac:dyDescent="0.35">
      <c r="A169" s="126">
        <v>163</v>
      </c>
      <c r="B169" s="206" t="str">
        <f>IF('Dépenses rémunération au réel'!$B169="","",'Dépenses rémunération au réel'!$B169)</f>
        <v/>
      </c>
      <c r="C169" s="206" t="str">
        <f>IF('Dépenses rémunération au réel'!$C169="","",'Dépenses rémunération au réel'!$C169)</f>
        <v/>
      </c>
      <c r="D169" s="207" t="str">
        <f>IF('Dépenses rémunération au réel'!$D169="","",'Dépenses rémunération au réel'!$D169)</f>
        <v/>
      </c>
      <c r="E169" s="123" t="str">
        <f>IF('Dépenses rémunération au réel'!$E169="","",'Dépenses rémunération au réel'!$E169)</f>
        <v/>
      </c>
      <c r="F169" s="123" t="str">
        <f>IF('Dépenses rémunération au réel'!$F169="","",'Dépenses rémunération au réel'!$F169)</f>
        <v/>
      </c>
      <c r="G169" s="296" t="str">
        <f>IF('Dépenses rémunération au réel'!$G169="","",'Dépenses rémunération au réel'!$G169)</f>
        <v/>
      </c>
      <c r="H169" s="296" t="str">
        <f>IF('Dépenses rémunération au réel'!$H169="","",'Dépenses rémunération au réel'!$H169)</f>
        <v/>
      </c>
      <c r="I169" s="140" t="str">
        <f>IF('Dépenses rémunération au réel'!$I169="","",'Dépenses rémunération au réel'!$I169)</f>
        <v/>
      </c>
      <c r="J169" s="192" t="str">
        <f>IF('Dépenses rémunération au réel'!$J169="","",'Dépenses rémunération au réel'!$J169)</f>
        <v/>
      </c>
      <c r="K169" s="200" t="str">
        <f>IF('Dépenses rémunération au réel'!$K169="","",'Dépenses rémunération au réel'!$K169)</f>
        <v/>
      </c>
      <c r="L169" s="215" t="str">
        <f>IF('Dépenses rémunération au réel'!$L169=0,"",'Dépenses rémunération au réel'!$L169)</f>
        <v/>
      </c>
      <c r="M169" s="191"/>
      <c r="N169" s="337" t="str">
        <f t="shared" si="15"/>
        <v/>
      </c>
      <c r="O169" s="337" t="str">
        <f t="shared" si="16"/>
        <v/>
      </c>
      <c r="P169" s="191"/>
      <c r="Q169" s="340"/>
      <c r="R169" s="340"/>
      <c r="S169" s="141" t="str">
        <f t="shared" si="17"/>
        <v/>
      </c>
      <c r="T169" s="357"/>
      <c r="U169" s="193"/>
      <c r="V169" s="209" t="str">
        <f t="shared" si="13"/>
        <v/>
      </c>
      <c r="W169" s="209" t="str">
        <f t="shared" si="18"/>
        <v/>
      </c>
      <c r="X169" s="450" t="str">
        <f>IF(AND(OR(M169="KO",L169&lt;&gt;""),OR(M169="",N169="",O169="")),Listes!$A$68,IF(AND(L169&lt;S169,U169=""),Listes!$A$70,IF(AND(L169&lt;&gt;"",S169&lt;L169,T169=""),Listes!$A$72,IF(AND(Y169="",OR(M169&lt;&gt;"",N169&lt;&gt;"",O169&lt;&gt;"",P169&lt;&gt;"",Q169&lt;&gt;"",R169&lt;&gt;"")),Listes!$A$73,""))))</f>
        <v/>
      </c>
      <c r="Y169" s="291"/>
      <c r="Z169" s="155">
        <f t="shared" si="14"/>
        <v>0</v>
      </c>
    </row>
    <row r="170" spans="1:26" ht="16.149999999999999" customHeight="1" x14ac:dyDescent="0.35">
      <c r="A170" s="126">
        <v>164</v>
      </c>
      <c r="B170" s="206" t="str">
        <f>IF('Dépenses rémunération au réel'!$B170="","",'Dépenses rémunération au réel'!$B170)</f>
        <v/>
      </c>
      <c r="C170" s="206" t="str">
        <f>IF('Dépenses rémunération au réel'!$C170="","",'Dépenses rémunération au réel'!$C170)</f>
        <v/>
      </c>
      <c r="D170" s="207" t="str">
        <f>IF('Dépenses rémunération au réel'!$D170="","",'Dépenses rémunération au réel'!$D170)</f>
        <v/>
      </c>
      <c r="E170" s="123" t="str">
        <f>IF('Dépenses rémunération au réel'!$E170="","",'Dépenses rémunération au réel'!$E170)</f>
        <v/>
      </c>
      <c r="F170" s="123" t="str">
        <f>IF('Dépenses rémunération au réel'!$F170="","",'Dépenses rémunération au réel'!$F170)</f>
        <v/>
      </c>
      <c r="G170" s="296" t="str">
        <f>IF('Dépenses rémunération au réel'!$G170="","",'Dépenses rémunération au réel'!$G170)</f>
        <v/>
      </c>
      <c r="H170" s="296" t="str">
        <f>IF('Dépenses rémunération au réel'!$H170="","",'Dépenses rémunération au réel'!$H170)</f>
        <v/>
      </c>
      <c r="I170" s="140" t="str">
        <f>IF('Dépenses rémunération au réel'!$I170="","",'Dépenses rémunération au réel'!$I170)</f>
        <v/>
      </c>
      <c r="J170" s="192" t="str">
        <f>IF('Dépenses rémunération au réel'!$J170="","",'Dépenses rémunération au réel'!$J170)</f>
        <v/>
      </c>
      <c r="K170" s="200" t="str">
        <f>IF('Dépenses rémunération au réel'!$K170="","",'Dépenses rémunération au réel'!$K170)</f>
        <v/>
      </c>
      <c r="L170" s="215" t="str">
        <f>IF('Dépenses rémunération au réel'!$L170=0,"",'Dépenses rémunération au réel'!$L170)</f>
        <v/>
      </c>
      <c r="M170" s="191"/>
      <c r="N170" s="337" t="str">
        <f t="shared" si="15"/>
        <v/>
      </c>
      <c r="O170" s="337" t="str">
        <f t="shared" si="16"/>
        <v/>
      </c>
      <c r="P170" s="191"/>
      <c r="Q170" s="340"/>
      <c r="R170" s="340"/>
      <c r="S170" s="141" t="str">
        <f t="shared" si="17"/>
        <v/>
      </c>
      <c r="T170" s="357"/>
      <c r="U170" s="193"/>
      <c r="V170" s="209" t="str">
        <f t="shared" si="13"/>
        <v/>
      </c>
      <c r="W170" s="209" t="str">
        <f t="shared" si="18"/>
        <v/>
      </c>
      <c r="X170" s="450" t="str">
        <f>IF(AND(OR(M170="KO",L170&lt;&gt;""),OR(M170="",N170="",O170="")),Listes!$A$68,IF(AND(L170&lt;S170,U170=""),Listes!$A$70,IF(AND(L170&lt;&gt;"",S170&lt;L170,T170=""),Listes!$A$72,IF(AND(Y170="",OR(M170&lt;&gt;"",N170&lt;&gt;"",O170&lt;&gt;"",P170&lt;&gt;"",Q170&lt;&gt;"",R170&lt;&gt;"")),Listes!$A$73,""))))</f>
        <v/>
      </c>
      <c r="Y170" s="291"/>
      <c r="Z170" s="155">
        <f t="shared" si="14"/>
        <v>0</v>
      </c>
    </row>
    <row r="171" spans="1:26" ht="16.149999999999999" customHeight="1" x14ac:dyDescent="0.35">
      <c r="A171" s="126">
        <v>165</v>
      </c>
      <c r="B171" s="206" t="str">
        <f>IF('Dépenses rémunération au réel'!$B171="","",'Dépenses rémunération au réel'!$B171)</f>
        <v/>
      </c>
      <c r="C171" s="206" t="str">
        <f>IF('Dépenses rémunération au réel'!$C171="","",'Dépenses rémunération au réel'!$C171)</f>
        <v/>
      </c>
      <c r="D171" s="207" t="str">
        <f>IF('Dépenses rémunération au réel'!$D171="","",'Dépenses rémunération au réel'!$D171)</f>
        <v/>
      </c>
      <c r="E171" s="123" t="str">
        <f>IF('Dépenses rémunération au réel'!$E171="","",'Dépenses rémunération au réel'!$E171)</f>
        <v/>
      </c>
      <c r="F171" s="123" t="str">
        <f>IF('Dépenses rémunération au réel'!$F171="","",'Dépenses rémunération au réel'!$F171)</f>
        <v/>
      </c>
      <c r="G171" s="296" t="str">
        <f>IF('Dépenses rémunération au réel'!$G171="","",'Dépenses rémunération au réel'!$G171)</f>
        <v/>
      </c>
      <c r="H171" s="296" t="str">
        <f>IF('Dépenses rémunération au réel'!$H171="","",'Dépenses rémunération au réel'!$H171)</f>
        <v/>
      </c>
      <c r="I171" s="140" t="str">
        <f>IF('Dépenses rémunération au réel'!$I171="","",'Dépenses rémunération au réel'!$I171)</f>
        <v/>
      </c>
      <c r="J171" s="192" t="str">
        <f>IF('Dépenses rémunération au réel'!$J171="","",'Dépenses rémunération au réel'!$J171)</f>
        <v/>
      </c>
      <c r="K171" s="200" t="str">
        <f>IF('Dépenses rémunération au réel'!$K171="","",'Dépenses rémunération au réel'!$K171)</f>
        <v/>
      </c>
      <c r="L171" s="215" t="str">
        <f>IF('Dépenses rémunération au réel'!$L171=0,"",'Dépenses rémunération au réel'!$L171)</f>
        <v/>
      </c>
      <c r="M171" s="191"/>
      <c r="N171" s="337" t="str">
        <f t="shared" si="15"/>
        <v/>
      </c>
      <c r="O171" s="337" t="str">
        <f t="shared" si="16"/>
        <v/>
      </c>
      <c r="P171" s="191"/>
      <c r="Q171" s="340"/>
      <c r="R171" s="340"/>
      <c r="S171" s="141" t="str">
        <f t="shared" si="17"/>
        <v/>
      </c>
      <c r="T171" s="357"/>
      <c r="U171" s="193"/>
      <c r="V171" s="209" t="str">
        <f t="shared" si="13"/>
        <v/>
      </c>
      <c r="W171" s="209" t="str">
        <f t="shared" si="18"/>
        <v/>
      </c>
      <c r="X171" s="450" t="str">
        <f>IF(AND(OR(M171="KO",L171&lt;&gt;""),OR(M171="",N171="",O171="")),Listes!$A$68,IF(AND(L171&lt;S171,U171=""),Listes!$A$70,IF(AND(L171&lt;&gt;"",S171&lt;L171,T171=""),Listes!$A$72,IF(AND(Y171="",OR(M171&lt;&gt;"",N171&lt;&gt;"",O171&lt;&gt;"",P171&lt;&gt;"",Q171&lt;&gt;"",R171&lt;&gt;"")),Listes!$A$73,""))))</f>
        <v/>
      </c>
      <c r="Y171" s="291"/>
      <c r="Z171" s="155">
        <f t="shared" si="14"/>
        <v>0</v>
      </c>
    </row>
    <row r="172" spans="1:26" ht="16.149999999999999" customHeight="1" x14ac:dyDescent="0.35">
      <c r="A172" s="126">
        <v>166</v>
      </c>
      <c r="B172" s="206" t="str">
        <f>IF('Dépenses rémunération au réel'!$B172="","",'Dépenses rémunération au réel'!$B172)</f>
        <v/>
      </c>
      <c r="C172" s="206" t="str">
        <f>IF('Dépenses rémunération au réel'!$C172="","",'Dépenses rémunération au réel'!$C172)</f>
        <v/>
      </c>
      <c r="D172" s="207" t="str">
        <f>IF('Dépenses rémunération au réel'!$D172="","",'Dépenses rémunération au réel'!$D172)</f>
        <v/>
      </c>
      <c r="E172" s="123" t="str">
        <f>IF('Dépenses rémunération au réel'!$E172="","",'Dépenses rémunération au réel'!$E172)</f>
        <v/>
      </c>
      <c r="F172" s="123" t="str">
        <f>IF('Dépenses rémunération au réel'!$F172="","",'Dépenses rémunération au réel'!$F172)</f>
        <v/>
      </c>
      <c r="G172" s="296" t="str">
        <f>IF('Dépenses rémunération au réel'!$G172="","",'Dépenses rémunération au réel'!$G172)</f>
        <v/>
      </c>
      <c r="H172" s="296" t="str">
        <f>IF('Dépenses rémunération au réel'!$H172="","",'Dépenses rémunération au réel'!$H172)</f>
        <v/>
      </c>
      <c r="I172" s="140" t="str">
        <f>IF('Dépenses rémunération au réel'!$I172="","",'Dépenses rémunération au réel'!$I172)</f>
        <v/>
      </c>
      <c r="J172" s="192" t="str">
        <f>IF('Dépenses rémunération au réel'!$J172="","",'Dépenses rémunération au réel'!$J172)</f>
        <v/>
      </c>
      <c r="K172" s="200" t="str">
        <f>IF('Dépenses rémunération au réel'!$K172="","",'Dépenses rémunération au réel'!$K172)</f>
        <v/>
      </c>
      <c r="L172" s="215" t="str">
        <f>IF('Dépenses rémunération au réel'!$L172=0,"",'Dépenses rémunération au réel'!$L172)</f>
        <v/>
      </c>
      <c r="M172" s="191"/>
      <c r="N172" s="337" t="str">
        <f t="shared" si="15"/>
        <v/>
      </c>
      <c r="O172" s="337" t="str">
        <f t="shared" si="16"/>
        <v/>
      </c>
      <c r="P172" s="191"/>
      <c r="Q172" s="340"/>
      <c r="R172" s="340"/>
      <c r="S172" s="141" t="str">
        <f t="shared" si="17"/>
        <v/>
      </c>
      <c r="T172" s="357"/>
      <c r="U172" s="193"/>
      <c r="V172" s="209" t="str">
        <f t="shared" si="13"/>
        <v/>
      </c>
      <c r="W172" s="209" t="str">
        <f t="shared" si="18"/>
        <v/>
      </c>
      <c r="X172" s="450" t="str">
        <f>IF(AND(OR(M172="KO",L172&lt;&gt;""),OR(M172="",N172="",O172="")),Listes!$A$68,IF(AND(L172&lt;S172,U172=""),Listes!$A$70,IF(AND(L172&lt;&gt;"",S172&lt;L172,T172=""),Listes!$A$72,IF(AND(Y172="",OR(M172&lt;&gt;"",N172&lt;&gt;"",O172&lt;&gt;"",P172&lt;&gt;"",Q172&lt;&gt;"",R172&lt;&gt;"")),Listes!$A$73,""))))</f>
        <v/>
      </c>
      <c r="Y172" s="291"/>
      <c r="Z172" s="155">
        <f t="shared" si="14"/>
        <v>0</v>
      </c>
    </row>
    <row r="173" spans="1:26" ht="16.149999999999999" customHeight="1" x14ac:dyDescent="0.35">
      <c r="A173" s="126">
        <v>167</v>
      </c>
      <c r="B173" s="206" t="str">
        <f>IF('Dépenses rémunération au réel'!$B173="","",'Dépenses rémunération au réel'!$B173)</f>
        <v/>
      </c>
      <c r="C173" s="206" t="str">
        <f>IF('Dépenses rémunération au réel'!$C173="","",'Dépenses rémunération au réel'!$C173)</f>
        <v/>
      </c>
      <c r="D173" s="207" t="str">
        <f>IF('Dépenses rémunération au réel'!$D173="","",'Dépenses rémunération au réel'!$D173)</f>
        <v/>
      </c>
      <c r="E173" s="123" t="str">
        <f>IF('Dépenses rémunération au réel'!$E173="","",'Dépenses rémunération au réel'!$E173)</f>
        <v/>
      </c>
      <c r="F173" s="123" t="str">
        <f>IF('Dépenses rémunération au réel'!$F173="","",'Dépenses rémunération au réel'!$F173)</f>
        <v/>
      </c>
      <c r="G173" s="296" t="str">
        <f>IF('Dépenses rémunération au réel'!$G173="","",'Dépenses rémunération au réel'!$G173)</f>
        <v/>
      </c>
      <c r="H173" s="296" t="str">
        <f>IF('Dépenses rémunération au réel'!$H173="","",'Dépenses rémunération au réel'!$H173)</f>
        <v/>
      </c>
      <c r="I173" s="140" t="str">
        <f>IF('Dépenses rémunération au réel'!$I173="","",'Dépenses rémunération au réel'!$I173)</f>
        <v/>
      </c>
      <c r="J173" s="192" t="str">
        <f>IF('Dépenses rémunération au réel'!$J173="","",'Dépenses rémunération au réel'!$J173)</f>
        <v/>
      </c>
      <c r="K173" s="200" t="str">
        <f>IF('Dépenses rémunération au réel'!$K173="","",'Dépenses rémunération au réel'!$K173)</f>
        <v/>
      </c>
      <c r="L173" s="215" t="str">
        <f>IF('Dépenses rémunération au réel'!$L173=0,"",'Dépenses rémunération au réel'!$L173)</f>
        <v/>
      </c>
      <c r="M173" s="191"/>
      <c r="N173" s="337" t="str">
        <f t="shared" si="15"/>
        <v/>
      </c>
      <c r="O173" s="337" t="str">
        <f t="shared" si="16"/>
        <v/>
      </c>
      <c r="P173" s="191"/>
      <c r="Q173" s="340"/>
      <c r="R173" s="340"/>
      <c r="S173" s="141" t="str">
        <f t="shared" si="17"/>
        <v/>
      </c>
      <c r="T173" s="357"/>
      <c r="U173" s="193"/>
      <c r="V173" s="209" t="str">
        <f t="shared" si="13"/>
        <v/>
      </c>
      <c r="W173" s="209" t="str">
        <f t="shared" si="18"/>
        <v/>
      </c>
      <c r="X173" s="450" t="str">
        <f>IF(AND(OR(M173="KO",L173&lt;&gt;""),OR(M173="",N173="",O173="")),Listes!$A$68,IF(AND(L173&lt;S173,U173=""),Listes!$A$70,IF(AND(L173&lt;&gt;"",S173&lt;L173,T173=""),Listes!$A$72,IF(AND(Y173="",OR(M173&lt;&gt;"",N173&lt;&gt;"",O173&lt;&gt;"",P173&lt;&gt;"",Q173&lt;&gt;"",R173&lt;&gt;"")),Listes!$A$73,""))))</f>
        <v/>
      </c>
      <c r="Y173" s="291"/>
      <c r="Z173" s="155">
        <f t="shared" si="14"/>
        <v>0</v>
      </c>
    </row>
    <row r="174" spans="1:26" ht="16.149999999999999" customHeight="1" x14ac:dyDescent="0.35">
      <c r="A174" s="126">
        <v>168</v>
      </c>
      <c r="B174" s="206" t="str">
        <f>IF('Dépenses rémunération au réel'!$B174="","",'Dépenses rémunération au réel'!$B174)</f>
        <v/>
      </c>
      <c r="C174" s="206" t="str">
        <f>IF('Dépenses rémunération au réel'!$C174="","",'Dépenses rémunération au réel'!$C174)</f>
        <v/>
      </c>
      <c r="D174" s="207" t="str">
        <f>IF('Dépenses rémunération au réel'!$D174="","",'Dépenses rémunération au réel'!$D174)</f>
        <v/>
      </c>
      <c r="E174" s="123" t="str">
        <f>IF('Dépenses rémunération au réel'!$E174="","",'Dépenses rémunération au réel'!$E174)</f>
        <v/>
      </c>
      <c r="F174" s="123" t="str">
        <f>IF('Dépenses rémunération au réel'!$F174="","",'Dépenses rémunération au réel'!$F174)</f>
        <v/>
      </c>
      <c r="G174" s="296" t="str">
        <f>IF('Dépenses rémunération au réel'!$G174="","",'Dépenses rémunération au réel'!$G174)</f>
        <v/>
      </c>
      <c r="H174" s="296" t="str">
        <f>IF('Dépenses rémunération au réel'!$H174="","",'Dépenses rémunération au réel'!$H174)</f>
        <v/>
      </c>
      <c r="I174" s="140" t="str">
        <f>IF('Dépenses rémunération au réel'!$I174="","",'Dépenses rémunération au réel'!$I174)</f>
        <v/>
      </c>
      <c r="J174" s="192" t="str">
        <f>IF('Dépenses rémunération au réel'!$J174="","",'Dépenses rémunération au réel'!$J174)</f>
        <v/>
      </c>
      <c r="K174" s="200" t="str">
        <f>IF('Dépenses rémunération au réel'!$K174="","",'Dépenses rémunération au réel'!$K174)</f>
        <v/>
      </c>
      <c r="L174" s="215" t="str">
        <f>IF('Dépenses rémunération au réel'!$L174=0,"",'Dépenses rémunération au réel'!$L174)</f>
        <v/>
      </c>
      <c r="M174" s="191"/>
      <c r="N174" s="337" t="str">
        <f t="shared" si="15"/>
        <v/>
      </c>
      <c r="O174" s="337" t="str">
        <f t="shared" si="16"/>
        <v/>
      </c>
      <c r="P174" s="191"/>
      <c r="Q174" s="340"/>
      <c r="R174" s="340"/>
      <c r="S174" s="141" t="str">
        <f t="shared" si="17"/>
        <v/>
      </c>
      <c r="T174" s="357"/>
      <c r="U174" s="193"/>
      <c r="V174" s="209" t="str">
        <f t="shared" si="13"/>
        <v/>
      </c>
      <c r="W174" s="209" t="str">
        <f t="shared" si="18"/>
        <v/>
      </c>
      <c r="X174" s="450" t="str">
        <f>IF(AND(OR(M174="KO",L174&lt;&gt;""),OR(M174="",N174="",O174="")),Listes!$A$68,IF(AND(L174&lt;S174,U174=""),Listes!$A$70,IF(AND(L174&lt;&gt;"",S174&lt;L174,T174=""),Listes!$A$72,IF(AND(Y174="",OR(M174&lt;&gt;"",N174&lt;&gt;"",O174&lt;&gt;"",P174&lt;&gt;"",Q174&lt;&gt;"",R174&lt;&gt;"")),Listes!$A$73,""))))</f>
        <v/>
      </c>
      <c r="Y174" s="291"/>
      <c r="Z174" s="155">
        <f t="shared" si="14"/>
        <v>0</v>
      </c>
    </row>
    <row r="175" spans="1:26" ht="16.149999999999999" customHeight="1" x14ac:dyDescent="0.35">
      <c r="A175" s="126">
        <v>169</v>
      </c>
      <c r="B175" s="206" t="str">
        <f>IF('Dépenses rémunération au réel'!$B175="","",'Dépenses rémunération au réel'!$B175)</f>
        <v/>
      </c>
      <c r="C175" s="206" t="str">
        <f>IF('Dépenses rémunération au réel'!$C175="","",'Dépenses rémunération au réel'!$C175)</f>
        <v/>
      </c>
      <c r="D175" s="207" t="str">
        <f>IF('Dépenses rémunération au réel'!$D175="","",'Dépenses rémunération au réel'!$D175)</f>
        <v/>
      </c>
      <c r="E175" s="123" t="str">
        <f>IF('Dépenses rémunération au réel'!$E175="","",'Dépenses rémunération au réel'!$E175)</f>
        <v/>
      </c>
      <c r="F175" s="123" t="str">
        <f>IF('Dépenses rémunération au réel'!$F175="","",'Dépenses rémunération au réel'!$F175)</f>
        <v/>
      </c>
      <c r="G175" s="296" t="str">
        <f>IF('Dépenses rémunération au réel'!$G175="","",'Dépenses rémunération au réel'!$G175)</f>
        <v/>
      </c>
      <c r="H175" s="296" t="str">
        <f>IF('Dépenses rémunération au réel'!$H175="","",'Dépenses rémunération au réel'!$H175)</f>
        <v/>
      </c>
      <c r="I175" s="140" t="str">
        <f>IF('Dépenses rémunération au réel'!$I175="","",'Dépenses rémunération au réel'!$I175)</f>
        <v/>
      </c>
      <c r="J175" s="192" t="str">
        <f>IF('Dépenses rémunération au réel'!$J175="","",'Dépenses rémunération au réel'!$J175)</f>
        <v/>
      </c>
      <c r="K175" s="200" t="str">
        <f>IF('Dépenses rémunération au réel'!$K175="","",'Dépenses rémunération au réel'!$K175)</f>
        <v/>
      </c>
      <c r="L175" s="215" t="str">
        <f>IF('Dépenses rémunération au réel'!$L175=0,"",'Dépenses rémunération au réel'!$L175)</f>
        <v/>
      </c>
      <c r="M175" s="191"/>
      <c r="N175" s="337" t="str">
        <f t="shared" si="15"/>
        <v/>
      </c>
      <c r="O175" s="337" t="str">
        <f t="shared" si="16"/>
        <v/>
      </c>
      <c r="P175" s="191"/>
      <c r="Q175" s="340"/>
      <c r="R175" s="340"/>
      <c r="S175" s="141" t="str">
        <f t="shared" si="17"/>
        <v/>
      </c>
      <c r="T175" s="357"/>
      <c r="U175" s="193"/>
      <c r="V175" s="209" t="str">
        <f t="shared" si="13"/>
        <v/>
      </c>
      <c r="W175" s="209" t="str">
        <f t="shared" si="18"/>
        <v/>
      </c>
      <c r="X175" s="450" t="str">
        <f>IF(AND(OR(M175="KO",L175&lt;&gt;""),OR(M175="",N175="",O175="")),Listes!$A$68,IF(AND(L175&lt;S175,U175=""),Listes!$A$70,IF(AND(L175&lt;&gt;"",S175&lt;L175,T175=""),Listes!$A$72,IF(AND(Y175="",OR(M175&lt;&gt;"",N175&lt;&gt;"",O175&lt;&gt;"",P175&lt;&gt;"",Q175&lt;&gt;"",R175&lt;&gt;"")),Listes!$A$73,""))))</f>
        <v/>
      </c>
      <c r="Y175" s="291"/>
      <c r="Z175" s="155">
        <f t="shared" si="14"/>
        <v>0</v>
      </c>
    </row>
    <row r="176" spans="1:26" ht="16.149999999999999" customHeight="1" x14ac:dyDescent="0.35">
      <c r="A176" s="126">
        <v>170</v>
      </c>
      <c r="B176" s="206" t="str">
        <f>IF('Dépenses rémunération au réel'!$B176="","",'Dépenses rémunération au réel'!$B176)</f>
        <v/>
      </c>
      <c r="C176" s="206" t="str">
        <f>IF('Dépenses rémunération au réel'!$C176="","",'Dépenses rémunération au réel'!$C176)</f>
        <v/>
      </c>
      <c r="D176" s="207" t="str">
        <f>IF('Dépenses rémunération au réel'!$D176="","",'Dépenses rémunération au réel'!$D176)</f>
        <v/>
      </c>
      <c r="E176" s="123" t="str">
        <f>IF('Dépenses rémunération au réel'!$E176="","",'Dépenses rémunération au réel'!$E176)</f>
        <v/>
      </c>
      <c r="F176" s="123" t="str">
        <f>IF('Dépenses rémunération au réel'!$F176="","",'Dépenses rémunération au réel'!$F176)</f>
        <v/>
      </c>
      <c r="G176" s="296" t="str">
        <f>IF('Dépenses rémunération au réel'!$G176="","",'Dépenses rémunération au réel'!$G176)</f>
        <v/>
      </c>
      <c r="H176" s="296" t="str">
        <f>IF('Dépenses rémunération au réel'!$H176="","",'Dépenses rémunération au réel'!$H176)</f>
        <v/>
      </c>
      <c r="I176" s="140" t="str">
        <f>IF('Dépenses rémunération au réel'!$I176="","",'Dépenses rémunération au réel'!$I176)</f>
        <v/>
      </c>
      <c r="J176" s="192" t="str">
        <f>IF('Dépenses rémunération au réel'!$J176="","",'Dépenses rémunération au réel'!$J176)</f>
        <v/>
      </c>
      <c r="K176" s="200" t="str">
        <f>IF('Dépenses rémunération au réel'!$K176="","",'Dépenses rémunération au réel'!$K176)</f>
        <v/>
      </c>
      <c r="L176" s="215" t="str">
        <f>IF('Dépenses rémunération au réel'!$L176=0,"",'Dépenses rémunération au réel'!$L176)</f>
        <v/>
      </c>
      <c r="M176" s="191"/>
      <c r="N176" s="337" t="str">
        <f t="shared" si="15"/>
        <v/>
      </c>
      <c r="O176" s="337" t="str">
        <f t="shared" si="16"/>
        <v/>
      </c>
      <c r="P176" s="191"/>
      <c r="Q176" s="340"/>
      <c r="R176" s="340"/>
      <c r="S176" s="141" t="str">
        <f t="shared" si="17"/>
        <v/>
      </c>
      <c r="T176" s="357"/>
      <c r="U176" s="193"/>
      <c r="V176" s="209" t="str">
        <f t="shared" si="13"/>
        <v/>
      </c>
      <c r="W176" s="209" t="str">
        <f t="shared" si="18"/>
        <v/>
      </c>
      <c r="X176" s="450" t="str">
        <f>IF(AND(OR(M176="KO",L176&lt;&gt;""),OR(M176="",N176="",O176="")),Listes!$A$68,IF(AND(L176&lt;S176,U176=""),Listes!$A$70,IF(AND(L176&lt;&gt;"",S176&lt;L176,T176=""),Listes!$A$72,IF(AND(Y176="",OR(M176&lt;&gt;"",N176&lt;&gt;"",O176&lt;&gt;"",P176&lt;&gt;"",Q176&lt;&gt;"",R176&lt;&gt;"")),Listes!$A$73,""))))</f>
        <v/>
      </c>
      <c r="Y176" s="291"/>
      <c r="Z176" s="155">
        <f t="shared" si="14"/>
        <v>0</v>
      </c>
    </row>
    <row r="177" spans="1:26" ht="16.149999999999999" customHeight="1" x14ac:dyDescent="0.35">
      <c r="A177" s="126">
        <v>171</v>
      </c>
      <c r="B177" s="206" t="str">
        <f>IF('Dépenses rémunération au réel'!$B177="","",'Dépenses rémunération au réel'!$B177)</f>
        <v/>
      </c>
      <c r="C177" s="206" t="str">
        <f>IF('Dépenses rémunération au réel'!$C177="","",'Dépenses rémunération au réel'!$C177)</f>
        <v/>
      </c>
      <c r="D177" s="207" t="str">
        <f>IF('Dépenses rémunération au réel'!$D177="","",'Dépenses rémunération au réel'!$D177)</f>
        <v/>
      </c>
      <c r="E177" s="123" t="str">
        <f>IF('Dépenses rémunération au réel'!$E177="","",'Dépenses rémunération au réel'!$E177)</f>
        <v/>
      </c>
      <c r="F177" s="123" t="str">
        <f>IF('Dépenses rémunération au réel'!$F177="","",'Dépenses rémunération au réel'!$F177)</f>
        <v/>
      </c>
      <c r="G177" s="296" t="str">
        <f>IF('Dépenses rémunération au réel'!$G177="","",'Dépenses rémunération au réel'!$G177)</f>
        <v/>
      </c>
      <c r="H177" s="296" t="str">
        <f>IF('Dépenses rémunération au réel'!$H177="","",'Dépenses rémunération au réel'!$H177)</f>
        <v/>
      </c>
      <c r="I177" s="140" t="str">
        <f>IF('Dépenses rémunération au réel'!$I177="","",'Dépenses rémunération au réel'!$I177)</f>
        <v/>
      </c>
      <c r="J177" s="192" t="str">
        <f>IF('Dépenses rémunération au réel'!$J177="","",'Dépenses rémunération au réel'!$J177)</f>
        <v/>
      </c>
      <c r="K177" s="200" t="str">
        <f>IF('Dépenses rémunération au réel'!$K177="","",'Dépenses rémunération au réel'!$K177)</f>
        <v/>
      </c>
      <c r="L177" s="215" t="str">
        <f>IF('Dépenses rémunération au réel'!$L177=0,"",'Dépenses rémunération au réel'!$L177)</f>
        <v/>
      </c>
      <c r="M177" s="191"/>
      <c r="N177" s="337" t="str">
        <f t="shared" si="15"/>
        <v/>
      </c>
      <c r="O177" s="337" t="str">
        <f t="shared" si="16"/>
        <v/>
      </c>
      <c r="P177" s="191"/>
      <c r="Q177" s="340"/>
      <c r="R177" s="340"/>
      <c r="S177" s="141" t="str">
        <f t="shared" si="17"/>
        <v/>
      </c>
      <c r="T177" s="357"/>
      <c r="U177" s="193"/>
      <c r="V177" s="209" t="str">
        <f t="shared" si="13"/>
        <v/>
      </c>
      <c r="W177" s="209" t="str">
        <f t="shared" si="18"/>
        <v/>
      </c>
      <c r="X177" s="450" t="str">
        <f>IF(AND(OR(M177="KO",L177&lt;&gt;""),OR(M177="",N177="",O177="")),Listes!$A$68,IF(AND(L177&lt;S177,U177=""),Listes!$A$70,IF(AND(L177&lt;&gt;"",S177&lt;L177,T177=""),Listes!$A$72,IF(AND(Y177="",OR(M177&lt;&gt;"",N177&lt;&gt;"",O177&lt;&gt;"",P177&lt;&gt;"",Q177&lt;&gt;"",R177&lt;&gt;"")),Listes!$A$73,""))))</f>
        <v/>
      </c>
      <c r="Y177" s="291"/>
      <c r="Z177" s="155">
        <f t="shared" si="14"/>
        <v>0</v>
      </c>
    </row>
    <row r="178" spans="1:26" ht="16.149999999999999" customHeight="1" x14ac:dyDescent="0.35">
      <c r="A178" s="126">
        <v>172</v>
      </c>
      <c r="B178" s="206" t="str">
        <f>IF('Dépenses rémunération au réel'!$B178="","",'Dépenses rémunération au réel'!$B178)</f>
        <v/>
      </c>
      <c r="C178" s="206" t="str">
        <f>IF('Dépenses rémunération au réel'!$C178="","",'Dépenses rémunération au réel'!$C178)</f>
        <v/>
      </c>
      <c r="D178" s="207" t="str">
        <f>IF('Dépenses rémunération au réel'!$D178="","",'Dépenses rémunération au réel'!$D178)</f>
        <v/>
      </c>
      <c r="E178" s="123" t="str">
        <f>IF('Dépenses rémunération au réel'!$E178="","",'Dépenses rémunération au réel'!$E178)</f>
        <v/>
      </c>
      <c r="F178" s="123" t="str">
        <f>IF('Dépenses rémunération au réel'!$F178="","",'Dépenses rémunération au réel'!$F178)</f>
        <v/>
      </c>
      <c r="G178" s="296" t="str">
        <f>IF('Dépenses rémunération au réel'!$G178="","",'Dépenses rémunération au réel'!$G178)</f>
        <v/>
      </c>
      <c r="H178" s="296" t="str">
        <f>IF('Dépenses rémunération au réel'!$H178="","",'Dépenses rémunération au réel'!$H178)</f>
        <v/>
      </c>
      <c r="I178" s="140" t="str">
        <f>IF('Dépenses rémunération au réel'!$I178="","",'Dépenses rémunération au réel'!$I178)</f>
        <v/>
      </c>
      <c r="J178" s="192" t="str">
        <f>IF('Dépenses rémunération au réel'!$J178="","",'Dépenses rémunération au réel'!$J178)</f>
        <v/>
      </c>
      <c r="K178" s="200" t="str">
        <f>IF('Dépenses rémunération au réel'!$K178="","",'Dépenses rémunération au réel'!$K178)</f>
        <v/>
      </c>
      <c r="L178" s="215" t="str">
        <f>IF('Dépenses rémunération au réel'!$L178=0,"",'Dépenses rémunération au réel'!$L178)</f>
        <v/>
      </c>
      <c r="M178" s="191"/>
      <c r="N178" s="337" t="str">
        <f t="shared" si="15"/>
        <v/>
      </c>
      <c r="O178" s="337" t="str">
        <f t="shared" si="16"/>
        <v/>
      </c>
      <c r="P178" s="191"/>
      <c r="Q178" s="340"/>
      <c r="R178" s="340"/>
      <c r="S178" s="141" t="str">
        <f t="shared" si="17"/>
        <v/>
      </c>
      <c r="T178" s="357"/>
      <c r="U178" s="193"/>
      <c r="V178" s="209" t="str">
        <f t="shared" si="13"/>
        <v/>
      </c>
      <c r="W178" s="209" t="str">
        <f t="shared" si="18"/>
        <v/>
      </c>
      <c r="X178" s="450" t="str">
        <f>IF(AND(OR(M178="KO",L178&lt;&gt;""),OR(M178="",N178="",O178="")),Listes!$A$68,IF(AND(L178&lt;S178,U178=""),Listes!$A$70,IF(AND(L178&lt;&gt;"",S178&lt;L178,T178=""),Listes!$A$72,IF(AND(Y178="",OR(M178&lt;&gt;"",N178&lt;&gt;"",O178&lt;&gt;"",P178&lt;&gt;"",Q178&lt;&gt;"",R178&lt;&gt;"")),Listes!$A$73,""))))</f>
        <v/>
      </c>
      <c r="Y178" s="291"/>
      <c r="Z178" s="155">
        <f t="shared" si="14"/>
        <v>0</v>
      </c>
    </row>
    <row r="179" spans="1:26" ht="16.149999999999999" customHeight="1" x14ac:dyDescent="0.35">
      <c r="A179" s="126">
        <v>173</v>
      </c>
      <c r="B179" s="206" t="str">
        <f>IF('Dépenses rémunération au réel'!$B179="","",'Dépenses rémunération au réel'!$B179)</f>
        <v/>
      </c>
      <c r="C179" s="206" t="str">
        <f>IF('Dépenses rémunération au réel'!$C179="","",'Dépenses rémunération au réel'!$C179)</f>
        <v/>
      </c>
      <c r="D179" s="207" t="str">
        <f>IF('Dépenses rémunération au réel'!$D179="","",'Dépenses rémunération au réel'!$D179)</f>
        <v/>
      </c>
      <c r="E179" s="123" t="str">
        <f>IF('Dépenses rémunération au réel'!$E179="","",'Dépenses rémunération au réel'!$E179)</f>
        <v/>
      </c>
      <c r="F179" s="123" t="str">
        <f>IF('Dépenses rémunération au réel'!$F179="","",'Dépenses rémunération au réel'!$F179)</f>
        <v/>
      </c>
      <c r="G179" s="296" t="str">
        <f>IF('Dépenses rémunération au réel'!$G179="","",'Dépenses rémunération au réel'!$G179)</f>
        <v/>
      </c>
      <c r="H179" s="296" t="str">
        <f>IF('Dépenses rémunération au réel'!$H179="","",'Dépenses rémunération au réel'!$H179)</f>
        <v/>
      </c>
      <c r="I179" s="140" t="str">
        <f>IF('Dépenses rémunération au réel'!$I179="","",'Dépenses rémunération au réel'!$I179)</f>
        <v/>
      </c>
      <c r="J179" s="192" t="str">
        <f>IF('Dépenses rémunération au réel'!$J179="","",'Dépenses rémunération au réel'!$J179)</f>
        <v/>
      </c>
      <c r="K179" s="200" t="str">
        <f>IF('Dépenses rémunération au réel'!$K179="","",'Dépenses rémunération au réel'!$K179)</f>
        <v/>
      </c>
      <c r="L179" s="215" t="str">
        <f>IF('Dépenses rémunération au réel'!$L179=0,"",'Dépenses rémunération au réel'!$L179)</f>
        <v/>
      </c>
      <c r="M179" s="191"/>
      <c r="N179" s="337" t="str">
        <f t="shared" si="15"/>
        <v/>
      </c>
      <c r="O179" s="337" t="str">
        <f t="shared" si="16"/>
        <v/>
      </c>
      <c r="P179" s="191"/>
      <c r="Q179" s="340"/>
      <c r="R179" s="340"/>
      <c r="S179" s="141" t="str">
        <f t="shared" si="17"/>
        <v/>
      </c>
      <c r="T179" s="357"/>
      <c r="U179" s="193"/>
      <c r="V179" s="209" t="str">
        <f t="shared" si="13"/>
        <v/>
      </c>
      <c r="W179" s="209" t="str">
        <f t="shared" si="18"/>
        <v/>
      </c>
      <c r="X179" s="450" t="str">
        <f>IF(AND(OR(M179="KO",L179&lt;&gt;""),OR(M179="",N179="",O179="")),Listes!$A$68,IF(AND(L179&lt;S179,U179=""),Listes!$A$70,IF(AND(L179&lt;&gt;"",S179&lt;L179,T179=""),Listes!$A$72,IF(AND(Y179="",OR(M179&lt;&gt;"",N179&lt;&gt;"",O179&lt;&gt;"",P179&lt;&gt;"",Q179&lt;&gt;"",R179&lt;&gt;"")),Listes!$A$73,""))))</f>
        <v/>
      </c>
      <c r="Y179" s="291"/>
      <c r="Z179" s="155">
        <f t="shared" si="14"/>
        <v>0</v>
      </c>
    </row>
    <row r="180" spans="1:26" ht="16.149999999999999" customHeight="1" x14ac:dyDescent="0.35">
      <c r="A180" s="126">
        <v>174</v>
      </c>
      <c r="B180" s="206" t="str">
        <f>IF('Dépenses rémunération au réel'!$B180="","",'Dépenses rémunération au réel'!$B180)</f>
        <v/>
      </c>
      <c r="C180" s="206" t="str">
        <f>IF('Dépenses rémunération au réel'!$C180="","",'Dépenses rémunération au réel'!$C180)</f>
        <v/>
      </c>
      <c r="D180" s="207" t="str">
        <f>IF('Dépenses rémunération au réel'!$D180="","",'Dépenses rémunération au réel'!$D180)</f>
        <v/>
      </c>
      <c r="E180" s="123" t="str">
        <f>IF('Dépenses rémunération au réel'!$E180="","",'Dépenses rémunération au réel'!$E180)</f>
        <v/>
      </c>
      <c r="F180" s="123" t="str">
        <f>IF('Dépenses rémunération au réel'!$F180="","",'Dépenses rémunération au réel'!$F180)</f>
        <v/>
      </c>
      <c r="G180" s="296" t="str">
        <f>IF('Dépenses rémunération au réel'!$G180="","",'Dépenses rémunération au réel'!$G180)</f>
        <v/>
      </c>
      <c r="H180" s="296" t="str">
        <f>IF('Dépenses rémunération au réel'!$H180="","",'Dépenses rémunération au réel'!$H180)</f>
        <v/>
      </c>
      <c r="I180" s="140" t="str">
        <f>IF('Dépenses rémunération au réel'!$I180="","",'Dépenses rémunération au réel'!$I180)</f>
        <v/>
      </c>
      <c r="J180" s="192" t="str">
        <f>IF('Dépenses rémunération au réel'!$J180="","",'Dépenses rémunération au réel'!$J180)</f>
        <v/>
      </c>
      <c r="K180" s="200" t="str">
        <f>IF('Dépenses rémunération au réel'!$K180="","",'Dépenses rémunération au réel'!$K180)</f>
        <v/>
      </c>
      <c r="L180" s="215" t="str">
        <f>IF('Dépenses rémunération au réel'!$L180=0,"",'Dépenses rémunération au réel'!$L180)</f>
        <v/>
      </c>
      <c r="M180" s="191"/>
      <c r="N180" s="337" t="str">
        <f t="shared" si="15"/>
        <v/>
      </c>
      <c r="O180" s="337" t="str">
        <f t="shared" si="16"/>
        <v/>
      </c>
      <c r="P180" s="191"/>
      <c r="Q180" s="340"/>
      <c r="R180" s="340"/>
      <c r="S180" s="141" t="str">
        <f t="shared" si="17"/>
        <v/>
      </c>
      <c r="T180" s="357"/>
      <c r="U180" s="193"/>
      <c r="V180" s="209" t="str">
        <f t="shared" si="13"/>
        <v/>
      </c>
      <c r="W180" s="209" t="str">
        <f t="shared" si="18"/>
        <v/>
      </c>
      <c r="X180" s="450" t="str">
        <f>IF(AND(OR(M180="KO",L180&lt;&gt;""),OR(M180="",N180="",O180="")),Listes!$A$68,IF(AND(L180&lt;S180,U180=""),Listes!$A$70,IF(AND(L180&lt;&gt;"",S180&lt;L180,T180=""),Listes!$A$72,IF(AND(Y180="",OR(M180&lt;&gt;"",N180&lt;&gt;"",O180&lt;&gt;"",P180&lt;&gt;"",Q180&lt;&gt;"",R180&lt;&gt;"")),Listes!$A$73,""))))</f>
        <v/>
      </c>
      <c r="Y180" s="291"/>
      <c r="Z180" s="155">
        <f t="shared" si="14"/>
        <v>0</v>
      </c>
    </row>
    <row r="181" spans="1:26" ht="16.149999999999999" customHeight="1" x14ac:dyDescent="0.35">
      <c r="A181" s="126">
        <v>175</v>
      </c>
      <c r="B181" s="206" t="str">
        <f>IF('Dépenses rémunération au réel'!$B181="","",'Dépenses rémunération au réel'!$B181)</f>
        <v/>
      </c>
      <c r="C181" s="206" t="str">
        <f>IF('Dépenses rémunération au réel'!$C181="","",'Dépenses rémunération au réel'!$C181)</f>
        <v/>
      </c>
      <c r="D181" s="207" t="str">
        <f>IF('Dépenses rémunération au réel'!$D181="","",'Dépenses rémunération au réel'!$D181)</f>
        <v/>
      </c>
      <c r="E181" s="123" t="str">
        <f>IF('Dépenses rémunération au réel'!$E181="","",'Dépenses rémunération au réel'!$E181)</f>
        <v/>
      </c>
      <c r="F181" s="123" t="str">
        <f>IF('Dépenses rémunération au réel'!$F181="","",'Dépenses rémunération au réel'!$F181)</f>
        <v/>
      </c>
      <c r="G181" s="296" t="str">
        <f>IF('Dépenses rémunération au réel'!$G181="","",'Dépenses rémunération au réel'!$G181)</f>
        <v/>
      </c>
      <c r="H181" s="296" t="str">
        <f>IF('Dépenses rémunération au réel'!$H181="","",'Dépenses rémunération au réel'!$H181)</f>
        <v/>
      </c>
      <c r="I181" s="140" t="str">
        <f>IF('Dépenses rémunération au réel'!$I181="","",'Dépenses rémunération au réel'!$I181)</f>
        <v/>
      </c>
      <c r="J181" s="192" t="str">
        <f>IF('Dépenses rémunération au réel'!$J181="","",'Dépenses rémunération au réel'!$J181)</f>
        <v/>
      </c>
      <c r="K181" s="200" t="str">
        <f>IF('Dépenses rémunération au réel'!$K181="","",'Dépenses rémunération au réel'!$K181)</f>
        <v/>
      </c>
      <c r="L181" s="215" t="str">
        <f>IF('Dépenses rémunération au réel'!$L181=0,"",'Dépenses rémunération au réel'!$L181)</f>
        <v/>
      </c>
      <c r="M181" s="191"/>
      <c r="N181" s="337" t="str">
        <f t="shared" si="15"/>
        <v/>
      </c>
      <c r="O181" s="337" t="str">
        <f t="shared" si="16"/>
        <v/>
      </c>
      <c r="P181" s="191"/>
      <c r="Q181" s="340"/>
      <c r="R181" s="340"/>
      <c r="S181" s="141" t="str">
        <f t="shared" si="17"/>
        <v/>
      </c>
      <c r="T181" s="357"/>
      <c r="U181" s="193"/>
      <c r="V181" s="209" t="str">
        <f t="shared" si="13"/>
        <v/>
      </c>
      <c r="W181" s="209" t="str">
        <f t="shared" si="18"/>
        <v/>
      </c>
      <c r="X181" s="450" t="str">
        <f>IF(AND(OR(M181="KO",L181&lt;&gt;""),OR(M181="",N181="",O181="")),Listes!$A$68,IF(AND(L181&lt;S181,U181=""),Listes!$A$70,IF(AND(L181&lt;&gt;"",S181&lt;L181,T181=""),Listes!$A$72,IF(AND(Y181="",OR(M181&lt;&gt;"",N181&lt;&gt;"",O181&lt;&gt;"",P181&lt;&gt;"",Q181&lt;&gt;"",R181&lt;&gt;"")),Listes!$A$73,""))))</f>
        <v/>
      </c>
      <c r="Y181" s="291"/>
      <c r="Z181" s="155">
        <f t="shared" si="14"/>
        <v>0</v>
      </c>
    </row>
    <row r="182" spans="1:26" ht="16.149999999999999" customHeight="1" x14ac:dyDescent="0.35">
      <c r="A182" s="126">
        <v>176</v>
      </c>
      <c r="B182" s="206" t="str">
        <f>IF('Dépenses rémunération au réel'!$B182="","",'Dépenses rémunération au réel'!$B182)</f>
        <v/>
      </c>
      <c r="C182" s="206" t="str">
        <f>IF('Dépenses rémunération au réel'!$C182="","",'Dépenses rémunération au réel'!$C182)</f>
        <v/>
      </c>
      <c r="D182" s="207" t="str">
        <f>IF('Dépenses rémunération au réel'!$D182="","",'Dépenses rémunération au réel'!$D182)</f>
        <v/>
      </c>
      <c r="E182" s="123" t="str">
        <f>IF('Dépenses rémunération au réel'!$E182="","",'Dépenses rémunération au réel'!$E182)</f>
        <v/>
      </c>
      <c r="F182" s="123" t="str">
        <f>IF('Dépenses rémunération au réel'!$F182="","",'Dépenses rémunération au réel'!$F182)</f>
        <v/>
      </c>
      <c r="G182" s="296" t="str">
        <f>IF('Dépenses rémunération au réel'!$G182="","",'Dépenses rémunération au réel'!$G182)</f>
        <v/>
      </c>
      <c r="H182" s="296" t="str">
        <f>IF('Dépenses rémunération au réel'!$H182="","",'Dépenses rémunération au réel'!$H182)</f>
        <v/>
      </c>
      <c r="I182" s="140" t="str">
        <f>IF('Dépenses rémunération au réel'!$I182="","",'Dépenses rémunération au réel'!$I182)</f>
        <v/>
      </c>
      <c r="J182" s="192" t="str">
        <f>IF('Dépenses rémunération au réel'!$J182="","",'Dépenses rémunération au réel'!$J182)</f>
        <v/>
      </c>
      <c r="K182" s="200" t="str">
        <f>IF('Dépenses rémunération au réel'!$K182="","",'Dépenses rémunération au réel'!$K182)</f>
        <v/>
      </c>
      <c r="L182" s="215" t="str">
        <f>IF('Dépenses rémunération au réel'!$L182=0,"",'Dépenses rémunération au réel'!$L182)</f>
        <v/>
      </c>
      <c r="M182" s="191"/>
      <c r="N182" s="337" t="str">
        <f t="shared" si="15"/>
        <v/>
      </c>
      <c r="O182" s="337" t="str">
        <f t="shared" si="16"/>
        <v/>
      </c>
      <c r="P182" s="191"/>
      <c r="Q182" s="340"/>
      <c r="R182" s="340"/>
      <c r="S182" s="141" t="str">
        <f t="shared" si="17"/>
        <v/>
      </c>
      <c r="T182" s="357"/>
      <c r="U182" s="193"/>
      <c r="V182" s="209" t="str">
        <f t="shared" si="13"/>
        <v/>
      </c>
      <c r="W182" s="209" t="str">
        <f t="shared" si="18"/>
        <v/>
      </c>
      <c r="X182" s="450" t="str">
        <f>IF(AND(OR(M182="KO",L182&lt;&gt;""),OR(M182="",N182="",O182="")),Listes!$A$68,IF(AND(L182&lt;S182,U182=""),Listes!$A$70,IF(AND(L182&lt;&gt;"",S182&lt;L182,T182=""),Listes!$A$72,IF(AND(Y182="",OR(M182&lt;&gt;"",N182&lt;&gt;"",O182&lt;&gt;"",P182&lt;&gt;"",Q182&lt;&gt;"",R182&lt;&gt;"")),Listes!$A$73,""))))</f>
        <v/>
      </c>
      <c r="Y182" s="291"/>
      <c r="Z182" s="155">
        <f t="shared" si="14"/>
        <v>0</v>
      </c>
    </row>
    <row r="183" spans="1:26" ht="16.149999999999999" customHeight="1" x14ac:dyDescent="0.35">
      <c r="A183" s="126">
        <v>177</v>
      </c>
      <c r="B183" s="206" t="str">
        <f>IF('Dépenses rémunération au réel'!$B183="","",'Dépenses rémunération au réel'!$B183)</f>
        <v/>
      </c>
      <c r="C183" s="206" t="str">
        <f>IF('Dépenses rémunération au réel'!$C183="","",'Dépenses rémunération au réel'!$C183)</f>
        <v/>
      </c>
      <c r="D183" s="207" t="str">
        <f>IF('Dépenses rémunération au réel'!$D183="","",'Dépenses rémunération au réel'!$D183)</f>
        <v/>
      </c>
      <c r="E183" s="123" t="str">
        <f>IF('Dépenses rémunération au réel'!$E183="","",'Dépenses rémunération au réel'!$E183)</f>
        <v/>
      </c>
      <c r="F183" s="123" t="str">
        <f>IF('Dépenses rémunération au réel'!$F183="","",'Dépenses rémunération au réel'!$F183)</f>
        <v/>
      </c>
      <c r="G183" s="296" t="str">
        <f>IF('Dépenses rémunération au réel'!$G183="","",'Dépenses rémunération au réel'!$G183)</f>
        <v/>
      </c>
      <c r="H183" s="296" t="str">
        <f>IF('Dépenses rémunération au réel'!$H183="","",'Dépenses rémunération au réel'!$H183)</f>
        <v/>
      </c>
      <c r="I183" s="140" t="str">
        <f>IF('Dépenses rémunération au réel'!$I183="","",'Dépenses rémunération au réel'!$I183)</f>
        <v/>
      </c>
      <c r="J183" s="192" t="str">
        <f>IF('Dépenses rémunération au réel'!$J183="","",'Dépenses rémunération au réel'!$J183)</f>
        <v/>
      </c>
      <c r="K183" s="200" t="str">
        <f>IF('Dépenses rémunération au réel'!$K183="","",'Dépenses rémunération au réel'!$K183)</f>
        <v/>
      </c>
      <c r="L183" s="215" t="str">
        <f>IF('Dépenses rémunération au réel'!$L183=0,"",'Dépenses rémunération au réel'!$L183)</f>
        <v/>
      </c>
      <c r="M183" s="191"/>
      <c r="N183" s="337" t="str">
        <f t="shared" si="15"/>
        <v/>
      </c>
      <c r="O183" s="337" t="str">
        <f t="shared" si="16"/>
        <v/>
      </c>
      <c r="P183" s="191"/>
      <c r="Q183" s="340"/>
      <c r="R183" s="340"/>
      <c r="S183" s="141" t="str">
        <f t="shared" si="17"/>
        <v/>
      </c>
      <c r="T183" s="357"/>
      <c r="U183" s="193"/>
      <c r="V183" s="209" t="str">
        <f t="shared" si="13"/>
        <v/>
      </c>
      <c r="W183" s="209" t="str">
        <f t="shared" si="18"/>
        <v/>
      </c>
      <c r="X183" s="450" t="str">
        <f>IF(AND(OR(M183="KO",L183&lt;&gt;""),OR(M183="",N183="",O183="")),Listes!$A$68,IF(AND(L183&lt;S183,U183=""),Listes!$A$70,IF(AND(L183&lt;&gt;"",S183&lt;L183,T183=""),Listes!$A$72,IF(AND(Y183="",OR(M183&lt;&gt;"",N183&lt;&gt;"",O183&lt;&gt;"",P183&lt;&gt;"",Q183&lt;&gt;"",R183&lt;&gt;"")),Listes!$A$73,""))))</f>
        <v/>
      </c>
      <c r="Y183" s="291"/>
      <c r="Z183" s="155">
        <f t="shared" si="14"/>
        <v>0</v>
      </c>
    </row>
    <row r="184" spans="1:26" ht="16.149999999999999" customHeight="1" x14ac:dyDescent="0.35">
      <c r="A184" s="126">
        <v>178</v>
      </c>
      <c r="B184" s="206" t="str">
        <f>IF('Dépenses rémunération au réel'!$B184="","",'Dépenses rémunération au réel'!$B184)</f>
        <v/>
      </c>
      <c r="C184" s="206" t="str">
        <f>IF('Dépenses rémunération au réel'!$C184="","",'Dépenses rémunération au réel'!$C184)</f>
        <v/>
      </c>
      <c r="D184" s="207" t="str">
        <f>IF('Dépenses rémunération au réel'!$D184="","",'Dépenses rémunération au réel'!$D184)</f>
        <v/>
      </c>
      <c r="E184" s="123" t="str">
        <f>IF('Dépenses rémunération au réel'!$E184="","",'Dépenses rémunération au réel'!$E184)</f>
        <v/>
      </c>
      <c r="F184" s="123" t="str">
        <f>IF('Dépenses rémunération au réel'!$F184="","",'Dépenses rémunération au réel'!$F184)</f>
        <v/>
      </c>
      <c r="G184" s="296" t="str">
        <f>IF('Dépenses rémunération au réel'!$G184="","",'Dépenses rémunération au réel'!$G184)</f>
        <v/>
      </c>
      <c r="H184" s="296" t="str">
        <f>IF('Dépenses rémunération au réel'!$H184="","",'Dépenses rémunération au réel'!$H184)</f>
        <v/>
      </c>
      <c r="I184" s="140" t="str">
        <f>IF('Dépenses rémunération au réel'!$I184="","",'Dépenses rémunération au réel'!$I184)</f>
        <v/>
      </c>
      <c r="J184" s="192" t="str">
        <f>IF('Dépenses rémunération au réel'!$J184="","",'Dépenses rémunération au réel'!$J184)</f>
        <v/>
      </c>
      <c r="K184" s="200" t="str">
        <f>IF('Dépenses rémunération au réel'!$K184="","",'Dépenses rémunération au réel'!$K184)</f>
        <v/>
      </c>
      <c r="L184" s="215" t="str">
        <f>IF('Dépenses rémunération au réel'!$L184=0,"",'Dépenses rémunération au réel'!$L184)</f>
        <v/>
      </c>
      <c r="M184" s="191"/>
      <c r="N184" s="337" t="str">
        <f t="shared" si="15"/>
        <v/>
      </c>
      <c r="O184" s="337" t="str">
        <f t="shared" si="16"/>
        <v/>
      </c>
      <c r="P184" s="191"/>
      <c r="Q184" s="340"/>
      <c r="R184" s="340"/>
      <c r="S184" s="141" t="str">
        <f t="shared" si="17"/>
        <v/>
      </c>
      <c r="T184" s="357"/>
      <c r="U184" s="193"/>
      <c r="V184" s="209" t="str">
        <f t="shared" si="13"/>
        <v/>
      </c>
      <c r="W184" s="209" t="str">
        <f t="shared" si="18"/>
        <v/>
      </c>
      <c r="X184" s="450" t="str">
        <f>IF(AND(OR(M184="KO",L184&lt;&gt;""),OR(M184="",N184="",O184="")),Listes!$A$68,IF(AND(L184&lt;S184,U184=""),Listes!$A$70,IF(AND(L184&lt;&gt;"",S184&lt;L184,T184=""),Listes!$A$72,IF(AND(Y184="",OR(M184&lt;&gt;"",N184&lt;&gt;"",O184&lt;&gt;"",P184&lt;&gt;"",Q184&lt;&gt;"",R184&lt;&gt;"")),Listes!$A$73,""))))</f>
        <v/>
      </c>
      <c r="Y184" s="291"/>
      <c r="Z184" s="155">
        <f t="shared" si="14"/>
        <v>0</v>
      </c>
    </row>
    <row r="185" spans="1:26" ht="16.149999999999999" customHeight="1" x14ac:dyDescent="0.35">
      <c r="A185" s="126">
        <v>179</v>
      </c>
      <c r="B185" s="206" t="str">
        <f>IF('Dépenses rémunération au réel'!$B185="","",'Dépenses rémunération au réel'!$B185)</f>
        <v/>
      </c>
      <c r="C185" s="206" t="str">
        <f>IF('Dépenses rémunération au réel'!$C185="","",'Dépenses rémunération au réel'!$C185)</f>
        <v/>
      </c>
      <c r="D185" s="207" t="str">
        <f>IF('Dépenses rémunération au réel'!$D185="","",'Dépenses rémunération au réel'!$D185)</f>
        <v/>
      </c>
      <c r="E185" s="123" t="str">
        <f>IF('Dépenses rémunération au réel'!$E185="","",'Dépenses rémunération au réel'!$E185)</f>
        <v/>
      </c>
      <c r="F185" s="123" t="str">
        <f>IF('Dépenses rémunération au réel'!$F185="","",'Dépenses rémunération au réel'!$F185)</f>
        <v/>
      </c>
      <c r="G185" s="296" t="str">
        <f>IF('Dépenses rémunération au réel'!$G185="","",'Dépenses rémunération au réel'!$G185)</f>
        <v/>
      </c>
      <c r="H185" s="296" t="str">
        <f>IF('Dépenses rémunération au réel'!$H185="","",'Dépenses rémunération au réel'!$H185)</f>
        <v/>
      </c>
      <c r="I185" s="140" t="str">
        <f>IF('Dépenses rémunération au réel'!$I185="","",'Dépenses rémunération au réel'!$I185)</f>
        <v/>
      </c>
      <c r="J185" s="192" t="str">
        <f>IF('Dépenses rémunération au réel'!$J185="","",'Dépenses rémunération au réel'!$J185)</f>
        <v/>
      </c>
      <c r="K185" s="200" t="str">
        <f>IF('Dépenses rémunération au réel'!$K185="","",'Dépenses rémunération au réel'!$K185)</f>
        <v/>
      </c>
      <c r="L185" s="215" t="str">
        <f>IF('Dépenses rémunération au réel'!$L185=0,"",'Dépenses rémunération au réel'!$L185)</f>
        <v/>
      </c>
      <c r="M185" s="191"/>
      <c r="N185" s="337" t="str">
        <f t="shared" si="15"/>
        <v/>
      </c>
      <c r="O185" s="337" t="str">
        <f t="shared" si="16"/>
        <v/>
      </c>
      <c r="P185" s="191"/>
      <c r="Q185" s="340"/>
      <c r="R185" s="340"/>
      <c r="S185" s="141" t="str">
        <f t="shared" si="17"/>
        <v/>
      </c>
      <c r="T185" s="357"/>
      <c r="U185" s="193"/>
      <c r="V185" s="209" t="str">
        <f t="shared" si="13"/>
        <v/>
      </c>
      <c r="W185" s="209" t="str">
        <f t="shared" si="18"/>
        <v/>
      </c>
      <c r="X185" s="450" t="str">
        <f>IF(AND(OR(M185="KO",L185&lt;&gt;""),OR(M185="",N185="",O185="")),Listes!$A$68,IF(AND(L185&lt;S185,U185=""),Listes!$A$70,IF(AND(L185&lt;&gt;"",S185&lt;L185,T185=""),Listes!$A$72,IF(AND(Y185="",OR(M185&lt;&gt;"",N185&lt;&gt;"",O185&lt;&gt;"",P185&lt;&gt;"",Q185&lt;&gt;"",R185&lt;&gt;"")),Listes!$A$73,""))))</f>
        <v/>
      </c>
      <c r="Y185" s="291"/>
      <c r="Z185" s="155">
        <f t="shared" si="14"/>
        <v>0</v>
      </c>
    </row>
    <row r="186" spans="1:26" ht="16.149999999999999" customHeight="1" x14ac:dyDescent="0.35">
      <c r="A186" s="126">
        <v>180</v>
      </c>
      <c r="B186" s="206" t="str">
        <f>IF('Dépenses rémunération au réel'!$B186="","",'Dépenses rémunération au réel'!$B186)</f>
        <v/>
      </c>
      <c r="C186" s="206" t="str">
        <f>IF('Dépenses rémunération au réel'!$C186="","",'Dépenses rémunération au réel'!$C186)</f>
        <v/>
      </c>
      <c r="D186" s="207" t="str">
        <f>IF('Dépenses rémunération au réel'!$D186="","",'Dépenses rémunération au réel'!$D186)</f>
        <v/>
      </c>
      <c r="E186" s="123" t="str">
        <f>IF('Dépenses rémunération au réel'!$E186="","",'Dépenses rémunération au réel'!$E186)</f>
        <v/>
      </c>
      <c r="F186" s="123" t="str">
        <f>IF('Dépenses rémunération au réel'!$F186="","",'Dépenses rémunération au réel'!$F186)</f>
        <v/>
      </c>
      <c r="G186" s="296" t="str">
        <f>IF('Dépenses rémunération au réel'!$G186="","",'Dépenses rémunération au réel'!$G186)</f>
        <v/>
      </c>
      <c r="H186" s="296" t="str">
        <f>IF('Dépenses rémunération au réel'!$H186="","",'Dépenses rémunération au réel'!$H186)</f>
        <v/>
      </c>
      <c r="I186" s="140" t="str">
        <f>IF('Dépenses rémunération au réel'!$I186="","",'Dépenses rémunération au réel'!$I186)</f>
        <v/>
      </c>
      <c r="J186" s="192" t="str">
        <f>IF('Dépenses rémunération au réel'!$J186="","",'Dépenses rémunération au réel'!$J186)</f>
        <v/>
      </c>
      <c r="K186" s="200" t="str">
        <f>IF('Dépenses rémunération au réel'!$K186="","",'Dépenses rémunération au réel'!$K186)</f>
        <v/>
      </c>
      <c r="L186" s="215" t="str">
        <f>IF('Dépenses rémunération au réel'!$L186=0,"",'Dépenses rémunération au réel'!$L186)</f>
        <v/>
      </c>
      <c r="M186" s="191"/>
      <c r="N186" s="337" t="str">
        <f t="shared" si="15"/>
        <v/>
      </c>
      <c r="O186" s="337" t="str">
        <f t="shared" si="16"/>
        <v/>
      </c>
      <c r="P186" s="191"/>
      <c r="Q186" s="340"/>
      <c r="R186" s="340"/>
      <c r="S186" s="141" t="str">
        <f t="shared" si="17"/>
        <v/>
      </c>
      <c r="T186" s="357"/>
      <c r="U186" s="193"/>
      <c r="V186" s="209" t="str">
        <f t="shared" si="13"/>
        <v/>
      </c>
      <c r="W186" s="209" t="str">
        <f t="shared" si="18"/>
        <v/>
      </c>
      <c r="X186" s="450" t="str">
        <f>IF(AND(OR(M186="KO",L186&lt;&gt;""),OR(M186="",N186="",O186="")),Listes!$A$68,IF(AND(L186&lt;S186,U186=""),Listes!$A$70,IF(AND(L186&lt;&gt;"",S186&lt;L186,T186=""),Listes!$A$72,IF(AND(Y186="",OR(M186&lt;&gt;"",N186&lt;&gt;"",O186&lt;&gt;"",P186&lt;&gt;"",Q186&lt;&gt;"",R186&lt;&gt;"")),Listes!$A$73,""))))</f>
        <v/>
      </c>
      <c r="Y186" s="291"/>
      <c r="Z186" s="155">
        <f t="shared" si="14"/>
        <v>0</v>
      </c>
    </row>
    <row r="187" spans="1:26" ht="16.149999999999999" customHeight="1" x14ac:dyDescent="0.35">
      <c r="A187" s="126">
        <v>181</v>
      </c>
      <c r="B187" s="206" t="str">
        <f>IF('Dépenses rémunération au réel'!$B187="","",'Dépenses rémunération au réel'!$B187)</f>
        <v/>
      </c>
      <c r="C187" s="206" t="str">
        <f>IF('Dépenses rémunération au réel'!$C187="","",'Dépenses rémunération au réel'!$C187)</f>
        <v/>
      </c>
      <c r="D187" s="207" t="str">
        <f>IF('Dépenses rémunération au réel'!$D187="","",'Dépenses rémunération au réel'!$D187)</f>
        <v/>
      </c>
      <c r="E187" s="123" t="str">
        <f>IF('Dépenses rémunération au réel'!$E187="","",'Dépenses rémunération au réel'!$E187)</f>
        <v/>
      </c>
      <c r="F187" s="123" t="str">
        <f>IF('Dépenses rémunération au réel'!$F187="","",'Dépenses rémunération au réel'!$F187)</f>
        <v/>
      </c>
      <c r="G187" s="296" t="str">
        <f>IF('Dépenses rémunération au réel'!$G187="","",'Dépenses rémunération au réel'!$G187)</f>
        <v/>
      </c>
      <c r="H187" s="296" t="str">
        <f>IF('Dépenses rémunération au réel'!$H187="","",'Dépenses rémunération au réel'!$H187)</f>
        <v/>
      </c>
      <c r="I187" s="140" t="str">
        <f>IF('Dépenses rémunération au réel'!$I187="","",'Dépenses rémunération au réel'!$I187)</f>
        <v/>
      </c>
      <c r="J187" s="192" t="str">
        <f>IF('Dépenses rémunération au réel'!$J187="","",'Dépenses rémunération au réel'!$J187)</f>
        <v/>
      </c>
      <c r="K187" s="200" t="str">
        <f>IF('Dépenses rémunération au réel'!$K187="","",'Dépenses rémunération au réel'!$K187)</f>
        <v/>
      </c>
      <c r="L187" s="215" t="str">
        <f>IF('Dépenses rémunération au réel'!$L187=0,"",'Dépenses rémunération au réel'!$L187)</f>
        <v/>
      </c>
      <c r="M187" s="191"/>
      <c r="N187" s="337" t="str">
        <f t="shared" si="15"/>
        <v/>
      </c>
      <c r="O187" s="337" t="str">
        <f t="shared" si="16"/>
        <v/>
      </c>
      <c r="P187" s="191"/>
      <c r="Q187" s="340"/>
      <c r="R187" s="340"/>
      <c r="S187" s="141" t="str">
        <f t="shared" si="17"/>
        <v/>
      </c>
      <c r="T187" s="357"/>
      <c r="U187" s="193"/>
      <c r="V187" s="209" t="str">
        <f t="shared" si="13"/>
        <v/>
      </c>
      <c r="W187" s="209" t="str">
        <f t="shared" si="18"/>
        <v/>
      </c>
      <c r="X187" s="450" t="str">
        <f>IF(AND(OR(M187="KO",L187&lt;&gt;""),OR(M187="",N187="",O187="")),Listes!$A$68,IF(AND(L187&lt;S187,U187=""),Listes!$A$70,IF(AND(L187&lt;&gt;"",S187&lt;L187,T187=""),Listes!$A$72,IF(AND(Y187="",OR(M187&lt;&gt;"",N187&lt;&gt;"",O187&lt;&gt;"",P187&lt;&gt;"",Q187&lt;&gt;"",R187&lt;&gt;"")),Listes!$A$73,""))))</f>
        <v/>
      </c>
      <c r="Y187" s="291"/>
      <c r="Z187" s="155">
        <f t="shared" si="14"/>
        <v>0</v>
      </c>
    </row>
    <row r="188" spans="1:26" ht="16.149999999999999" customHeight="1" x14ac:dyDescent="0.35">
      <c r="A188" s="126">
        <v>182</v>
      </c>
      <c r="B188" s="206" t="str">
        <f>IF('Dépenses rémunération au réel'!$B188="","",'Dépenses rémunération au réel'!$B188)</f>
        <v/>
      </c>
      <c r="C188" s="206" t="str">
        <f>IF('Dépenses rémunération au réel'!$C188="","",'Dépenses rémunération au réel'!$C188)</f>
        <v/>
      </c>
      <c r="D188" s="207" t="str">
        <f>IF('Dépenses rémunération au réel'!$D188="","",'Dépenses rémunération au réel'!$D188)</f>
        <v/>
      </c>
      <c r="E188" s="123" t="str">
        <f>IF('Dépenses rémunération au réel'!$E188="","",'Dépenses rémunération au réel'!$E188)</f>
        <v/>
      </c>
      <c r="F188" s="123" t="str">
        <f>IF('Dépenses rémunération au réel'!$F188="","",'Dépenses rémunération au réel'!$F188)</f>
        <v/>
      </c>
      <c r="G188" s="296" t="str">
        <f>IF('Dépenses rémunération au réel'!$G188="","",'Dépenses rémunération au réel'!$G188)</f>
        <v/>
      </c>
      <c r="H188" s="296" t="str">
        <f>IF('Dépenses rémunération au réel'!$H188="","",'Dépenses rémunération au réel'!$H188)</f>
        <v/>
      </c>
      <c r="I188" s="140" t="str">
        <f>IF('Dépenses rémunération au réel'!$I188="","",'Dépenses rémunération au réel'!$I188)</f>
        <v/>
      </c>
      <c r="J188" s="192" t="str">
        <f>IF('Dépenses rémunération au réel'!$J188="","",'Dépenses rémunération au réel'!$J188)</f>
        <v/>
      </c>
      <c r="K188" s="200" t="str">
        <f>IF('Dépenses rémunération au réel'!$K188="","",'Dépenses rémunération au réel'!$K188)</f>
        <v/>
      </c>
      <c r="L188" s="215" t="str">
        <f>IF('Dépenses rémunération au réel'!$L188=0,"",'Dépenses rémunération au réel'!$L188)</f>
        <v/>
      </c>
      <c r="M188" s="191"/>
      <c r="N188" s="337" t="str">
        <f t="shared" si="15"/>
        <v/>
      </c>
      <c r="O188" s="337" t="str">
        <f t="shared" si="16"/>
        <v/>
      </c>
      <c r="P188" s="191"/>
      <c r="Q188" s="340"/>
      <c r="R188" s="340"/>
      <c r="S188" s="141" t="str">
        <f t="shared" si="17"/>
        <v/>
      </c>
      <c r="T188" s="357"/>
      <c r="U188" s="193"/>
      <c r="V188" s="209" t="str">
        <f t="shared" si="13"/>
        <v/>
      </c>
      <c r="W188" s="209" t="str">
        <f t="shared" si="18"/>
        <v/>
      </c>
      <c r="X188" s="450" t="str">
        <f>IF(AND(OR(M188="KO",L188&lt;&gt;""),OR(M188="",N188="",O188="")),Listes!$A$68,IF(AND(L188&lt;S188,U188=""),Listes!$A$70,IF(AND(L188&lt;&gt;"",S188&lt;L188,T188=""),Listes!$A$72,IF(AND(Y188="",OR(M188&lt;&gt;"",N188&lt;&gt;"",O188&lt;&gt;"",P188&lt;&gt;"",Q188&lt;&gt;"",R188&lt;&gt;"")),Listes!$A$73,""))))</f>
        <v/>
      </c>
      <c r="Y188" s="291"/>
      <c r="Z188" s="155">
        <f t="shared" si="14"/>
        <v>0</v>
      </c>
    </row>
    <row r="189" spans="1:26" ht="16.149999999999999" customHeight="1" x14ac:dyDescent="0.35">
      <c r="A189" s="126">
        <v>183</v>
      </c>
      <c r="B189" s="206" t="str">
        <f>IF('Dépenses rémunération au réel'!$B189="","",'Dépenses rémunération au réel'!$B189)</f>
        <v/>
      </c>
      <c r="C189" s="206" t="str">
        <f>IF('Dépenses rémunération au réel'!$C189="","",'Dépenses rémunération au réel'!$C189)</f>
        <v/>
      </c>
      <c r="D189" s="207" t="str">
        <f>IF('Dépenses rémunération au réel'!$D189="","",'Dépenses rémunération au réel'!$D189)</f>
        <v/>
      </c>
      <c r="E189" s="123" t="str">
        <f>IF('Dépenses rémunération au réel'!$E189="","",'Dépenses rémunération au réel'!$E189)</f>
        <v/>
      </c>
      <c r="F189" s="123" t="str">
        <f>IF('Dépenses rémunération au réel'!$F189="","",'Dépenses rémunération au réel'!$F189)</f>
        <v/>
      </c>
      <c r="G189" s="296" t="str">
        <f>IF('Dépenses rémunération au réel'!$G189="","",'Dépenses rémunération au réel'!$G189)</f>
        <v/>
      </c>
      <c r="H189" s="296" t="str">
        <f>IF('Dépenses rémunération au réel'!$H189="","",'Dépenses rémunération au réel'!$H189)</f>
        <v/>
      </c>
      <c r="I189" s="140" t="str">
        <f>IF('Dépenses rémunération au réel'!$I189="","",'Dépenses rémunération au réel'!$I189)</f>
        <v/>
      </c>
      <c r="J189" s="192" t="str">
        <f>IF('Dépenses rémunération au réel'!$J189="","",'Dépenses rémunération au réel'!$J189)</f>
        <v/>
      </c>
      <c r="K189" s="200" t="str">
        <f>IF('Dépenses rémunération au réel'!$K189="","",'Dépenses rémunération au réel'!$K189)</f>
        <v/>
      </c>
      <c r="L189" s="215" t="str">
        <f>IF('Dépenses rémunération au réel'!$L189=0,"",'Dépenses rémunération au réel'!$L189)</f>
        <v/>
      </c>
      <c r="M189" s="191"/>
      <c r="N189" s="337" t="str">
        <f t="shared" si="15"/>
        <v/>
      </c>
      <c r="O189" s="337" t="str">
        <f t="shared" si="16"/>
        <v/>
      </c>
      <c r="P189" s="191"/>
      <c r="Q189" s="340"/>
      <c r="R189" s="340"/>
      <c r="S189" s="141" t="str">
        <f t="shared" si="17"/>
        <v/>
      </c>
      <c r="T189" s="357"/>
      <c r="U189" s="193"/>
      <c r="V189" s="209" t="str">
        <f t="shared" si="13"/>
        <v/>
      </c>
      <c r="W189" s="209" t="str">
        <f t="shared" si="18"/>
        <v/>
      </c>
      <c r="X189" s="450" t="str">
        <f>IF(AND(OR(M189="KO",L189&lt;&gt;""),OR(M189="",N189="",O189="")),Listes!$A$68,IF(AND(L189&lt;S189,U189=""),Listes!$A$70,IF(AND(L189&lt;&gt;"",S189&lt;L189,T189=""),Listes!$A$72,IF(AND(Y189="",OR(M189&lt;&gt;"",N189&lt;&gt;"",O189&lt;&gt;"",P189&lt;&gt;"",Q189&lt;&gt;"",R189&lt;&gt;"")),Listes!$A$73,""))))</f>
        <v/>
      </c>
      <c r="Y189" s="291"/>
      <c r="Z189" s="155">
        <f t="shared" si="14"/>
        <v>0</v>
      </c>
    </row>
    <row r="190" spans="1:26" ht="16.149999999999999" customHeight="1" x14ac:dyDescent="0.35">
      <c r="A190" s="126">
        <v>184</v>
      </c>
      <c r="B190" s="206" t="str">
        <f>IF('Dépenses rémunération au réel'!$B190="","",'Dépenses rémunération au réel'!$B190)</f>
        <v/>
      </c>
      <c r="C190" s="206" t="str">
        <f>IF('Dépenses rémunération au réel'!$C190="","",'Dépenses rémunération au réel'!$C190)</f>
        <v/>
      </c>
      <c r="D190" s="207" t="str">
        <f>IF('Dépenses rémunération au réel'!$D190="","",'Dépenses rémunération au réel'!$D190)</f>
        <v/>
      </c>
      <c r="E190" s="123" t="str">
        <f>IF('Dépenses rémunération au réel'!$E190="","",'Dépenses rémunération au réel'!$E190)</f>
        <v/>
      </c>
      <c r="F190" s="123" t="str">
        <f>IF('Dépenses rémunération au réel'!$F190="","",'Dépenses rémunération au réel'!$F190)</f>
        <v/>
      </c>
      <c r="G190" s="296" t="str">
        <f>IF('Dépenses rémunération au réel'!$G190="","",'Dépenses rémunération au réel'!$G190)</f>
        <v/>
      </c>
      <c r="H190" s="296" t="str">
        <f>IF('Dépenses rémunération au réel'!$H190="","",'Dépenses rémunération au réel'!$H190)</f>
        <v/>
      </c>
      <c r="I190" s="140" t="str">
        <f>IF('Dépenses rémunération au réel'!$I190="","",'Dépenses rémunération au réel'!$I190)</f>
        <v/>
      </c>
      <c r="J190" s="192" t="str">
        <f>IF('Dépenses rémunération au réel'!$J190="","",'Dépenses rémunération au réel'!$J190)</f>
        <v/>
      </c>
      <c r="K190" s="200" t="str">
        <f>IF('Dépenses rémunération au réel'!$K190="","",'Dépenses rémunération au réel'!$K190)</f>
        <v/>
      </c>
      <c r="L190" s="215" t="str">
        <f>IF('Dépenses rémunération au réel'!$L190=0,"",'Dépenses rémunération au réel'!$L190)</f>
        <v/>
      </c>
      <c r="M190" s="191"/>
      <c r="N190" s="337" t="str">
        <f t="shared" si="15"/>
        <v/>
      </c>
      <c r="O190" s="337" t="str">
        <f t="shared" si="16"/>
        <v/>
      </c>
      <c r="P190" s="191"/>
      <c r="Q190" s="340"/>
      <c r="R190" s="340"/>
      <c r="S190" s="141" t="str">
        <f t="shared" si="17"/>
        <v/>
      </c>
      <c r="T190" s="357"/>
      <c r="U190" s="193"/>
      <c r="V190" s="209" t="str">
        <f t="shared" si="13"/>
        <v/>
      </c>
      <c r="W190" s="209" t="str">
        <f t="shared" si="18"/>
        <v/>
      </c>
      <c r="X190" s="450" t="str">
        <f>IF(AND(OR(M190="KO",L190&lt;&gt;""),OR(M190="",N190="",O190="")),Listes!$A$68,IF(AND(L190&lt;S190,U190=""),Listes!$A$70,IF(AND(L190&lt;&gt;"",S190&lt;L190,T190=""),Listes!$A$72,IF(AND(Y190="",OR(M190&lt;&gt;"",N190&lt;&gt;"",O190&lt;&gt;"",P190&lt;&gt;"",Q190&lt;&gt;"",R190&lt;&gt;"")),Listes!$A$73,""))))</f>
        <v/>
      </c>
      <c r="Y190" s="291"/>
      <c r="Z190" s="155">
        <f t="shared" si="14"/>
        <v>0</v>
      </c>
    </row>
    <row r="191" spans="1:26" ht="16.149999999999999" customHeight="1" x14ac:dyDescent="0.35">
      <c r="A191" s="126">
        <v>185</v>
      </c>
      <c r="B191" s="206" t="str">
        <f>IF('Dépenses rémunération au réel'!$B191="","",'Dépenses rémunération au réel'!$B191)</f>
        <v/>
      </c>
      <c r="C191" s="206" t="str">
        <f>IF('Dépenses rémunération au réel'!$C191="","",'Dépenses rémunération au réel'!$C191)</f>
        <v/>
      </c>
      <c r="D191" s="207" t="str">
        <f>IF('Dépenses rémunération au réel'!$D191="","",'Dépenses rémunération au réel'!$D191)</f>
        <v/>
      </c>
      <c r="E191" s="123" t="str">
        <f>IF('Dépenses rémunération au réel'!$E191="","",'Dépenses rémunération au réel'!$E191)</f>
        <v/>
      </c>
      <c r="F191" s="123" t="str">
        <f>IF('Dépenses rémunération au réel'!$F191="","",'Dépenses rémunération au réel'!$F191)</f>
        <v/>
      </c>
      <c r="G191" s="296" t="str">
        <f>IF('Dépenses rémunération au réel'!$G191="","",'Dépenses rémunération au réel'!$G191)</f>
        <v/>
      </c>
      <c r="H191" s="296" t="str">
        <f>IF('Dépenses rémunération au réel'!$H191="","",'Dépenses rémunération au réel'!$H191)</f>
        <v/>
      </c>
      <c r="I191" s="140" t="str">
        <f>IF('Dépenses rémunération au réel'!$I191="","",'Dépenses rémunération au réel'!$I191)</f>
        <v/>
      </c>
      <c r="J191" s="192" t="str">
        <f>IF('Dépenses rémunération au réel'!$J191="","",'Dépenses rémunération au réel'!$J191)</f>
        <v/>
      </c>
      <c r="K191" s="200" t="str">
        <f>IF('Dépenses rémunération au réel'!$K191="","",'Dépenses rémunération au réel'!$K191)</f>
        <v/>
      </c>
      <c r="L191" s="215" t="str">
        <f>IF('Dépenses rémunération au réel'!$L191=0,"",'Dépenses rémunération au réel'!$L191)</f>
        <v/>
      </c>
      <c r="M191" s="191"/>
      <c r="N191" s="337" t="str">
        <f t="shared" si="15"/>
        <v/>
      </c>
      <c r="O191" s="337" t="str">
        <f t="shared" si="16"/>
        <v/>
      </c>
      <c r="P191" s="191"/>
      <c r="Q191" s="340"/>
      <c r="R191" s="340"/>
      <c r="S191" s="141" t="str">
        <f t="shared" si="17"/>
        <v/>
      </c>
      <c r="T191" s="357"/>
      <c r="U191" s="193"/>
      <c r="V191" s="209" t="str">
        <f t="shared" si="13"/>
        <v/>
      </c>
      <c r="W191" s="209" t="str">
        <f t="shared" si="18"/>
        <v/>
      </c>
      <c r="X191" s="450" t="str">
        <f>IF(AND(OR(M191="KO",L191&lt;&gt;""),OR(M191="",N191="",O191="")),Listes!$A$68,IF(AND(L191&lt;S191,U191=""),Listes!$A$70,IF(AND(L191&lt;&gt;"",S191&lt;L191,T191=""),Listes!$A$72,IF(AND(Y191="",OR(M191&lt;&gt;"",N191&lt;&gt;"",O191&lt;&gt;"",P191&lt;&gt;"",Q191&lt;&gt;"",R191&lt;&gt;"")),Listes!$A$73,""))))</f>
        <v/>
      </c>
      <c r="Y191" s="291"/>
      <c r="Z191" s="155">
        <f t="shared" si="14"/>
        <v>0</v>
      </c>
    </row>
    <row r="192" spans="1:26" ht="16.149999999999999" customHeight="1" x14ac:dyDescent="0.35">
      <c r="A192" s="126">
        <v>186</v>
      </c>
      <c r="B192" s="206" t="str">
        <f>IF('Dépenses rémunération au réel'!$B192="","",'Dépenses rémunération au réel'!$B192)</f>
        <v/>
      </c>
      <c r="C192" s="206" t="str">
        <f>IF('Dépenses rémunération au réel'!$C192="","",'Dépenses rémunération au réel'!$C192)</f>
        <v/>
      </c>
      <c r="D192" s="207" t="str">
        <f>IF('Dépenses rémunération au réel'!$D192="","",'Dépenses rémunération au réel'!$D192)</f>
        <v/>
      </c>
      <c r="E192" s="123" t="str">
        <f>IF('Dépenses rémunération au réel'!$E192="","",'Dépenses rémunération au réel'!$E192)</f>
        <v/>
      </c>
      <c r="F192" s="123" t="str">
        <f>IF('Dépenses rémunération au réel'!$F192="","",'Dépenses rémunération au réel'!$F192)</f>
        <v/>
      </c>
      <c r="G192" s="296" t="str">
        <f>IF('Dépenses rémunération au réel'!$G192="","",'Dépenses rémunération au réel'!$G192)</f>
        <v/>
      </c>
      <c r="H192" s="296" t="str">
        <f>IF('Dépenses rémunération au réel'!$H192="","",'Dépenses rémunération au réel'!$H192)</f>
        <v/>
      </c>
      <c r="I192" s="140" t="str">
        <f>IF('Dépenses rémunération au réel'!$I192="","",'Dépenses rémunération au réel'!$I192)</f>
        <v/>
      </c>
      <c r="J192" s="192" t="str">
        <f>IF('Dépenses rémunération au réel'!$J192="","",'Dépenses rémunération au réel'!$J192)</f>
        <v/>
      </c>
      <c r="K192" s="200" t="str">
        <f>IF('Dépenses rémunération au réel'!$K192="","",'Dépenses rémunération au réel'!$K192)</f>
        <v/>
      </c>
      <c r="L192" s="215" t="str">
        <f>IF('Dépenses rémunération au réel'!$L192=0,"",'Dépenses rémunération au réel'!$L192)</f>
        <v/>
      </c>
      <c r="M192" s="191"/>
      <c r="N192" s="337" t="str">
        <f t="shared" si="15"/>
        <v/>
      </c>
      <c r="O192" s="337" t="str">
        <f t="shared" si="16"/>
        <v/>
      </c>
      <c r="P192" s="191"/>
      <c r="Q192" s="340"/>
      <c r="R192" s="340"/>
      <c r="S192" s="141" t="str">
        <f t="shared" si="17"/>
        <v/>
      </c>
      <c r="T192" s="357"/>
      <c r="U192" s="193"/>
      <c r="V192" s="209" t="str">
        <f t="shared" si="13"/>
        <v/>
      </c>
      <c r="W192" s="209" t="str">
        <f t="shared" si="18"/>
        <v/>
      </c>
      <c r="X192" s="450" t="str">
        <f>IF(AND(OR(M192="KO",L192&lt;&gt;""),OR(M192="",N192="",O192="")),Listes!$A$68,IF(AND(L192&lt;S192,U192=""),Listes!$A$70,IF(AND(L192&lt;&gt;"",S192&lt;L192,T192=""),Listes!$A$72,IF(AND(Y192="",OR(M192&lt;&gt;"",N192&lt;&gt;"",O192&lt;&gt;"",P192&lt;&gt;"",Q192&lt;&gt;"",R192&lt;&gt;"")),Listes!$A$73,""))))</f>
        <v/>
      </c>
      <c r="Y192" s="291"/>
      <c r="Z192" s="155">
        <f t="shared" si="14"/>
        <v>0</v>
      </c>
    </row>
    <row r="193" spans="1:26" ht="16.149999999999999" customHeight="1" x14ac:dyDescent="0.35">
      <c r="A193" s="126">
        <v>187</v>
      </c>
      <c r="B193" s="206" t="str">
        <f>IF('Dépenses rémunération au réel'!$B193="","",'Dépenses rémunération au réel'!$B193)</f>
        <v/>
      </c>
      <c r="C193" s="206" t="str">
        <f>IF('Dépenses rémunération au réel'!$C193="","",'Dépenses rémunération au réel'!$C193)</f>
        <v/>
      </c>
      <c r="D193" s="207" t="str">
        <f>IF('Dépenses rémunération au réel'!$D193="","",'Dépenses rémunération au réel'!$D193)</f>
        <v/>
      </c>
      <c r="E193" s="123" t="str">
        <f>IF('Dépenses rémunération au réel'!$E193="","",'Dépenses rémunération au réel'!$E193)</f>
        <v/>
      </c>
      <c r="F193" s="123" t="str">
        <f>IF('Dépenses rémunération au réel'!$F193="","",'Dépenses rémunération au réel'!$F193)</f>
        <v/>
      </c>
      <c r="G193" s="296" t="str">
        <f>IF('Dépenses rémunération au réel'!$G193="","",'Dépenses rémunération au réel'!$G193)</f>
        <v/>
      </c>
      <c r="H193" s="296" t="str">
        <f>IF('Dépenses rémunération au réel'!$H193="","",'Dépenses rémunération au réel'!$H193)</f>
        <v/>
      </c>
      <c r="I193" s="140" t="str">
        <f>IF('Dépenses rémunération au réel'!$I193="","",'Dépenses rémunération au réel'!$I193)</f>
        <v/>
      </c>
      <c r="J193" s="192" t="str">
        <f>IF('Dépenses rémunération au réel'!$J193="","",'Dépenses rémunération au réel'!$J193)</f>
        <v/>
      </c>
      <c r="K193" s="200" t="str">
        <f>IF('Dépenses rémunération au réel'!$K193="","",'Dépenses rémunération au réel'!$K193)</f>
        <v/>
      </c>
      <c r="L193" s="215" t="str">
        <f>IF('Dépenses rémunération au réel'!$L193=0,"",'Dépenses rémunération au réel'!$L193)</f>
        <v/>
      </c>
      <c r="M193" s="191"/>
      <c r="N193" s="337" t="str">
        <f t="shared" si="15"/>
        <v/>
      </c>
      <c r="O193" s="337" t="str">
        <f t="shared" si="16"/>
        <v/>
      </c>
      <c r="P193" s="191"/>
      <c r="Q193" s="340"/>
      <c r="R193" s="340"/>
      <c r="S193" s="141" t="str">
        <f t="shared" si="17"/>
        <v/>
      </c>
      <c r="T193" s="357"/>
      <c r="U193" s="193"/>
      <c r="V193" s="209" t="str">
        <f t="shared" si="13"/>
        <v/>
      </c>
      <c r="W193" s="209" t="str">
        <f t="shared" si="18"/>
        <v/>
      </c>
      <c r="X193" s="450" t="str">
        <f>IF(AND(OR(M193="KO",L193&lt;&gt;""),OR(M193="",N193="",O193="")),Listes!$A$68,IF(AND(L193&lt;S193,U193=""),Listes!$A$70,IF(AND(L193&lt;&gt;"",S193&lt;L193,T193=""),Listes!$A$72,IF(AND(Y193="",OR(M193&lt;&gt;"",N193&lt;&gt;"",O193&lt;&gt;"",P193&lt;&gt;"",Q193&lt;&gt;"",R193&lt;&gt;"")),Listes!$A$73,""))))</f>
        <v/>
      </c>
      <c r="Y193" s="291"/>
      <c r="Z193" s="155">
        <f t="shared" si="14"/>
        <v>0</v>
      </c>
    </row>
    <row r="194" spans="1:26" ht="16.149999999999999" customHeight="1" x14ac:dyDescent="0.35">
      <c r="A194" s="126">
        <v>188</v>
      </c>
      <c r="B194" s="206" t="str">
        <f>IF('Dépenses rémunération au réel'!$B194="","",'Dépenses rémunération au réel'!$B194)</f>
        <v/>
      </c>
      <c r="C194" s="206" t="str">
        <f>IF('Dépenses rémunération au réel'!$C194="","",'Dépenses rémunération au réel'!$C194)</f>
        <v/>
      </c>
      <c r="D194" s="207" t="str">
        <f>IF('Dépenses rémunération au réel'!$D194="","",'Dépenses rémunération au réel'!$D194)</f>
        <v/>
      </c>
      <c r="E194" s="123" t="str">
        <f>IF('Dépenses rémunération au réel'!$E194="","",'Dépenses rémunération au réel'!$E194)</f>
        <v/>
      </c>
      <c r="F194" s="123" t="str">
        <f>IF('Dépenses rémunération au réel'!$F194="","",'Dépenses rémunération au réel'!$F194)</f>
        <v/>
      </c>
      <c r="G194" s="296" t="str">
        <f>IF('Dépenses rémunération au réel'!$G194="","",'Dépenses rémunération au réel'!$G194)</f>
        <v/>
      </c>
      <c r="H194" s="296" t="str">
        <f>IF('Dépenses rémunération au réel'!$H194="","",'Dépenses rémunération au réel'!$H194)</f>
        <v/>
      </c>
      <c r="I194" s="140" t="str">
        <f>IF('Dépenses rémunération au réel'!$I194="","",'Dépenses rémunération au réel'!$I194)</f>
        <v/>
      </c>
      <c r="J194" s="192" t="str">
        <f>IF('Dépenses rémunération au réel'!$J194="","",'Dépenses rémunération au réel'!$J194)</f>
        <v/>
      </c>
      <c r="K194" s="200" t="str">
        <f>IF('Dépenses rémunération au réel'!$K194="","",'Dépenses rémunération au réel'!$K194)</f>
        <v/>
      </c>
      <c r="L194" s="215" t="str">
        <f>IF('Dépenses rémunération au réel'!$L194=0,"",'Dépenses rémunération au réel'!$L194)</f>
        <v/>
      </c>
      <c r="M194" s="191"/>
      <c r="N194" s="337" t="str">
        <f t="shared" si="15"/>
        <v/>
      </c>
      <c r="O194" s="337" t="str">
        <f t="shared" si="16"/>
        <v/>
      </c>
      <c r="P194" s="191"/>
      <c r="Q194" s="340"/>
      <c r="R194" s="340"/>
      <c r="S194" s="141" t="str">
        <f t="shared" si="17"/>
        <v/>
      </c>
      <c r="T194" s="357"/>
      <c r="U194" s="193"/>
      <c r="V194" s="209" t="str">
        <f t="shared" si="13"/>
        <v/>
      </c>
      <c r="W194" s="209" t="str">
        <f t="shared" si="18"/>
        <v/>
      </c>
      <c r="X194" s="450" t="str">
        <f>IF(AND(OR(M194="KO",L194&lt;&gt;""),OR(M194="",N194="",O194="")),Listes!$A$68,IF(AND(L194&lt;S194,U194=""),Listes!$A$70,IF(AND(L194&lt;&gt;"",S194&lt;L194,T194=""),Listes!$A$72,IF(AND(Y194="",OR(M194&lt;&gt;"",N194&lt;&gt;"",O194&lt;&gt;"",P194&lt;&gt;"",Q194&lt;&gt;"",R194&lt;&gt;"")),Listes!$A$73,""))))</f>
        <v/>
      </c>
      <c r="Y194" s="291"/>
      <c r="Z194" s="155">
        <f t="shared" si="14"/>
        <v>0</v>
      </c>
    </row>
    <row r="195" spans="1:26" ht="16.149999999999999" customHeight="1" x14ac:dyDescent="0.35">
      <c r="A195" s="126">
        <v>189</v>
      </c>
      <c r="B195" s="206" t="str">
        <f>IF('Dépenses rémunération au réel'!$B195="","",'Dépenses rémunération au réel'!$B195)</f>
        <v/>
      </c>
      <c r="C195" s="206" t="str">
        <f>IF('Dépenses rémunération au réel'!$C195="","",'Dépenses rémunération au réel'!$C195)</f>
        <v/>
      </c>
      <c r="D195" s="207" t="str">
        <f>IF('Dépenses rémunération au réel'!$D195="","",'Dépenses rémunération au réel'!$D195)</f>
        <v/>
      </c>
      <c r="E195" s="123" t="str">
        <f>IF('Dépenses rémunération au réel'!$E195="","",'Dépenses rémunération au réel'!$E195)</f>
        <v/>
      </c>
      <c r="F195" s="123" t="str">
        <f>IF('Dépenses rémunération au réel'!$F195="","",'Dépenses rémunération au réel'!$F195)</f>
        <v/>
      </c>
      <c r="G195" s="296" t="str">
        <f>IF('Dépenses rémunération au réel'!$G195="","",'Dépenses rémunération au réel'!$G195)</f>
        <v/>
      </c>
      <c r="H195" s="296" t="str">
        <f>IF('Dépenses rémunération au réel'!$H195="","",'Dépenses rémunération au réel'!$H195)</f>
        <v/>
      </c>
      <c r="I195" s="140" t="str">
        <f>IF('Dépenses rémunération au réel'!$I195="","",'Dépenses rémunération au réel'!$I195)</f>
        <v/>
      </c>
      <c r="J195" s="192" t="str">
        <f>IF('Dépenses rémunération au réel'!$J195="","",'Dépenses rémunération au réel'!$J195)</f>
        <v/>
      </c>
      <c r="K195" s="200" t="str">
        <f>IF('Dépenses rémunération au réel'!$K195="","",'Dépenses rémunération au réel'!$K195)</f>
        <v/>
      </c>
      <c r="L195" s="215" t="str">
        <f>IF('Dépenses rémunération au réel'!$L195=0,"",'Dépenses rémunération au réel'!$L195)</f>
        <v/>
      </c>
      <c r="M195" s="191"/>
      <c r="N195" s="337" t="str">
        <f t="shared" si="15"/>
        <v/>
      </c>
      <c r="O195" s="337" t="str">
        <f t="shared" si="16"/>
        <v/>
      </c>
      <c r="P195" s="191"/>
      <c r="Q195" s="340"/>
      <c r="R195" s="340"/>
      <c r="S195" s="141" t="str">
        <f t="shared" si="17"/>
        <v/>
      </c>
      <c r="T195" s="357"/>
      <c r="U195" s="193"/>
      <c r="V195" s="209" t="str">
        <f t="shared" si="13"/>
        <v/>
      </c>
      <c r="W195" s="209" t="str">
        <f t="shared" si="18"/>
        <v/>
      </c>
      <c r="X195" s="450" t="str">
        <f>IF(AND(OR(M195="KO",L195&lt;&gt;""),OR(M195="",N195="",O195="")),Listes!$A$68,IF(AND(L195&lt;S195,U195=""),Listes!$A$70,IF(AND(L195&lt;&gt;"",S195&lt;L195,T195=""),Listes!$A$72,IF(AND(Y195="",OR(M195&lt;&gt;"",N195&lt;&gt;"",O195&lt;&gt;"",P195&lt;&gt;"",Q195&lt;&gt;"",R195&lt;&gt;"")),Listes!$A$73,""))))</f>
        <v/>
      </c>
      <c r="Y195" s="291"/>
      <c r="Z195" s="155">
        <f t="shared" si="14"/>
        <v>0</v>
      </c>
    </row>
    <row r="196" spans="1:26" ht="16.149999999999999" customHeight="1" x14ac:dyDescent="0.35">
      <c r="A196" s="126">
        <v>190</v>
      </c>
      <c r="B196" s="206" t="str">
        <f>IF('Dépenses rémunération au réel'!$B196="","",'Dépenses rémunération au réel'!$B196)</f>
        <v/>
      </c>
      <c r="C196" s="206" t="str">
        <f>IF('Dépenses rémunération au réel'!$C196="","",'Dépenses rémunération au réel'!$C196)</f>
        <v/>
      </c>
      <c r="D196" s="207" t="str">
        <f>IF('Dépenses rémunération au réel'!$D196="","",'Dépenses rémunération au réel'!$D196)</f>
        <v/>
      </c>
      <c r="E196" s="123" t="str">
        <f>IF('Dépenses rémunération au réel'!$E196="","",'Dépenses rémunération au réel'!$E196)</f>
        <v/>
      </c>
      <c r="F196" s="123" t="str">
        <f>IF('Dépenses rémunération au réel'!$F196="","",'Dépenses rémunération au réel'!$F196)</f>
        <v/>
      </c>
      <c r="G196" s="296" t="str">
        <f>IF('Dépenses rémunération au réel'!$G196="","",'Dépenses rémunération au réel'!$G196)</f>
        <v/>
      </c>
      <c r="H196" s="296" t="str">
        <f>IF('Dépenses rémunération au réel'!$H196="","",'Dépenses rémunération au réel'!$H196)</f>
        <v/>
      </c>
      <c r="I196" s="140" t="str">
        <f>IF('Dépenses rémunération au réel'!$I196="","",'Dépenses rémunération au réel'!$I196)</f>
        <v/>
      </c>
      <c r="J196" s="192" t="str">
        <f>IF('Dépenses rémunération au réel'!$J196="","",'Dépenses rémunération au réel'!$J196)</f>
        <v/>
      </c>
      <c r="K196" s="200" t="str">
        <f>IF('Dépenses rémunération au réel'!$K196="","",'Dépenses rémunération au réel'!$K196)</f>
        <v/>
      </c>
      <c r="L196" s="215" t="str">
        <f>IF('Dépenses rémunération au réel'!$L196=0,"",'Dépenses rémunération au réel'!$L196)</f>
        <v/>
      </c>
      <c r="M196" s="191"/>
      <c r="N196" s="337" t="str">
        <f t="shared" si="15"/>
        <v/>
      </c>
      <c r="O196" s="337" t="str">
        <f t="shared" si="16"/>
        <v/>
      </c>
      <c r="P196" s="191"/>
      <c r="Q196" s="340"/>
      <c r="R196" s="340"/>
      <c r="S196" s="141" t="str">
        <f t="shared" si="17"/>
        <v/>
      </c>
      <c r="T196" s="357"/>
      <c r="U196" s="193"/>
      <c r="V196" s="209" t="str">
        <f t="shared" si="13"/>
        <v/>
      </c>
      <c r="W196" s="209" t="str">
        <f t="shared" si="18"/>
        <v/>
      </c>
      <c r="X196" s="450" t="str">
        <f>IF(AND(OR(M196="KO",L196&lt;&gt;""),OR(M196="",N196="",O196="")),Listes!$A$68,IF(AND(L196&lt;S196,U196=""),Listes!$A$70,IF(AND(L196&lt;&gt;"",S196&lt;L196,T196=""),Listes!$A$72,IF(AND(Y196="",OR(M196&lt;&gt;"",N196&lt;&gt;"",O196&lt;&gt;"",P196&lt;&gt;"",Q196&lt;&gt;"",R196&lt;&gt;"")),Listes!$A$73,""))))</f>
        <v/>
      </c>
      <c r="Y196" s="291"/>
      <c r="Z196" s="155">
        <f t="shared" si="14"/>
        <v>0</v>
      </c>
    </row>
    <row r="197" spans="1:26" ht="16.149999999999999" customHeight="1" x14ac:dyDescent="0.35">
      <c r="A197" s="126">
        <v>191</v>
      </c>
      <c r="B197" s="206" t="str">
        <f>IF('Dépenses rémunération au réel'!$B197="","",'Dépenses rémunération au réel'!$B197)</f>
        <v/>
      </c>
      <c r="C197" s="206" t="str">
        <f>IF('Dépenses rémunération au réel'!$C197="","",'Dépenses rémunération au réel'!$C197)</f>
        <v/>
      </c>
      <c r="D197" s="207" t="str">
        <f>IF('Dépenses rémunération au réel'!$D197="","",'Dépenses rémunération au réel'!$D197)</f>
        <v/>
      </c>
      <c r="E197" s="123" t="str">
        <f>IF('Dépenses rémunération au réel'!$E197="","",'Dépenses rémunération au réel'!$E197)</f>
        <v/>
      </c>
      <c r="F197" s="123" t="str">
        <f>IF('Dépenses rémunération au réel'!$F197="","",'Dépenses rémunération au réel'!$F197)</f>
        <v/>
      </c>
      <c r="G197" s="296" t="str">
        <f>IF('Dépenses rémunération au réel'!$G197="","",'Dépenses rémunération au réel'!$G197)</f>
        <v/>
      </c>
      <c r="H197" s="296" t="str">
        <f>IF('Dépenses rémunération au réel'!$H197="","",'Dépenses rémunération au réel'!$H197)</f>
        <v/>
      </c>
      <c r="I197" s="140" t="str">
        <f>IF('Dépenses rémunération au réel'!$I197="","",'Dépenses rémunération au réel'!$I197)</f>
        <v/>
      </c>
      <c r="J197" s="192" t="str">
        <f>IF('Dépenses rémunération au réel'!$J197="","",'Dépenses rémunération au réel'!$J197)</f>
        <v/>
      </c>
      <c r="K197" s="200" t="str">
        <f>IF('Dépenses rémunération au réel'!$K197="","",'Dépenses rémunération au réel'!$K197)</f>
        <v/>
      </c>
      <c r="L197" s="215" t="str">
        <f>IF('Dépenses rémunération au réel'!$L197=0,"",'Dépenses rémunération au réel'!$L197)</f>
        <v/>
      </c>
      <c r="M197" s="191"/>
      <c r="N197" s="337" t="str">
        <f t="shared" si="15"/>
        <v/>
      </c>
      <c r="O197" s="337" t="str">
        <f t="shared" si="16"/>
        <v/>
      </c>
      <c r="P197" s="191"/>
      <c r="Q197" s="340"/>
      <c r="R197" s="340"/>
      <c r="S197" s="141" t="str">
        <f t="shared" si="17"/>
        <v/>
      </c>
      <c r="T197" s="357"/>
      <c r="U197" s="193"/>
      <c r="V197" s="209" t="str">
        <f t="shared" si="13"/>
        <v/>
      </c>
      <c r="W197" s="209" t="str">
        <f t="shared" si="18"/>
        <v/>
      </c>
      <c r="X197" s="450" t="str">
        <f>IF(AND(OR(M197="KO",L197&lt;&gt;""),OR(M197="",N197="",O197="")),Listes!$A$68,IF(AND(L197&lt;S197,U197=""),Listes!$A$70,IF(AND(L197&lt;&gt;"",S197&lt;L197,T197=""),Listes!$A$72,IF(AND(Y197="",OR(M197&lt;&gt;"",N197&lt;&gt;"",O197&lt;&gt;"",P197&lt;&gt;"",Q197&lt;&gt;"",R197&lt;&gt;"")),Listes!$A$73,""))))</f>
        <v/>
      </c>
      <c r="Y197" s="291"/>
      <c r="Z197" s="155">
        <f t="shared" si="14"/>
        <v>0</v>
      </c>
    </row>
    <row r="198" spans="1:26" ht="16.149999999999999" customHeight="1" x14ac:dyDescent="0.35">
      <c r="A198" s="126">
        <v>192</v>
      </c>
      <c r="B198" s="206" t="str">
        <f>IF('Dépenses rémunération au réel'!$B198="","",'Dépenses rémunération au réel'!$B198)</f>
        <v/>
      </c>
      <c r="C198" s="206" t="str">
        <f>IF('Dépenses rémunération au réel'!$C198="","",'Dépenses rémunération au réel'!$C198)</f>
        <v/>
      </c>
      <c r="D198" s="207" t="str">
        <f>IF('Dépenses rémunération au réel'!$D198="","",'Dépenses rémunération au réel'!$D198)</f>
        <v/>
      </c>
      <c r="E198" s="123" t="str">
        <f>IF('Dépenses rémunération au réel'!$E198="","",'Dépenses rémunération au réel'!$E198)</f>
        <v/>
      </c>
      <c r="F198" s="123" t="str">
        <f>IF('Dépenses rémunération au réel'!$F198="","",'Dépenses rémunération au réel'!$F198)</f>
        <v/>
      </c>
      <c r="G198" s="296" t="str">
        <f>IF('Dépenses rémunération au réel'!$G198="","",'Dépenses rémunération au réel'!$G198)</f>
        <v/>
      </c>
      <c r="H198" s="296" t="str">
        <f>IF('Dépenses rémunération au réel'!$H198="","",'Dépenses rémunération au réel'!$H198)</f>
        <v/>
      </c>
      <c r="I198" s="140" t="str">
        <f>IF('Dépenses rémunération au réel'!$I198="","",'Dépenses rémunération au réel'!$I198)</f>
        <v/>
      </c>
      <c r="J198" s="192" t="str">
        <f>IF('Dépenses rémunération au réel'!$J198="","",'Dépenses rémunération au réel'!$J198)</f>
        <v/>
      </c>
      <c r="K198" s="200" t="str">
        <f>IF('Dépenses rémunération au réel'!$K198="","",'Dépenses rémunération au réel'!$K198)</f>
        <v/>
      </c>
      <c r="L198" s="215" t="str">
        <f>IF('Dépenses rémunération au réel'!$L198=0,"",'Dépenses rémunération au réel'!$L198)</f>
        <v/>
      </c>
      <c r="M198" s="191"/>
      <c r="N198" s="337" t="str">
        <f t="shared" si="15"/>
        <v/>
      </c>
      <c r="O198" s="337" t="str">
        <f t="shared" si="16"/>
        <v/>
      </c>
      <c r="P198" s="191"/>
      <c r="Q198" s="340"/>
      <c r="R198" s="340"/>
      <c r="S198" s="141" t="str">
        <f t="shared" si="17"/>
        <v/>
      </c>
      <c r="T198" s="357"/>
      <c r="U198" s="193"/>
      <c r="V198" s="209" t="str">
        <f t="shared" si="13"/>
        <v/>
      </c>
      <c r="W198" s="209" t="str">
        <f t="shared" si="18"/>
        <v/>
      </c>
      <c r="X198" s="450" t="str">
        <f>IF(AND(OR(M198="KO",L198&lt;&gt;""),OR(M198="",N198="",O198="")),Listes!$A$68,IF(AND(L198&lt;S198,U198=""),Listes!$A$70,IF(AND(L198&lt;&gt;"",S198&lt;L198,T198=""),Listes!$A$72,IF(AND(Y198="",OR(M198&lt;&gt;"",N198&lt;&gt;"",O198&lt;&gt;"",P198&lt;&gt;"",Q198&lt;&gt;"",R198&lt;&gt;"")),Listes!$A$73,""))))</f>
        <v/>
      </c>
      <c r="Y198" s="291"/>
      <c r="Z198" s="155">
        <f t="shared" si="14"/>
        <v>0</v>
      </c>
    </row>
    <row r="199" spans="1:26" ht="16.149999999999999" customHeight="1" x14ac:dyDescent="0.35">
      <c r="A199" s="126">
        <v>193</v>
      </c>
      <c r="B199" s="206" t="str">
        <f>IF('Dépenses rémunération au réel'!$B199="","",'Dépenses rémunération au réel'!$B199)</f>
        <v/>
      </c>
      <c r="C199" s="206" t="str">
        <f>IF('Dépenses rémunération au réel'!$C199="","",'Dépenses rémunération au réel'!$C199)</f>
        <v/>
      </c>
      <c r="D199" s="207" t="str">
        <f>IF('Dépenses rémunération au réel'!$D199="","",'Dépenses rémunération au réel'!$D199)</f>
        <v/>
      </c>
      <c r="E199" s="123" t="str">
        <f>IF('Dépenses rémunération au réel'!$E199="","",'Dépenses rémunération au réel'!$E199)</f>
        <v/>
      </c>
      <c r="F199" s="123" t="str">
        <f>IF('Dépenses rémunération au réel'!$F199="","",'Dépenses rémunération au réel'!$F199)</f>
        <v/>
      </c>
      <c r="G199" s="296" t="str">
        <f>IF('Dépenses rémunération au réel'!$G199="","",'Dépenses rémunération au réel'!$G199)</f>
        <v/>
      </c>
      <c r="H199" s="296" t="str">
        <f>IF('Dépenses rémunération au réel'!$H199="","",'Dépenses rémunération au réel'!$H199)</f>
        <v/>
      </c>
      <c r="I199" s="140" t="str">
        <f>IF('Dépenses rémunération au réel'!$I199="","",'Dépenses rémunération au réel'!$I199)</f>
        <v/>
      </c>
      <c r="J199" s="192" t="str">
        <f>IF('Dépenses rémunération au réel'!$J199="","",'Dépenses rémunération au réel'!$J199)</f>
        <v/>
      </c>
      <c r="K199" s="200" t="str">
        <f>IF('Dépenses rémunération au réel'!$K199="","",'Dépenses rémunération au réel'!$K199)</f>
        <v/>
      </c>
      <c r="L199" s="215" t="str">
        <f>IF('Dépenses rémunération au réel'!$L199=0,"",'Dépenses rémunération au réel'!$L199)</f>
        <v/>
      </c>
      <c r="M199" s="191"/>
      <c r="N199" s="337" t="str">
        <f t="shared" si="15"/>
        <v/>
      </c>
      <c r="O199" s="337" t="str">
        <f t="shared" si="16"/>
        <v/>
      </c>
      <c r="P199" s="191"/>
      <c r="Q199" s="340"/>
      <c r="R199" s="340"/>
      <c r="S199" s="141" t="str">
        <f t="shared" si="17"/>
        <v/>
      </c>
      <c r="T199" s="357"/>
      <c r="U199" s="193"/>
      <c r="V199" s="209" t="str">
        <f t="shared" ref="V199:V262" si="19">IF(P199="","",IF(E199="Salaire_chercheur",MIN(140000/1607*R199,140000),IF(E199="Salaire_directeur",MIN(110000/1607*R199,110000),IF(E199="Salaire_ingénieur",MIN(80000/1607*R199,80000),IF(E199="Salaire_technicien",MIN(60000/1607*R199,60000),"")))))</f>
        <v/>
      </c>
      <c r="W199" s="209" t="str">
        <f t="shared" si="18"/>
        <v/>
      </c>
      <c r="X199" s="450" t="str">
        <f>IF(AND(OR(M199="KO",L199&lt;&gt;""),OR(M199="",N199="",O199="")),Listes!$A$68,IF(AND(L199&lt;S199,U199=""),Listes!$A$70,IF(AND(L199&lt;&gt;"",S199&lt;L199,T199=""),Listes!$A$72,IF(AND(Y199="",OR(M199&lt;&gt;"",N199&lt;&gt;"",O199&lt;&gt;"",P199&lt;&gt;"",Q199&lt;&gt;"",R199&lt;&gt;"")),Listes!$A$73,""))))</f>
        <v/>
      </c>
      <c r="Y199" s="291"/>
      <c r="Z199" s="155">
        <f t="shared" ref="Z199:Z262" si="20">IF(AND(B199&lt;&gt;"",Y199&lt;&gt;"Oui"),1,0)</f>
        <v>0</v>
      </c>
    </row>
    <row r="200" spans="1:26" ht="16.149999999999999" customHeight="1" x14ac:dyDescent="0.35">
      <c r="A200" s="126">
        <v>194</v>
      </c>
      <c r="B200" s="206" t="str">
        <f>IF('Dépenses rémunération au réel'!$B200="","",'Dépenses rémunération au réel'!$B200)</f>
        <v/>
      </c>
      <c r="C200" s="206" t="str">
        <f>IF('Dépenses rémunération au réel'!$C200="","",'Dépenses rémunération au réel'!$C200)</f>
        <v/>
      </c>
      <c r="D200" s="207" t="str">
        <f>IF('Dépenses rémunération au réel'!$D200="","",'Dépenses rémunération au réel'!$D200)</f>
        <v/>
      </c>
      <c r="E200" s="123" t="str">
        <f>IF('Dépenses rémunération au réel'!$E200="","",'Dépenses rémunération au réel'!$E200)</f>
        <v/>
      </c>
      <c r="F200" s="123" t="str">
        <f>IF('Dépenses rémunération au réel'!$F200="","",'Dépenses rémunération au réel'!$F200)</f>
        <v/>
      </c>
      <c r="G200" s="296" t="str">
        <f>IF('Dépenses rémunération au réel'!$G200="","",'Dépenses rémunération au réel'!$G200)</f>
        <v/>
      </c>
      <c r="H200" s="296" t="str">
        <f>IF('Dépenses rémunération au réel'!$H200="","",'Dépenses rémunération au réel'!$H200)</f>
        <v/>
      </c>
      <c r="I200" s="140" t="str">
        <f>IF('Dépenses rémunération au réel'!$I200="","",'Dépenses rémunération au réel'!$I200)</f>
        <v/>
      </c>
      <c r="J200" s="192" t="str">
        <f>IF('Dépenses rémunération au réel'!$J200="","",'Dépenses rémunération au réel'!$J200)</f>
        <v/>
      </c>
      <c r="K200" s="200" t="str">
        <f>IF('Dépenses rémunération au réel'!$K200="","",'Dépenses rémunération au réel'!$K200)</f>
        <v/>
      </c>
      <c r="L200" s="215" t="str">
        <f>IF('Dépenses rémunération au réel'!$L200=0,"",'Dépenses rémunération au réel'!$L200)</f>
        <v/>
      </c>
      <c r="M200" s="191"/>
      <c r="N200" s="337" t="str">
        <f t="shared" ref="N200:N263" si="21">IF(M200="KO","",IF(M200="","",G200))</f>
        <v/>
      </c>
      <c r="O200" s="337" t="str">
        <f t="shared" ref="O200:O263" si="22">IF(M200="KO","",IF(M200="","",H200))</f>
        <v/>
      </c>
      <c r="P200" s="191"/>
      <c r="Q200" s="340"/>
      <c r="R200" s="340"/>
      <c r="S200" s="141" t="str">
        <f t="shared" ref="S200:S263" si="23">IF($P200="","",IF(OR(($P200=0),($Q200=0)),0,P200/Q200*R200))</f>
        <v/>
      </c>
      <c r="T200" s="357"/>
      <c r="U200" s="193"/>
      <c r="V200" s="209" t="str">
        <f t="shared" si="19"/>
        <v/>
      </c>
      <c r="W200" s="209" t="str">
        <f t="shared" ref="W200:W263" si="24">IF(P200="","",MIN(S200,V200))</f>
        <v/>
      </c>
      <c r="X200" s="450" t="str">
        <f>IF(AND(OR(M200="KO",L200&lt;&gt;""),OR(M200="",N200="",O200="")),Listes!$A$68,IF(AND(L200&lt;S200,U200=""),Listes!$A$70,IF(AND(L200&lt;&gt;"",S200&lt;L200,T200=""),Listes!$A$72,IF(AND(Y200="",OR(M200&lt;&gt;"",N200&lt;&gt;"",O200&lt;&gt;"",P200&lt;&gt;"",Q200&lt;&gt;"",R200&lt;&gt;"")),Listes!$A$73,""))))</f>
        <v/>
      </c>
      <c r="Y200" s="291"/>
      <c r="Z200" s="155">
        <f t="shared" si="20"/>
        <v>0</v>
      </c>
    </row>
    <row r="201" spans="1:26" ht="16.149999999999999" customHeight="1" x14ac:dyDescent="0.35">
      <c r="A201" s="126">
        <v>195</v>
      </c>
      <c r="B201" s="206" t="str">
        <f>IF('Dépenses rémunération au réel'!$B201="","",'Dépenses rémunération au réel'!$B201)</f>
        <v/>
      </c>
      <c r="C201" s="206" t="str">
        <f>IF('Dépenses rémunération au réel'!$C201="","",'Dépenses rémunération au réel'!$C201)</f>
        <v/>
      </c>
      <c r="D201" s="207" t="str">
        <f>IF('Dépenses rémunération au réel'!$D201="","",'Dépenses rémunération au réel'!$D201)</f>
        <v/>
      </c>
      <c r="E201" s="123" t="str">
        <f>IF('Dépenses rémunération au réel'!$E201="","",'Dépenses rémunération au réel'!$E201)</f>
        <v/>
      </c>
      <c r="F201" s="123" t="str">
        <f>IF('Dépenses rémunération au réel'!$F201="","",'Dépenses rémunération au réel'!$F201)</f>
        <v/>
      </c>
      <c r="G201" s="296" t="str">
        <f>IF('Dépenses rémunération au réel'!$G201="","",'Dépenses rémunération au réel'!$G201)</f>
        <v/>
      </c>
      <c r="H201" s="296" t="str">
        <f>IF('Dépenses rémunération au réel'!$H201="","",'Dépenses rémunération au réel'!$H201)</f>
        <v/>
      </c>
      <c r="I201" s="140" t="str">
        <f>IF('Dépenses rémunération au réel'!$I201="","",'Dépenses rémunération au réel'!$I201)</f>
        <v/>
      </c>
      <c r="J201" s="192" t="str">
        <f>IF('Dépenses rémunération au réel'!$J201="","",'Dépenses rémunération au réel'!$J201)</f>
        <v/>
      </c>
      <c r="K201" s="200" t="str">
        <f>IF('Dépenses rémunération au réel'!$K201="","",'Dépenses rémunération au réel'!$K201)</f>
        <v/>
      </c>
      <c r="L201" s="215" t="str">
        <f>IF('Dépenses rémunération au réel'!$L201=0,"",'Dépenses rémunération au réel'!$L201)</f>
        <v/>
      </c>
      <c r="M201" s="191"/>
      <c r="N201" s="337" t="str">
        <f t="shared" si="21"/>
        <v/>
      </c>
      <c r="O201" s="337" t="str">
        <f t="shared" si="22"/>
        <v/>
      </c>
      <c r="P201" s="191"/>
      <c r="Q201" s="340"/>
      <c r="R201" s="340"/>
      <c r="S201" s="141" t="str">
        <f t="shared" si="23"/>
        <v/>
      </c>
      <c r="T201" s="357"/>
      <c r="U201" s="193"/>
      <c r="V201" s="209" t="str">
        <f t="shared" si="19"/>
        <v/>
      </c>
      <c r="W201" s="209" t="str">
        <f t="shared" si="24"/>
        <v/>
      </c>
      <c r="X201" s="450" t="str">
        <f>IF(AND(OR(M201="KO",L201&lt;&gt;""),OR(M201="",N201="",O201="")),Listes!$A$68,IF(AND(L201&lt;S201,U201=""),Listes!$A$70,IF(AND(L201&lt;&gt;"",S201&lt;L201,T201=""),Listes!$A$72,IF(AND(Y201="",OR(M201&lt;&gt;"",N201&lt;&gt;"",O201&lt;&gt;"",P201&lt;&gt;"",Q201&lt;&gt;"",R201&lt;&gt;"")),Listes!$A$73,""))))</f>
        <v/>
      </c>
      <c r="Y201" s="291"/>
      <c r="Z201" s="155">
        <f t="shared" si="20"/>
        <v>0</v>
      </c>
    </row>
    <row r="202" spans="1:26" ht="16.149999999999999" customHeight="1" x14ac:dyDescent="0.35">
      <c r="A202" s="126">
        <v>196</v>
      </c>
      <c r="B202" s="206" t="str">
        <f>IF('Dépenses rémunération au réel'!$B202="","",'Dépenses rémunération au réel'!$B202)</f>
        <v/>
      </c>
      <c r="C202" s="206" t="str">
        <f>IF('Dépenses rémunération au réel'!$C202="","",'Dépenses rémunération au réel'!$C202)</f>
        <v/>
      </c>
      <c r="D202" s="207" t="str">
        <f>IF('Dépenses rémunération au réel'!$D202="","",'Dépenses rémunération au réel'!$D202)</f>
        <v/>
      </c>
      <c r="E202" s="123" t="str">
        <f>IF('Dépenses rémunération au réel'!$E202="","",'Dépenses rémunération au réel'!$E202)</f>
        <v/>
      </c>
      <c r="F202" s="123" t="str">
        <f>IF('Dépenses rémunération au réel'!$F202="","",'Dépenses rémunération au réel'!$F202)</f>
        <v/>
      </c>
      <c r="G202" s="296" t="str">
        <f>IF('Dépenses rémunération au réel'!$G202="","",'Dépenses rémunération au réel'!$G202)</f>
        <v/>
      </c>
      <c r="H202" s="296" t="str">
        <f>IF('Dépenses rémunération au réel'!$H202="","",'Dépenses rémunération au réel'!$H202)</f>
        <v/>
      </c>
      <c r="I202" s="140" t="str">
        <f>IF('Dépenses rémunération au réel'!$I202="","",'Dépenses rémunération au réel'!$I202)</f>
        <v/>
      </c>
      <c r="J202" s="192" t="str">
        <f>IF('Dépenses rémunération au réel'!$J202="","",'Dépenses rémunération au réel'!$J202)</f>
        <v/>
      </c>
      <c r="K202" s="200" t="str">
        <f>IF('Dépenses rémunération au réel'!$K202="","",'Dépenses rémunération au réel'!$K202)</f>
        <v/>
      </c>
      <c r="L202" s="215" t="str">
        <f>IF('Dépenses rémunération au réel'!$L202=0,"",'Dépenses rémunération au réel'!$L202)</f>
        <v/>
      </c>
      <c r="M202" s="191"/>
      <c r="N202" s="337" t="str">
        <f t="shared" si="21"/>
        <v/>
      </c>
      <c r="O202" s="337" t="str">
        <f t="shared" si="22"/>
        <v/>
      </c>
      <c r="P202" s="191"/>
      <c r="Q202" s="340"/>
      <c r="R202" s="340"/>
      <c r="S202" s="141" t="str">
        <f t="shared" si="23"/>
        <v/>
      </c>
      <c r="T202" s="357"/>
      <c r="U202" s="193"/>
      <c r="V202" s="209" t="str">
        <f t="shared" si="19"/>
        <v/>
      </c>
      <c r="W202" s="209" t="str">
        <f t="shared" si="24"/>
        <v/>
      </c>
      <c r="X202" s="450" t="str">
        <f>IF(AND(OR(M202="KO",L202&lt;&gt;""),OR(M202="",N202="",O202="")),Listes!$A$68,IF(AND(L202&lt;S202,U202=""),Listes!$A$70,IF(AND(L202&lt;&gt;"",S202&lt;L202,T202=""),Listes!$A$72,IF(AND(Y202="",OR(M202&lt;&gt;"",N202&lt;&gt;"",O202&lt;&gt;"",P202&lt;&gt;"",Q202&lt;&gt;"",R202&lt;&gt;"")),Listes!$A$73,""))))</f>
        <v/>
      </c>
      <c r="Y202" s="291"/>
      <c r="Z202" s="155">
        <f t="shared" si="20"/>
        <v>0</v>
      </c>
    </row>
    <row r="203" spans="1:26" ht="16.149999999999999" customHeight="1" x14ac:dyDescent="0.35">
      <c r="A203" s="126">
        <v>197</v>
      </c>
      <c r="B203" s="206" t="str">
        <f>IF('Dépenses rémunération au réel'!$B203="","",'Dépenses rémunération au réel'!$B203)</f>
        <v/>
      </c>
      <c r="C203" s="206" t="str">
        <f>IF('Dépenses rémunération au réel'!$C203="","",'Dépenses rémunération au réel'!$C203)</f>
        <v/>
      </c>
      <c r="D203" s="207" t="str">
        <f>IF('Dépenses rémunération au réel'!$D203="","",'Dépenses rémunération au réel'!$D203)</f>
        <v/>
      </c>
      <c r="E203" s="123" t="str">
        <f>IF('Dépenses rémunération au réel'!$E203="","",'Dépenses rémunération au réel'!$E203)</f>
        <v/>
      </c>
      <c r="F203" s="123" t="str">
        <f>IF('Dépenses rémunération au réel'!$F203="","",'Dépenses rémunération au réel'!$F203)</f>
        <v/>
      </c>
      <c r="G203" s="296" t="str">
        <f>IF('Dépenses rémunération au réel'!$G203="","",'Dépenses rémunération au réel'!$G203)</f>
        <v/>
      </c>
      <c r="H203" s="296" t="str">
        <f>IF('Dépenses rémunération au réel'!$H203="","",'Dépenses rémunération au réel'!$H203)</f>
        <v/>
      </c>
      <c r="I203" s="140" t="str">
        <f>IF('Dépenses rémunération au réel'!$I203="","",'Dépenses rémunération au réel'!$I203)</f>
        <v/>
      </c>
      <c r="J203" s="192" t="str">
        <f>IF('Dépenses rémunération au réel'!$J203="","",'Dépenses rémunération au réel'!$J203)</f>
        <v/>
      </c>
      <c r="K203" s="200" t="str">
        <f>IF('Dépenses rémunération au réel'!$K203="","",'Dépenses rémunération au réel'!$K203)</f>
        <v/>
      </c>
      <c r="L203" s="215" t="str">
        <f>IF('Dépenses rémunération au réel'!$L203=0,"",'Dépenses rémunération au réel'!$L203)</f>
        <v/>
      </c>
      <c r="M203" s="191"/>
      <c r="N203" s="337" t="str">
        <f t="shared" si="21"/>
        <v/>
      </c>
      <c r="O203" s="337" t="str">
        <f t="shared" si="22"/>
        <v/>
      </c>
      <c r="P203" s="191"/>
      <c r="Q203" s="340"/>
      <c r="R203" s="340"/>
      <c r="S203" s="141" t="str">
        <f t="shared" si="23"/>
        <v/>
      </c>
      <c r="T203" s="357"/>
      <c r="U203" s="193"/>
      <c r="V203" s="209" t="str">
        <f t="shared" si="19"/>
        <v/>
      </c>
      <c r="W203" s="209" t="str">
        <f t="shared" si="24"/>
        <v/>
      </c>
      <c r="X203" s="450" t="str">
        <f>IF(AND(OR(M203="KO",L203&lt;&gt;""),OR(M203="",N203="",O203="")),Listes!$A$68,IF(AND(L203&lt;S203,U203=""),Listes!$A$70,IF(AND(L203&lt;&gt;"",S203&lt;L203,T203=""),Listes!$A$72,IF(AND(Y203="",OR(M203&lt;&gt;"",N203&lt;&gt;"",O203&lt;&gt;"",P203&lt;&gt;"",Q203&lt;&gt;"",R203&lt;&gt;"")),Listes!$A$73,""))))</f>
        <v/>
      </c>
      <c r="Y203" s="291"/>
      <c r="Z203" s="155">
        <f t="shared" si="20"/>
        <v>0</v>
      </c>
    </row>
    <row r="204" spans="1:26" ht="16.149999999999999" customHeight="1" x14ac:dyDescent="0.35">
      <c r="A204" s="126">
        <v>198</v>
      </c>
      <c r="B204" s="206" t="str">
        <f>IF('Dépenses rémunération au réel'!$B204="","",'Dépenses rémunération au réel'!$B204)</f>
        <v/>
      </c>
      <c r="C204" s="206" t="str">
        <f>IF('Dépenses rémunération au réel'!$C204="","",'Dépenses rémunération au réel'!$C204)</f>
        <v/>
      </c>
      <c r="D204" s="207" t="str">
        <f>IF('Dépenses rémunération au réel'!$D204="","",'Dépenses rémunération au réel'!$D204)</f>
        <v/>
      </c>
      <c r="E204" s="123" t="str">
        <f>IF('Dépenses rémunération au réel'!$E204="","",'Dépenses rémunération au réel'!$E204)</f>
        <v/>
      </c>
      <c r="F204" s="123" t="str">
        <f>IF('Dépenses rémunération au réel'!$F204="","",'Dépenses rémunération au réel'!$F204)</f>
        <v/>
      </c>
      <c r="G204" s="296" t="str">
        <f>IF('Dépenses rémunération au réel'!$G204="","",'Dépenses rémunération au réel'!$G204)</f>
        <v/>
      </c>
      <c r="H204" s="296" t="str">
        <f>IF('Dépenses rémunération au réel'!$H204="","",'Dépenses rémunération au réel'!$H204)</f>
        <v/>
      </c>
      <c r="I204" s="140" t="str">
        <f>IF('Dépenses rémunération au réel'!$I204="","",'Dépenses rémunération au réel'!$I204)</f>
        <v/>
      </c>
      <c r="J204" s="192" t="str">
        <f>IF('Dépenses rémunération au réel'!$J204="","",'Dépenses rémunération au réel'!$J204)</f>
        <v/>
      </c>
      <c r="K204" s="200" t="str">
        <f>IF('Dépenses rémunération au réel'!$K204="","",'Dépenses rémunération au réel'!$K204)</f>
        <v/>
      </c>
      <c r="L204" s="215" t="str">
        <f>IF('Dépenses rémunération au réel'!$L204=0,"",'Dépenses rémunération au réel'!$L204)</f>
        <v/>
      </c>
      <c r="M204" s="191"/>
      <c r="N204" s="337" t="str">
        <f t="shared" si="21"/>
        <v/>
      </c>
      <c r="O204" s="337" t="str">
        <f t="shared" si="22"/>
        <v/>
      </c>
      <c r="P204" s="191"/>
      <c r="Q204" s="340"/>
      <c r="R204" s="340"/>
      <c r="S204" s="141" t="str">
        <f t="shared" si="23"/>
        <v/>
      </c>
      <c r="T204" s="357"/>
      <c r="U204" s="193"/>
      <c r="V204" s="209" t="str">
        <f t="shared" si="19"/>
        <v/>
      </c>
      <c r="W204" s="209" t="str">
        <f t="shared" si="24"/>
        <v/>
      </c>
      <c r="X204" s="450" t="str">
        <f>IF(AND(OR(M204="KO",L204&lt;&gt;""),OR(M204="",N204="",O204="")),Listes!$A$68,IF(AND(L204&lt;S204,U204=""),Listes!$A$70,IF(AND(L204&lt;&gt;"",S204&lt;L204,T204=""),Listes!$A$72,IF(AND(Y204="",OR(M204&lt;&gt;"",N204&lt;&gt;"",O204&lt;&gt;"",P204&lt;&gt;"",Q204&lt;&gt;"",R204&lt;&gt;"")),Listes!$A$73,""))))</f>
        <v/>
      </c>
      <c r="Y204" s="291"/>
      <c r="Z204" s="155">
        <f t="shared" si="20"/>
        <v>0</v>
      </c>
    </row>
    <row r="205" spans="1:26" ht="16.149999999999999" customHeight="1" x14ac:dyDescent="0.35">
      <c r="A205" s="126">
        <v>199</v>
      </c>
      <c r="B205" s="206" t="str">
        <f>IF('Dépenses rémunération au réel'!$B205="","",'Dépenses rémunération au réel'!$B205)</f>
        <v/>
      </c>
      <c r="C205" s="206" t="str">
        <f>IF('Dépenses rémunération au réel'!$C205="","",'Dépenses rémunération au réel'!$C205)</f>
        <v/>
      </c>
      <c r="D205" s="207" t="str">
        <f>IF('Dépenses rémunération au réel'!$D205="","",'Dépenses rémunération au réel'!$D205)</f>
        <v/>
      </c>
      <c r="E205" s="123" t="str">
        <f>IF('Dépenses rémunération au réel'!$E205="","",'Dépenses rémunération au réel'!$E205)</f>
        <v/>
      </c>
      <c r="F205" s="123" t="str">
        <f>IF('Dépenses rémunération au réel'!$F205="","",'Dépenses rémunération au réel'!$F205)</f>
        <v/>
      </c>
      <c r="G205" s="296" t="str">
        <f>IF('Dépenses rémunération au réel'!$G205="","",'Dépenses rémunération au réel'!$G205)</f>
        <v/>
      </c>
      <c r="H205" s="296" t="str">
        <f>IF('Dépenses rémunération au réel'!$H205="","",'Dépenses rémunération au réel'!$H205)</f>
        <v/>
      </c>
      <c r="I205" s="140" t="str">
        <f>IF('Dépenses rémunération au réel'!$I205="","",'Dépenses rémunération au réel'!$I205)</f>
        <v/>
      </c>
      <c r="J205" s="192" t="str">
        <f>IF('Dépenses rémunération au réel'!$J205="","",'Dépenses rémunération au réel'!$J205)</f>
        <v/>
      </c>
      <c r="K205" s="200" t="str">
        <f>IF('Dépenses rémunération au réel'!$K205="","",'Dépenses rémunération au réel'!$K205)</f>
        <v/>
      </c>
      <c r="L205" s="215" t="str">
        <f>IF('Dépenses rémunération au réel'!$L205=0,"",'Dépenses rémunération au réel'!$L205)</f>
        <v/>
      </c>
      <c r="M205" s="191"/>
      <c r="N205" s="337" t="str">
        <f t="shared" si="21"/>
        <v/>
      </c>
      <c r="O205" s="337" t="str">
        <f t="shared" si="22"/>
        <v/>
      </c>
      <c r="P205" s="191"/>
      <c r="Q205" s="340"/>
      <c r="R205" s="340"/>
      <c r="S205" s="141" t="str">
        <f t="shared" si="23"/>
        <v/>
      </c>
      <c r="T205" s="357"/>
      <c r="U205" s="193"/>
      <c r="V205" s="209" t="str">
        <f t="shared" si="19"/>
        <v/>
      </c>
      <c r="W205" s="209" t="str">
        <f t="shared" si="24"/>
        <v/>
      </c>
      <c r="X205" s="450" t="str">
        <f>IF(AND(OR(M205="KO",L205&lt;&gt;""),OR(M205="",N205="",O205="")),Listes!$A$68,IF(AND(L205&lt;S205,U205=""),Listes!$A$70,IF(AND(L205&lt;&gt;"",S205&lt;L205,T205=""),Listes!$A$72,IF(AND(Y205="",OR(M205&lt;&gt;"",N205&lt;&gt;"",O205&lt;&gt;"",P205&lt;&gt;"",Q205&lt;&gt;"",R205&lt;&gt;"")),Listes!$A$73,""))))</f>
        <v/>
      </c>
      <c r="Y205" s="291"/>
      <c r="Z205" s="155">
        <f t="shared" si="20"/>
        <v>0</v>
      </c>
    </row>
    <row r="206" spans="1:26" ht="16.149999999999999" customHeight="1" x14ac:dyDescent="0.35">
      <c r="A206" s="126">
        <v>200</v>
      </c>
      <c r="B206" s="206" t="str">
        <f>IF('Dépenses rémunération au réel'!$B206="","",'Dépenses rémunération au réel'!$B206)</f>
        <v/>
      </c>
      <c r="C206" s="206" t="str">
        <f>IF('Dépenses rémunération au réel'!$C206="","",'Dépenses rémunération au réel'!$C206)</f>
        <v/>
      </c>
      <c r="D206" s="207" t="str">
        <f>IF('Dépenses rémunération au réel'!$D206="","",'Dépenses rémunération au réel'!$D206)</f>
        <v/>
      </c>
      <c r="E206" s="123" t="str">
        <f>IF('Dépenses rémunération au réel'!$E206="","",'Dépenses rémunération au réel'!$E206)</f>
        <v/>
      </c>
      <c r="F206" s="123" t="str">
        <f>IF('Dépenses rémunération au réel'!$F206="","",'Dépenses rémunération au réel'!$F206)</f>
        <v/>
      </c>
      <c r="G206" s="296" t="str">
        <f>IF('Dépenses rémunération au réel'!$G206="","",'Dépenses rémunération au réel'!$G206)</f>
        <v/>
      </c>
      <c r="H206" s="296" t="str">
        <f>IF('Dépenses rémunération au réel'!$H206="","",'Dépenses rémunération au réel'!$H206)</f>
        <v/>
      </c>
      <c r="I206" s="140" t="str">
        <f>IF('Dépenses rémunération au réel'!$I206="","",'Dépenses rémunération au réel'!$I206)</f>
        <v/>
      </c>
      <c r="J206" s="192" t="str">
        <f>IF('Dépenses rémunération au réel'!$J206="","",'Dépenses rémunération au réel'!$J206)</f>
        <v/>
      </c>
      <c r="K206" s="200" t="str">
        <f>IF('Dépenses rémunération au réel'!$K206="","",'Dépenses rémunération au réel'!$K206)</f>
        <v/>
      </c>
      <c r="L206" s="215" t="str">
        <f>IF('Dépenses rémunération au réel'!$L206=0,"",'Dépenses rémunération au réel'!$L206)</f>
        <v/>
      </c>
      <c r="M206" s="191"/>
      <c r="N206" s="337" t="str">
        <f t="shared" si="21"/>
        <v/>
      </c>
      <c r="O206" s="337" t="str">
        <f t="shared" si="22"/>
        <v/>
      </c>
      <c r="P206" s="191"/>
      <c r="Q206" s="340"/>
      <c r="R206" s="340"/>
      <c r="S206" s="141" t="str">
        <f t="shared" si="23"/>
        <v/>
      </c>
      <c r="T206" s="357"/>
      <c r="U206" s="193"/>
      <c r="V206" s="209" t="str">
        <f t="shared" si="19"/>
        <v/>
      </c>
      <c r="W206" s="209" t="str">
        <f t="shared" si="24"/>
        <v/>
      </c>
      <c r="X206" s="450" t="str">
        <f>IF(AND(OR(M206="KO",L206&lt;&gt;""),OR(M206="",N206="",O206="")),Listes!$A$68,IF(AND(L206&lt;S206,U206=""),Listes!$A$70,IF(AND(L206&lt;&gt;"",S206&lt;L206,T206=""),Listes!$A$72,IF(AND(Y206="",OR(M206&lt;&gt;"",N206&lt;&gt;"",O206&lt;&gt;"",P206&lt;&gt;"",Q206&lt;&gt;"",R206&lt;&gt;"")),Listes!$A$73,""))))</f>
        <v/>
      </c>
      <c r="Y206" s="291"/>
      <c r="Z206" s="155">
        <f t="shared" si="20"/>
        <v>0</v>
      </c>
    </row>
    <row r="207" spans="1:26" ht="16.149999999999999" customHeight="1" x14ac:dyDescent="0.35">
      <c r="A207" s="126">
        <v>201</v>
      </c>
      <c r="B207" s="206" t="str">
        <f>IF('Dépenses rémunération au réel'!$B207="","",'Dépenses rémunération au réel'!$B207)</f>
        <v/>
      </c>
      <c r="C207" s="206" t="str">
        <f>IF('Dépenses rémunération au réel'!$C207="","",'Dépenses rémunération au réel'!$C207)</f>
        <v/>
      </c>
      <c r="D207" s="207" t="str">
        <f>IF('Dépenses rémunération au réel'!$D207="","",'Dépenses rémunération au réel'!$D207)</f>
        <v/>
      </c>
      <c r="E207" s="123" t="str">
        <f>IF('Dépenses rémunération au réel'!$E207="","",'Dépenses rémunération au réel'!$E207)</f>
        <v/>
      </c>
      <c r="F207" s="123" t="str">
        <f>IF('Dépenses rémunération au réel'!$F207="","",'Dépenses rémunération au réel'!$F207)</f>
        <v/>
      </c>
      <c r="G207" s="296" t="str">
        <f>IF('Dépenses rémunération au réel'!$G207="","",'Dépenses rémunération au réel'!$G207)</f>
        <v/>
      </c>
      <c r="H207" s="296" t="str">
        <f>IF('Dépenses rémunération au réel'!$H207="","",'Dépenses rémunération au réel'!$H207)</f>
        <v/>
      </c>
      <c r="I207" s="140" t="str">
        <f>IF('Dépenses rémunération au réel'!$I207="","",'Dépenses rémunération au réel'!$I207)</f>
        <v/>
      </c>
      <c r="J207" s="192" t="str">
        <f>IF('Dépenses rémunération au réel'!$J207="","",'Dépenses rémunération au réel'!$J207)</f>
        <v/>
      </c>
      <c r="K207" s="200" t="str">
        <f>IF('Dépenses rémunération au réel'!$K207="","",'Dépenses rémunération au réel'!$K207)</f>
        <v/>
      </c>
      <c r="L207" s="215" t="str">
        <f>IF('Dépenses rémunération au réel'!$L207=0,"",'Dépenses rémunération au réel'!$L207)</f>
        <v/>
      </c>
      <c r="M207" s="191"/>
      <c r="N207" s="337" t="str">
        <f t="shared" si="21"/>
        <v/>
      </c>
      <c r="O207" s="337" t="str">
        <f t="shared" si="22"/>
        <v/>
      </c>
      <c r="P207" s="191"/>
      <c r="Q207" s="340"/>
      <c r="R207" s="340"/>
      <c r="S207" s="141" t="str">
        <f t="shared" si="23"/>
        <v/>
      </c>
      <c r="T207" s="357"/>
      <c r="U207" s="193"/>
      <c r="V207" s="209" t="str">
        <f t="shared" si="19"/>
        <v/>
      </c>
      <c r="W207" s="209" t="str">
        <f t="shared" si="24"/>
        <v/>
      </c>
      <c r="X207" s="450" t="str">
        <f>IF(AND(OR(M207="KO",L207&lt;&gt;""),OR(M207="",N207="",O207="")),Listes!$A$68,IF(AND(L207&lt;S207,U207=""),Listes!$A$70,IF(AND(L207&lt;&gt;"",S207&lt;L207,T207=""),Listes!$A$72,IF(AND(Y207="",OR(M207&lt;&gt;"",N207&lt;&gt;"",O207&lt;&gt;"",P207&lt;&gt;"",Q207&lt;&gt;"",R207&lt;&gt;"")),Listes!$A$73,""))))</f>
        <v/>
      </c>
      <c r="Y207" s="291"/>
      <c r="Z207" s="155">
        <f t="shared" si="20"/>
        <v>0</v>
      </c>
    </row>
    <row r="208" spans="1:26" ht="16.149999999999999" customHeight="1" x14ac:dyDescent="0.35">
      <c r="A208" s="126">
        <v>202</v>
      </c>
      <c r="B208" s="206" t="str">
        <f>IF('Dépenses rémunération au réel'!$B208="","",'Dépenses rémunération au réel'!$B208)</f>
        <v/>
      </c>
      <c r="C208" s="206" t="str">
        <f>IF('Dépenses rémunération au réel'!$C208="","",'Dépenses rémunération au réel'!$C208)</f>
        <v/>
      </c>
      <c r="D208" s="207" t="str">
        <f>IF('Dépenses rémunération au réel'!$D208="","",'Dépenses rémunération au réel'!$D208)</f>
        <v/>
      </c>
      <c r="E208" s="123" t="str">
        <f>IF('Dépenses rémunération au réel'!$E208="","",'Dépenses rémunération au réel'!$E208)</f>
        <v/>
      </c>
      <c r="F208" s="123" t="str">
        <f>IF('Dépenses rémunération au réel'!$F208="","",'Dépenses rémunération au réel'!$F208)</f>
        <v/>
      </c>
      <c r="G208" s="296" t="str">
        <f>IF('Dépenses rémunération au réel'!$G208="","",'Dépenses rémunération au réel'!$G208)</f>
        <v/>
      </c>
      <c r="H208" s="296" t="str">
        <f>IF('Dépenses rémunération au réel'!$H208="","",'Dépenses rémunération au réel'!$H208)</f>
        <v/>
      </c>
      <c r="I208" s="140" t="str">
        <f>IF('Dépenses rémunération au réel'!$I208="","",'Dépenses rémunération au réel'!$I208)</f>
        <v/>
      </c>
      <c r="J208" s="192" t="str">
        <f>IF('Dépenses rémunération au réel'!$J208="","",'Dépenses rémunération au réel'!$J208)</f>
        <v/>
      </c>
      <c r="K208" s="200" t="str">
        <f>IF('Dépenses rémunération au réel'!$K208="","",'Dépenses rémunération au réel'!$K208)</f>
        <v/>
      </c>
      <c r="L208" s="215" t="str">
        <f>IF('Dépenses rémunération au réel'!$L208=0,"",'Dépenses rémunération au réel'!$L208)</f>
        <v/>
      </c>
      <c r="M208" s="191"/>
      <c r="N208" s="337" t="str">
        <f t="shared" si="21"/>
        <v/>
      </c>
      <c r="O208" s="337" t="str">
        <f t="shared" si="22"/>
        <v/>
      </c>
      <c r="P208" s="191"/>
      <c r="Q208" s="340"/>
      <c r="R208" s="340"/>
      <c r="S208" s="141" t="str">
        <f t="shared" si="23"/>
        <v/>
      </c>
      <c r="T208" s="357"/>
      <c r="U208" s="193"/>
      <c r="V208" s="209" t="str">
        <f t="shared" si="19"/>
        <v/>
      </c>
      <c r="W208" s="209" t="str">
        <f t="shared" si="24"/>
        <v/>
      </c>
      <c r="X208" s="450" t="str">
        <f>IF(AND(OR(M208="KO",L208&lt;&gt;""),OR(M208="",N208="",O208="")),Listes!$A$68,IF(AND(L208&lt;S208,U208=""),Listes!$A$70,IF(AND(L208&lt;&gt;"",S208&lt;L208,T208=""),Listes!$A$72,IF(AND(Y208="",OR(M208&lt;&gt;"",N208&lt;&gt;"",O208&lt;&gt;"",P208&lt;&gt;"",Q208&lt;&gt;"",R208&lt;&gt;"")),Listes!$A$73,""))))</f>
        <v/>
      </c>
      <c r="Y208" s="291"/>
      <c r="Z208" s="155">
        <f t="shared" si="20"/>
        <v>0</v>
      </c>
    </row>
    <row r="209" spans="1:26" ht="16.149999999999999" customHeight="1" x14ac:dyDescent="0.35">
      <c r="A209" s="126">
        <v>203</v>
      </c>
      <c r="B209" s="206" t="str">
        <f>IF('Dépenses rémunération au réel'!$B209="","",'Dépenses rémunération au réel'!$B209)</f>
        <v/>
      </c>
      <c r="C209" s="206" t="str">
        <f>IF('Dépenses rémunération au réel'!$C209="","",'Dépenses rémunération au réel'!$C209)</f>
        <v/>
      </c>
      <c r="D209" s="207" t="str">
        <f>IF('Dépenses rémunération au réel'!$D209="","",'Dépenses rémunération au réel'!$D209)</f>
        <v/>
      </c>
      <c r="E209" s="123" t="str">
        <f>IF('Dépenses rémunération au réel'!$E209="","",'Dépenses rémunération au réel'!$E209)</f>
        <v/>
      </c>
      <c r="F209" s="123" t="str">
        <f>IF('Dépenses rémunération au réel'!$F209="","",'Dépenses rémunération au réel'!$F209)</f>
        <v/>
      </c>
      <c r="G209" s="296" t="str">
        <f>IF('Dépenses rémunération au réel'!$G209="","",'Dépenses rémunération au réel'!$G209)</f>
        <v/>
      </c>
      <c r="H209" s="296" t="str">
        <f>IF('Dépenses rémunération au réel'!$H209="","",'Dépenses rémunération au réel'!$H209)</f>
        <v/>
      </c>
      <c r="I209" s="140" t="str">
        <f>IF('Dépenses rémunération au réel'!$I209="","",'Dépenses rémunération au réel'!$I209)</f>
        <v/>
      </c>
      <c r="J209" s="192" t="str">
        <f>IF('Dépenses rémunération au réel'!$J209="","",'Dépenses rémunération au réel'!$J209)</f>
        <v/>
      </c>
      <c r="K209" s="200" t="str">
        <f>IF('Dépenses rémunération au réel'!$K209="","",'Dépenses rémunération au réel'!$K209)</f>
        <v/>
      </c>
      <c r="L209" s="215" t="str">
        <f>IF('Dépenses rémunération au réel'!$L209=0,"",'Dépenses rémunération au réel'!$L209)</f>
        <v/>
      </c>
      <c r="M209" s="191"/>
      <c r="N209" s="337" t="str">
        <f t="shared" si="21"/>
        <v/>
      </c>
      <c r="O209" s="337" t="str">
        <f t="shared" si="22"/>
        <v/>
      </c>
      <c r="P209" s="191"/>
      <c r="Q209" s="340"/>
      <c r="R209" s="340"/>
      <c r="S209" s="141" t="str">
        <f t="shared" si="23"/>
        <v/>
      </c>
      <c r="T209" s="357"/>
      <c r="U209" s="193"/>
      <c r="V209" s="209" t="str">
        <f t="shared" si="19"/>
        <v/>
      </c>
      <c r="W209" s="209" t="str">
        <f t="shared" si="24"/>
        <v/>
      </c>
      <c r="X209" s="450" t="str">
        <f>IF(AND(OR(M209="KO",L209&lt;&gt;""),OR(M209="",N209="",O209="")),Listes!$A$68,IF(AND(L209&lt;S209,U209=""),Listes!$A$70,IF(AND(L209&lt;&gt;"",S209&lt;L209,T209=""),Listes!$A$72,IF(AND(Y209="",OR(M209&lt;&gt;"",N209&lt;&gt;"",O209&lt;&gt;"",P209&lt;&gt;"",Q209&lt;&gt;"",R209&lt;&gt;"")),Listes!$A$73,""))))</f>
        <v/>
      </c>
      <c r="Y209" s="291"/>
      <c r="Z209" s="155">
        <f t="shared" si="20"/>
        <v>0</v>
      </c>
    </row>
    <row r="210" spans="1:26" ht="16.149999999999999" customHeight="1" x14ac:dyDescent="0.35">
      <c r="A210" s="126">
        <v>204</v>
      </c>
      <c r="B210" s="206" t="str">
        <f>IF('Dépenses rémunération au réel'!$B210="","",'Dépenses rémunération au réel'!$B210)</f>
        <v/>
      </c>
      <c r="C210" s="206" t="str">
        <f>IF('Dépenses rémunération au réel'!$C210="","",'Dépenses rémunération au réel'!$C210)</f>
        <v/>
      </c>
      <c r="D210" s="207" t="str">
        <f>IF('Dépenses rémunération au réel'!$D210="","",'Dépenses rémunération au réel'!$D210)</f>
        <v/>
      </c>
      <c r="E210" s="123" t="str">
        <f>IF('Dépenses rémunération au réel'!$E210="","",'Dépenses rémunération au réel'!$E210)</f>
        <v/>
      </c>
      <c r="F210" s="123" t="str">
        <f>IF('Dépenses rémunération au réel'!$F210="","",'Dépenses rémunération au réel'!$F210)</f>
        <v/>
      </c>
      <c r="G210" s="296" t="str">
        <f>IF('Dépenses rémunération au réel'!$G210="","",'Dépenses rémunération au réel'!$G210)</f>
        <v/>
      </c>
      <c r="H210" s="296" t="str">
        <f>IF('Dépenses rémunération au réel'!$H210="","",'Dépenses rémunération au réel'!$H210)</f>
        <v/>
      </c>
      <c r="I210" s="140" t="str">
        <f>IF('Dépenses rémunération au réel'!$I210="","",'Dépenses rémunération au réel'!$I210)</f>
        <v/>
      </c>
      <c r="J210" s="192" t="str">
        <f>IF('Dépenses rémunération au réel'!$J210="","",'Dépenses rémunération au réel'!$J210)</f>
        <v/>
      </c>
      <c r="K210" s="200" t="str">
        <f>IF('Dépenses rémunération au réel'!$K210="","",'Dépenses rémunération au réel'!$K210)</f>
        <v/>
      </c>
      <c r="L210" s="215" t="str">
        <f>IF('Dépenses rémunération au réel'!$L210=0,"",'Dépenses rémunération au réel'!$L210)</f>
        <v/>
      </c>
      <c r="M210" s="191"/>
      <c r="N210" s="337" t="str">
        <f t="shared" si="21"/>
        <v/>
      </c>
      <c r="O210" s="337" t="str">
        <f t="shared" si="22"/>
        <v/>
      </c>
      <c r="P210" s="191"/>
      <c r="Q210" s="340"/>
      <c r="R210" s="340"/>
      <c r="S210" s="141" t="str">
        <f t="shared" si="23"/>
        <v/>
      </c>
      <c r="T210" s="357"/>
      <c r="U210" s="193"/>
      <c r="V210" s="209" t="str">
        <f t="shared" si="19"/>
        <v/>
      </c>
      <c r="W210" s="209" t="str">
        <f t="shared" si="24"/>
        <v/>
      </c>
      <c r="X210" s="450" t="str">
        <f>IF(AND(OR(M210="KO",L210&lt;&gt;""),OR(M210="",N210="",O210="")),Listes!$A$68,IF(AND(L210&lt;S210,U210=""),Listes!$A$70,IF(AND(L210&lt;&gt;"",S210&lt;L210,T210=""),Listes!$A$72,IF(AND(Y210="",OR(M210&lt;&gt;"",N210&lt;&gt;"",O210&lt;&gt;"",P210&lt;&gt;"",Q210&lt;&gt;"",R210&lt;&gt;"")),Listes!$A$73,""))))</f>
        <v/>
      </c>
      <c r="Y210" s="291"/>
      <c r="Z210" s="155">
        <f t="shared" si="20"/>
        <v>0</v>
      </c>
    </row>
    <row r="211" spans="1:26" ht="16.149999999999999" customHeight="1" x14ac:dyDescent="0.35">
      <c r="A211" s="126">
        <v>205</v>
      </c>
      <c r="B211" s="206" t="str">
        <f>IF('Dépenses rémunération au réel'!$B211="","",'Dépenses rémunération au réel'!$B211)</f>
        <v/>
      </c>
      <c r="C211" s="206" t="str">
        <f>IF('Dépenses rémunération au réel'!$C211="","",'Dépenses rémunération au réel'!$C211)</f>
        <v/>
      </c>
      <c r="D211" s="207" t="str">
        <f>IF('Dépenses rémunération au réel'!$D211="","",'Dépenses rémunération au réel'!$D211)</f>
        <v/>
      </c>
      <c r="E211" s="123" t="str">
        <f>IF('Dépenses rémunération au réel'!$E211="","",'Dépenses rémunération au réel'!$E211)</f>
        <v/>
      </c>
      <c r="F211" s="123" t="str">
        <f>IF('Dépenses rémunération au réel'!$F211="","",'Dépenses rémunération au réel'!$F211)</f>
        <v/>
      </c>
      <c r="G211" s="296" t="str">
        <f>IF('Dépenses rémunération au réel'!$G211="","",'Dépenses rémunération au réel'!$G211)</f>
        <v/>
      </c>
      <c r="H211" s="296" t="str">
        <f>IF('Dépenses rémunération au réel'!$H211="","",'Dépenses rémunération au réel'!$H211)</f>
        <v/>
      </c>
      <c r="I211" s="140" t="str">
        <f>IF('Dépenses rémunération au réel'!$I211="","",'Dépenses rémunération au réel'!$I211)</f>
        <v/>
      </c>
      <c r="J211" s="192" t="str">
        <f>IF('Dépenses rémunération au réel'!$J211="","",'Dépenses rémunération au réel'!$J211)</f>
        <v/>
      </c>
      <c r="K211" s="200" t="str">
        <f>IF('Dépenses rémunération au réel'!$K211="","",'Dépenses rémunération au réel'!$K211)</f>
        <v/>
      </c>
      <c r="L211" s="215" t="str">
        <f>IF('Dépenses rémunération au réel'!$L211=0,"",'Dépenses rémunération au réel'!$L211)</f>
        <v/>
      </c>
      <c r="M211" s="191"/>
      <c r="N211" s="337" t="str">
        <f t="shared" si="21"/>
        <v/>
      </c>
      <c r="O211" s="337" t="str">
        <f t="shared" si="22"/>
        <v/>
      </c>
      <c r="P211" s="191"/>
      <c r="Q211" s="340"/>
      <c r="R211" s="340"/>
      <c r="S211" s="141" t="str">
        <f t="shared" si="23"/>
        <v/>
      </c>
      <c r="T211" s="357"/>
      <c r="U211" s="193"/>
      <c r="V211" s="209" t="str">
        <f t="shared" si="19"/>
        <v/>
      </c>
      <c r="W211" s="209" t="str">
        <f t="shared" si="24"/>
        <v/>
      </c>
      <c r="X211" s="450" t="str">
        <f>IF(AND(OR(M211="KO",L211&lt;&gt;""),OR(M211="",N211="",O211="")),Listes!$A$68,IF(AND(L211&lt;S211,U211=""),Listes!$A$70,IF(AND(L211&lt;&gt;"",S211&lt;L211,T211=""),Listes!$A$72,IF(AND(Y211="",OR(M211&lt;&gt;"",N211&lt;&gt;"",O211&lt;&gt;"",P211&lt;&gt;"",Q211&lt;&gt;"",R211&lt;&gt;"")),Listes!$A$73,""))))</f>
        <v/>
      </c>
      <c r="Y211" s="291"/>
      <c r="Z211" s="155">
        <f t="shared" si="20"/>
        <v>0</v>
      </c>
    </row>
    <row r="212" spans="1:26" ht="16.149999999999999" customHeight="1" x14ac:dyDescent="0.35">
      <c r="A212" s="126">
        <v>206</v>
      </c>
      <c r="B212" s="206" t="str">
        <f>IF('Dépenses rémunération au réel'!$B212="","",'Dépenses rémunération au réel'!$B212)</f>
        <v/>
      </c>
      <c r="C212" s="206" t="str">
        <f>IF('Dépenses rémunération au réel'!$C212="","",'Dépenses rémunération au réel'!$C212)</f>
        <v/>
      </c>
      <c r="D212" s="207" t="str">
        <f>IF('Dépenses rémunération au réel'!$D212="","",'Dépenses rémunération au réel'!$D212)</f>
        <v/>
      </c>
      <c r="E212" s="123" t="str">
        <f>IF('Dépenses rémunération au réel'!$E212="","",'Dépenses rémunération au réel'!$E212)</f>
        <v/>
      </c>
      <c r="F212" s="123" t="str">
        <f>IF('Dépenses rémunération au réel'!$F212="","",'Dépenses rémunération au réel'!$F212)</f>
        <v/>
      </c>
      <c r="G212" s="296" t="str">
        <f>IF('Dépenses rémunération au réel'!$G212="","",'Dépenses rémunération au réel'!$G212)</f>
        <v/>
      </c>
      <c r="H212" s="296" t="str">
        <f>IF('Dépenses rémunération au réel'!$H212="","",'Dépenses rémunération au réel'!$H212)</f>
        <v/>
      </c>
      <c r="I212" s="140" t="str">
        <f>IF('Dépenses rémunération au réel'!$I212="","",'Dépenses rémunération au réel'!$I212)</f>
        <v/>
      </c>
      <c r="J212" s="192" t="str">
        <f>IF('Dépenses rémunération au réel'!$J212="","",'Dépenses rémunération au réel'!$J212)</f>
        <v/>
      </c>
      <c r="K212" s="200" t="str">
        <f>IF('Dépenses rémunération au réel'!$K212="","",'Dépenses rémunération au réel'!$K212)</f>
        <v/>
      </c>
      <c r="L212" s="215" t="str">
        <f>IF('Dépenses rémunération au réel'!$L212=0,"",'Dépenses rémunération au réel'!$L212)</f>
        <v/>
      </c>
      <c r="M212" s="191"/>
      <c r="N212" s="337" t="str">
        <f t="shared" si="21"/>
        <v/>
      </c>
      <c r="O212" s="337" t="str">
        <f t="shared" si="22"/>
        <v/>
      </c>
      <c r="P212" s="191"/>
      <c r="Q212" s="340"/>
      <c r="R212" s="340"/>
      <c r="S212" s="141" t="str">
        <f t="shared" si="23"/>
        <v/>
      </c>
      <c r="T212" s="357"/>
      <c r="U212" s="193"/>
      <c r="V212" s="209" t="str">
        <f t="shared" si="19"/>
        <v/>
      </c>
      <c r="W212" s="209" t="str">
        <f t="shared" si="24"/>
        <v/>
      </c>
      <c r="X212" s="450" t="str">
        <f>IF(AND(OR(M212="KO",L212&lt;&gt;""),OR(M212="",N212="",O212="")),Listes!$A$68,IF(AND(L212&lt;S212,U212=""),Listes!$A$70,IF(AND(L212&lt;&gt;"",S212&lt;L212,T212=""),Listes!$A$72,IF(AND(Y212="",OR(M212&lt;&gt;"",N212&lt;&gt;"",O212&lt;&gt;"",P212&lt;&gt;"",Q212&lt;&gt;"",R212&lt;&gt;"")),Listes!$A$73,""))))</f>
        <v/>
      </c>
      <c r="Y212" s="291"/>
      <c r="Z212" s="155">
        <f t="shared" si="20"/>
        <v>0</v>
      </c>
    </row>
    <row r="213" spans="1:26" ht="16.149999999999999" customHeight="1" x14ac:dyDescent="0.35">
      <c r="A213" s="126">
        <v>207</v>
      </c>
      <c r="B213" s="206" t="str">
        <f>IF('Dépenses rémunération au réel'!$B213="","",'Dépenses rémunération au réel'!$B213)</f>
        <v/>
      </c>
      <c r="C213" s="206" t="str">
        <f>IF('Dépenses rémunération au réel'!$C213="","",'Dépenses rémunération au réel'!$C213)</f>
        <v/>
      </c>
      <c r="D213" s="207" t="str">
        <f>IF('Dépenses rémunération au réel'!$D213="","",'Dépenses rémunération au réel'!$D213)</f>
        <v/>
      </c>
      <c r="E213" s="123" t="str">
        <f>IF('Dépenses rémunération au réel'!$E213="","",'Dépenses rémunération au réel'!$E213)</f>
        <v/>
      </c>
      <c r="F213" s="123" t="str">
        <f>IF('Dépenses rémunération au réel'!$F213="","",'Dépenses rémunération au réel'!$F213)</f>
        <v/>
      </c>
      <c r="G213" s="296" t="str">
        <f>IF('Dépenses rémunération au réel'!$G213="","",'Dépenses rémunération au réel'!$G213)</f>
        <v/>
      </c>
      <c r="H213" s="296" t="str">
        <f>IF('Dépenses rémunération au réel'!$H213="","",'Dépenses rémunération au réel'!$H213)</f>
        <v/>
      </c>
      <c r="I213" s="140" t="str">
        <f>IF('Dépenses rémunération au réel'!$I213="","",'Dépenses rémunération au réel'!$I213)</f>
        <v/>
      </c>
      <c r="J213" s="192" t="str">
        <f>IF('Dépenses rémunération au réel'!$J213="","",'Dépenses rémunération au réel'!$J213)</f>
        <v/>
      </c>
      <c r="K213" s="200" t="str">
        <f>IF('Dépenses rémunération au réel'!$K213="","",'Dépenses rémunération au réel'!$K213)</f>
        <v/>
      </c>
      <c r="L213" s="215" t="str">
        <f>IF('Dépenses rémunération au réel'!$L213=0,"",'Dépenses rémunération au réel'!$L213)</f>
        <v/>
      </c>
      <c r="M213" s="191"/>
      <c r="N213" s="337" t="str">
        <f t="shared" si="21"/>
        <v/>
      </c>
      <c r="O213" s="337" t="str">
        <f t="shared" si="22"/>
        <v/>
      </c>
      <c r="P213" s="191"/>
      <c r="Q213" s="340"/>
      <c r="R213" s="340"/>
      <c r="S213" s="141" t="str">
        <f t="shared" si="23"/>
        <v/>
      </c>
      <c r="T213" s="357"/>
      <c r="U213" s="193"/>
      <c r="V213" s="209" t="str">
        <f t="shared" si="19"/>
        <v/>
      </c>
      <c r="W213" s="209" t="str">
        <f t="shared" si="24"/>
        <v/>
      </c>
      <c r="X213" s="450" t="str">
        <f>IF(AND(OR(M213="KO",L213&lt;&gt;""),OR(M213="",N213="",O213="")),Listes!$A$68,IF(AND(L213&lt;S213,U213=""),Listes!$A$70,IF(AND(L213&lt;&gt;"",S213&lt;L213,T213=""),Listes!$A$72,IF(AND(Y213="",OR(M213&lt;&gt;"",N213&lt;&gt;"",O213&lt;&gt;"",P213&lt;&gt;"",Q213&lt;&gt;"",R213&lt;&gt;"")),Listes!$A$73,""))))</f>
        <v/>
      </c>
      <c r="Y213" s="291"/>
      <c r="Z213" s="155">
        <f t="shared" si="20"/>
        <v>0</v>
      </c>
    </row>
    <row r="214" spans="1:26" ht="16.149999999999999" customHeight="1" x14ac:dyDescent="0.35">
      <c r="A214" s="126">
        <v>208</v>
      </c>
      <c r="B214" s="206" t="str">
        <f>IF('Dépenses rémunération au réel'!$B214="","",'Dépenses rémunération au réel'!$B214)</f>
        <v/>
      </c>
      <c r="C214" s="206" t="str">
        <f>IF('Dépenses rémunération au réel'!$C214="","",'Dépenses rémunération au réel'!$C214)</f>
        <v/>
      </c>
      <c r="D214" s="207" t="str">
        <f>IF('Dépenses rémunération au réel'!$D214="","",'Dépenses rémunération au réel'!$D214)</f>
        <v/>
      </c>
      <c r="E214" s="123" t="str">
        <f>IF('Dépenses rémunération au réel'!$E214="","",'Dépenses rémunération au réel'!$E214)</f>
        <v/>
      </c>
      <c r="F214" s="123" t="str">
        <f>IF('Dépenses rémunération au réel'!$F214="","",'Dépenses rémunération au réel'!$F214)</f>
        <v/>
      </c>
      <c r="G214" s="296" t="str">
        <f>IF('Dépenses rémunération au réel'!$G214="","",'Dépenses rémunération au réel'!$G214)</f>
        <v/>
      </c>
      <c r="H214" s="296" t="str">
        <f>IF('Dépenses rémunération au réel'!$H214="","",'Dépenses rémunération au réel'!$H214)</f>
        <v/>
      </c>
      <c r="I214" s="140" t="str">
        <f>IF('Dépenses rémunération au réel'!$I214="","",'Dépenses rémunération au réel'!$I214)</f>
        <v/>
      </c>
      <c r="J214" s="192" t="str">
        <f>IF('Dépenses rémunération au réel'!$J214="","",'Dépenses rémunération au réel'!$J214)</f>
        <v/>
      </c>
      <c r="K214" s="200" t="str">
        <f>IF('Dépenses rémunération au réel'!$K214="","",'Dépenses rémunération au réel'!$K214)</f>
        <v/>
      </c>
      <c r="L214" s="215" t="str">
        <f>IF('Dépenses rémunération au réel'!$L214=0,"",'Dépenses rémunération au réel'!$L214)</f>
        <v/>
      </c>
      <c r="M214" s="191"/>
      <c r="N214" s="337" t="str">
        <f t="shared" si="21"/>
        <v/>
      </c>
      <c r="O214" s="337" t="str">
        <f t="shared" si="22"/>
        <v/>
      </c>
      <c r="P214" s="191"/>
      <c r="Q214" s="340"/>
      <c r="R214" s="340"/>
      <c r="S214" s="141" t="str">
        <f t="shared" si="23"/>
        <v/>
      </c>
      <c r="T214" s="357"/>
      <c r="U214" s="193"/>
      <c r="V214" s="209" t="str">
        <f t="shared" si="19"/>
        <v/>
      </c>
      <c r="W214" s="209" t="str">
        <f t="shared" si="24"/>
        <v/>
      </c>
      <c r="X214" s="450" t="str">
        <f>IF(AND(OR(M214="KO",L214&lt;&gt;""),OR(M214="",N214="",O214="")),Listes!$A$68,IF(AND(L214&lt;S214,U214=""),Listes!$A$70,IF(AND(L214&lt;&gt;"",S214&lt;L214,T214=""),Listes!$A$72,IF(AND(Y214="",OR(M214&lt;&gt;"",N214&lt;&gt;"",O214&lt;&gt;"",P214&lt;&gt;"",Q214&lt;&gt;"",R214&lt;&gt;"")),Listes!$A$73,""))))</f>
        <v/>
      </c>
      <c r="Y214" s="291"/>
      <c r="Z214" s="155">
        <f t="shared" si="20"/>
        <v>0</v>
      </c>
    </row>
    <row r="215" spans="1:26" ht="16.149999999999999" customHeight="1" x14ac:dyDescent="0.35">
      <c r="A215" s="126">
        <v>209</v>
      </c>
      <c r="B215" s="206" t="str">
        <f>IF('Dépenses rémunération au réel'!$B215="","",'Dépenses rémunération au réel'!$B215)</f>
        <v/>
      </c>
      <c r="C215" s="206" t="str">
        <f>IF('Dépenses rémunération au réel'!$C215="","",'Dépenses rémunération au réel'!$C215)</f>
        <v/>
      </c>
      <c r="D215" s="207" t="str">
        <f>IF('Dépenses rémunération au réel'!$D215="","",'Dépenses rémunération au réel'!$D215)</f>
        <v/>
      </c>
      <c r="E215" s="123" t="str">
        <f>IF('Dépenses rémunération au réel'!$E215="","",'Dépenses rémunération au réel'!$E215)</f>
        <v/>
      </c>
      <c r="F215" s="123" t="str">
        <f>IF('Dépenses rémunération au réel'!$F215="","",'Dépenses rémunération au réel'!$F215)</f>
        <v/>
      </c>
      <c r="G215" s="296" t="str">
        <f>IF('Dépenses rémunération au réel'!$G215="","",'Dépenses rémunération au réel'!$G215)</f>
        <v/>
      </c>
      <c r="H215" s="296" t="str">
        <f>IF('Dépenses rémunération au réel'!$H215="","",'Dépenses rémunération au réel'!$H215)</f>
        <v/>
      </c>
      <c r="I215" s="140" t="str">
        <f>IF('Dépenses rémunération au réel'!$I215="","",'Dépenses rémunération au réel'!$I215)</f>
        <v/>
      </c>
      <c r="J215" s="192" t="str">
        <f>IF('Dépenses rémunération au réel'!$J215="","",'Dépenses rémunération au réel'!$J215)</f>
        <v/>
      </c>
      <c r="K215" s="200" t="str">
        <f>IF('Dépenses rémunération au réel'!$K215="","",'Dépenses rémunération au réel'!$K215)</f>
        <v/>
      </c>
      <c r="L215" s="215" t="str">
        <f>IF('Dépenses rémunération au réel'!$L215=0,"",'Dépenses rémunération au réel'!$L215)</f>
        <v/>
      </c>
      <c r="M215" s="191"/>
      <c r="N215" s="337" t="str">
        <f t="shared" si="21"/>
        <v/>
      </c>
      <c r="O215" s="337" t="str">
        <f t="shared" si="22"/>
        <v/>
      </c>
      <c r="P215" s="191"/>
      <c r="Q215" s="340"/>
      <c r="R215" s="340"/>
      <c r="S215" s="141" t="str">
        <f t="shared" si="23"/>
        <v/>
      </c>
      <c r="T215" s="357"/>
      <c r="U215" s="193"/>
      <c r="V215" s="209" t="str">
        <f t="shared" si="19"/>
        <v/>
      </c>
      <c r="W215" s="209" t="str">
        <f t="shared" si="24"/>
        <v/>
      </c>
      <c r="X215" s="450" t="str">
        <f>IF(AND(OR(M215="KO",L215&lt;&gt;""),OR(M215="",N215="",O215="")),Listes!$A$68,IF(AND(L215&lt;S215,U215=""),Listes!$A$70,IF(AND(L215&lt;&gt;"",S215&lt;L215,T215=""),Listes!$A$72,IF(AND(Y215="",OR(M215&lt;&gt;"",N215&lt;&gt;"",O215&lt;&gt;"",P215&lt;&gt;"",Q215&lt;&gt;"",R215&lt;&gt;"")),Listes!$A$73,""))))</f>
        <v/>
      </c>
      <c r="Y215" s="291"/>
      <c r="Z215" s="155">
        <f t="shared" si="20"/>
        <v>0</v>
      </c>
    </row>
    <row r="216" spans="1:26" ht="16.149999999999999" customHeight="1" x14ac:dyDescent="0.35">
      <c r="A216" s="126">
        <v>210</v>
      </c>
      <c r="B216" s="206" t="str">
        <f>IF('Dépenses rémunération au réel'!$B216="","",'Dépenses rémunération au réel'!$B216)</f>
        <v/>
      </c>
      <c r="C216" s="206" t="str">
        <f>IF('Dépenses rémunération au réel'!$C216="","",'Dépenses rémunération au réel'!$C216)</f>
        <v/>
      </c>
      <c r="D216" s="207" t="str">
        <f>IF('Dépenses rémunération au réel'!$D216="","",'Dépenses rémunération au réel'!$D216)</f>
        <v/>
      </c>
      <c r="E216" s="123" t="str">
        <f>IF('Dépenses rémunération au réel'!$E216="","",'Dépenses rémunération au réel'!$E216)</f>
        <v/>
      </c>
      <c r="F216" s="123" t="str">
        <f>IF('Dépenses rémunération au réel'!$F216="","",'Dépenses rémunération au réel'!$F216)</f>
        <v/>
      </c>
      <c r="G216" s="296" t="str">
        <f>IF('Dépenses rémunération au réel'!$G216="","",'Dépenses rémunération au réel'!$G216)</f>
        <v/>
      </c>
      <c r="H216" s="296" t="str">
        <f>IF('Dépenses rémunération au réel'!$H216="","",'Dépenses rémunération au réel'!$H216)</f>
        <v/>
      </c>
      <c r="I216" s="140" t="str">
        <f>IF('Dépenses rémunération au réel'!$I216="","",'Dépenses rémunération au réel'!$I216)</f>
        <v/>
      </c>
      <c r="J216" s="192" t="str">
        <f>IF('Dépenses rémunération au réel'!$J216="","",'Dépenses rémunération au réel'!$J216)</f>
        <v/>
      </c>
      <c r="K216" s="200" t="str">
        <f>IF('Dépenses rémunération au réel'!$K216="","",'Dépenses rémunération au réel'!$K216)</f>
        <v/>
      </c>
      <c r="L216" s="215" t="str">
        <f>IF('Dépenses rémunération au réel'!$L216=0,"",'Dépenses rémunération au réel'!$L216)</f>
        <v/>
      </c>
      <c r="M216" s="191"/>
      <c r="N216" s="337" t="str">
        <f t="shared" si="21"/>
        <v/>
      </c>
      <c r="O216" s="337" t="str">
        <f t="shared" si="22"/>
        <v/>
      </c>
      <c r="P216" s="191"/>
      <c r="Q216" s="340"/>
      <c r="R216" s="340"/>
      <c r="S216" s="141" t="str">
        <f t="shared" si="23"/>
        <v/>
      </c>
      <c r="T216" s="357"/>
      <c r="U216" s="193"/>
      <c r="V216" s="209" t="str">
        <f t="shared" si="19"/>
        <v/>
      </c>
      <c r="W216" s="209" t="str">
        <f t="shared" si="24"/>
        <v/>
      </c>
      <c r="X216" s="450" t="str">
        <f>IF(AND(OR(M216="KO",L216&lt;&gt;""),OR(M216="",N216="",O216="")),Listes!$A$68,IF(AND(L216&lt;S216,U216=""),Listes!$A$70,IF(AND(L216&lt;&gt;"",S216&lt;L216,T216=""),Listes!$A$72,IF(AND(Y216="",OR(M216&lt;&gt;"",N216&lt;&gt;"",O216&lt;&gt;"",P216&lt;&gt;"",Q216&lt;&gt;"",R216&lt;&gt;"")),Listes!$A$73,""))))</f>
        <v/>
      </c>
      <c r="Y216" s="291"/>
      <c r="Z216" s="155">
        <f t="shared" si="20"/>
        <v>0</v>
      </c>
    </row>
    <row r="217" spans="1:26" ht="16.149999999999999" customHeight="1" x14ac:dyDescent="0.35">
      <c r="A217" s="126">
        <v>211</v>
      </c>
      <c r="B217" s="206" t="str">
        <f>IF('Dépenses rémunération au réel'!$B217="","",'Dépenses rémunération au réel'!$B217)</f>
        <v/>
      </c>
      <c r="C217" s="206" t="str">
        <f>IF('Dépenses rémunération au réel'!$C217="","",'Dépenses rémunération au réel'!$C217)</f>
        <v/>
      </c>
      <c r="D217" s="207" t="str">
        <f>IF('Dépenses rémunération au réel'!$D217="","",'Dépenses rémunération au réel'!$D217)</f>
        <v/>
      </c>
      <c r="E217" s="123" t="str">
        <f>IF('Dépenses rémunération au réel'!$E217="","",'Dépenses rémunération au réel'!$E217)</f>
        <v/>
      </c>
      <c r="F217" s="123" t="str">
        <f>IF('Dépenses rémunération au réel'!$F217="","",'Dépenses rémunération au réel'!$F217)</f>
        <v/>
      </c>
      <c r="G217" s="296" t="str">
        <f>IF('Dépenses rémunération au réel'!$G217="","",'Dépenses rémunération au réel'!$G217)</f>
        <v/>
      </c>
      <c r="H217" s="296" t="str">
        <f>IF('Dépenses rémunération au réel'!$H217="","",'Dépenses rémunération au réel'!$H217)</f>
        <v/>
      </c>
      <c r="I217" s="140" t="str">
        <f>IF('Dépenses rémunération au réel'!$I217="","",'Dépenses rémunération au réel'!$I217)</f>
        <v/>
      </c>
      <c r="J217" s="192" t="str">
        <f>IF('Dépenses rémunération au réel'!$J217="","",'Dépenses rémunération au réel'!$J217)</f>
        <v/>
      </c>
      <c r="K217" s="200" t="str">
        <f>IF('Dépenses rémunération au réel'!$K217="","",'Dépenses rémunération au réel'!$K217)</f>
        <v/>
      </c>
      <c r="L217" s="215" t="str">
        <f>IF('Dépenses rémunération au réel'!$L217=0,"",'Dépenses rémunération au réel'!$L217)</f>
        <v/>
      </c>
      <c r="M217" s="191"/>
      <c r="N217" s="337" t="str">
        <f t="shared" si="21"/>
        <v/>
      </c>
      <c r="O217" s="337" t="str">
        <f t="shared" si="22"/>
        <v/>
      </c>
      <c r="P217" s="191"/>
      <c r="Q217" s="340"/>
      <c r="R217" s="340"/>
      <c r="S217" s="141" t="str">
        <f t="shared" si="23"/>
        <v/>
      </c>
      <c r="T217" s="357"/>
      <c r="U217" s="193"/>
      <c r="V217" s="209" t="str">
        <f t="shared" si="19"/>
        <v/>
      </c>
      <c r="W217" s="209" t="str">
        <f t="shared" si="24"/>
        <v/>
      </c>
      <c r="X217" s="450" t="str">
        <f>IF(AND(OR(M217="KO",L217&lt;&gt;""),OR(M217="",N217="",O217="")),Listes!$A$68,IF(AND(L217&lt;S217,U217=""),Listes!$A$70,IF(AND(L217&lt;&gt;"",S217&lt;L217,T217=""),Listes!$A$72,IF(AND(Y217="",OR(M217&lt;&gt;"",N217&lt;&gt;"",O217&lt;&gt;"",P217&lt;&gt;"",Q217&lt;&gt;"",R217&lt;&gt;"")),Listes!$A$73,""))))</f>
        <v/>
      </c>
      <c r="Y217" s="291"/>
      <c r="Z217" s="155">
        <f t="shared" si="20"/>
        <v>0</v>
      </c>
    </row>
    <row r="218" spans="1:26" ht="16.149999999999999" customHeight="1" x14ac:dyDescent="0.35">
      <c r="A218" s="126">
        <v>212</v>
      </c>
      <c r="B218" s="206" t="str">
        <f>IF('Dépenses rémunération au réel'!$B218="","",'Dépenses rémunération au réel'!$B218)</f>
        <v/>
      </c>
      <c r="C218" s="206" t="str">
        <f>IF('Dépenses rémunération au réel'!$C218="","",'Dépenses rémunération au réel'!$C218)</f>
        <v/>
      </c>
      <c r="D218" s="207" t="str">
        <f>IF('Dépenses rémunération au réel'!$D218="","",'Dépenses rémunération au réel'!$D218)</f>
        <v/>
      </c>
      <c r="E218" s="123" t="str">
        <f>IF('Dépenses rémunération au réel'!$E218="","",'Dépenses rémunération au réel'!$E218)</f>
        <v/>
      </c>
      <c r="F218" s="123" t="str">
        <f>IF('Dépenses rémunération au réel'!$F218="","",'Dépenses rémunération au réel'!$F218)</f>
        <v/>
      </c>
      <c r="G218" s="296" t="str">
        <f>IF('Dépenses rémunération au réel'!$G218="","",'Dépenses rémunération au réel'!$G218)</f>
        <v/>
      </c>
      <c r="H218" s="296" t="str">
        <f>IF('Dépenses rémunération au réel'!$H218="","",'Dépenses rémunération au réel'!$H218)</f>
        <v/>
      </c>
      <c r="I218" s="140" t="str">
        <f>IF('Dépenses rémunération au réel'!$I218="","",'Dépenses rémunération au réel'!$I218)</f>
        <v/>
      </c>
      <c r="J218" s="192" t="str">
        <f>IF('Dépenses rémunération au réel'!$J218="","",'Dépenses rémunération au réel'!$J218)</f>
        <v/>
      </c>
      <c r="K218" s="200" t="str">
        <f>IF('Dépenses rémunération au réel'!$K218="","",'Dépenses rémunération au réel'!$K218)</f>
        <v/>
      </c>
      <c r="L218" s="215" t="str">
        <f>IF('Dépenses rémunération au réel'!$L218=0,"",'Dépenses rémunération au réel'!$L218)</f>
        <v/>
      </c>
      <c r="M218" s="191"/>
      <c r="N218" s="337" t="str">
        <f t="shared" si="21"/>
        <v/>
      </c>
      <c r="O218" s="337" t="str">
        <f t="shared" si="22"/>
        <v/>
      </c>
      <c r="P218" s="191"/>
      <c r="Q218" s="340"/>
      <c r="R218" s="340"/>
      <c r="S218" s="141" t="str">
        <f t="shared" si="23"/>
        <v/>
      </c>
      <c r="T218" s="357"/>
      <c r="U218" s="193"/>
      <c r="V218" s="209" t="str">
        <f t="shared" si="19"/>
        <v/>
      </c>
      <c r="W218" s="209" t="str">
        <f t="shared" si="24"/>
        <v/>
      </c>
      <c r="X218" s="450" t="str">
        <f>IF(AND(OR(M218="KO",L218&lt;&gt;""),OR(M218="",N218="",O218="")),Listes!$A$68,IF(AND(L218&lt;S218,U218=""),Listes!$A$70,IF(AND(L218&lt;&gt;"",S218&lt;L218,T218=""),Listes!$A$72,IF(AND(Y218="",OR(M218&lt;&gt;"",N218&lt;&gt;"",O218&lt;&gt;"",P218&lt;&gt;"",Q218&lt;&gt;"",R218&lt;&gt;"")),Listes!$A$73,""))))</f>
        <v/>
      </c>
      <c r="Y218" s="291"/>
      <c r="Z218" s="155">
        <f t="shared" si="20"/>
        <v>0</v>
      </c>
    </row>
    <row r="219" spans="1:26" ht="16.149999999999999" customHeight="1" x14ac:dyDescent="0.35">
      <c r="A219" s="126">
        <v>213</v>
      </c>
      <c r="B219" s="206" t="str">
        <f>IF('Dépenses rémunération au réel'!$B219="","",'Dépenses rémunération au réel'!$B219)</f>
        <v/>
      </c>
      <c r="C219" s="206" t="str">
        <f>IF('Dépenses rémunération au réel'!$C219="","",'Dépenses rémunération au réel'!$C219)</f>
        <v/>
      </c>
      <c r="D219" s="207" t="str">
        <f>IF('Dépenses rémunération au réel'!$D219="","",'Dépenses rémunération au réel'!$D219)</f>
        <v/>
      </c>
      <c r="E219" s="123" t="str">
        <f>IF('Dépenses rémunération au réel'!$E219="","",'Dépenses rémunération au réel'!$E219)</f>
        <v/>
      </c>
      <c r="F219" s="123" t="str">
        <f>IF('Dépenses rémunération au réel'!$F219="","",'Dépenses rémunération au réel'!$F219)</f>
        <v/>
      </c>
      <c r="G219" s="296" t="str">
        <f>IF('Dépenses rémunération au réel'!$G219="","",'Dépenses rémunération au réel'!$G219)</f>
        <v/>
      </c>
      <c r="H219" s="296" t="str">
        <f>IF('Dépenses rémunération au réel'!$H219="","",'Dépenses rémunération au réel'!$H219)</f>
        <v/>
      </c>
      <c r="I219" s="140" t="str">
        <f>IF('Dépenses rémunération au réel'!$I219="","",'Dépenses rémunération au réel'!$I219)</f>
        <v/>
      </c>
      <c r="J219" s="192" t="str">
        <f>IF('Dépenses rémunération au réel'!$J219="","",'Dépenses rémunération au réel'!$J219)</f>
        <v/>
      </c>
      <c r="K219" s="200" t="str">
        <f>IF('Dépenses rémunération au réel'!$K219="","",'Dépenses rémunération au réel'!$K219)</f>
        <v/>
      </c>
      <c r="L219" s="215" t="str">
        <f>IF('Dépenses rémunération au réel'!$L219=0,"",'Dépenses rémunération au réel'!$L219)</f>
        <v/>
      </c>
      <c r="M219" s="191"/>
      <c r="N219" s="337" t="str">
        <f t="shared" si="21"/>
        <v/>
      </c>
      <c r="O219" s="337" t="str">
        <f t="shared" si="22"/>
        <v/>
      </c>
      <c r="P219" s="191"/>
      <c r="Q219" s="340"/>
      <c r="R219" s="340"/>
      <c r="S219" s="141" t="str">
        <f t="shared" si="23"/>
        <v/>
      </c>
      <c r="T219" s="357"/>
      <c r="U219" s="193"/>
      <c r="V219" s="209" t="str">
        <f t="shared" si="19"/>
        <v/>
      </c>
      <c r="W219" s="209" t="str">
        <f t="shared" si="24"/>
        <v/>
      </c>
      <c r="X219" s="450" t="str">
        <f>IF(AND(OR(M219="KO",L219&lt;&gt;""),OR(M219="",N219="",O219="")),Listes!$A$68,IF(AND(L219&lt;S219,U219=""),Listes!$A$70,IF(AND(L219&lt;&gt;"",S219&lt;L219,T219=""),Listes!$A$72,IF(AND(Y219="",OR(M219&lt;&gt;"",N219&lt;&gt;"",O219&lt;&gt;"",P219&lt;&gt;"",Q219&lt;&gt;"",R219&lt;&gt;"")),Listes!$A$73,""))))</f>
        <v/>
      </c>
      <c r="Y219" s="291"/>
      <c r="Z219" s="155">
        <f t="shared" si="20"/>
        <v>0</v>
      </c>
    </row>
    <row r="220" spans="1:26" ht="16.149999999999999" customHeight="1" x14ac:dyDescent="0.35">
      <c r="A220" s="126">
        <v>214</v>
      </c>
      <c r="B220" s="206" t="str">
        <f>IF('Dépenses rémunération au réel'!$B220="","",'Dépenses rémunération au réel'!$B220)</f>
        <v/>
      </c>
      <c r="C220" s="206" t="str">
        <f>IF('Dépenses rémunération au réel'!$C220="","",'Dépenses rémunération au réel'!$C220)</f>
        <v/>
      </c>
      <c r="D220" s="207" t="str">
        <f>IF('Dépenses rémunération au réel'!$D220="","",'Dépenses rémunération au réel'!$D220)</f>
        <v/>
      </c>
      <c r="E220" s="123" t="str">
        <f>IF('Dépenses rémunération au réel'!$E220="","",'Dépenses rémunération au réel'!$E220)</f>
        <v/>
      </c>
      <c r="F220" s="123" t="str">
        <f>IF('Dépenses rémunération au réel'!$F220="","",'Dépenses rémunération au réel'!$F220)</f>
        <v/>
      </c>
      <c r="G220" s="296" t="str">
        <f>IF('Dépenses rémunération au réel'!$G220="","",'Dépenses rémunération au réel'!$G220)</f>
        <v/>
      </c>
      <c r="H220" s="296" t="str">
        <f>IF('Dépenses rémunération au réel'!$H220="","",'Dépenses rémunération au réel'!$H220)</f>
        <v/>
      </c>
      <c r="I220" s="140" t="str">
        <f>IF('Dépenses rémunération au réel'!$I220="","",'Dépenses rémunération au réel'!$I220)</f>
        <v/>
      </c>
      <c r="J220" s="192" t="str">
        <f>IF('Dépenses rémunération au réel'!$J220="","",'Dépenses rémunération au réel'!$J220)</f>
        <v/>
      </c>
      <c r="K220" s="200" t="str">
        <f>IF('Dépenses rémunération au réel'!$K220="","",'Dépenses rémunération au réel'!$K220)</f>
        <v/>
      </c>
      <c r="L220" s="215" t="str">
        <f>IF('Dépenses rémunération au réel'!$L220=0,"",'Dépenses rémunération au réel'!$L220)</f>
        <v/>
      </c>
      <c r="M220" s="191"/>
      <c r="N220" s="337" t="str">
        <f t="shared" si="21"/>
        <v/>
      </c>
      <c r="O220" s="337" t="str">
        <f t="shared" si="22"/>
        <v/>
      </c>
      <c r="P220" s="191"/>
      <c r="Q220" s="340"/>
      <c r="R220" s="340"/>
      <c r="S220" s="141" t="str">
        <f t="shared" si="23"/>
        <v/>
      </c>
      <c r="T220" s="357"/>
      <c r="U220" s="193"/>
      <c r="V220" s="209" t="str">
        <f t="shared" si="19"/>
        <v/>
      </c>
      <c r="W220" s="209" t="str">
        <f t="shared" si="24"/>
        <v/>
      </c>
      <c r="X220" s="450" t="str">
        <f>IF(AND(OR(M220="KO",L220&lt;&gt;""),OR(M220="",N220="",O220="")),Listes!$A$68,IF(AND(L220&lt;S220,U220=""),Listes!$A$70,IF(AND(L220&lt;&gt;"",S220&lt;L220,T220=""),Listes!$A$72,IF(AND(Y220="",OR(M220&lt;&gt;"",N220&lt;&gt;"",O220&lt;&gt;"",P220&lt;&gt;"",Q220&lt;&gt;"",R220&lt;&gt;"")),Listes!$A$73,""))))</f>
        <v/>
      </c>
      <c r="Y220" s="291"/>
      <c r="Z220" s="155">
        <f t="shared" si="20"/>
        <v>0</v>
      </c>
    </row>
    <row r="221" spans="1:26" ht="16.149999999999999" customHeight="1" x14ac:dyDescent="0.35">
      <c r="A221" s="126">
        <v>215</v>
      </c>
      <c r="B221" s="206" t="str">
        <f>IF('Dépenses rémunération au réel'!$B221="","",'Dépenses rémunération au réel'!$B221)</f>
        <v/>
      </c>
      <c r="C221" s="206" t="str">
        <f>IF('Dépenses rémunération au réel'!$C221="","",'Dépenses rémunération au réel'!$C221)</f>
        <v/>
      </c>
      <c r="D221" s="207" t="str">
        <f>IF('Dépenses rémunération au réel'!$D221="","",'Dépenses rémunération au réel'!$D221)</f>
        <v/>
      </c>
      <c r="E221" s="123" t="str">
        <f>IF('Dépenses rémunération au réel'!$E221="","",'Dépenses rémunération au réel'!$E221)</f>
        <v/>
      </c>
      <c r="F221" s="123" t="str">
        <f>IF('Dépenses rémunération au réel'!$F221="","",'Dépenses rémunération au réel'!$F221)</f>
        <v/>
      </c>
      <c r="G221" s="296" t="str">
        <f>IF('Dépenses rémunération au réel'!$G221="","",'Dépenses rémunération au réel'!$G221)</f>
        <v/>
      </c>
      <c r="H221" s="296" t="str">
        <f>IF('Dépenses rémunération au réel'!$H221="","",'Dépenses rémunération au réel'!$H221)</f>
        <v/>
      </c>
      <c r="I221" s="140" t="str">
        <f>IF('Dépenses rémunération au réel'!$I221="","",'Dépenses rémunération au réel'!$I221)</f>
        <v/>
      </c>
      <c r="J221" s="192" t="str">
        <f>IF('Dépenses rémunération au réel'!$J221="","",'Dépenses rémunération au réel'!$J221)</f>
        <v/>
      </c>
      <c r="K221" s="200" t="str">
        <f>IF('Dépenses rémunération au réel'!$K221="","",'Dépenses rémunération au réel'!$K221)</f>
        <v/>
      </c>
      <c r="L221" s="215" t="str">
        <f>IF('Dépenses rémunération au réel'!$L221=0,"",'Dépenses rémunération au réel'!$L221)</f>
        <v/>
      </c>
      <c r="M221" s="191"/>
      <c r="N221" s="337" t="str">
        <f t="shared" si="21"/>
        <v/>
      </c>
      <c r="O221" s="337" t="str">
        <f t="shared" si="22"/>
        <v/>
      </c>
      <c r="P221" s="191"/>
      <c r="Q221" s="340"/>
      <c r="R221" s="340"/>
      <c r="S221" s="141" t="str">
        <f t="shared" si="23"/>
        <v/>
      </c>
      <c r="T221" s="357"/>
      <c r="U221" s="193"/>
      <c r="V221" s="209" t="str">
        <f t="shared" si="19"/>
        <v/>
      </c>
      <c r="W221" s="209" t="str">
        <f t="shared" si="24"/>
        <v/>
      </c>
      <c r="X221" s="450" t="str">
        <f>IF(AND(OR(M221="KO",L221&lt;&gt;""),OR(M221="",N221="",O221="")),Listes!$A$68,IF(AND(L221&lt;S221,U221=""),Listes!$A$70,IF(AND(L221&lt;&gt;"",S221&lt;L221,T221=""),Listes!$A$72,IF(AND(Y221="",OR(M221&lt;&gt;"",N221&lt;&gt;"",O221&lt;&gt;"",P221&lt;&gt;"",Q221&lt;&gt;"",R221&lt;&gt;"")),Listes!$A$73,""))))</f>
        <v/>
      </c>
      <c r="Y221" s="291"/>
      <c r="Z221" s="155">
        <f t="shared" si="20"/>
        <v>0</v>
      </c>
    </row>
    <row r="222" spans="1:26" ht="16.149999999999999" customHeight="1" x14ac:dyDescent="0.35">
      <c r="A222" s="126">
        <v>216</v>
      </c>
      <c r="B222" s="206" t="str">
        <f>IF('Dépenses rémunération au réel'!$B222="","",'Dépenses rémunération au réel'!$B222)</f>
        <v/>
      </c>
      <c r="C222" s="206" t="str">
        <f>IF('Dépenses rémunération au réel'!$C222="","",'Dépenses rémunération au réel'!$C222)</f>
        <v/>
      </c>
      <c r="D222" s="207" t="str">
        <f>IF('Dépenses rémunération au réel'!$D222="","",'Dépenses rémunération au réel'!$D222)</f>
        <v/>
      </c>
      <c r="E222" s="123" t="str">
        <f>IF('Dépenses rémunération au réel'!$E222="","",'Dépenses rémunération au réel'!$E222)</f>
        <v/>
      </c>
      <c r="F222" s="123" t="str">
        <f>IF('Dépenses rémunération au réel'!$F222="","",'Dépenses rémunération au réel'!$F222)</f>
        <v/>
      </c>
      <c r="G222" s="296" t="str">
        <f>IF('Dépenses rémunération au réel'!$G222="","",'Dépenses rémunération au réel'!$G222)</f>
        <v/>
      </c>
      <c r="H222" s="296" t="str">
        <f>IF('Dépenses rémunération au réel'!$H222="","",'Dépenses rémunération au réel'!$H222)</f>
        <v/>
      </c>
      <c r="I222" s="140" t="str">
        <f>IF('Dépenses rémunération au réel'!$I222="","",'Dépenses rémunération au réel'!$I222)</f>
        <v/>
      </c>
      <c r="J222" s="192" t="str">
        <f>IF('Dépenses rémunération au réel'!$J222="","",'Dépenses rémunération au réel'!$J222)</f>
        <v/>
      </c>
      <c r="K222" s="200" t="str">
        <f>IF('Dépenses rémunération au réel'!$K222="","",'Dépenses rémunération au réel'!$K222)</f>
        <v/>
      </c>
      <c r="L222" s="215" t="str">
        <f>IF('Dépenses rémunération au réel'!$L222=0,"",'Dépenses rémunération au réel'!$L222)</f>
        <v/>
      </c>
      <c r="M222" s="191"/>
      <c r="N222" s="337" t="str">
        <f t="shared" si="21"/>
        <v/>
      </c>
      <c r="O222" s="337" t="str">
        <f t="shared" si="22"/>
        <v/>
      </c>
      <c r="P222" s="191"/>
      <c r="Q222" s="340"/>
      <c r="R222" s="340"/>
      <c r="S222" s="141" t="str">
        <f t="shared" si="23"/>
        <v/>
      </c>
      <c r="T222" s="357"/>
      <c r="U222" s="193"/>
      <c r="V222" s="209" t="str">
        <f t="shared" si="19"/>
        <v/>
      </c>
      <c r="W222" s="209" t="str">
        <f t="shared" si="24"/>
        <v/>
      </c>
      <c r="X222" s="450" t="str">
        <f>IF(AND(OR(M222="KO",L222&lt;&gt;""),OR(M222="",N222="",O222="")),Listes!$A$68,IF(AND(L222&lt;S222,U222=""),Listes!$A$70,IF(AND(L222&lt;&gt;"",S222&lt;L222,T222=""),Listes!$A$72,IF(AND(Y222="",OR(M222&lt;&gt;"",N222&lt;&gt;"",O222&lt;&gt;"",P222&lt;&gt;"",Q222&lt;&gt;"",R222&lt;&gt;"")),Listes!$A$73,""))))</f>
        <v/>
      </c>
      <c r="Y222" s="291"/>
      <c r="Z222" s="155">
        <f t="shared" si="20"/>
        <v>0</v>
      </c>
    </row>
    <row r="223" spans="1:26" ht="16.149999999999999" customHeight="1" x14ac:dyDescent="0.35">
      <c r="A223" s="126">
        <v>217</v>
      </c>
      <c r="B223" s="206" t="str">
        <f>IF('Dépenses rémunération au réel'!$B223="","",'Dépenses rémunération au réel'!$B223)</f>
        <v/>
      </c>
      <c r="C223" s="206" t="str">
        <f>IF('Dépenses rémunération au réel'!$C223="","",'Dépenses rémunération au réel'!$C223)</f>
        <v/>
      </c>
      <c r="D223" s="207" t="str">
        <f>IF('Dépenses rémunération au réel'!$D223="","",'Dépenses rémunération au réel'!$D223)</f>
        <v/>
      </c>
      <c r="E223" s="123" t="str">
        <f>IF('Dépenses rémunération au réel'!$E223="","",'Dépenses rémunération au réel'!$E223)</f>
        <v/>
      </c>
      <c r="F223" s="123" t="str">
        <f>IF('Dépenses rémunération au réel'!$F223="","",'Dépenses rémunération au réel'!$F223)</f>
        <v/>
      </c>
      <c r="G223" s="296" t="str">
        <f>IF('Dépenses rémunération au réel'!$G223="","",'Dépenses rémunération au réel'!$G223)</f>
        <v/>
      </c>
      <c r="H223" s="296" t="str">
        <f>IF('Dépenses rémunération au réel'!$H223="","",'Dépenses rémunération au réel'!$H223)</f>
        <v/>
      </c>
      <c r="I223" s="140" t="str">
        <f>IF('Dépenses rémunération au réel'!$I223="","",'Dépenses rémunération au réel'!$I223)</f>
        <v/>
      </c>
      <c r="J223" s="192" t="str">
        <f>IF('Dépenses rémunération au réel'!$J223="","",'Dépenses rémunération au réel'!$J223)</f>
        <v/>
      </c>
      <c r="K223" s="200" t="str">
        <f>IF('Dépenses rémunération au réel'!$K223="","",'Dépenses rémunération au réel'!$K223)</f>
        <v/>
      </c>
      <c r="L223" s="215" t="str">
        <f>IF('Dépenses rémunération au réel'!$L223=0,"",'Dépenses rémunération au réel'!$L223)</f>
        <v/>
      </c>
      <c r="M223" s="191"/>
      <c r="N223" s="337" t="str">
        <f t="shared" si="21"/>
        <v/>
      </c>
      <c r="O223" s="337" t="str">
        <f t="shared" si="22"/>
        <v/>
      </c>
      <c r="P223" s="191"/>
      <c r="Q223" s="340"/>
      <c r="R223" s="340"/>
      <c r="S223" s="141" t="str">
        <f t="shared" si="23"/>
        <v/>
      </c>
      <c r="T223" s="357"/>
      <c r="U223" s="193"/>
      <c r="V223" s="209" t="str">
        <f t="shared" si="19"/>
        <v/>
      </c>
      <c r="W223" s="209" t="str">
        <f t="shared" si="24"/>
        <v/>
      </c>
      <c r="X223" s="450" t="str">
        <f>IF(AND(OR(M223="KO",L223&lt;&gt;""),OR(M223="",N223="",O223="")),Listes!$A$68,IF(AND(L223&lt;S223,U223=""),Listes!$A$70,IF(AND(L223&lt;&gt;"",S223&lt;L223,T223=""),Listes!$A$72,IF(AND(Y223="",OR(M223&lt;&gt;"",N223&lt;&gt;"",O223&lt;&gt;"",P223&lt;&gt;"",Q223&lt;&gt;"",R223&lt;&gt;"")),Listes!$A$73,""))))</f>
        <v/>
      </c>
      <c r="Y223" s="291"/>
      <c r="Z223" s="155">
        <f t="shared" si="20"/>
        <v>0</v>
      </c>
    </row>
    <row r="224" spans="1:26" ht="16.149999999999999" customHeight="1" x14ac:dyDescent="0.35">
      <c r="A224" s="126">
        <v>218</v>
      </c>
      <c r="B224" s="206" t="str">
        <f>IF('Dépenses rémunération au réel'!$B224="","",'Dépenses rémunération au réel'!$B224)</f>
        <v/>
      </c>
      <c r="C224" s="206" t="str">
        <f>IF('Dépenses rémunération au réel'!$C224="","",'Dépenses rémunération au réel'!$C224)</f>
        <v/>
      </c>
      <c r="D224" s="207" t="str">
        <f>IF('Dépenses rémunération au réel'!$D224="","",'Dépenses rémunération au réel'!$D224)</f>
        <v/>
      </c>
      <c r="E224" s="123" t="str">
        <f>IF('Dépenses rémunération au réel'!$E224="","",'Dépenses rémunération au réel'!$E224)</f>
        <v/>
      </c>
      <c r="F224" s="123" t="str">
        <f>IF('Dépenses rémunération au réel'!$F224="","",'Dépenses rémunération au réel'!$F224)</f>
        <v/>
      </c>
      <c r="G224" s="296" t="str">
        <f>IF('Dépenses rémunération au réel'!$G224="","",'Dépenses rémunération au réel'!$G224)</f>
        <v/>
      </c>
      <c r="H224" s="296" t="str">
        <f>IF('Dépenses rémunération au réel'!$H224="","",'Dépenses rémunération au réel'!$H224)</f>
        <v/>
      </c>
      <c r="I224" s="140" t="str">
        <f>IF('Dépenses rémunération au réel'!$I224="","",'Dépenses rémunération au réel'!$I224)</f>
        <v/>
      </c>
      <c r="J224" s="192" t="str">
        <f>IF('Dépenses rémunération au réel'!$J224="","",'Dépenses rémunération au réel'!$J224)</f>
        <v/>
      </c>
      <c r="K224" s="200" t="str">
        <f>IF('Dépenses rémunération au réel'!$K224="","",'Dépenses rémunération au réel'!$K224)</f>
        <v/>
      </c>
      <c r="L224" s="215" t="str">
        <f>IF('Dépenses rémunération au réel'!$L224=0,"",'Dépenses rémunération au réel'!$L224)</f>
        <v/>
      </c>
      <c r="M224" s="191"/>
      <c r="N224" s="337" t="str">
        <f t="shared" si="21"/>
        <v/>
      </c>
      <c r="O224" s="337" t="str">
        <f t="shared" si="22"/>
        <v/>
      </c>
      <c r="P224" s="191"/>
      <c r="Q224" s="340"/>
      <c r="R224" s="340"/>
      <c r="S224" s="141" t="str">
        <f t="shared" si="23"/>
        <v/>
      </c>
      <c r="T224" s="357"/>
      <c r="U224" s="193"/>
      <c r="V224" s="209" t="str">
        <f t="shared" si="19"/>
        <v/>
      </c>
      <c r="W224" s="209" t="str">
        <f t="shared" si="24"/>
        <v/>
      </c>
      <c r="X224" s="450" t="str">
        <f>IF(AND(OR(M224="KO",L224&lt;&gt;""),OR(M224="",N224="",O224="")),Listes!$A$68,IF(AND(L224&lt;S224,U224=""),Listes!$A$70,IF(AND(L224&lt;&gt;"",S224&lt;L224,T224=""),Listes!$A$72,IF(AND(Y224="",OR(M224&lt;&gt;"",N224&lt;&gt;"",O224&lt;&gt;"",P224&lt;&gt;"",Q224&lt;&gt;"",R224&lt;&gt;"")),Listes!$A$73,""))))</f>
        <v/>
      </c>
      <c r="Y224" s="291"/>
      <c r="Z224" s="155">
        <f t="shared" si="20"/>
        <v>0</v>
      </c>
    </row>
    <row r="225" spans="1:26" ht="16.149999999999999" customHeight="1" x14ac:dyDescent="0.35">
      <c r="A225" s="126">
        <v>219</v>
      </c>
      <c r="B225" s="206" t="str">
        <f>IF('Dépenses rémunération au réel'!$B225="","",'Dépenses rémunération au réel'!$B225)</f>
        <v/>
      </c>
      <c r="C225" s="206" t="str">
        <f>IF('Dépenses rémunération au réel'!$C225="","",'Dépenses rémunération au réel'!$C225)</f>
        <v/>
      </c>
      <c r="D225" s="207" t="str">
        <f>IF('Dépenses rémunération au réel'!$D225="","",'Dépenses rémunération au réel'!$D225)</f>
        <v/>
      </c>
      <c r="E225" s="123" t="str">
        <f>IF('Dépenses rémunération au réel'!$E225="","",'Dépenses rémunération au réel'!$E225)</f>
        <v/>
      </c>
      <c r="F225" s="123" t="str">
        <f>IF('Dépenses rémunération au réel'!$F225="","",'Dépenses rémunération au réel'!$F225)</f>
        <v/>
      </c>
      <c r="G225" s="296" t="str">
        <f>IF('Dépenses rémunération au réel'!$G225="","",'Dépenses rémunération au réel'!$G225)</f>
        <v/>
      </c>
      <c r="H225" s="296" t="str">
        <f>IF('Dépenses rémunération au réel'!$H225="","",'Dépenses rémunération au réel'!$H225)</f>
        <v/>
      </c>
      <c r="I225" s="140" t="str">
        <f>IF('Dépenses rémunération au réel'!$I225="","",'Dépenses rémunération au réel'!$I225)</f>
        <v/>
      </c>
      <c r="J225" s="192" t="str">
        <f>IF('Dépenses rémunération au réel'!$J225="","",'Dépenses rémunération au réel'!$J225)</f>
        <v/>
      </c>
      <c r="K225" s="200" t="str">
        <f>IF('Dépenses rémunération au réel'!$K225="","",'Dépenses rémunération au réel'!$K225)</f>
        <v/>
      </c>
      <c r="L225" s="215" t="str">
        <f>IF('Dépenses rémunération au réel'!$L225=0,"",'Dépenses rémunération au réel'!$L225)</f>
        <v/>
      </c>
      <c r="M225" s="191"/>
      <c r="N225" s="337" t="str">
        <f t="shared" si="21"/>
        <v/>
      </c>
      <c r="O225" s="337" t="str">
        <f t="shared" si="22"/>
        <v/>
      </c>
      <c r="P225" s="191"/>
      <c r="Q225" s="340"/>
      <c r="R225" s="340"/>
      <c r="S225" s="141" t="str">
        <f t="shared" si="23"/>
        <v/>
      </c>
      <c r="T225" s="357"/>
      <c r="U225" s="193"/>
      <c r="V225" s="209" t="str">
        <f t="shared" si="19"/>
        <v/>
      </c>
      <c r="W225" s="209" t="str">
        <f t="shared" si="24"/>
        <v/>
      </c>
      <c r="X225" s="450" t="str">
        <f>IF(AND(OR(M225="KO",L225&lt;&gt;""),OR(M225="",N225="",O225="")),Listes!$A$68,IF(AND(L225&lt;S225,U225=""),Listes!$A$70,IF(AND(L225&lt;&gt;"",S225&lt;L225,T225=""),Listes!$A$72,IF(AND(Y225="",OR(M225&lt;&gt;"",N225&lt;&gt;"",O225&lt;&gt;"",P225&lt;&gt;"",Q225&lt;&gt;"",R225&lt;&gt;"")),Listes!$A$73,""))))</f>
        <v/>
      </c>
      <c r="Y225" s="291"/>
      <c r="Z225" s="155">
        <f t="shared" si="20"/>
        <v>0</v>
      </c>
    </row>
    <row r="226" spans="1:26" ht="16.149999999999999" customHeight="1" x14ac:dyDescent="0.35">
      <c r="A226" s="126">
        <v>220</v>
      </c>
      <c r="B226" s="206" t="str">
        <f>IF('Dépenses rémunération au réel'!$B226="","",'Dépenses rémunération au réel'!$B226)</f>
        <v/>
      </c>
      <c r="C226" s="206" t="str">
        <f>IF('Dépenses rémunération au réel'!$C226="","",'Dépenses rémunération au réel'!$C226)</f>
        <v/>
      </c>
      <c r="D226" s="207" t="str">
        <f>IF('Dépenses rémunération au réel'!$D226="","",'Dépenses rémunération au réel'!$D226)</f>
        <v/>
      </c>
      <c r="E226" s="123" t="str">
        <f>IF('Dépenses rémunération au réel'!$E226="","",'Dépenses rémunération au réel'!$E226)</f>
        <v/>
      </c>
      <c r="F226" s="123" t="str">
        <f>IF('Dépenses rémunération au réel'!$F226="","",'Dépenses rémunération au réel'!$F226)</f>
        <v/>
      </c>
      <c r="G226" s="296" t="str">
        <f>IF('Dépenses rémunération au réel'!$G226="","",'Dépenses rémunération au réel'!$G226)</f>
        <v/>
      </c>
      <c r="H226" s="296" t="str">
        <f>IF('Dépenses rémunération au réel'!$H226="","",'Dépenses rémunération au réel'!$H226)</f>
        <v/>
      </c>
      <c r="I226" s="140" t="str">
        <f>IF('Dépenses rémunération au réel'!$I226="","",'Dépenses rémunération au réel'!$I226)</f>
        <v/>
      </c>
      <c r="J226" s="192" t="str">
        <f>IF('Dépenses rémunération au réel'!$J226="","",'Dépenses rémunération au réel'!$J226)</f>
        <v/>
      </c>
      <c r="K226" s="200" t="str">
        <f>IF('Dépenses rémunération au réel'!$K226="","",'Dépenses rémunération au réel'!$K226)</f>
        <v/>
      </c>
      <c r="L226" s="215" t="str">
        <f>IF('Dépenses rémunération au réel'!$L226=0,"",'Dépenses rémunération au réel'!$L226)</f>
        <v/>
      </c>
      <c r="M226" s="191"/>
      <c r="N226" s="337" t="str">
        <f t="shared" si="21"/>
        <v/>
      </c>
      <c r="O226" s="337" t="str">
        <f t="shared" si="22"/>
        <v/>
      </c>
      <c r="P226" s="191"/>
      <c r="Q226" s="340"/>
      <c r="R226" s="340"/>
      <c r="S226" s="141" t="str">
        <f t="shared" si="23"/>
        <v/>
      </c>
      <c r="T226" s="357"/>
      <c r="U226" s="193"/>
      <c r="V226" s="209" t="str">
        <f t="shared" si="19"/>
        <v/>
      </c>
      <c r="W226" s="209" t="str">
        <f t="shared" si="24"/>
        <v/>
      </c>
      <c r="X226" s="450" t="str">
        <f>IF(AND(OR(M226="KO",L226&lt;&gt;""),OR(M226="",N226="",O226="")),Listes!$A$68,IF(AND(L226&lt;S226,U226=""),Listes!$A$70,IF(AND(L226&lt;&gt;"",S226&lt;L226,T226=""),Listes!$A$72,IF(AND(Y226="",OR(M226&lt;&gt;"",N226&lt;&gt;"",O226&lt;&gt;"",P226&lt;&gt;"",Q226&lt;&gt;"",R226&lt;&gt;"")),Listes!$A$73,""))))</f>
        <v/>
      </c>
      <c r="Y226" s="291"/>
      <c r="Z226" s="155">
        <f t="shared" si="20"/>
        <v>0</v>
      </c>
    </row>
    <row r="227" spans="1:26" ht="16.149999999999999" customHeight="1" x14ac:dyDescent="0.35">
      <c r="A227" s="126">
        <v>221</v>
      </c>
      <c r="B227" s="206" t="str">
        <f>IF('Dépenses rémunération au réel'!$B227="","",'Dépenses rémunération au réel'!$B227)</f>
        <v/>
      </c>
      <c r="C227" s="206" t="str">
        <f>IF('Dépenses rémunération au réel'!$C227="","",'Dépenses rémunération au réel'!$C227)</f>
        <v/>
      </c>
      <c r="D227" s="207" t="str">
        <f>IF('Dépenses rémunération au réel'!$D227="","",'Dépenses rémunération au réel'!$D227)</f>
        <v/>
      </c>
      <c r="E227" s="123" t="str">
        <f>IF('Dépenses rémunération au réel'!$E227="","",'Dépenses rémunération au réel'!$E227)</f>
        <v/>
      </c>
      <c r="F227" s="123" t="str">
        <f>IF('Dépenses rémunération au réel'!$F227="","",'Dépenses rémunération au réel'!$F227)</f>
        <v/>
      </c>
      <c r="G227" s="296" t="str">
        <f>IF('Dépenses rémunération au réel'!$G227="","",'Dépenses rémunération au réel'!$G227)</f>
        <v/>
      </c>
      <c r="H227" s="296" t="str">
        <f>IF('Dépenses rémunération au réel'!$H227="","",'Dépenses rémunération au réel'!$H227)</f>
        <v/>
      </c>
      <c r="I227" s="140" t="str">
        <f>IF('Dépenses rémunération au réel'!$I227="","",'Dépenses rémunération au réel'!$I227)</f>
        <v/>
      </c>
      <c r="J227" s="192" t="str">
        <f>IF('Dépenses rémunération au réel'!$J227="","",'Dépenses rémunération au réel'!$J227)</f>
        <v/>
      </c>
      <c r="K227" s="200" t="str">
        <f>IF('Dépenses rémunération au réel'!$K227="","",'Dépenses rémunération au réel'!$K227)</f>
        <v/>
      </c>
      <c r="L227" s="215" t="str">
        <f>IF('Dépenses rémunération au réel'!$L227=0,"",'Dépenses rémunération au réel'!$L227)</f>
        <v/>
      </c>
      <c r="M227" s="191"/>
      <c r="N227" s="337" t="str">
        <f t="shared" si="21"/>
        <v/>
      </c>
      <c r="O227" s="337" t="str">
        <f t="shared" si="22"/>
        <v/>
      </c>
      <c r="P227" s="191"/>
      <c r="Q227" s="340"/>
      <c r="R227" s="340"/>
      <c r="S227" s="141" t="str">
        <f t="shared" si="23"/>
        <v/>
      </c>
      <c r="T227" s="357"/>
      <c r="U227" s="193"/>
      <c r="V227" s="209" t="str">
        <f t="shared" si="19"/>
        <v/>
      </c>
      <c r="W227" s="209" t="str">
        <f t="shared" si="24"/>
        <v/>
      </c>
      <c r="X227" s="450" t="str">
        <f>IF(AND(OR(M227="KO",L227&lt;&gt;""),OR(M227="",N227="",O227="")),Listes!$A$68,IF(AND(L227&lt;S227,U227=""),Listes!$A$70,IF(AND(L227&lt;&gt;"",S227&lt;L227,T227=""),Listes!$A$72,IF(AND(Y227="",OR(M227&lt;&gt;"",N227&lt;&gt;"",O227&lt;&gt;"",P227&lt;&gt;"",Q227&lt;&gt;"",R227&lt;&gt;"")),Listes!$A$73,""))))</f>
        <v/>
      </c>
      <c r="Y227" s="291"/>
      <c r="Z227" s="155">
        <f t="shared" si="20"/>
        <v>0</v>
      </c>
    </row>
    <row r="228" spans="1:26" ht="16.149999999999999" customHeight="1" x14ac:dyDescent="0.35">
      <c r="A228" s="126">
        <v>222</v>
      </c>
      <c r="B228" s="206" t="str">
        <f>IF('Dépenses rémunération au réel'!$B228="","",'Dépenses rémunération au réel'!$B228)</f>
        <v/>
      </c>
      <c r="C228" s="206" t="str">
        <f>IF('Dépenses rémunération au réel'!$C228="","",'Dépenses rémunération au réel'!$C228)</f>
        <v/>
      </c>
      <c r="D228" s="207" t="str">
        <f>IF('Dépenses rémunération au réel'!$D228="","",'Dépenses rémunération au réel'!$D228)</f>
        <v/>
      </c>
      <c r="E228" s="123" t="str">
        <f>IF('Dépenses rémunération au réel'!$E228="","",'Dépenses rémunération au réel'!$E228)</f>
        <v/>
      </c>
      <c r="F228" s="123" t="str">
        <f>IF('Dépenses rémunération au réel'!$F228="","",'Dépenses rémunération au réel'!$F228)</f>
        <v/>
      </c>
      <c r="G228" s="296" t="str">
        <f>IF('Dépenses rémunération au réel'!$G228="","",'Dépenses rémunération au réel'!$G228)</f>
        <v/>
      </c>
      <c r="H228" s="296" t="str">
        <f>IF('Dépenses rémunération au réel'!$H228="","",'Dépenses rémunération au réel'!$H228)</f>
        <v/>
      </c>
      <c r="I228" s="140" t="str">
        <f>IF('Dépenses rémunération au réel'!$I228="","",'Dépenses rémunération au réel'!$I228)</f>
        <v/>
      </c>
      <c r="J228" s="192" t="str">
        <f>IF('Dépenses rémunération au réel'!$J228="","",'Dépenses rémunération au réel'!$J228)</f>
        <v/>
      </c>
      <c r="K228" s="200" t="str">
        <f>IF('Dépenses rémunération au réel'!$K228="","",'Dépenses rémunération au réel'!$K228)</f>
        <v/>
      </c>
      <c r="L228" s="215" t="str">
        <f>IF('Dépenses rémunération au réel'!$L228=0,"",'Dépenses rémunération au réel'!$L228)</f>
        <v/>
      </c>
      <c r="M228" s="191"/>
      <c r="N228" s="337" t="str">
        <f t="shared" si="21"/>
        <v/>
      </c>
      <c r="O228" s="337" t="str">
        <f t="shared" si="22"/>
        <v/>
      </c>
      <c r="P228" s="191"/>
      <c r="Q228" s="340"/>
      <c r="R228" s="340"/>
      <c r="S228" s="141" t="str">
        <f t="shared" si="23"/>
        <v/>
      </c>
      <c r="T228" s="357"/>
      <c r="U228" s="193"/>
      <c r="V228" s="209" t="str">
        <f t="shared" si="19"/>
        <v/>
      </c>
      <c r="W228" s="209" t="str">
        <f t="shared" si="24"/>
        <v/>
      </c>
      <c r="X228" s="450" t="str">
        <f>IF(AND(OR(M228="KO",L228&lt;&gt;""),OR(M228="",N228="",O228="")),Listes!$A$68,IF(AND(L228&lt;S228,U228=""),Listes!$A$70,IF(AND(L228&lt;&gt;"",S228&lt;L228,T228=""),Listes!$A$72,IF(AND(Y228="",OR(M228&lt;&gt;"",N228&lt;&gt;"",O228&lt;&gt;"",P228&lt;&gt;"",Q228&lt;&gt;"",R228&lt;&gt;"")),Listes!$A$73,""))))</f>
        <v/>
      </c>
      <c r="Y228" s="291"/>
      <c r="Z228" s="155">
        <f t="shared" si="20"/>
        <v>0</v>
      </c>
    </row>
    <row r="229" spans="1:26" ht="16.149999999999999" customHeight="1" x14ac:dyDescent="0.35">
      <c r="A229" s="126">
        <v>223</v>
      </c>
      <c r="B229" s="206" t="str">
        <f>IF('Dépenses rémunération au réel'!$B229="","",'Dépenses rémunération au réel'!$B229)</f>
        <v/>
      </c>
      <c r="C229" s="206" t="str">
        <f>IF('Dépenses rémunération au réel'!$C229="","",'Dépenses rémunération au réel'!$C229)</f>
        <v/>
      </c>
      <c r="D229" s="207" t="str">
        <f>IF('Dépenses rémunération au réel'!$D229="","",'Dépenses rémunération au réel'!$D229)</f>
        <v/>
      </c>
      <c r="E229" s="123" t="str">
        <f>IF('Dépenses rémunération au réel'!$E229="","",'Dépenses rémunération au réel'!$E229)</f>
        <v/>
      </c>
      <c r="F229" s="123" t="str">
        <f>IF('Dépenses rémunération au réel'!$F229="","",'Dépenses rémunération au réel'!$F229)</f>
        <v/>
      </c>
      <c r="G229" s="296" t="str">
        <f>IF('Dépenses rémunération au réel'!$G229="","",'Dépenses rémunération au réel'!$G229)</f>
        <v/>
      </c>
      <c r="H229" s="296" t="str">
        <f>IF('Dépenses rémunération au réel'!$H229="","",'Dépenses rémunération au réel'!$H229)</f>
        <v/>
      </c>
      <c r="I229" s="140" t="str">
        <f>IF('Dépenses rémunération au réel'!$I229="","",'Dépenses rémunération au réel'!$I229)</f>
        <v/>
      </c>
      <c r="J229" s="192" t="str">
        <f>IF('Dépenses rémunération au réel'!$J229="","",'Dépenses rémunération au réel'!$J229)</f>
        <v/>
      </c>
      <c r="K229" s="200" t="str">
        <f>IF('Dépenses rémunération au réel'!$K229="","",'Dépenses rémunération au réel'!$K229)</f>
        <v/>
      </c>
      <c r="L229" s="215" t="str">
        <f>IF('Dépenses rémunération au réel'!$L229=0,"",'Dépenses rémunération au réel'!$L229)</f>
        <v/>
      </c>
      <c r="M229" s="191"/>
      <c r="N229" s="337" t="str">
        <f t="shared" si="21"/>
        <v/>
      </c>
      <c r="O229" s="337" t="str">
        <f t="shared" si="22"/>
        <v/>
      </c>
      <c r="P229" s="191"/>
      <c r="Q229" s="340"/>
      <c r="R229" s="340"/>
      <c r="S229" s="141" t="str">
        <f t="shared" si="23"/>
        <v/>
      </c>
      <c r="T229" s="357"/>
      <c r="U229" s="193"/>
      <c r="V229" s="209" t="str">
        <f t="shared" si="19"/>
        <v/>
      </c>
      <c r="W229" s="209" t="str">
        <f t="shared" si="24"/>
        <v/>
      </c>
      <c r="X229" s="450" t="str">
        <f>IF(AND(OR(M229="KO",L229&lt;&gt;""),OR(M229="",N229="",O229="")),Listes!$A$68,IF(AND(L229&lt;S229,U229=""),Listes!$A$70,IF(AND(L229&lt;&gt;"",S229&lt;L229,T229=""),Listes!$A$72,IF(AND(Y229="",OR(M229&lt;&gt;"",N229&lt;&gt;"",O229&lt;&gt;"",P229&lt;&gt;"",Q229&lt;&gt;"",R229&lt;&gt;"")),Listes!$A$73,""))))</f>
        <v/>
      </c>
      <c r="Y229" s="291"/>
      <c r="Z229" s="155">
        <f t="shared" si="20"/>
        <v>0</v>
      </c>
    </row>
    <row r="230" spans="1:26" ht="16.149999999999999" customHeight="1" x14ac:dyDescent="0.35">
      <c r="A230" s="126">
        <v>224</v>
      </c>
      <c r="B230" s="206" t="str">
        <f>IF('Dépenses rémunération au réel'!$B230="","",'Dépenses rémunération au réel'!$B230)</f>
        <v/>
      </c>
      <c r="C230" s="206" t="str">
        <f>IF('Dépenses rémunération au réel'!$C230="","",'Dépenses rémunération au réel'!$C230)</f>
        <v/>
      </c>
      <c r="D230" s="207" t="str">
        <f>IF('Dépenses rémunération au réel'!$D230="","",'Dépenses rémunération au réel'!$D230)</f>
        <v/>
      </c>
      <c r="E230" s="123" t="str">
        <f>IF('Dépenses rémunération au réel'!$E230="","",'Dépenses rémunération au réel'!$E230)</f>
        <v/>
      </c>
      <c r="F230" s="123" t="str">
        <f>IF('Dépenses rémunération au réel'!$F230="","",'Dépenses rémunération au réel'!$F230)</f>
        <v/>
      </c>
      <c r="G230" s="296" t="str">
        <f>IF('Dépenses rémunération au réel'!$G230="","",'Dépenses rémunération au réel'!$G230)</f>
        <v/>
      </c>
      <c r="H230" s="296" t="str">
        <f>IF('Dépenses rémunération au réel'!$H230="","",'Dépenses rémunération au réel'!$H230)</f>
        <v/>
      </c>
      <c r="I230" s="140" t="str">
        <f>IF('Dépenses rémunération au réel'!$I230="","",'Dépenses rémunération au réel'!$I230)</f>
        <v/>
      </c>
      <c r="J230" s="192" t="str">
        <f>IF('Dépenses rémunération au réel'!$J230="","",'Dépenses rémunération au réel'!$J230)</f>
        <v/>
      </c>
      <c r="K230" s="200" t="str">
        <f>IF('Dépenses rémunération au réel'!$K230="","",'Dépenses rémunération au réel'!$K230)</f>
        <v/>
      </c>
      <c r="L230" s="215" t="str">
        <f>IF('Dépenses rémunération au réel'!$L230=0,"",'Dépenses rémunération au réel'!$L230)</f>
        <v/>
      </c>
      <c r="M230" s="191"/>
      <c r="N230" s="337" t="str">
        <f t="shared" si="21"/>
        <v/>
      </c>
      <c r="O230" s="337" t="str">
        <f t="shared" si="22"/>
        <v/>
      </c>
      <c r="P230" s="191"/>
      <c r="Q230" s="340"/>
      <c r="R230" s="340"/>
      <c r="S230" s="141" t="str">
        <f t="shared" si="23"/>
        <v/>
      </c>
      <c r="T230" s="357"/>
      <c r="U230" s="193"/>
      <c r="V230" s="209" t="str">
        <f t="shared" si="19"/>
        <v/>
      </c>
      <c r="W230" s="209" t="str">
        <f t="shared" si="24"/>
        <v/>
      </c>
      <c r="X230" s="450" t="str">
        <f>IF(AND(OR(M230="KO",L230&lt;&gt;""),OR(M230="",N230="",O230="")),Listes!$A$68,IF(AND(L230&lt;S230,U230=""),Listes!$A$70,IF(AND(L230&lt;&gt;"",S230&lt;L230,T230=""),Listes!$A$72,IF(AND(Y230="",OR(M230&lt;&gt;"",N230&lt;&gt;"",O230&lt;&gt;"",P230&lt;&gt;"",Q230&lt;&gt;"",R230&lt;&gt;"")),Listes!$A$73,""))))</f>
        <v/>
      </c>
      <c r="Y230" s="291"/>
      <c r="Z230" s="155">
        <f t="shared" si="20"/>
        <v>0</v>
      </c>
    </row>
    <row r="231" spans="1:26" ht="16.149999999999999" customHeight="1" x14ac:dyDescent="0.35">
      <c r="A231" s="126">
        <v>225</v>
      </c>
      <c r="B231" s="206" t="str">
        <f>IF('Dépenses rémunération au réel'!$B231="","",'Dépenses rémunération au réel'!$B231)</f>
        <v/>
      </c>
      <c r="C231" s="206" t="str">
        <f>IF('Dépenses rémunération au réel'!$C231="","",'Dépenses rémunération au réel'!$C231)</f>
        <v/>
      </c>
      <c r="D231" s="207" t="str">
        <f>IF('Dépenses rémunération au réel'!$D231="","",'Dépenses rémunération au réel'!$D231)</f>
        <v/>
      </c>
      <c r="E231" s="123" t="str">
        <f>IF('Dépenses rémunération au réel'!$E231="","",'Dépenses rémunération au réel'!$E231)</f>
        <v/>
      </c>
      <c r="F231" s="123" t="str">
        <f>IF('Dépenses rémunération au réel'!$F231="","",'Dépenses rémunération au réel'!$F231)</f>
        <v/>
      </c>
      <c r="G231" s="296" t="str">
        <f>IF('Dépenses rémunération au réel'!$G231="","",'Dépenses rémunération au réel'!$G231)</f>
        <v/>
      </c>
      <c r="H231" s="296" t="str">
        <f>IF('Dépenses rémunération au réel'!$H231="","",'Dépenses rémunération au réel'!$H231)</f>
        <v/>
      </c>
      <c r="I231" s="140" t="str">
        <f>IF('Dépenses rémunération au réel'!$I231="","",'Dépenses rémunération au réel'!$I231)</f>
        <v/>
      </c>
      <c r="J231" s="192" t="str">
        <f>IF('Dépenses rémunération au réel'!$J231="","",'Dépenses rémunération au réel'!$J231)</f>
        <v/>
      </c>
      <c r="K231" s="200" t="str">
        <f>IF('Dépenses rémunération au réel'!$K231="","",'Dépenses rémunération au réel'!$K231)</f>
        <v/>
      </c>
      <c r="L231" s="215" t="str">
        <f>IF('Dépenses rémunération au réel'!$L231=0,"",'Dépenses rémunération au réel'!$L231)</f>
        <v/>
      </c>
      <c r="M231" s="191"/>
      <c r="N231" s="337" t="str">
        <f t="shared" si="21"/>
        <v/>
      </c>
      <c r="O231" s="337" t="str">
        <f t="shared" si="22"/>
        <v/>
      </c>
      <c r="P231" s="191"/>
      <c r="Q231" s="340"/>
      <c r="R231" s="340"/>
      <c r="S231" s="141" t="str">
        <f t="shared" si="23"/>
        <v/>
      </c>
      <c r="T231" s="357"/>
      <c r="U231" s="193"/>
      <c r="V231" s="209" t="str">
        <f t="shared" si="19"/>
        <v/>
      </c>
      <c r="W231" s="209" t="str">
        <f t="shared" si="24"/>
        <v/>
      </c>
      <c r="X231" s="450" t="str">
        <f>IF(AND(OR(M231="KO",L231&lt;&gt;""),OR(M231="",N231="",O231="")),Listes!$A$68,IF(AND(L231&lt;S231,U231=""),Listes!$A$70,IF(AND(L231&lt;&gt;"",S231&lt;L231,T231=""),Listes!$A$72,IF(AND(Y231="",OR(M231&lt;&gt;"",N231&lt;&gt;"",O231&lt;&gt;"",P231&lt;&gt;"",Q231&lt;&gt;"",R231&lt;&gt;"")),Listes!$A$73,""))))</f>
        <v/>
      </c>
      <c r="Y231" s="291"/>
      <c r="Z231" s="155">
        <f t="shared" si="20"/>
        <v>0</v>
      </c>
    </row>
    <row r="232" spans="1:26" ht="16.149999999999999" customHeight="1" x14ac:dyDescent="0.35">
      <c r="A232" s="126">
        <v>226</v>
      </c>
      <c r="B232" s="206" t="str">
        <f>IF('Dépenses rémunération au réel'!$B232="","",'Dépenses rémunération au réel'!$B232)</f>
        <v/>
      </c>
      <c r="C232" s="206" t="str">
        <f>IF('Dépenses rémunération au réel'!$C232="","",'Dépenses rémunération au réel'!$C232)</f>
        <v/>
      </c>
      <c r="D232" s="207" t="str">
        <f>IF('Dépenses rémunération au réel'!$D232="","",'Dépenses rémunération au réel'!$D232)</f>
        <v/>
      </c>
      <c r="E232" s="123" t="str">
        <f>IF('Dépenses rémunération au réel'!$E232="","",'Dépenses rémunération au réel'!$E232)</f>
        <v/>
      </c>
      <c r="F232" s="123" t="str">
        <f>IF('Dépenses rémunération au réel'!$F232="","",'Dépenses rémunération au réel'!$F232)</f>
        <v/>
      </c>
      <c r="G232" s="296" t="str">
        <f>IF('Dépenses rémunération au réel'!$G232="","",'Dépenses rémunération au réel'!$G232)</f>
        <v/>
      </c>
      <c r="H232" s="296" t="str">
        <f>IF('Dépenses rémunération au réel'!$H232="","",'Dépenses rémunération au réel'!$H232)</f>
        <v/>
      </c>
      <c r="I232" s="140" t="str">
        <f>IF('Dépenses rémunération au réel'!$I232="","",'Dépenses rémunération au réel'!$I232)</f>
        <v/>
      </c>
      <c r="J232" s="192" t="str">
        <f>IF('Dépenses rémunération au réel'!$J232="","",'Dépenses rémunération au réel'!$J232)</f>
        <v/>
      </c>
      <c r="K232" s="200" t="str">
        <f>IF('Dépenses rémunération au réel'!$K232="","",'Dépenses rémunération au réel'!$K232)</f>
        <v/>
      </c>
      <c r="L232" s="215" t="str">
        <f>IF('Dépenses rémunération au réel'!$L232=0,"",'Dépenses rémunération au réel'!$L232)</f>
        <v/>
      </c>
      <c r="M232" s="191"/>
      <c r="N232" s="337" t="str">
        <f t="shared" si="21"/>
        <v/>
      </c>
      <c r="O232" s="337" t="str">
        <f t="shared" si="22"/>
        <v/>
      </c>
      <c r="P232" s="191"/>
      <c r="Q232" s="340"/>
      <c r="R232" s="340"/>
      <c r="S232" s="141" t="str">
        <f t="shared" si="23"/>
        <v/>
      </c>
      <c r="T232" s="357"/>
      <c r="U232" s="193"/>
      <c r="V232" s="209" t="str">
        <f t="shared" si="19"/>
        <v/>
      </c>
      <c r="W232" s="209" t="str">
        <f t="shared" si="24"/>
        <v/>
      </c>
      <c r="X232" s="450" t="str">
        <f>IF(AND(OR(M232="KO",L232&lt;&gt;""),OR(M232="",N232="",O232="")),Listes!$A$68,IF(AND(L232&lt;S232,U232=""),Listes!$A$70,IF(AND(L232&lt;&gt;"",S232&lt;L232,T232=""),Listes!$A$72,IF(AND(Y232="",OR(M232&lt;&gt;"",N232&lt;&gt;"",O232&lt;&gt;"",P232&lt;&gt;"",Q232&lt;&gt;"",R232&lt;&gt;"")),Listes!$A$73,""))))</f>
        <v/>
      </c>
      <c r="Y232" s="291"/>
      <c r="Z232" s="155">
        <f t="shared" si="20"/>
        <v>0</v>
      </c>
    </row>
    <row r="233" spans="1:26" ht="16.149999999999999" customHeight="1" x14ac:dyDescent="0.35">
      <c r="A233" s="126">
        <v>227</v>
      </c>
      <c r="B233" s="206" t="str">
        <f>IF('Dépenses rémunération au réel'!$B233="","",'Dépenses rémunération au réel'!$B233)</f>
        <v/>
      </c>
      <c r="C233" s="206" t="str">
        <f>IF('Dépenses rémunération au réel'!$C233="","",'Dépenses rémunération au réel'!$C233)</f>
        <v/>
      </c>
      <c r="D233" s="207" t="str">
        <f>IF('Dépenses rémunération au réel'!$D233="","",'Dépenses rémunération au réel'!$D233)</f>
        <v/>
      </c>
      <c r="E233" s="123" t="str">
        <f>IF('Dépenses rémunération au réel'!$E233="","",'Dépenses rémunération au réel'!$E233)</f>
        <v/>
      </c>
      <c r="F233" s="123" t="str">
        <f>IF('Dépenses rémunération au réel'!$F233="","",'Dépenses rémunération au réel'!$F233)</f>
        <v/>
      </c>
      <c r="G233" s="296" t="str">
        <f>IF('Dépenses rémunération au réel'!$G233="","",'Dépenses rémunération au réel'!$G233)</f>
        <v/>
      </c>
      <c r="H233" s="296" t="str">
        <f>IF('Dépenses rémunération au réel'!$H233="","",'Dépenses rémunération au réel'!$H233)</f>
        <v/>
      </c>
      <c r="I233" s="140" t="str">
        <f>IF('Dépenses rémunération au réel'!$I233="","",'Dépenses rémunération au réel'!$I233)</f>
        <v/>
      </c>
      <c r="J233" s="192" t="str">
        <f>IF('Dépenses rémunération au réel'!$J233="","",'Dépenses rémunération au réel'!$J233)</f>
        <v/>
      </c>
      <c r="K233" s="200" t="str">
        <f>IF('Dépenses rémunération au réel'!$K233="","",'Dépenses rémunération au réel'!$K233)</f>
        <v/>
      </c>
      <c r="L233" s="215" t="str">
        <f>IF('Dépenses rémunération au réel'!$L233=0,"",'Dépenses rémunération au réel'!$L233)</f>
        <v/>
      </c>
      <c r="M233" s="191"/>
      <c r="N233" s="337" t="str">
        <f t="shared" si="21"/>
        <v/>
      </c>
      <c r="O233" s="337" t="str">
        <f t="shared" si="22"/>
        <v/>
      </c>
      <c r="P233" s="191"/>
      <c r="Q233" s="340"/>
      <c r="R233" s="340"/>
      <c r="S233" s="141" t="str">
        <f t="shared" si="23"/>
        <v/>
      </c>
      <c r="T233" s="357"/>
      <c r="U233" s="193"/>
      <c r="V233" s="209" t="str">
        <f t="shared" si="19"/>
        <v/>
      </c>
      <c r="W233" s="209" t="str">
        <f t="shared" si="24"/>
        <v/>
      </c>
      <c r="X233" s="450" t="str">
        <f>IF(AND(OR(M233="KO",L233&lt;&gt;""),OR(M233="",N233="",O233="")),Listes!$A$68,IF(AND(L233&lt;S233,U233=""),Listes!$A$70,IF(AND(L233&lt;&gt;"",S233&lt;L233,T233=""),Listes!$A$72,IF(AND(Y233="",OR(M233&lt;&gt;"",N233&lt;&gt;"",O233&lt;&gt;"",P233&lt;&gt;"",Q233&lt;&gt;"",R233&lt;&gt;"")),Listes!$A$73,""))))</f>
        <v/>
      </c>
      <c r="Y233" s="291"/>
      <c r="Z233" s="155">
        <f t="shared" si="20"/>
        <v>0</v>
      </c>
    </row>
    <row r="234" spans="1:26" ht="16.149999999999999" customHeight="1" x14ac:dyDescent="0.35">
      <c r="A234" s="126">
        <v>228</v>
      </c>
      <c r="B234" s="206" t="str">
        <f>IF('Dépenses rémunération au réel'!$B234="","",'Dépenses rémunération au réel'!$B234)</f>
        <v/>
      </c>
      <c r="C234" s="206" t="str">
        <f>IF('Dépenses rémunération au réel'!$C234="","",'Dépenses rémunération au réel'!$C234)</f>
        <v/>
      </c>
      <c r="D234" s="207" t="str">
        <f>IF('Dépenses rémunération au réel'!$D234="","",'Dépenses rémunération au réel'!$D234)</f>
        <v/>
      </c>
      <c r="E234" s="123" t="str">
        <f>IF('Dépenses rémunération au réel'!$E234="","",'Dépenses rémunération au réel'!$E234)</f>
        <v/>
      </c>
      <c r="F234" s="123" t="str">
        <f>IF('Dépenses rémunération au réel'!$F234="","",'Dépenses rémunération au réel'!$F234)</f>
        <v/>
      </c>
      <c r="G234" s="296" t="str">
        <f>IF('Dépenses rémunération au réel'!$G234="","",'Dépenses rémunération au réel'!$G234)</f>
        <v/>
      </c>
      <c r="H234" s="296" t="str">
        <f>IF('Dépenses rémunération au réel'!$H234="","",'Dépenses rémunération au réel'!$H234)</f>
        <v/>
      </c>
      <c r="I234" s="140" t="str">
        <f>IF('Dépenses rémunération au réel'!$I234="","",'Dépenses rémunération au réel'!$I234)</f>
        <v/>
      </c>
      <c r="J234" s="192" t="str">
        <f>IF('Dépenses rémunération au réel'!$J234="","",'Dépenses rémunération au réel'!$J234)</f>
        <v/>
      </c>
      <c r="K234" s="200" t="str">
        <f>IF('Dépenses rémunération au réel'!$K234="","",'Dépenses rémunération au réel'!$K234)</f>
        <v/>
      </c>
      <c r="L234" s="215" t="str">
        <f>IF('Dépenses rémunération au réel'!$L234=0,"",'Dépenses rémunération au réel'!$L234)</f>
        <v/>
      </c>
      <c r="M234" s="191"/>
      <c r="N234" s="337" t="str">
        <f t="shared" si="21"/>
        <v/>
      </c>
      <c r="O234" s="337" t="str">
        <f t="shared" si="22"/>
        <v/>
      </c>
      <c r="P234" s="191"/>
      <c r="Q234" s="340"/>
      <c r="R234" s="340"/>
      <c r="S234" s="141" t="str">
        <f t="shared" si="23"/>
        <v/>
      </c>
      <c r="T234" s="357"/>
      <c r="U234" s="193"/>
      <c r="V234" s="209" t="str">
        <f t="shared" si="19"/>
        <v/>
      </c>
      <c r="W234" s="209" t="str">
        <f t="shared" si="24"/>
        <v/>
      </c>
      <c r="X234" s="450" t="str">
        <f>IF(AND(OR(M234="KO",L234&lt;&gt;""),OR(M234="",N234="",O234="")),Listes!$A$68,IF(AND(L234&lt;S234,U234=""),Listes!$A$70,IF(AND(L234&lt;&gt;"",S234&lt;L234,T234=""),Listes!$A$72,IF(AND(Y234="",OR(M234&lt;&gt;"",N234&lt;&gt;"",O234&lt;&gt;"",P234&lt;&gt;"",Q234&lt;&gt;"",R234&lt;&gt;"")),Listes!$A$73,""))))</f>
        <v/>
      </c>
      <c r="Y234" s="291"/>
      <c r="Z234" s="155">
        <f t="shared" si="20"/>
        <v>0</v>
      </c>
    </row>
    <row r="235" spans="1:26" ht="16.149999999999999" customHeight="1" x14ac:dyDescent="0.35">
      <c r="A235" s="126">
        <v>229</v>
      </c>
      <c r="B235" s="206" t="str">
        <f>IF('Dépenses rémunération au réel'!$B235="","",'Dépenses rémunération au réel'!$B235)</f>
        <v/>
      </c>
      <c r="C235" s="206" t="str">
        <f>IF('Dépenses rémunération au réel'!$C235="","",'Dépenses rémunération au réel'!$C235)</f>
        <v/>
      </c>
      <c r="D235" s="207" t="str">
        <f>IF('Dépenses rémunération au réel'!$D235="","",'Dépenses rémunération au réel'!$D235)</f>
        <v/>
      </c>
      <c r="E235" s="123" t="str">
        <f>IF('Dépenses rémunération au réel'!$E235="","",'Dépenses rémunération au réel'!$E235)</f>
        <v/>
      </c>
      <c r="F235" s="123" t="str">
        <f>IF('Dépenses rémunération au réel'!$F235="","",'Dépenses rémunération au réel'!$F235)</f>
        <v/>
      </c>
      <c r="G235" s="296" t="str">
        <f>IF('Dépenses rémunération au réel'!$G235="","",'Dépenses rémunération au réel'!$G235)</f>
        <v/>
      </c>
      <c r="H235" s="296" t="str">
        <f>IF('Dépenses rémunération au réel'!$H235="","",'Dépenses rémunération au réel'!$H235)</f>
        <v/>
      </c>
      <c r="I235" s="140" t="str">
        <f>IF('Dépenses rémunération au réel'!$I235="","",'Dépenses rémunération au réel'!$I235)</f>
        <v/>
      </c>
      <c r="J235" s="192" t="str">
        <f>IF('Dépenses rémunération au réel'!$J235="","",'Dépenses rémunération au réel'!$J235)</f>
        <v/>
      </c>
      <c r="K235" s="200" t="str">
        <f>IF('Dépenses rémunération au réel'!$K235="","",'Dépenses rémunération au réel'!$K235)</f>
        <v/>
      </c>
      <c r="L235" s="215" t="str">
        <f>IF('Dépenses rémunération au réel'!$L235=0,"",'Dépenses rémunération au réel'!$L235)</f>
        <v/>
      </c>
      <c r="M235" s="191"/>
      <c r="N235" s="337" t="str">
        <f t="shared" si="21"/>
        <v/>
      </c>
      <c r="O235" s="337" t="str">
        <f t="shared" si="22"/>
        <v/>
      </c>
      <c r="P235" s="191"/>
      <c r="Q235" s="340"/>
      <c r="R235" s="340"/>
      <c r="S235" s="141" t="str">
        <f t="shared" si="23"/>
        <v/>
      </c>
      <c r="T235" s="357"/>
      <c r="U235" s="193"/>
      <c r="V235" s="209" t="str">
        <f t="shared" si="19"/>
        <v/>
      </c>
      <c r="W235" s="209" t="str">
        <f t="shared" si="24"/>
        <v/>
      </c>
      <c r="X235" s="450" t="str">
        <f>IF(AND(OR(M235="KO",L235&lt;&gt;""),OR(M235="",N235="",O235="")),Listes!$A$68,IF(AND(L235&lt;S235,U235=""),Listes!$A$70,IF(AND(L235&lt;&gt;"",S235&lt;L235,T235=""),Listes!$A$72,IF(AND(Y235="",OR(M235&lt;&gt;"",N235&lt;&gt;"",O235&lt;&gt;"",P235&lt;&gt;"",Q235&lt;&gt;"",R235&lt;&gt;"")),Listes!$A$73,""))))</f>
        <v/>
      </c>
      <c r="Y235" s="291"/>
      <c r="Z235" s="155">
        <f t="shared" si="20"/>
        <v>0</v>
      </c>
    </row>
    <row r="236" spans="1:26" ht="16.149999999999999" customHeight="1" x14ac:dyDescent="0.35">
      <c r="A236" s="126">
        <v>230</v>
      </c>
      <c r="B236" s="206" t="str">
        <f>IF('Dépenses rémunération au réel'!$B236="","",'Dépenses rémunération au réel'!$B236)</f>
        <v/>
      </c>
      <c r="C236" s="206" t="str">
        <f>IF('Dépenses rémunération au réel'!$C236="","",'Dépenses rémunération au réel'!$C236)</f>
        <v/>
      </c>
      <c r="D236" s="207" t="str">
        <f>IF('Dépenses rémunération au réel'!$D236="","",'Dépenses rémunération au réel'!$D236)</f>
        <v/>
      </c>
      <c r="E236" s="123" t="str">
        <f>IF('Dépenses rémunération au réel'!$E236="","",'Dépenses rémunération au réel'!$E236)</f>
        <v/>
      </c>
      <c r="F236" s="123" t="str">
        <f>IF('Dépenses rémunération au réel'!$F236="","",'Dépenses rémunération au réel'!$F236)</f>
        <v/>
      </c>
      <c r="G236" s="296" t="str">
        <f>IF('Dépenses rémunération au réel'!$G236="","",'Dépenses rémunération au réel'!$G236)</f>
        <v/>
      </c>
      <c r="H236" s="296" t="str">
        <f>IF('Dépenses rémunération au réel'!$H236="","",'Dépenses rémunération au réel'!$H236)</f>
        <v/>
      </c>
      <c r="I236" s="140" t="str">
        <f>IF('Dépenses rémunération au réel'!$I236="","",'Dépenses rémunération au réel'!$I236)</f>
        <v/>
      </c>
      <c r="J236" s="192" t="str">
        <f>IF('Dépenses rémunération au réel'!$J236="","",'Dépenses rémunération au réel'!$J236)</f>
        <v/>
      </c>
      <c r="K236" s="200" t="str">
        <f>IF('Dépenses rémunération au réel'!$K236="","",'Dépenses rémunération au réel'!$K236)</f>
        <v/>
      </c>
      <c r="L236" s="215" t="str">
        <f>IF('Dépenses rémunération au réel'!$L236=0,"",'Dépenses rémunération au réel'!$L236)</f>
        <v/>
      </c>
      <c r="M236" s="191"/>
      <c r="N236" s="337" t="str">
        <f t="shared" si="21"/>
        <v/>
      </c>
      <c r="O236" s="337" t="str">
        <f t="shared" si="22"/>
        <v/>
      </c>
      <c r="P236" s="191"/>
      <c r="Q236" s="340"/>
      <c r="R236" s="340"/>
      <c r="S236" s="141" t="str">
        <f t="shared" si="23"/>
        <v/>
      </c>
      <c r="T236" s="357"/>
      <c r="U236" s="193"/>
      <c r="V236" s="209" t="str">
        <f t="shared" si="19"/>
        <v/>
      </c>
      <c r="W236" s="209" t="str">
        <f t="shared" si="24"/>
        <v/>
      </c>
      <c r="X236" s="450" t="str">
        <f>IF(AND(OR(M236="KO",L236&lt;&gt;""),OR(M236="",N236="",O236="")),Listes!$A$68,IF(AND(L236&lt;S236,U236=""),Listes!$A$70,IF(AND(L236&lt;&gt;"",S236&lt;L236,T236=""),Listes!$A$72,IF(AND(Y236="",OR(M236&lt;&gt;"",N236&lt;&gt;"",O236&lt;&gt;"",P236&lt;&gt;"",Q236&lt;&gt;"",R236&lt;&gt;"")),Listes!$A$73,""))))</f>
        <v/>
      </c>
      <c r="Y236" s="291"/>
      <c r="Z236" s="155">
        <f t="shared" si="20"/>
        <v>0</v>
      </c>
    </row>
    <row r="237" spans="1:26" ht="16.149999999999999" customHeight="1" x14ac:dyDescent="0.35">
      <c r="A237" s="126">
        <v>231</v>
      </c>
      <c r="B237" s="206" t="str">
        <f>IF('Dépenses rémunération au réel'!$B237="","",'Dépenses rémunération au réel'!$B237)</f>
        <v/>
      </c>
      <c r="C237" s="206" t="str">
        <f>IF('Dépenses rémunération au réel'!$C237="","",'Dépenses rémunération au réel'!$C237)</f>
        <v/>
      </c>
      <c r="D237" s="207" t="str">
        <f>IF('Dépenses rémunération au réel'!$D237="","",'Dépenses rémunération au réel'!$D237)</f>
        <v/>
      </c>
      <c r="E237" s="123" t="str">
        <f>IF('Dépenses rémunération au réel'!$E237="","",'Dépenses rémunération au réel'!$E237)</f>
        <v/>
      </c>
      <c r="F237" s="123" t="str">
        <f>IF('Dépenses rémunération au réel'!$F237="","",'Dépenses rémunération au réel'!$F237)</f>
        <v/>
      </c>
      <c r="G237" s="296" t="str">
        <f>IF('Dépenses rémunération au réel'!$G237="","",'Dépenses rémunération au réel'!$G237)</f>
        <v/>
      </c>
      <c r="H237" s="296" t="str">
        <f>IF('Dépenses rémunération au réel'!$H237="","",'Dépenses rémunération au réel'!$H237)</f>
        <v/>
      </c>
      <c r="I237" s="140" t="str">
        <f>IF('Dépenses rémunération au réel'!$I237="","",'Dépenses rémunération au réel'!$I237)</f>
        <v/>
      </c>
      <c r="J237" s="192" t="str">
        <f>IF('Dépenses rémunération au réel'!$J237="","",'Dépenses rémunération au réel'!$J237)</f>
        <v/>
      </c>
      <c r="K237" s="200" t="str">
        <f>IF('Dépenses rémunération au réel'!$K237="","",'Dépenses rémunération au réel'!$K237)</f>
        <v/>
      </c>
      <c r="L237" s="215" t="str">
        <f>IF('Dépenses rémunération au réel'!$L237=0,"",'Dépenses rémunération au réel'!$L237)</f>
        <v/>
      </c>
      <c r="M237" s="191"/>
      <c r="N237" s="337" t="str">
        <f t="shared" si="21"/>
        <v/>
      </c>
      <c r="O237" s="337" t="str">
        <f t="shared" si="22"/>
        <v/>
      </c>
      <c r="P237" s="191"/>
      <c r="Q237" s="340"/>
      <c r="R237" s="340"/>
      <c r="S237" s="141" t="str">
        <f t="shared" si="23"/>
        <v/>
      </c>
      <c r="T237" s="357"/>
      <c r="U237" s="193"/>
      <c r="V237" s="209" t="str">
        <f t="shared" si="19"/>
        <v/>
      </c>
      <c r="W237" s="209" t="str">
        <f t="shared" si="24"/>
        <v/>
      </c>
      <c r="X237" s="450" t="str">
        <f>IF(AND(OR(M237="KO",L237&lt;&gt;""),OR(M237="",N237="",O237="")),Listes!$A$68,IF(AND(L237&lt;S237,U237=""),Listes!$A$70,IF(AND(L237&lt;&gt;"",S237&lt;L237,T237=""),Listes!$A$72,IF(AND(Y237="",OR(M237&lt;&gt;"",N237&lt;&gt;"",O237&lt;&gt;"",P237&lt;&gt;"",Q237&lt;&gt;"",R237&lt;&gt;"")),Listes!$A$73,""))))</f>
        <v/>
      </c>
      <c r="Y237" s="291"/>
      <c r="Z237" s="155">
        <f t="shared" si="20"/>
        <v>0</v>
      </c>
    </row>
    <row r="238" spans="1:26" ht="16.149999999999999" customHeight="1" x14ac:dyDescent="0.35">
      <c r="A238" s="126">
        <v>232</v>
      </c>
      <c r="B238" s="206" t="str">
        <f>IF('Dépenses rémunération au réel'!$B238="","",'Dépenses rémunération au réel'!$B238)</f>
        <v/>
      </c>
      <c r="C238" s="206" t="str">
        <f>IF('Dépenses rémunération au réel'!$C238="","",'Dépenses rémunération au réel'!$C238)</f>
        <v/>
      </c>
      <c r="D238" s="207" t="str">
        <f>IF('Dépenses rémunération au réel'!$D238="","",'Dépenses rémunération au réel'!$D238)</f>
        <v/>
      </c>
      <c r="E238" s="123" t="str">
        <f>IF('Dépenses rémunération au réel'!$E238="","",'Dépenses rémunération au réel'!$E238)</f>
        <v/>
      </c>
      <c r="F238" s="123" t="str">
        <f>IF('Dépenses rémunération au réel'!$F238="","",'Dépenses rémunération au réel'!$F238)</f>
        <v/>
      </c>
      <c r="G238" s="296" t="str">
        <f>IF('Dépenses rémunération au réel'!$G238="","",'Dépenses rémunération au réel'!$G238)</f>
        <v/>
      </c>
      <c r="H238" s="296" t="str">
        <f>IF('Dépenses rémunération au réel'!$H238="","",'Dépenses rémunération au réel'!$H238)</f>
        <v/>
      </c>
      <c r="I238" s="140" t="str">
        <f>IF('Dépenses rémunération au réel'!$I238="","",'Dépenses rémunération au réel'!$I238)</f>
        <v/>
      </c>
      <c r="J238" s="192" t="str">
        <f>IF('Dépenses rémunération au réel'!$J238="","",'Dépenses rémunération au réel'!$J238)</f>
        <v/>
      </c>
      <c r="K238" s="200" t="str">
        <f>IF('Dépenses rémunération au réel'!$K238="","",'Dépenses rémunération au réel'!$K238)</f>
        <v/>
      </c>
      <c r="L238" s="215" t="str">
        <f>IF('Dépenses rémunération au réel'!$L238=0,"",'Dépenses rémunération au réel'!$L238)</f>
        <v/>
      </c>
      <c r="M238" s="191"/>
      <c r="N238" s="337" t="str">
        <f t="shared" si="21"/>
        <v/>
      </c>
      <c r="O238" s="337" t="str">
        <f t="shared" si="22"/>
        <v/>
      </c>
      <c r="P238" s="191"/>
      <c r="Q238" s="340"/>
      <c r="R238" s="340"/>
      <c r="S238" s="141" t="str">
        <f t="shared" si="23"/>
        <v/>
      </c>
      <c r="T238" s="357"/>
      <c r="U238" s="193"/>
      <c r="V238" s="209" t="str">
        <f t="shared" si="19"/>
        <v/>
      </c>
      <c r="W238" s="209" t="str">
        <f t="shared" si="24"/>
        <v/>
      </c>
      <c r="X238" s="450" t="str">
        <f>IF(AND(OR(M238="KO",L238&lt;&gt;""),OR(M238="",N238="",O238="")),Listes!$A$68,IF(AND(L238&lt;S238,U238=""),Listes!$A$70,IF(AND(L238&lt;&gt;"",S238&lt;L238,T238=""),Listes!$A$72,IF(AND(Y238="",OR(M238&lt;&gt;"",N238&lt;&gt;"",O238&lt;&gt;"",P238&lt;&gt;"",Q238&lt;&gt;"",R238&lt;&gt;"")),Listes!$A$73,""))))</f>
        <v/>
      </c>
      <c r="Y238" s="291"/>
      <c r="Z238" s="155">
        <f t="shared" si="20"/>
        <v>0</v>
      </c>
    </row>
    <row r="239" spans="1:26" ht="16.149999999999999" customHeight="1" x14ac:dyDescent="0.35">
      <c r="A239" s="126">
        <v>233</v>
      </c>
      <c r="B239" s="206" t="str">
        <f>IF('Dépenses rémunération au réel'!$B239="","",'Dépenses rémunération au réel'!$B239)</f>
        <v/>
      </c>
      <c r="C239" s="206" t="str">
        <f>IF('Dépenses rémunération au réel'!$C239="","",'Dépenses rémunération au réel'!$C239)</f>
        <v/>
      </c>
      <c r="D239" s="207" t="str">
        <f>IF('Dépenses rémunération au réel'!$D239="","",'Dépenses rémunération au réel'!$D239)</f>
        <v/>
      </c>
      <c r="E239" s="123" t="str">
        <f>IF('Dépenses rémunération au réel'!$E239="","",'Dépenses rémunération au réel'!$E239)</f>
        <v/>
      </c>
      <c r="F239" s="123" t="str">
        <f>IF('Dépenses rémunération au réel'!$F239="","",'Dépenses rémunération au réel'!$F239)</f>
        <v/>
      </c>
      <c r="G239" s="296" t="str">
        <f>IF('Dépenses rémunération au réel'!$G239="","",'Dépenses rémunération au réel'!$G239)</f>
        <v/>
      </c>
      <c r="H239" s="296" t="str">
        <f>IF('Dépenses rémunération au réel'!$H239="","",'Dépenses rémunération au réel'!$H239)</f>
        <v/>
      </c>
      <c r="I239" s="140" t="str">
        <f>IF('Dépenses rémunération au réel'!$I239="","",'Dépenses rémunération au réel'!$I239)</f>
        <v/>
      </c>
      <c r="J239" s="192" t="str">
        <f>IF('Dépenses rémunération au réel'!$J239="","",'Dépenses rémunération au réel'!$J239)</f>
        <v/>
      </c>
      <c r="K239" s="200" t="str">
        <f>IF('Dépenses rémunération au réel'!$K239="","",'Dépenses rémunération au réel'!$K239)</f>
        <v/>
      </c>
      <c r="L239" s="215" t="str">
        <f>IF('Dépenses rémunération au réel'!$L239=0,"",'Dépenses rémunération au réel'!$L239)</f>
        <v/>
      </c>
      <c r="M239" s="191"/>
      <c r="N239" s="337" t="str">
        <f t="shared" si="21"/>
        <v/>
      </c>
      <c r="O239" s="337" t="str">
        <f t="shared" si="22"/>
        <v/>
      </c>
      <c r="P239" s="191"/>
      <c r="Q239" s="340"/>
      <c r="R239" s="340"/>
      <c r="S239" s="141" t="str">
        <f t="shared" si="23"/>
        <v/>
      </c>
      <c r="T239" s="357"/>
      <c r="U239" s="193"/>
      <c r="V239" s="209" t="str">
        <f t="shared" si="19"/>
        <v/>
      </c>
      <c r="W239" s="209" t="str">
        <f t="shared" si="24"/>
        <v/>
      </c>
      <c r="X239" s="450" t="str">
        <f>IF(AND(OR(M239="KO",L239&lt;&gt;""),OR(M239="",N239="",O239="")),Listes!$A$68,IF(AND(L239&lt;S239,U239=""),Listes!$A$70,IF(AND(L239&lt;&gt;"",S239&lt;L239,T239=""),Listes!$A$72,IF(AND(Y239="",OR(M239&lt;&gt;"",N239&lt;&gt;"",O239&lt;&gt;"",P239&lt;&gt;"",Q239&lt;&gt;"",R239&lt;&gt;"")),Listes!$A$73,""))))</f>
        <v/>
      </c>
      <c r="Y239" s="291"/>
      <c r="Z239" s="155">
        <f t="shared" si="20"/>
        <v>0</v>
      </c>
    </row>
    <row r="240" spans="1:26" ht="16.149999999999999" customHeight="1" x14ac:dyDescent="0.35">
      <c r="A240" s="126">
        <v>234</v>
      </c>
      <c r="B240" s="206" t="str">
        <f>IF('Dépenses rémunération au réel'!$B240="","",'Dépenses rémunération au réel'!$B240)</f>
        <v/>
      </c>
      <c r="C240" s="206" t="str">
        <f>IF('Dépenses rémunération au réel'!$C240="","",'Dépenses rémunération au réel'!$C240)</f>
        <v/>
      </c>
      <c r="D240" s="207" t="str">
        <f>IF('Dépenses rémunération au réel'!$D240="","",'Dépenses rémunération au réel'!$D240)</f>
        <v/>
      </c>
      <c r="E240" s="123" t="str">
        <f>IF('Dépenses rémunération au réel'!$E240="","",'Dépenses rémunération au réel'!$E240)</f>
        <v/>
      </c>
      <c r="F240" s="123" t="str">
        <f>IF('Dépenses rémunération au réel'!$F240="","",'Dépenses rémunération au réel'!$F240)</f>
        <v/>
      </c>
      <c r="G240" s="296" t="str">
        <f>IF('Dépenses rémunération au réel'!$G240="","",'Dépenses rémunération au réel'!$G240)</f>
        <v/>
      </c>
      <c r="H240" s="296" t="str">
        <f>IF('Dépenses rémunération au réel'!$H240="","",'Dépenses rémunération au réel'!$H240)</f>
        <v/>
      </c>
      <c r="I240" s="140" t="str">
        <f>IF('Dépenses rémunération au réel'!$I240="","",'Dépenses rémunération au réel'!$I240)</f>
        <v/>
      </c>
      <c r="J240" s="192" t="str">
        <f>IF('Dépenses rémunération au réel'!$J240="","",'Dépenses rémunération au réel'!$J240)</f>
        <v/>
      </c>
      <c r="K240" s="200" t="str">
        <f>IF('Dépenses rémunération au réel'!$K240="","",'Dépenses rémunération au réel'!$K240)</f>
        <v/>
      </c>
      <c r="L240" s="215" t="str">
        <f>IF('Dépenses rémunération au réel'!$L240=0,"",'Dépenses rémunération au réel'!$L240)</f>
        <v/>
      </c>
      <c r="M240" s="191"/>
      <c r="N240" s="337" t="str">
        <f t="shared" si="21"/>
        <v/>
      </c>
      <c r="O240" s="337" t="str">
        <f t="shared" si="22"/>
        <v/>
      </c>
      <c r="P240" s="191"/>
      <c r="Q240" s="340"/>
      <c r="R240" s="340"/>
      <c r="S240" s="141" t="str">
        <f t="shared" si="23"/>
        <v/>
      </c>
      <c r="T240" s="357"/>
      <c r="U240" s="193"/>
      <c r="V240" s="209" t="str">
        <f t="shared" si="19"/>
        <v/>
      </c>
      <c r="W240" s="209" t="str">
        <f t="shared" si="24"/>
        <v/>
      </c>
      <c r="X240" s="450" t="str">
        <f>IF(AND(OR(M240="KO",L240&lt;&gt;""),OR(M240="",N240="",O240="")),Listes!$A$68,IF(AND(L240&lt;S240,U240=""),Listes!$A$70,IF(AND(L240&lt;&gt;"",S240&lt;L240,T240=""),Listes!$A$72,IF(AND(Y240="",OR(M240&lt;&gt;"",N240&lt;&gt;"",O240&lt;&gt;"",P240&lt;&gt;"",Q240&lt;&gt;"",R240&lt;&gt;"")),Listes!$A$73,""))))</f>
        <v/>
      </c>
      <c r="Y240" s="291"/>
      <c r="Z240" s="155">
        <f t="shared" si="20"/>
        <v>0</v>
      </c>
    </row>
    <row r="241" spans="1:26" ht="16.149999999999999" customHeight="1" x14ac:dyDescent="0.35">
      <c r="A241" s="126">
        <v>235</v>
      </c>
      <c r="B241" s="206" t="str">
        <f>IF('Dépenses rémunération au réel'!$B241="","",'Dépenses rémunération au réel'!$B241)</f>
        <v/>
      </c>
      <c r="C241" s="206" t="str">
        <f>IF('Dépenses rémunération au réel'!$C241="","",'Dépenses rémunération au réel'!$C241)</f>
        <v/>
      </c>
      <c r="D241" s="207" t="str">
        <f>IF('Dépenses rémunération au réel'!$D241="","",'Dépenses rémunération au réel'!$D241)</f>
        <v/>
      </c>
      <c r="E241" s="123" t="str">
        <f>IF('Dépenses rémunération au réel'!$E241="","",'Dépenses rémunération au réel'!$E241)</f>
        <v/>
      </c>
      <c r="F241" s="123" t="str">
        <f>IF('Dépenses rémunération au réel'!$F241="","",'Dépenses rémunération au réel'!$F241)</f>
        <v/>
      </c>
      <c r="G241" s="296" t="str">
        <f>IF('Dépenses rémunération au réel'!$G241="","",'Dépenses rémunération au réel'!$G241)</f>
        <v/>
      </c>
      <c r="H241" s="296" t="str">
        <f>IF('Dépenses rémunération au réel'!$H241="","",'Dépenses rémunération au réel'!$H241)</f>
        <v/>
      </c>
      <c r="I241" s="140" t="str">
        <f>IF('Dépenses rémunération au réel'!$I241="","",'Dépenses rémunération au réel'!$I241)</f>
        <v/>
      </c>
      <c r="J241" s="192" t="str">
        <f>IF('Dépenses rémunération au réel'!$J241="","",'Dépenses rémunération au réel'!$J241)</f>
        <v/>
      </c>
      <c r="K241" s="200" t="str">
        <f>IF('Dépenses rémunération au réel'!$K241="","",'Dépenses rémunération au réel'!$K241)</f>
        <v/>
      </c>
      <c r="L241" s="215" t="str">
        <f>IF('Dépenses rémunération au réel'!$L241=0,"",'Dépenses rémunération au réel'!$L241)</f>
        <v/>
      </c>
      <c r="M241" s="191"/>
      <c r="N241" s="337" t="str">
        <f t="shared" si="21"/>
        <v/>
      </c>
      <c r="O241" s="337" t="str">
        <f t="shared" si="22"/>
        <v/>
      </c>
      <c r="P241" s="191"/>
      <c r="Q241" s="340"/>
      <c r="R241" s="340"/>
      <c r="S241" s="141" t="str">
        <f t="shared" si="23"/>
        <v/>
      </c>
      <c r="T241" s="357"/>
      <c r="U241" s="193"/>
      <c r="V241" s="209" t="str">
        <f t="shared" si="19"/>
        <v/>
      </c>
      <c r="W241" s="209" t="str">
        <f t="shared" si="24"/>
        <v/>
      </c>
      <c r="X241" s="450" t="str">
        <f>IF(AND(OR(M241="KO",L241&lt;&gt;""),OR(M241="",N241="",O241="")),Listes!$A$68,IF(AND(L241&lt;S241,U241=""),Listes!$A$70,IF(AND(L241&lt;&gt;"",S241&lt;L241,T241=""),Listes!$A$72,IF(AND(Y241="",OR(M241&lt;&gt;"",N241&lt;&gt;"",O241&lt;&gt;"",P241&lt;&gt;"",Q241&lt;&gt;"",R241&lt;&gt;"")),Listes!$A$73,""))))</f>
        <v/>
      </c>
      <c r="Y241" s="291"/>
      <c r="Z241" s="155">
        <f t="shared" si="20"/>
        <v>0</v>
      </c>
    </row>
    <row r="242" spans="1:26" ht="16.149999999999999" customHeight="1" x14ac:dyDescent="0.35">
      <c r="A242" s="126">
        <v>236</v>
      </c>
      <c r="B242" s="206" t="str">
        <f>IF('Dépenses rémunération au réel'!$B242="","",'Dépenses rémunération au réel'!$B242)</f>
        <v/>
      </c>
      <c r="C242" s="206" t="str">
        <f>IF('Dépenses rémunération au réel'!$C242="","",'Dépenses rémunération au réel'!$C242)</f>
        <v/>
      </c>
      <c r="D242" s="207" t="str">
        <f>IF('Dépenses rémunération au réel'!$D242="","",'Dépenses rémunération au réel'!$D242)</f>
        <v/>
      </c>
      <c r="E242" s="123" t="str">
        <f>IF('Dépenses rémunération au réel'!$E242="","",'Dépenses rémunération au réel'!$E242)</f>
        <v/>
      </c>
      <c r="F242" s="123" t="str">
        <f>IF('Dépenses rémunération au réel'!$F242="","",'Dépenses rémunération au réel'!$F242)</f>
        <v/>
      </c>
      <c r="G242" s="296" t="str">
        <f>IF('Dépenses rémunération au réel'!$G242="","",'Dépenses rémunération au réel'!$G242)</f>
        <v/>
      </c>
      <c r="H242" s="296" t="str">
        <f>IF('Dépenses rémunération au réel'!$H242="","",'Dépenses rémunération au réel'!$H242)</f>
        <v/>
      </c>
      <c r="I242" s="140" t="str">
        <f>IF('Dépenses rémunération au réel'!$I242="","",'Dépenses rémunération au réel'!$I242)</f>
        <v/>
      </c>
      <c r="J242" s="192" t="str">
        <f>IF('Dépenses rémunération au réel'!$J242="","",'Dépenses rémunération au réel'!$J242)</f>
        <v/>
      </c>
      <c r="K242" s="200" t="str">
        <f>IF('Dépenses rémunération au réel'!$K242="","",'Dépenses rémunération au réel'!$K242)</f>
        <v/>
      </c>
      <c r="L242" s="215" t="str">
        <f>IF('Dépenses rémunération au réel'!$L242=0,"",'Dépenses rémunération au réel'!$L242)</f>
        <v/>
      </c>
      <c r="M242" s="191"/>
      <c r="N242" s="337" t="str">
        <f t="shared" si="21"/>
        <v/>
      </c>
      <c r="O242" s="337" t="str">
        <f t="shared" si="22"/>
        <v/>
      </c>
      <c r="P242" s="191"/>
      <c r="Q242" s="340"/>
      <c r="R242" s="340"/>
      <c r="S242" s="141" t="str">
        <f t="shared" si="23"/>
        <v/>
      </c>
      <c r="T242" s="357"/>
      <c r="U242" s="193"/>
      <c r="V242" s="209" t="str">
        <f t="shared" si="19"/>
        <v/>
      </c>
      <c r="W242" s="209" t="str">
        <f t="shared" si="24"/>
        <v/>
      </c>
      <c r="X242" s="450" t="str">
        <f>IF(AND(OR(M242="KO",L242&lt;&gt;""),OR(M242="",N242="",O242="")),Listes!$A$68,IF(AND(L242&lt;S242,U242=""),Listes!$A$70,IF(AND(L242&lt;&gt;"",S242&lt;L242,T242=""),Listes!$A$72,IF(AND(Y242="",OR(M242&lt;&gt;"",N242&lt;&gt;"",O242&lt;&gt;"",P242&lt;&gt;"",Q242&lt;&gt;"",R242&lt;&gt;"")),Listes!$A$73,""))))</f>
        <v/>
      </c>
      <c r="Y242" s="291"/>
      <c r="Z242" s="155">
        <f t="shared" si="20"/>
        <v>0</v>
      </c>
    </row>
    <row r="243" spans="1:26" ht="16.149999999999999" customHeight="1" x14ac:dyDescent="0.35">
      <c r="A243" s="126">
        <v>237</v>
      </c>
      <c r="B243" s="206" t="str">
        <f>IF('Dépenses rémunération au réel'!$B243="","",'Dépenses rémunération au réel'!$B243)</f>
        <v/>
      </c>
      <c r="C243" s="206" t="str">
        <f>IF('Dépenses rémunération au réel'!$C243="","",'Dépenses rémunération au réel'!$C243)</f>
        <v/>
      </c>
      <c r="D243" s="207" t="str">
        <f>IF('Dépenses rémunération au réel'!$D243="","",'Dépenses rémunération au réel'!$D243)</f>
        <v/>
      </c>
      <c r="E243" s="123" t="str">
        <f>IF('Dépenses rémunération au réel'!$E243="","",'Dépenses rémunération au réel'!$E243)</f>
        <v/>
      </c>
      <c r="F243" s="123" t="str">
        <f>IF('Dépenses rémunération au réel'!$F243="","",'Dépenses rémunération au réel'!$F243)</f>
        <v/>
      </c>
      <c r="G243" s="296" t="str">
        <f>IF('Dépenses rémunération au réel'!$G243="","",'Dépenses rémunération au réel'!$G243)</f>
        <v/>
      </c>
      <c r="H243" s="296" t="str">
        <f>IF('Dépenses rémunération au réel'!$H243="","",'Dépenses rémunération au réel'!$H243)</f>
        <v/>
      </c>
      <c r="I243" s="140" t="str">
        <f>IF('Dépenses rémunération au réel'!$I243="","",'Dépenses rémunération au réel'!$I243)</f>
        <v/>
      </c>
      <c r="J243" s="192" t="str">
        <f>IF('Dépenses rémunération au réel'!$J243="","",'Dépenses rémunération au réel'!$J243)</f>
        <v/>
      </c>
      <c r="K243" s="200" t="str">
        <f>IF('Dépenses rémunération au réel'!$K243="","",'Dépenses rémunération au réel'!$K243)</f>
        <v/>
      </c>
      <c r="L243" s="215" t="str">
        <f>IF('Dépenses rémunération au réel'!$L243=0,"",'Dépenses rémunération au réel'!$L243)</f>
        <v/>
      </c>
      <c r="M243" s="191"/>
      <c r="N243" s="337" t="str">
        <f t="shared" si="21"/>
        <v/>
      </c>
      <c r="O243" s="337" t="str">
        <f t="shared" si="22"/>
        <v/>
      </c>
      <c r="P243" s="191"/>
      <c r="Q243" s="340"/>
      <c r="R243" s="340"/>
      <c r="S243" s="141" t="str">
        <f t="shared" si="23"/>
        <v/>
      </c>
      <c r="T243" s="357"/>
      <c r="U243" s="193"/>
      <c r="V243" s="209" t="str">
        <f t="shared" si="19"/>
        <v/>
      </c>
      <c r="W243" s="209" t="str">
        <f t="shared" si="24"/>
        <v/>
      </c>
      <c r="X243" s="450" t="str">
        <f>IF(AND(OR(M243="KO",L243&lt;&gt;""),OR(M243="",N243="",O243="")),Listes!$A$68,IF(AND(L243&lt;S243,U243=""),Listes!$A$70,IF(AND(L243&lt;&gt;"",S243&lt;L243,T243=""),Listes!$A$72,IF(AND(Y243="",OR(M243&lt;&gt;"",N243&lt;&gt;"",O243&lt;&gt;"",P243&lt;&gt;"",Q243&lt;&gt;"",R243&lt;&gt;"")),Listes!$A$73,""))))</f>
        <v/>
      </c>
      <c r="Y243" s="291"/>
      <c r="Z243" s="155">
        <f t="shared" si="20"/>
        <v>0</v>
      </c>
    </row>
    <row r="244" spans="1:26" ht="16.149999999999999" customHeight="1" x14ac:dyDescent="0.35">
      <c r="A244" s="126">
        <v>238</v>
      </c>
      <c r="B244" s="206" t="str">
        <f>IF('Dépenses rémunération au réel'!$B244="","",'Dépenses rémunération au réel'!$B244)</f>
        <v/>
      </c>
      <c r="C244" s="206" t="str">
        <f>IF('Dépenses rémunération au réel'!$C244="","",'Dépenses rémunération au réel'!$C244)</f>
        <v/>
      </c>
      <c r="D244" s="207" t="str">
        <f>IF('Dépenses rémunération au réel'!$D244="","",'Dépenses rémunération au réel'!$D244)</f>
        <v/>
      </c>
      <c r="E244" s="123" t="str">
        <f>IF('Dépenses rémunération au réel'!$E244="","",'Dépenses rémunération au réel'!$E244)</f>
        <v/>
      </c>
      <c r="F244" s="123" t="str">
        <f>IF('Dépenses rémunération au réel'!$F244="","",'Dépenses rémunération au réel'!$F244)</f>
        <v/>
      </c>
      <c r="G244" s="296" t="str">
        <f>IF('Dépenses rémunération au réel'!$G244="","",'Dépenses rémunération au réel'!$G244)</f>
        <v/>
      </c>
      <c r="H244" s="296" t="str">
        <f>IF('Dépenses rémunération au réel'!$H244="","",'Dépenses rémunération au réel'!$H244)</f>
        <v/>
      </c>
      <c r="I244" s="140" t="str">
        <f>IF('Dépenses rémunération au réel'!$I244="","",'Dépenses rémunération au réel'!$I244)</f>
        <v/>
      </c>
      <c r="J244" s="192" t="str">
        <f>IF('Dépenses rémunération au réel'!$J244="","",'Dépenses rémunération au réel'!$J244)</f>
        <v/>
      </c>
      <c r="K244" s="200" t="str">
        <f>IF('Dépenses rémunération au réel'!$K244="","",'Dépenses rémunération au réel'!$K244)</f>
        <v/>
      </c>
      <c r="L244" s="215" t="str">
        <f>IF('Dépenses rémunération au réel'!$L244=0,"",'Dépenses rémunération au réel'!$L244)</f>
        <v/>
      </c>
      <c r="M244" s="191"/>
      <c r="N244" s="337" t="str">
        <f t="shared" si="21"/>
        <v/>
      </c>
      <c r="O244" s="337" t="str">
        <f t="shared" si="22"/>
        <v/>
      </c>
      <c r="P244" s="191"/>
      <c r="Q244" s="340"/>
      <c r="R244" s="340"/>
      <c r="S244" s="141" t="str">
        <f t="shared" si="23"/>
        <v/>
      </c>
      <c r="T244" s="357"/>
      <c r="U244" s="193"/>
      <c r="V244" s="209" t="str">
        <f t="shared" si="19"/>
        <v/>
      </c>
      <c r="W244" s="209" t="str">
        <f t="shared" si="24"/>
        <v/>
      </c>
      <c r="X244" s="450" t="str">
        <f>IF(AND(OR(M244="KO",L244&lt;&gt;""),OR(M244="",N244="",O244="")),Listes!$A$68,IF(AND(L244&lt;S244,U244=""),Listes!$A$70,IF(AND(L244&lt;&gt;"",S244&lt;L244,T244=""),Listes!$A$72,IF(AND(Y244="",OR(M244&lt;&gt;"",N244&lt;&gt;"",O244&lt;&gt;"",P244&lt;&gt;"",Q244&lt;&gt;"",R244&lt;&gt;"")),Listes!$A$73,""))))</f>
        <v/>
      </c>
      <c r="Y244" s="291"/>
      <c r="Z244" s="155">
        <f t="shared" si="20"/>
        <v>0</v>
      </c>
    </row>
    <row r="245" spans="1:26" ht="16.149999999999999" customHeight="1" x14ac:dyDescent="0.35">
      <c r="A245" s="126">
        <v>239</v>
      </c>
      <c r="B245" s="206" t="str">
        <f>IF('Dépenses rémunération au réel'!$B245="","",'Dépenses rémunération au réel'!$B245)</f>
        <v/>
      </c>
      <c r="C245" s="206" t="str">
        <f>IF('Dépenses rémunération au réel'!$C245="","",'Dépenses rémunération au réel'!$C245)</f>
        <v/>
      </c>
      <c r="D245" s="207" t="str">
        <f>IF('Dépenses rémunération au réel'!$D245="","",'Dépenses rémunération au réel'!$D245)</f>
        <v/>
      </c>
      <c r="E245" s="123" t="str">
        <f>IF('Dépenses rémunération au réel'!$E245="","",'Dépenses rémunération au réel'!$E245)</f>
        <v/>
      </c>
      <c r="F245" s="123" t="str">
        <f>IF('Dépenses rémunération au réel'!$F245="","",'Dépenses rémunération au réel'!$F245)</f>
        <v/>
      </c>
      <c r="G245" s="296" t="str">
        <f>IF('Dépenses rémunération au réel'!$G245="","",'Dépenses rémunération au réel'!$G245)</f>
        <v/>
      </c>
      <c r="H245" s="296" t="str">
        <f>IF('Dépenses rémunération au réel'!$H245="","",'Dépenses rémunération au réel'!$H245)</f>
        <v/>
      </c>
      <c r="I245" s="140" t="str">
        <f>IF('Dépenses rémunération au réel'!$I245="","",'Dépenses rémunération au réel'!$I245)</f>
        <v/>
      </c>
      <c r="J245" s="192" t="str">
        <f>IF('Dépenses rémunération au réel'!$J245="","",'Dépenses rémunération au réel'!$J245)</f>
        <v/>
      </c>
      <c r="K245" s="200" t="str">
        <f>IF('Dépenses rémunération au réel'!$K245="","",'Dépenses rémunération au réel'!$K245)</f>
        <v/>
      </c>
      <c r="L245" s="215" t="str">
        <f>IF('Dépenses rémunération au réel'!$L245=0,"",'Dépenses rémunération au réel'!$L245)</f>
        <v/>
      </c>
      <c r="M245" s="191"/>
      <c r="N245" s="337" t="str">
        <f t="shared" si="21"/>
        <v/>
      </c>
      <c r="O245" s="337" t="str">
        <f t="shared" si="22"/>
        <v/>
      </c>
      <c r="P245" s="191"/>
      <c r="Q245" s="340"/>
      <c r="R245" s="340"/>
      <c r="S245" s="141" t="str">
        <f t="shared" si="23"/>
        <v/>
      </c>
      <c r="T245" s="357"/>
      <c r="U245" s="193"/>
      <c r="V245" s="209" t="str">
        <f t="shared" si="19"/>
        <v/>
      </c>
      <c r="W245" s="209" t="str">
        <f t="shared" si="24"/>
        <v/>
      </c>
      <c r="X245" s="450" t="str">
        <f>IF(AND(OR(M245="KO",L245&lt;&gt;""),OR(M245="",N245="",O245="")),Listes!$A$68,IF(AND(L245&lt;S245,U245=""),Listes!$A$70,IF(AND(L245&lt;&gt;"",S245&lt;L245,T245=""),Listes!$A$72,IF(AND(Y245="",OR(M245&lt;&gt;"",N245&lt;&gt;"",O245&lt;&gt;"",P245&lt;&gt;"",Q245&lt;&gt;"",R245&lt;&gt;"")),Listes!$A$73,""))))</f>
        <v/>
      </c>
      <c r="Y245" s="291"/>
      <c r="Z245" s="155">
        <f t="shared" si="20"/>
        <v>0</v>
      </c>
    </row>
    <row r="246" spans="1:26" ht="16.149999999999999" customHeight="1" x14ac:dyDescent="0.35">
      <c r="A246" s="126">
        <v>240</v>
      </c>
      <c r="B246" s="206" t="str">
        <f>IF('Dépenses rémunération au réel'!$B246="","",'Dépenses rémunération au réel'!$B246)</f>
        <v/>
      </c>
      <c r="C246" s="206" t="str">
        <f>IF('Dépenses rémunération au réel'!$C246="","",'Dépenses rémunération au réel'!$C246)</f>
        <v/>
      </c>
      <c r="D246" s="207" t="str">
        <f>IF('Dépenses rémunération au réel'!$D246="","",'Dépenses rémunération au réel'!$D246)</f>
        <v/>
      </c>
      <c r="E246" s="123" t="str">
        <f>IF('Dépenses rémunération au réel'!$E246="","",'Dépenses rémunération au réel'!$E246)</f>
        <v/>
      </c>
      <c r="F246" s="123" t="str">
        <f>IF('Dépenses rémunération au réel'!$F246="","",'Dépenses rémunération au réel'!$F246)</f>
        <v/>
      </c>
      <c r="G246" s="296" t="str">
        <f>IF('Dépenses rémunération au réel'!$G246="","",'Dépenses rémunération au réel'!$G246)</f>
        <v/>
      </c>
      <c r="H246" s="296" t="str">
        <f>IF('Dépenses rémunération au réel'!$H246="","",'Dépenses rémunération au réel'!$H246)</f>
        <v/>
      </c>
      <c r="I246" s="140" t="str">
        <f>IF('Dépenses rémunération au réel'!$I246="","",'Dépenses rémunération au réel'!$I246)</f>
        <v/>
      </c>
      <c r="J246" s="192" t="str">
        <f>IF('Dépenses rémunération au réel'!$J246="","",'Dépenses rémunération au réel'!$J246)</f>
        <v/>
      </c>
      <c r="K246" s="200" t="str">
        <f>IF('Dépenses rémunération au réel'!$K246="","",'Dépenses rémunération au réel'!$K246)</f>
        <v/>
      </c>
      <c r="L246" s="215" t="str">
        <f>IF('Dépenses rémunération au réel'!$L246=0,"",'Dépenses rémunération au réel'!$L246)</f>
        <v/>
      </c>
      <c r="M246" s="191"/>
      <c r="N246" s="337" t="str">
        <f t="shared" si="21"/>
        <v/>
      </c>
      <c r="O246" s="337" t="str">
        <f t="shared" si="22"/>
        <v/>
      </c>
      <c r="P246" s="191"/>
      <c r="Q246" s="340"/>
      <c r="R246" s="340"/>
      <c r="S246" s="141" t="str">
        <f t="shared" si="23"/>
        <v/>
      </c>
      <c r="T246" s="357"/>
      <c r="U246" s="193"/>
      <c r="V246" s="209" t="str">
        <f t="shared" si="19"/>
        <v/>
      </c>
      <c r="W246" s="209" t="str">
        <f t="shared" si="24"/>
        <v/>
      </c>
      <c r="X246" s="450" t="str">
        <f>IF(AND(OR(M246="KO",L246&lt;&gt;""),OR(M246="",N246="",O246="")),Listes!$A$68,IF(AND(L246&lt;S246,U246=""),Listes!$A$70,IF(AND(L246&lt;&gt;"",S246&lt;L246,T246=""),Listes!$A$72,IF(AND(Y246="",OR(M246&lt;&gt;"",N246&lt;&gt;"",O246&lt;&gt;"",P246&lt;&gt;"",Q246&lt;&gt;"",R246&lt;&gt;"")),Listes!$A$73,""))))</f>
        <v/>
      </c>
      <c r="Y246" s="291"/>
      <c r="Z246" s="155">
        <f t="shared" si="20"/>
        <v>0</v>
      </c>
    </row>
    <row r="247" spans="1:26" ht="16.149999999999999" customHeight="1" x14ac:dyDescent="0.35">
      <c r="A247" s="126">
        <v>241</v>
      </c>
      <c r="B247" s="206" t="str">
        <f>IF('Dépenses rémunération au réel'!$B247="","",'Dépenses rémunération au réel'!$B247)</f>
        <v/>
      </c>
      <c r="C247" s="206" t="str">
        <f>IF('Dépenses rémunération au réel'!$C247="","",'Dépenses rémunération au réel'!$C247)</f>
        <v/>
      </c>
      <c r="D247" s="207" t="str">
        <f>IF('Dépenses rémunération au réel'!$D247="","",'Dépenses rémunération au réel'!$D247)</f>
        <v/>
      </c>
      <c r="E247" s="123" t="str">
        <f>IF('Dépenses rémunération au réel'!$E247="","",'Dépenses rémunération au réel'!$E247)</f>
        <v/>
      </c>
      <c r="F247" s="123" t="str">
        <f>IF('Dépenses rémunération au réel'!$F247="","",'Dépenses rémunération au réel'!$F247)</f>
        <v/>
      </c>
      <c r="G247" s="296" t="str">
        <f>IF('Dépenses rémunération au réel'!$G247="","",'Dépenses rémunération au réel'!$G247)</f>
        <v/>
      </c>
      <c r="H247" s="296" t="str">
        <f>IF('Dépenses rémunération au réel'!$H247="","",'Dépenses rémunération au réel'!$H247)</f>
        <v/>
      </c>
      <c r="I247" s="140" t="str">
        <f>IF('Dépenses rémunération au réel'!$I247="","",'Dépenses rémunération au réel'!$I247)</f>
        <v/>
      </c>
      <c r="J247" s="192" t="str">
        <f>IF('Dépenses rémunération au réel'!$J247="","",'Dépenses rémunération au réel'!$J247)</f>
        <v/>
      </c>
      <c r="K247" s="200" t="str">
        <f>IF('Dépenses rémunération au réel'!$K247="","",'Dépenses rémunération au réel'!$K247)</f>
        <v/>
      </c>
      <c r="L247" s="215" t="str">
        <f>IF('Dépenses rémunération au réel'!$L247=0,"",'Dépenses rémunération au réel'!$L247)</f>
        <v/>
      </c>
      <c r="M247" s="191"/>
      <c r="N247" s="337" t="str">
        <f t="shared" si="21"/>
        <v/>
      </c>
      <c r="O247" s="337" t="str">
        <f t="shared" si="22"/>
        <v/>
      </c>
      <c r="P247" s="191"/>
      <c r="Q247" s="340"/>
      <c r="R247" s="340"/>
      <c r="S247" s="141" t="str">
        <f t="shared" si="23"/>
        <v/>
      </c>
      <c r="T247" s="357"/>
      <c r="U247" s="193"/>
      <c r="V247" s="209" t="str">
        <f t="shared" si="19"/>
        <v/>
      </c>
      <c r="W247" s="209" t="str">
        <f t="shared" si="24"/>
        <v/>
      </c>
      <c r="X247" s="450" t="str">
        <f>IF(AND(OR(M247="KO",L247&lt;&gt;""),OR(M247="",N247="",O247="")),Listes!$A$68,IF(AND(L247&lt;S247,U247=""),Listes!$A$70,IF(AND(L247&lt;&gt;"",S247&lt;L247,T247=""),Listes!$A$72,IF(AND(Y247="",OR(M247&lt;&gt;"",N247&lt;&gt;"",O247&lt;&gt;"",P247&lt;&gt;"",Q247&lt;&gt;"",R247&lt;&gt;"")),Listes!$A$73,""))))</f>
        <v/>
      </c>
      <c r="Y247" s="291"/>
      <c r="Z247" s="155">
        <f t="shared" si="20"/>
        <v>0</v>
      </c>
    </row>
    <row r="248" spans="1:26" ht="16.149999999999999" customHeight="1" x14ac:dyDescent="0.35">
      <c r="A248" s="126">
        <v>242</v>
      </c>
      <c r="B248" s="206" t="str">
        <f>IF('Dépenses rémunération au réel'!$B248="","",'Dépenses rémunération au réel'!$B248)</f>
        <v/>
      </c>
      <c r="C248" s="206" t="str">
        <f>IF('Dépenses rémunération au réel'!$C248="","",'Dépenses rémunération au réel'!$C248)</f>
        <v/>
      </c>
      <c r="D248" s="207" t="str">
        <f>IF('Dépenses rémunération au réel'!$D248="","",'Dépenses rémunération au réel'!$D248)</f>
        <v/>
      </c>
      <c r="E248" s="123" t="str">
        <f>IF('Dépenses rémunération au réel'!$E248="","",'Dépenses rémunération au réel'!$E248)</f>
        <v/>
      </c>
      <c r="F248" s="123" t="str">
        <f>IF('Dépenses rémunération au réel'!$F248="","",'Dépenses rémunération au réel'!$F248)</f>
        <v/>
      </c>
      <c r="G248" s="296" t="str">
        <f>IF('Dépenses rémunération au réel'!$G248="","",'Dépenses rémunération au réel'!$G248)</f>
        <v/>
      </c>
      <c r="H248" s="296" t="str">
        <f>IF('Dépenses rémunération au réel'!$H248="","",'Dépenses rémunération au réel'!$H248)</f>
        <v/>
      </c>
      <c r="I248" s="140" t="str">
        <f>IF('Dépenses rémunération au réel'!$I248="","",'Dépenses rémunération au réel'!$I248)</f>
        <v/>
      </c>
      <c r="J248" s="192" t="str">
        <f>IF('Dépenses rémunération au réel'!$J248="","",'Dépenses rémunération au réel'!$J248)</f>
        <v/>
      </c>
      <c r="K248" s="200" t="str">
        <f>IF('Dépenses rémunération au réel'!$K248="","",'Dépenses rémunération au réel'!$K248)</f>
        <v/>
      </c>
      <c r="L248" s="215" t="str">
        <f>IF('Dépenses rémunération au réel'!$L248=0,"",'Dépenses rémunération au réel'!$L248)</f>
        <v/>
      </c>
      <c r="M248" s="191"/>
      <c r="N248" s="337" t="str">
        <f t="shared" si="21"/>
        <v/>
      </c>
      <c r="O248" s="337" t="str">
        <f t="shared" si="22"/>
        <v/>
      </c>
      <c r="P248" s="191"/>
      <c r="Q248" s="340"/>
      <c r="R248" s="340"/>
      <c r="S248" s="141" t="str">
        <f t="shared" si="23"/>
        <v/>
      </c>
      <c r="T248" s="357"/>
      <c r="U248" s="193"/>
      <c r="V248" s="209" t="str">
        <f t="shared" si="19"/>
        <v/>
      </c>
      <c r="W248" s="209" t="str">
        <f t="shared" si="24"/>
        <v/>
      </c>
      <c r="X248" s="450" t="str">
        <f>IF(AND(OR(M248="KO",L248&lt;&gt;""),OR(M248="",N248="",O248="")),Listes!$A$68,IF(AND(L248&lt;S248,U248=""),Listes!$A$70,IF(AND(L248&lt;&gt;"",S248&lt;L248,T248=""),Listes!$A$72,IF(AND(Y248="",OR(M248&lt;&gt;"",N248&lt;&gt;"",O248&lt;&gt;"",P248&lt;&gt;"",Q248&lt;&gt;"",R248&lt;&gt;"")),Listes!$A$73,""))))</f>
        <v/>
      </c>
      <c r="Y248" s="291"/>
      <c r="Z248" s="155">
        <f t="shared" si="20"/>
        <v>0</v>
      </c>
    </row>
    <row r="249" spans="1:26" ht="16.149999999999999" customHeight="1" x14ac:dyDescent="0.35">
      <c r="A249" s="126">
        <v>243</v>
      </c>
      <c r="B249" s="206" t="str">
        <f>IF('Dépenses rémunération au réel'!$B249="","",'Dépenses rémunération au réel'!$B249)</f>
        <v/>
      </c>
      <c r="C249" s="206" t="str">
        <f>IF('Dépenses rémunération au réel'!$C249="","",'Dépenses rémunération au réel'!$C249)</f>
        <v/>
      </c>
      <c r="D249" s="207" t="str">
        <f>IF('Dépenses rémunération au réel'!$D249="","",'Dépenses rémunération au réel'!$D249)</f>
        <v/>
      </c>
      <c r="E249" s="123" t="str">
        <f>IF('Dépenses rémunération au réel'!$E249="","",'Dépenses rémunération au réel'!$E249)</f>
        <v/>
      </c>
      <c r="F249" s="123" t="str">
        <f>IF('Dépenses rémunération au réel'!$F249="","",'Dépenses rémunération au réel'!$F249)</f>
        <v/>
      </c>
      <c r="G249" s="296" t="str">
        <f>IF('Dépenses rémunération au réel'!$G249="","",'Dépenses rémunération au réel'!$G249)</f>
        <v/>
      </c>
      <c r="H249" s="296" t="str">
        <f>IF('Dépenses rémunération au réel'!$H249="","",'Dépenses rémunération au réel'!$H249)</f>
        <v/>
      </c>
      <c r="I249" s="140" t="str">
        <f>IF('Dépenses rémunération au réel'!$I249="","",'Dépenses rémunération au réel'!$I249)</f>
        <v/>
      </c>
      <c r="J249" s="192" t="str">
        <f>IF('Dépenses rémunération au réel'!$J249="","",'Dépenses rémunération au réel'!$J249)</f>
        <v/>
      </c>
      <c r="K249" s="200" t="str">
        <f>IF('Dépenses rémunération au réel'!$K249="","",'Dépenses rémunération au réel'!$K249)</f>
        <v/>
      </c>
      <c r="L249" s="215" t="str">
        <f>IF('Dépenses rémunération au réel'!$L249=0,"",'Dépenses rémunération au réel'!$L249)</f>
        <v/>
      </c>
      <c r="M249" s="191"/>
      <c r="N249" s="337" t="str">
        <f t="shared" si="21"/>
        <v/>
      </c>
      <c r="O249" s="337" t="str">
        <f t="shared" si="22"/>
        <v/>
      </c>
      <c r="P249" s="191"/>
      <c r="Q249" s="340"/>
      <c r="R249" s="340"/>
      <c r="S249" s="141" t="str">
        <f t="shared" si="23"/>
        <v/>
      </c>
      <c r="T249" s="357"/>
      <c r="U249" s="193"/>
      <c r="V249" s="209" t="str">
        <f t="shared" si="19"/>
        <v/>
      </c>
      <c r="W249" s="209" t="str">
        <f t="shared" si="24"/>
        <v/>
      </c>
      <c r="X249" s="450" t="str">
        <f>IF(AND(OR(M249="KO",L249&lt;&gt;""),OR(M249="",N249="",O249="")),Listes!$A$68,IF(AND(L249&lt;S249,U249=""),Listes!$A$70,IF(AND(L249&lt;&gt;"",S249&lt;L249,T249=""),Listes!$A$72,IF(AND(Y249="",OR(M249&lt;&gt;"",N249&lt;&gt;"",O249&lt;&gt;"",P249&lt;&gt;"",Q249&lt;&gt;"",R249&lt;&gt;"")),Listes!$A$73,""))))</f>
        <v/>
      </c>
      <c r="Y249" s="291"/>
      <c r="Z249" s="155">
        <f t="shared" si="20"/>
        <v>0</v>
      </c>
    </row>
    <row r="250" spans="1:26" ht="16.149999999999999" customHeight="1" x14ac:dyDescent="0.35">
      <c r="A250" s="126">
        <v>244</v>
      </c>
      <c r="B250" s="206" t="str">
        <f>IF('Dépenses rémunération au réel'!$B250="","",'Dépenses rémunération au réel'!$B250)</f>
        <v/>
      </c>
      <c r="C250" s="206" t="str">
        <f>IF('Dépenses rémunération au réel'!$C250="","",'Dépenses rémunération au réel'!$C250)</f>
        <v/>
      </c>
      <c r="D250" s="207" t="str">
        <f>IF('Dépenses rémunération au réel'!$D250="","",'Dépenses rémunération au réel'!$D250)</f>
        <v/>
      </c>
      <c r="E250" s="123" t="str">
        <f>IF('Dépenses rémunération au réel'!$E250="","",'Dépenses rémunération au réel'!$E250)</f>
        <v/>
      </c>
      <c r="F250" s="123" t="str">
        <f>IF('Dépenses rémunération au réel'!$F250="","",'Dépenses rémunération au réel'!$F250)</f>
        <v/>
      </c>
      <c r="G250" s="296" t="str">
        <f>IF('Dépenses rémunération au réel'!$G250="","",'Dépenses rémunération au réel'!$G250)</f>
        <v/>
      </c>
      <c r="H250" s="296" t="str">
        <f>IF('Dépenses rémunération au réel'!$H250="","",'Dépenses rémunération au réel'!$H250)</f>
        <v/>
      </c>
      <c r="I250" s="140" t="str">
        <f>IF('Dépenses rémunération au réel'!$I250="","",'Dépenses rémunération au réel'!$I250)</f>
        <v/>
      </c>
      <c r="J250" s="192" t="str">
        <f>IF('Dépenses rémunération au réel'!$J250="","",'Dépenses rémunération au réel'!$J250)</f>
        <v/>
      </c>
      <c r="K250" s="200" t="str">
        <f>IF('Dépenses rémunération au réel'!$K250="","",'Dépenses rémunération au réel'!$K250)</f>
        <v/>
      </c>
      <c r="L250" s="215" t="str">
        <f>IF('Dépenses rémunération au réel'!$L250=0,"",'Dépenses rémunération au réel'!$L250)</f>
        <v/>
      </c>
      <c r="M250" s="191"/>
      <c r="N250" s="337" t="str">
        <f t="shared" si="21"/>
        <v/>
      </c>
      <c r="O250" s="337" t="str">
        <f t="shared" si="22"/>
        <v/>
      </c>
      <c r="P250" s="191"/>
      <c r="Q250" s="340"/>
      <c r="R250" s="340"/>
      <c r="S250" s="141" t="str">
        <f t="shared" si="23"/>
        <v/>
      </c>
      <c r="T250" s="357"/>
      <c r="U250" s="193"/>
      <c r="V250" s="209" t="str">
        <f t="shared" si="19"/>
        <v/>
      </c>
      <c r="W250" s="209" t="str">
        <f t="shared" si="24"/>
        <v/>
      </c>
      <c r="X250" s="450" t="str">
        <f>IF(AND(OR(M250="KO",L250&lt;&gt;""),OR(M250="",N250="",O250="")),Listes!$A$68,IF(AND(L250&lt;S250,U250=""),Listes!$A$70,IF(AND(L250&lt;&gt;"",S250&lt;L250,T250=""),Listes!$A$72,IF(AND(Y250="",OR(M250&lt;&gt;"",N250&lt;&gt;"",O250&lt;&gt;"",P250&lt;&gt;"",Q250&lt;&gt;"",R250&lt;&gt;"")),Listes!$A$73,""))))</f>
        <v/>
      </c>
      <c r="Y250" s="291"/>
      <c r="Z250" s="155">
        <f t="shared" si="20"/>
        <v>0</v>
      </c>
    </row>
    <row r="251" spans="1:26" ht="16.149999999999999" customHeight="1" x14ac:dyDescent="0.35">
      <c r="A251" s="126">
        <v>245</v>
      </c>
      <c r="B251" s="206" t="str">
        <f>IF('Dépenses rémunération au réel'!$B251="","",'Dépenses rémunération au réel'!$B251)</f>
        <v/>
      </c>
      <c r="C251" s="206" t="str">
        <f>IF('Dépenses rémunération au réel'!$C251="","",'Dépenses rémunération au réel'!$C251)</f>
        <v/>
      </c>
      <c r="D251" s="207" t="str">
        <f>IF('Dépenses rémunération au réel'!$D251="","",'Dépenses rémunération au réel'!$D251)</f>
        <v/>
      </c>
      <c r="E251" s="123" t="str">
        <f>IF('Dépenses rémunération au réel'!$E251="","",'Dépenses rémunération au réel'!$E251)</f>
        <v/>
      </c>
      <c r="F251" s="123" t="str">
        <f>IF('Dépenses rémunération au réel'!$F251="","",'Dépenses rémunération au réel'!$F251)</f>
        <v/>
      </c>
      <c r="G251" s="296" t="str">
        <f>IF('Dépenses rémunération au réel'!$G251="","",'Dépenses rémunération au réel'!$G251)</f>
        <v/>
      </c>
      <c r="H251" s="296" t="str">
        <f>IF('Dépenses rémunération au réel'!$H251="","",'Dépenses rémunération au réel'!$H251)</f>
        <v/>
      </c>
      <c r="I251" s="140" t="str">
        <f>IF('Dépenses rémunération au réel'!$I251="","",'Dépenses rémunération au réel'!$I251)</f>
        <v/>
      </c>
      <c r="J251" s="192" t="str">
        <f>IF('Dépenses rémunération au réel'!$J251="","",'Dépenses rémunération au réel'!$J251)</f>
        <v/>
      </c>
      <c r="K251" s="200" t="str">
        <f>IF('Dépenses rémunération au réel'!$K251="","",'Dépenses rémunération au réel'!$K251)</f>
        <v/>
      </c>
      <c r="L251" s="215" t="str">
        <f>IF('Dépenses rémunération au réel'!$L251=0,"",'Dépenses rémunération au réel'!$L251)</f>
        <v/>
      </c>
      <c r="M251" s="191"/>
      <c r="N251" s="337" t="str">
        <f t="shared" si="21"/>
        <v/>
      </c>
      <c r="O251" s="337" t="str">
        <f t="shared" si="22"/>
        <v/>
      </c>
      <c r="P251" s="191"/>
      <c r="Q251" s="340"/>
      <c r="R251" s="340"/>
      <c r="S251" s="141" t="str">
        <f t="shared" si="23"/>
        <v/>
      </c>
      <c r="T251" s="357"/>
      <c r="U251" s="193"/>
      <c r="V251" s="209" t="str">
        <f t="shared" si="19"/>
        <v/>
      </c>
      <c r="W251" s="209" t="str">
        <f t="shared" si="24"/>
        <v/>
      </c>
      <c r="X251" s="450" t="str">
        <f>IF(AND(OR(M251="KO",L251&lt;&gt;""),OR(M251="",N251="",O251="")),Listes!$A$68,IF(AND(L251&lt;S251,U251=""),Listes!$A$70,IF(AND(L251&lt;&gt;"",S251&lt;L251,T251=""),Listes!$A$72,IF(AND(Y251="",OR(M251&lt;&gt;"",N251&lt;&gt;"",O251&lt;&gt;"",P251&lt;&gt;"",Q251&lt;&gt;"",R251&lt;&gt;"")),Listes!$A$73,""))))</f>
        <v/>
      </c>
      <c r="Y251" s="291"/>
      <c r="Z251" s="155">
        <f t="shared" si="20"/>
        <v>0</v>
      </c>
    </row>
    <row r="252" spans="1:26" ht="16.149999999999999" customHeight="1" x14ac:dyDescent="0.35">
      <c r="A252" s="126">
        <v>246</v>
      </c>
      <c r="B252" s="206" t="str">
        <f>IF('Dépenses rémunération au réel'!$B252="","",'Dépenses rémunération au réel'!$B252)</f>
        <v/>
      </c>
      <c r="C252" s="206" t="str">
        <f>IF('Dépenses rémunération au réel'!$C252="","",'Dépenses rémunération au réel'!$C252)</f>
        <v/>
      </c>
      <c r="D252" s="207" t="str">
        <f>IF('Dépenses rémunération au réel'!$D252="","",'Dépenses rémunération au réel'!$D252)</f>
        <v/>
      </c>
      <c r="E252" s="123" t="str">
        <f>IF('Dépenses rémunération au réel'!$E252="","",'Dépenses rémunération au réel'!$E252)</f>
        <v/>
      </c>
      <c r="F252" s="123" t="str">
        <f>IF('Dépenses rémunération au réel'!$F252="","",'Dépenses rémunération au réel'!$F252)</f>
        <v/>
      </c>
      <c r="G252" s="296" t="str">
        <f>IF('Dépenses rémunération au réel'!$G252="","",'Dépenses rémunération au réel'!$G252)</f>
        <v/>
      </c>
      <c r="H252" s="296" t="str">
        <f>IF('Dépenses rémunération au réel'!$H252="","",'Dépenses rémunération au réel'!$H252)</f>
        <v/>
      </c>
      <c r="I252" s="140" t="str">
        <f>IF('Dépenses rémunération au réel'!$I252="","",'Dépenses rémunération au réel'!$I252)</f>
        <v/>
      </c>
      <c r="J252" s="192" t="str">
        <f>IF('Dépenses rémunération au réel'!$J252="","",'Dépenses rémunération au réel'!$J252)</f>
        <v/>
      </c>
      <c r="K252" s="200" t="str">
        <f>IF('Dépenses rémunération au réel'!$K252="","",'Dépenses rémunération au réel'!$K252)</f>
        <v/>
      </c>
      <c r="L252" s="215" t="str">
        <f>IF('Dépenses rémunération au réel'!$L252=0,"",'Dépenses rémunération au réel'!$L252)</f>
        <v/>
      </c>
      <c r="M252" s="191"/>
      <c r="N252" s="337" t="str">
        <f t="shared" si="21"/>
        <v/>
      </c>
      <c r="O252" s="337" t="str">
        <f t="shared" si="22"/>
        <v/>
      </c>
      <c r="P252" s="191"/>
      <c r="Q252" s="340"/>
      <c r="R252" s="340"/>
      <c r="S252" s="141" t="str">
        <f t="shared" si="23"/>
        <v/>
      </c>
      <c r="T252" s="357"/>
      <c r="U252" s="193"/>
      <c r="V252" s="209" t="str">
        <f t="shared" si="19"/>
        <v/>
      </c>
      <c r="W252" s="209" t="str">
        <f t="shared" si="24"/>
        <v/>
      </c>
      <c r="X252" s="450" t="str">
        <f>IF(AND(OR(M252="KO",L252&lt;&gt;""),OR(M252="",N252="",O252="")),Listes!$A$68,IF(AND(L252&lt;S252,U252=""),Listes!$A$70,IF(AND(L252&lt;&gt;"",S252&lt;L252,T252=""),Listes!$A$72,IF(AND(Y252="",OR(M252&lt;&gt;"",N252&lt;&gt;"",O252&lt;&gt;"",P252&lt;&gt;"",Q252&lt;&gt;"",R252&lt;&gt;"")),Listes!$A$73,""))))</f>
        <v/>
      </c>
      <c r="Y252" s="291"/>
      <c r="Z252" s="155">
        <f t="shared" si="20"/>
        <v>0</v>
      </c>
    </row>
    <row r="253" spans="1:26" ht="16.149999999999999" customHeight="1" x14ac:dyDescent="0.35">
      <c r="A253" s="126">
        <v>247</v>
      </c>
      <c r="B253" s="206" t="str">
        <f>IF('Dépenses rémunération au réel'!$B253="","",'Dépenses rémunération au réel'!$B253)</f>
        <v/>
      </c>
      <c r="C253" s="206" t="str">
        <f>IF('Dépenses rémunération au réel'!$C253="","",'Dépenses rémunération au réel'!$C253)</f>
        <v/>
      </c>
      <c r="D253" s="207" t="str">
        <f>IF('Dépenses rémunération au réel'!$D253="","",'Dépenses rémunération au réel'!$D253)</f>
        <v/>
      </c>
      <c r="E253" s="123" t="str">
        <f>IF('Dépenses rémunération au réel'!$E253="","",'Dépenses rémunération au réel'!$E253)</f>
        <v/>
      </c>
      <c r="F253" s="123" t="str">
        <f>IF('Dépenses rémunération au réel'!$F253="","",'Dépenses rémunération au réel'!$F253)</f>
        <v/>
      </c>
      <c r="G253" s="296" t="str">
        <f>IF('Dépenses rémunération au réel'!$G253="","",'Dépenses rémunération au réel'!$G253)</f>
        <v/>
      </c>
      <c r="H253" s="296" t="str">
        <f>IF('Dépenses rémunération au réel'!$H253="","",'Dépenses rémunération au réel'!$H253)</f>
        <v/>
      </c>
      <c r="I253" s="140" t="str">
        <f>IF('Dépenses rémunération au réel'!$I253="","",'Dépenses rémunération au réel'!$I253)</f>
        <v/>
      </c>
      <c r="J253" s="192" t="str">
        <f>IF('Dépenses rémunération au réel'!$J253="","",'Dépenses rémunération au réel'!$J253)</f>
        <v/>
      </c>
      <c r="K253" s="200" t="str">
        <f>IF('Dépenses rémunération au réel'!$K253="","",'Dépenses rémunération au réel'!$K253)</f>
        <v/>
      </c>
      <c r="L253" s="215" t="str">
        <f>IF('Dépenses rémunération au réel'!$L253=0,"",'Dépenses rémunération au réel'!$L253)</f>
        <v/>
      </c>
      <c r="M253" s="191"/>
      <c r="N253" s="337" t="str">
        <f t="shared" si="21"/>
        <v/>
      </c>
      <c r="O253" s="337" t="str">
        <f t="shared" si="22"/>
        <v/>
      </c>
      <c r="P253" s="191"/>
      <c r="Q253" s="340"/>
      <c r="R253" s="340"/>
      <c r="S253" s="141" t="str">
        <f t="shared" si="23"/>
        <v/>
      </c>
      <c r="T253" s="357"/>
      <c r="U253" s="193"/>
      <c r="V253" s="209" t="str">
        <f t="shared" si="19"/>
        <v/>
      </c>
      <c r="W253" s="209" t="str">
        <f t="shared" si="24"/>
        <v/>
      </c>
      <c r="X253" s="450" t="str">
        <f>IF(AND(OR(M253="KO",L253&lt;&gt;""),OR(M253="",N253="",O253="")),Listes!$A$68,IF(AND(L253&lt;S253,U253=""),Listes!$A$70,IF(AND(L253&lt;&gt;"",S253&lt;L253,T253=""),Listes!$A$72,IF(AND(Y253="",OR(M253&lt;&gt;"",N253&lt;&gt;"",O253&lt;&gt;"",P253&lt;&gt;"",Q253&lt;&gt;"",R253&lt;&gt;"")),Listes!$A$73,""))))</f>
        <v/>
      </c>
      <c r="Y253" s="291"/>
      <c r="Z253" s="155">
        <f t="shared" si="20"/>
        <v>0</v>
      </c>
    </row>
    <row r="254" spans="1:26" ht="16.149999999999999" customHeight="1" x14ac:dyDescent="0.35">
      <c r="A254" s="126">
        <v>248</v>
      </c>
      <c r="B254" s="206" t="str">
        <f>IF('Dépenses rémunération au réel'!$B254="","",'Dépenses rémunération au réel'!$B254)</f>
        <v/>
      </c>
      <c r="C254" s="206" t="str">
        <f>IF('Dépenses rémunération au réel'!$C254="","",'Dépenses rémunération au réel'!$C254)</f>
        <v/>
      </c>
      <c r="D254" s="207" t="str">
        <f>IF('Dépenses rémunération au réel'!$D254="","",'Dépenses rémunération au réel'!$D254)</f>
        <v/>
      </c>
      <c r="E254" s="123" t="str">
        <f>IF('Dépenses rémunération au réel'!$E254="","",'Dépenses rémunération au réel'!$E254)</f>
        <v/>
      </c>
      <c r="F254" s="123" t="str">
        <f>IF('Dépenses rémunération au réel'!$F254="","",'Dépenses rémunération au réel'!$F254)</f>
        <v/>
      </c>
      <c r="G254" s="296" t="str">
        <f>IF('Dépenses rémunération au réel'!$G254="","",'Dépenses rémunération au réel'!$G254)</f>
        <v/>
      </c>
      <c r="H254" s="296" t="str">
        <f>IF('Dépenses rémunération au réel'!$H254="","",'Dépenses rémunération au réel'!$H254)</f>
        <v/>
      </c>
      <c r="I254" s="140" t="str">
        <f>IF('Dépenses rémunération au réel'!$I254="","",'Dépenses rémunération au réel'!$I254)</f>
        <v/>
      </c>
      <c r="J254" s="192" t="str">
        <f>IF('Dépenses rémunération au réel'!$J254="","",'Dépenses rémunération au réel'!$J254)</f>
        <v/>
      </c>
      <c r="K254" s="200" t="str">
        <f>IF('Dépenses rémunération au réel'!$K254="","",'Dépenses rémunération au réel'!$K254)</f>
        <v/>
      </c>
      <c r="L254" s="215" t="str">
        <f>IF('Dépenses rémunération au réel'!$L254=0,"",'Dépenses rémunération au réel'!$L254)</f>
        <v/>
      </c>
      <c r="M254" s="191"/>
      <c r="N254" s="337" t="str">
        <f t="shared" si="21"/>
        <v/>
      </c>
      <c r="O254" s="337" t="str">
        <f t="shared" si="22"/>
        <v/>
      </c>
      <c r="P254" s="191"/>
      <c r="Q254" s="340"/>
      <c r="R254" s="340"/>
      <c r="S254" s="141" t="str">
        <f t="shared" si="23"/>
        <v/>
      </c>
      <c r="T254" s="357"/>
      <c r="U254" s="193"/>
      <c r="V254" s="209" t="str">
        <f t="shared" si="19"/>
        <v/>
      </c>
      <c r="W254" s="209" t="str">
        <f t="shared" si="24"/>
        <v/>
      </c>
      <c r="X254" s="450" t="str">
        <f>IF(AND(OR(M254="KO",L254&lt;&gt;""),OR(M254="",N254="",O254="")),Listes!$A$68,IF(AND(L254&lt;S254,U254=""),Listes!$A$70,IF(AND(L254&lt;&gt;"",S254&lt;L254,T254=""),Listes!$A$72,IF(AND(Y254="",OR(M254&lt;&gt;"",N254&lt;&gt;"",O254&lt;&gt;"",P254&lt;&gt;"",Q254&lt;&gt;"",R254&lt;&gt;"")),Listes!$A$73,""))))</f>
        <v/>
      </c>
      <c r="Y254" s="291"/>
      <c r="Z254" s="155">
        <f t="shared" si="20"/>
        <v>0</v>
      </c>
    </row>
    <row r="255" spans="1:26" ht="16.149999999999999" customHeight="1" x14ac:dyDescent="0.35">
      <c r="A255" s="126">
        <v>249</v>
      </c>
      <c r="B255" s="206" t="str">
        <f>IF('Dépenses rémunération au réel'!$B255="","",'Dépenses rémunération au réel'!$B255)</f>
        <v/>
      </c>
      <c r="C255" s="206" t="str">
        <f>IF('Dépenses rémunération au réel'!$C255="","",'Dépenses rémunération au réel'!$C255)</f>
        <v/>
      </c>
      <c r="D255" s="207" t="str">
        <f>IF('Dépenses rémunération au réel'!$D255="","",'Dépenses rémunération au réel'!$D255)</f>
        <v/>
      </c>
      <c r="E255" s="123" t="str">
        <f>IF('Dépenses rémunération au réel'!$E255="","",'Dépenses rémunération au réel'!$E255)</f>
        <v/>
      </c>
      <c r="F255" s="123" t="str">
        <f>IF('Dépenses rémunération au réel'!$F255="","",'Dépenses rémunération au réel'!$F255)</f>
        <v/>
      </c>
      <c r="G255" s="296" t="str">
        <f>IF('Dépenses rémunération au réel'!$G255="","",'Dépenses rémunération au réel'!$G255)</f>
        <v/>
      </c>
      <c r="H255" s="296" t="str">
        <f>IF('Dépenses rémunération au réel'!$H255="","",'Dépenses rémunération au réel'!$H255)</f>
        <v/>
      </c>
      <c r="I255" s="140" t="str">
        <f>IF('Dépenses rémunération au réel'!$I255="","",'Dépenses rémunération au réel'!$I255)</f>
        <v/>
      </c>
      <c r="J255" s="192" t="str">
        <f>IF('Dépenses rémunération au réel'!$J255="","",'Dépenses rémunération au réel'!$J255)</f>
        <v/>
      </c>
      <c r="K255" s="200" t="str">
        <f>IF('Dépenses rémunération au réel'!$K255="","",'Dépenses rémunération au réel'!$K255)</f>
        <v/>
      </c>
      <c r="L255" s="215" t="str">
        <f>IF('Dépenses rémunération au réel'!$L255=0,"",'Dépenses rémunération au réel'!$L255)</f>
        <v/>
      </c>
      <c r="M255" s="191"/>
      <c r="N255" s="337" t="str">
        <f t="shared" si="21"/>
        <v/>
      </c>
      <c r="O255" s="337" t="str">
        <f t="shared" si="22"/>
        <v/>
      </c>
      <c r="P255" s="191"/>
      <c r="Q255" s="340"/>
      <c r="R255" s="340"/>
      <c r="S255" s="141" t="str">
        <f t="shared" si="23"/>
        <v/>
      </c>
      <c r="T255" s="357"/>
      <c r="U255" s="193"/>
      <c r="V255" s="209" t="str">
        <f t="shared" si="19"/>
        <v/>
      </c>
      <c r="W255" s="209" t="str">
        <f t="shared" si="24"/>
        <v/>
      </c>
      <c r="X255" s="450" t="str">
        <f>IF(AND(OR(M255="KO",L255&lt;&gt;""),OR(M255="",N255="",O255="")),Listes!$A$68,IF(AND(L255&lt;S255,U255=""),Listes!$A$70,IF(AND(L255&lt;&gt;"",S255&lt;L255,T255=""),Listes!$A$72,IF(AND(Y255="",OR(M255&lt;&gt;"",N255&lt;&gt;"",O255&lt;&gt;"",P255&lt;&gt;"",Q255&lt;&gt;"",R255&lt;&gt;"")),Listes!$A$73,""))))</f>
        <v/>
      </c>
      <c r="Y255" s="291"/>
      <c r="Z255" s="155">
        <f t="shared" si="20"/>
        <v>0</v>
      </c>
    </row>
    <row r="256" spans="1:26" ht="16.149999999999999" customHeight="1" x14ac:dyDescent="0.35">
      <c r="A256" s="126">
        <v>250</v>
      </c>
      <c r="B256" s="206" t="str">
        <f>IF('Dépenses rémunération au réel'!$B256="","",'Dépenses rémunération au réel'!$B256)</f>
        <v/>
      </c>
      <c r="C256" s="206" t="str">
        <f>IF('Dépenses rémunération au réel'!$C256="","",'Dépenses rémunération au réel'!$C256)</f>
        <v/>
      </c>
      <c r="D256" s="207" t="str">
        <f>IF('Dépenses rémunération au réel'!$D256="","",'Dépenses rémunération au réel'!$D256)</f>
        <v/>
      </c>
      <c r="E256" s="123" t="str">
        <f>IF('Dépenses rémunération au réel'!$E256="","",'Dépenses rémunération au réel'!$E256)</f>
        <v/>
      </c>
      <c r="F256" s="123" t="str">
        <f>IF('Dépenses rémunération au réel'!$F256="","",'Dépenses rémunération au réel'!$F256)</f>
        <v/>
      </c>
      <c r="G256" s="296" t="str">
        <f>IF('Dépenses rémunération au réel'!$G256="","",'Dépenses rémunération au réel'!$G256)</f>
        <v/>
      </c>
      <c r="H256" s="296" t="str">
        <f>IF('Dépenses rémunération au réel'!$H256="","",'Dépenses rémunération au réel'!$H256)</f>
        <v/>
      </c>
      <c r="I256" s="140" t="str">
        <f>IF('Dépenses rémunération au réel'!$I256="","",'Dépenses rémunération au réel'!$I256)</f>
        <v/>
      </c>
      <c r="J256" s="192" t="str">
        <f>IF('Dépenses rémunération au réel'!$J256="","",'Dépenses rémunération au réel'!$J256)</f>
        <v/>
      </c>
      <c r="K256" s="200" t="str">
        <f>IF('Dépenses rémunération au réel'!$K256="","",'Dépenses rémunération au réel'!$K256)</f>
        <v/>
      </c>
      <c r="L256" s="215" t="str">
        <f>IF('Dépenses rémunération au réel'!$L256=0,"",'Dépenses rémunération au réel'!$L256)</f>
        <v/>
      </c>
      <c r="M256" s="191"/>
      <c r="N256" s="337" t="str">
        <f t="shared" si="21"/>
        <v/>
      </c>
      <c r="O256" s="337" t="str">
        <f t="shared" si="22"/>
        <v/>
      </c>
      <c r="P256" s="191"/>
      <c r="Q256" s="340"/>
      <c r="R256" s="340"/>
      <c r="S256" s="141" t="str">
        <f t="shared" si="23"/>
        <v/>
      </c>
      <c r="T256" s="357"/>
      <c r="U256" s="193"/>
      <c r="V256" s="209" t="str">
        <f t="shared" si="19"/>
        <v/>
      </c>
      <c r="W256" s="209" t="str">
        <f t="shared" si="24"/>
        <v/>
      </c>
      <c r="X256" s="450" t="str">
        <f>IF(AND(OR(M256="KO",L256&lt;&gt;""),OR(M256="",N256="",O256="")),Listes!$A$68,IF(AND(L256&lt;S256,U256=""),Listes!$A$70,IF(AND(L256&lt;&gt;"",S256&lt;L256,T256=""),Listes!$A$72,IF(AND(Y256="",OR(M256&lt;&gt;"",N256&lt;&gt;"",O256&lt;&gt;"",P256&lt;&gt;"",Q256&lt;&gt;"",R256&lt;&gt;"")),Listes!$A$73,""))))</f>
        <v/>
      </c>
      <c r="Y256" s="291"/>
      <c r="Z256" s="155">
        <f t="shared" si="20"/>
        <v>0</v>
      </c>
    </row>
    <row r="257" spans="1:26" ht="16.149999999999999" customHeight="1" x14ac:dyDescent="0.35">
      <c r="A257" s="126">
        <v>251</v>
      </c>
      <c r="B257" s="206" t="str">
        <f>IF('Dépenses rémunération au réel'!$B257="","",'Dépenses rémunération au réel'!$B257)</f>
        <v/>
      </c>
      <c r="C257" s="206" t="str">
        <f>IF('Dépenses rémunération au réel'!$C257="","",'Dépenses rémunération au réel'!$C257)</f>
        <v/>
      </c>
      <c r="D257" s="207" t="str">
        <f>IF('Dépenses rémunération au réel'!$D257="","",'Dépenses rémunération au réel'!$D257)</f>
        <v/>
      </c>
      <c r="E257" s="123" t="str">
        <f>IF('Dépenses rémunération au réel'!$E257="","",'Dépenses rémunération au réel'!$E257)</f>
        <v/>
      </c>
      <c r="F257" s="123" t="str">
        <f>IF('Dépenses rémunération au réel'!$F257="","",'Dépenses rémunération au réel'!$F257)</f>
        <v/>
      </c>
      <c r="G257" s="296" t="str">
        <f>IF('Dépenses rémunération au réel'!$G257="","",'Dépenses rémunération au réel'!$G257)</f>
        <v/>
      </c>
      <c r="H257" s="296" t="str">
        <f>IF('Dépenses rémunération au réel'!$H257="","",'Dépenses rémunération au réel'!$H257)</f>
        <v/>
      </c>
      <c r="I257" s="140" t="str">
        <f>IF('Dépenses rémunération au réel'!$I257="","",'Dépenses rémunération au réel'!$I257)</f>
        <v/>
      </c>
      <c r="J257" s="192" t="str">
        <f>IF('Dépenses rémunération au réel'!$J257="","",'Dépenses rémunération au réel'!$J257)</f>
        <v/>
      </c>
      <c r="K257" s="200" t="str">
        <f>IF('Dépenses rémunération au réel'!$K257="","",'Dépenses rémunération au réel'!$K257)</f>
        <v/>
      </c>
      <c r="L257" s="215" t="str">
        <f>IF('Dépenses rémunération au réel'!$L257=0,"",'Dépenses rémunération au réel'!$L257)</f>
        <v/>
      </c>
      <c r="M257" s="191"/>
      <c r="N257" s="337" t="str">
        <f t="shared" si="21"/>
        <v/>
      </c>
      <c r="O257" s="337" t="str">
        <f t="shared" si="22"/>
        <v/>
      </c>
      <c r="P257" s="191"/>
      <c r="Q257" s="340"/>
      <c r="R257" s="340"/>
      <c r="S257" s="141" t="str">
        <f t="shared" si="23"/>
        <v/>
      </c>
      <c r="T257" s="357"/>
      <c r="U257" s="193"/>
      <c r="V257" s="209" t="str">
        <f t="shared" si="19"/>
        <v/>
      </c>
      <c r="W257" s="209" t="str">
        <f t="shared" si="24"/>
        <v/>
      </c>
      <c r="X257" s="450" t="str">
        <f>IF(AND(OR(M257="KO",L257&lt;&gt;""),OR(M257="",N257="",O257="")),Listes!$A$68,IF(AND(L257&lt;S257,U257=""),Listes!$A$70,IF(AND(L257&lt;&gt;"",S257&lt;L257,T257=""),Listes!$A$72,IF(AND(Y257="",OR(M257&lt;&gt;"",N257&lt;&gt;"",O257&lt;&gt;"",P257&lt;&gt;"",Q257&lt;&gt;"",R257&lt;&gt;"")),Listes!$A$73,""))))</f>
        <v/>
      </c>
      <c r="Y257" s="291"/>
      <c r="Z257" s="155">
        <f t="shared" si="20"/>
        <v>0</v>
      </c>
    </row>
    <row r="258" spans="1:26" ht="16.149999999999999" customHeight="1" x14ac:dyDescent="0.35">
      <c r="A258" s="126">
        <v>252</v>
      </c>
      <c r="B258" s="206" t="str">
        <f>IF('Dépenses rémunération au réel'!$B258="","",'Dépenses rémunération au réel'!$B258)</f>
        <v/>
      </c>
      <c r="C258" s="206" t="str">
        <f>IF('Dépenses rémunération au réel'!$C258="","",'Dépenses rémunération au réel'!$C258)</f>
        <v/>
      </c>
      <c r="D258" s="207" t="str">
        <f>IF('Dépenses rémunération au réel'!$D258="","",'Dépenses rémunération au réel'!$D258)</f>
        <v/>
      </c>
      <c r="E258" s="123" t="str">
        <f>IF('Dépenses rémunération au réel'!$E258="","",'Dépenses rémunération au réel'!$E258)</f>
        <v/>
      </c>
      <c r="F258" s="123" t="str">
        <f>IF('Dépenses rémunération au réel'!$F258="","",'Dépenses rémunération au réel'!$F258)</f>
        <v/>
      </c>
      <c r="G258" s="296" t="str">
        <f>IF('Dépenses rémunération au réel'!$G258="","",'Dépenses rémunération au réel'!$G258)</f>
        <v/>
      </c>
      <c r="H258" s="296" t="str">
        <f>IF('Dépenses rémunération au réel'!$H258="","",'Dépenses rémunération au réel'!$H258)</f>
        <v/>
      </c>
      <c r="I258" s="140" t="str">
        <f>IF('Dépenses rémunération au réel'!$I258="","",'Dépenses rémunération au réel'!$I258)</f>
        <v/>
      </c>
      <c r="J258" s="192" t="str">
        <f>IF('Dépenses rémunération au réel'!$J258="","",'Dépenses rémunération au réel'!$J258)</f>
        <v/>
      </c>
      <c r="K258" s="200" t="str">
        <f>IF('Dépenses rémunération au réel'!$K258="","",'Dépenses rémunération au réel'!$K258)</f>
        <v/>
      </c>
      <c r="L258" s="215" t="str">
        <f>IF('Dépenses rémunération au réel'!$L258=0,"",'Dépenses rémunération au réel'!$L258)</f>
        <v/>
      </c>
      <c r="M258" s="191"/>
      <c r="N258" s="337" t="str">
        <f t="shared" si="21"/>
        <v/>
      </c>
      <c r="O258" s="337" t="str">
        <f t="shared" si="22"/>
        <v/>
      </c>
      <c r="P258" s="191"/>
      <c r="Q258" s="340"/>
      <c r="R258" s="340"/>
      <c r="S258" s="141" t="str">
        <f t="shared" si="23"/>
        <v/>
      </c>
      <c r="T258" s="357"/>
      <c r="U258" s="193"/>
      <c r="V258" s="209" t="str">
        <f t="shared" si="19"/>
        <v/>
      </c>
      <c r="W258" s="209" t="str">
        <f t="shared" si="24"/>
        <v/>
      </c>
      <c r="X258" s="450" t="str">
        <f>IF(AND(OR(M258="KO",L258&lt;&gt;""),OR(M258="",N258="",O258="")),Listes!$A$68,IF(AND(L258&lt;S258,U258=""),Listes!$A$70,IF(AND(L258&lt;&gt;"",S258&lt;L258,T258=""),Listes!$A$72,IF(AND(Y258="",OR(M258&lt;&gt;"",N258&lt;&gt;"",O258&lt;&gt;"",P258&lt;&gt;"",Q258&lt;&gt;"",R258&lt;&gt;"")),Listes!$A$73,""))))</f>
        <v/>
      </c>
      <c r="Y258" s="291"/>
      <c r="Z258" s="155">
        <f t="shared" si="20"/>
        <v>0</v>
      </c>
    </row>
    <row r="259" spans="1:26" ht="16.149999999999999" customHeight="1" x14ac:dyDescent="0.35">
      <c r="A259" s="126">
        <v>253</v>
      </c>
      <c r="B259" s="206" t="str">
        <f>IF('Dépenses rémunération au réel'!$B259="","",'Dépenses rémunération au réel'!$B259)</f>
        <v/>
      </c>
      <c r="C259" s="206" t="str">
        <f>IF('Dépenses rémunération au réel'!$C259="","",'Dépenses rémunération au réel'!$C259)</f>
        <v/>
      </c>
      <c r="D259" s="207" t="str">
        <f>IF('Dépenses rémunération au réel'!$D259="","",'Dépenses rémunération au réel'!$D259)</f>
        <v/>
      </c>
      <c r="E259" s="123" t="str">
        <f>IF('Dépenses rémunération au réel'!$E259="","",'Dépenses rémunération au réel'!$E259)</f>
        <v/>
      </c>
      <c r="F259" s="123" t="str">
        <f>IF('Dépenses rémunération au réel'!$F259="","",'Dépenses rémunération au réel'!$F259)</f>
        <v/>
      </c>
      <c r="G259" s="296" t="str">
        <f>IF('Dépenses rémunération au réel'!$G259="","",'Dépenses rémunération au réel'!$G259)</f>
        <v/>
      </c>
      <c r="H259" s="296" t="str">
        <f>IF('Dépenses rémunération au réel'!$H259="","",'Dépenses rémunération au réel'!$H259)</f>
        <v/>
      </c>
      <c r="I259" s="140" t="str">
        <f>IF('Dépenses rémunération au réel'!$I259="","",'Dépenses rémunération au réel'!$I259)</f>
        <v/>
      </c>
      <c r="J259" s="192" t="str">
        <f>IF('Dépenses rémunération au réel'!$J259="","",'Dépenses rémunération au réel'!$J259)</f>
        <v/>
      </c>
      <c r="K259" s="200" t="str">
        <f>IF('Dépenses rémunération au réel'!$K259="","",'Dépenses rémunération au réel'!$K259)</f>
        <v/>
      </c>
      <c r="L259" s="215" t="str">
        <f>IF('Dépenses rémunération au réel'!$L259=0,"",'Dépenses rémunération au réel'!$L259)</f>
        <v/>
      </c>
      <c r="M259" s="191"/>
      <c r="N259" s="337" t="str">
        <f t="shared" si="21"/>
        <v/>
      </c>
      <c r="O259" s="337" t="str">
        <f t="shared" si="22"/>
        <v/>
      </c>
      <c r="P259" s="191"/>
      <c r="Q259" s="340"/>
      <c r="R259" s="340"/>
      <c r="S259" s="141" t="str">
        <f t="shared" si="23"/>
        <v/>
      </c>
      <c r="T259" s="357"/>
      <c r="U259" s="193"/>
      <c r="V259" s="209" t="str">
        <f t="shared" si="19"/>
        <v/>
      </c>
      <c r="W259" s="209" t="str">
        <f t="shared" si="24"/>
        <v/>
      </c>
      <c r="X259" s="450" t="str">
        <f>IF(AND(OR(M259="KO",L259&lt;&gt;""),OR(M259="",N259="",O259="")),Listes!$A$68,IF(AND(L259&lt;S259,U259=""),Listes!$A$70,IF(AND(L259&lt;&gt;"",S259&lt;L259,T259=""),Listes!$A$72,IF(AND(Y259="",OR(M259&lt;&gt;"",N259&lt;&gt;"",O259&lt;&gt;"",P259&lt;&gt;"",Q259&lt;&gt;"",R259&lt;&gt;"")),Listes!$A$73,""))))</f>
        <v/>
      </c>
      <c r="Y259" s="291"/>
      <c r="Z259" s="155">
        <f t="shared" si="20"/>
        <v>0</v>
      </c>
    </row>
    <row r="260" spans="1:26" ht="16.149999999999999" customHeight="1" x14ac:dyDescent="0.35">
      <c r="A260" s="126">
        <v>254</v>
      </c>
      <c r="B260" s="206" t="str">
        <f>IF('Dépenses rémunération au réel'!$B260="","",'Dépenses rémunération au réel'!$B260)</f>
        <v/>
      </c>
      <c r="C260" s="206" t="str">
        <f>IF('Dépenses rémunération au réel'!$C260="","",'Dépenses rémunération au réel'!$C260)</f>
        <v/>
      </c>
      <c r="D260" s="207" t="str">
        <f>IF('Dépenses rémunération au réel'!$D260="","",'Dépenses rémunération au réel'!$D260)</f>
        <v/>
      </c>
      <c r="E260" s="123" t="str">
        <f>IF('Dépenses rémunération au réel'!$E260="","",'Dépenses rémunération au réel'!$E260)</f>
        <v/>
      </c>
      <c r="F260" s="123" t="str">
        <f>IF('Dépenses rémunération au réel'!$F260="","",'Dépenses rémunération au réel'!$F260)</f>
        <v/>
      </c>
      <c r="G260" s="296" t="str">
        <f>IF('Dépenses rémunération au réel'!$G260="","",'Dépenses rémunération au réel'!$G260)</f>
        <v/>
      </c>
      <c r="H260" s="296" t="str">
        <f>IF('Dépenses rémunération au réel'!$H260="","",'Dépenses rémunération au réel'!$H260)</f>
        <v/>
      </c>
      <c r="I260" s="140" t="str">
        <f>IF('Dépenses rémunération au réel'!$I260="","",'Dépenses rémunération au réel'!$I260)</f>
        <v/>
      </c>
      <c r="J260" s="192" t="str">
        <f>IF('Dépenses rémunération au réel'!$J260="","",'Dépenses rémunération au réel'!$J260)</f>
        <v/>
      </c>
      <c r="K260" s="200" t="str">
        <f>IF('Dépenses rémunération au réel'!$K260="","",'Dépenses rémunération au réel'!$K260)</f>
        <v/>
      </c>
      <c r="L260" s="215" t="str">
        <f>IF('Dépenses rémunération au réel'!$L260=0,"",'Dépenses rémunération au réel'!$L260)</f>
        <v/>
      </c>
      <c r="M260" s="191"/>
      <c r="N260" s="337" t="str">
        <f t="shared" si="21"/>
        <v/>
      </c>
      <c r="O260" s="337" t="str">
        <f t="shared" si="22"/>
        <v/>
      </c>
      <c r="P260" s="191"/>
      <c r="Q260" s="340"/>
      <c r="R260" s="340"/>
      <c r="S260" s="141" t="str">
        <f t="shared" si="23"/>
        <v/>
      </c>
      <c r="T260" s="357"/>
      <c r="U260" s="193"/>
      <c r="V260" s="209" t="str">
        <f t="shared" si="19"/>
        <v/>
      </c>
      <c r="W260" s="209" t="str">
        <f t="shared" si="24"/>
        <v/>
      </c>
      <c r="X260" s="450" t="str">
        <f>IF(AND(OR(M260="KO",L260&lt;&gt;""),OR(M260="",N260="",O260="")),Listes!$A$68,IF(AND(L260&lt;S260,U260=""),Listes!$A$70,IF(AND(L260&lt;&gt;"",S260&lt;L260,T260=""),Listes!$A$72,IF(AND(Y260="",OR(M260&lt;&gt;"",N260&lt;&gt;"",O260&lt;&gt;"",P260&lt;&gt;"",Q260&lt;&gt;"",R260&lt;&gt;"")),Listes!$A$73,""))))</f>
        <v/>
      </c>
      <c r="Y260" s="291"/>
      <c r="Z260" s="155">
        <f t="shared" si="20"/>
        <v>0</v>
      </c>
    </row>
    <row r="261" spans="1:26" ht="16.149999999999999" customHeight="1" x14ac:dyDescent="0.35">
      <c r="A261" s="126">
        <v>255</v>
      </c>
      <c r="B261" s="206" t="str">
        <f>IF('Dépenses rémunération au réel'!$B261="","",'Dépenses rémunération au réel'!$B261)</f>
        <v/>
      </c>
      <c r="C261" s="206" t="str">
        <f>IF('Dépenses rémunération au réel'!$C261="","",'Dépenses rémunération au réel'!$C261)</f>
        <v/>
      </c>
      <c r="D261" s="207" t="str">
        <f>IF('Dépenses rémunération au réel'!$D261="","",'Dépenses rémunération au réel'!$D261)</f>
        <v/>
      </c>
      <c r="E261" s="123" t="str">
        <f>IF('Dépenses rémunération au réel'!$E261="","",'Dépenses rémunération au réel'!$E261)</f>
        <v/>
      </c>
      <c r="F261" s="123" t="str">
        <f>IF('Dépenses rémunération au réel'!$F261="","",'Dépenses rémunération au réel'!$F261)</f>
        <v/>
      </c>
      <c r="G261" s="296" t="str">
        <f>IF('Dépenses rémunération au réel'!$G261="","",'Dépenses rémunération au réel'!$G261)</f>
        <v/>
      </c>
      <c r="H261" s="296" t="str">
        <f>IF('Dépenses rémunération au réel'!$H261="","",'Dépenses rémunération au réel'!$H261)</f>
        <v/>
      </c>
      <c r="I261" s="140" t="str">
        <f>IF('Dépenses rémunération au réel'!$I261="","",'Dépenses rémunération au réel'!$I261)</f>
        <v/>
      </c>
      <c r="J261" s="192" t="str">
        <f>IF('Dépenses rémunération au réel'!$J261="","",'Dépenses rémunération au réel'!$J261)</f>
        <v/>
      </c>
      <c r="K261" s="200" t="str">
        <f>IF('Dépenses rémunération au réel'!$K261="","",'Dépenses rémunération au réel'!$K261)</f>
        <v/>
      </c>
      <c r="L261" s="215" t="str">
        <f>IF('Dépenses rémunération au réel'!$L261=0,"",'Dépenses rémunération au réel'!$L261)</f>
        <v/>
      </c>
      <c r="M261" s="191"/>
      <c r="N261" s="337" t="str">
        <f t="shared" si="21"/>
        <v/>
      </c>
      <c r="O261" s="337" t="str">
        <f t="shared" si="22"/>
        <v/>
      </c>
      <c r="P261" s="191"/>
      <c r="Q261" s="340"/>
      <c r="R261" s="340"/>
      <c r="S261" s="141" t="str">
        <f t="shared" si="23"/>
        <v/>
      </c>
      <c r="T261" s="357"/>
      <c r="U261" s="193"/>
      <c r="V261" s="209" t="str">
        <f t="shared" si="19"/>
        <v/>
      </c>
      <c r="W261" s="209" t="str">
        <f t="shared" si="24"/>
        <v/>
      </c>
      <c r="X261" s="450" t="str">
        <f>IF(AND(OR(M261="KO",L261&lt;&gt;""),OR(M261="",N261="",O261="")),Listes!$A$68,IF(AND(L261&lt;S261,U261=""),Listes!$A$70,IF(AND(L261&lt;&gt;"",S261&lt;L261,T261=""),Listes!$A$72,IF(AND(Y261="",OR(M261&lt;&gt;"",N261&lt;&gt;"",O261&lt;&gt;"",P261&lt;&gt;"",Q261&lt;&gt;"",R261&lt;&gt;"")),Listes!$A$73,""))))</f>
        <v/>
      </c>
      <c r="Y261" s="291"/>
      <c r="Z261" s="155">
        <f t="shared" si="20"/>
        <v>0</v>
      </c>
    </row>
    <row r="262" spans="1:26" ht="16.149999999999999" customHeight="1" x14ac:dyDescent="0.35">
      <c r="A262" s="126">
        <v>256</v>
      </c>
      <c r="B262" s="206" t="str">
        <f>IF('Dépenses rémunération au réel'!$B262="","",'Dépenses rémunération au réel'!$B262)</f>
        <v/>
      </c>
      <c r="C262" s="206" t="str">
        <f>IF('Dépenses rémunération au réel'!$C262="","",'Dépenses rémunération au réel'!$C262)</f>
        <v/>
      </c>
      <c r="D262" s="207" t="str">
        <f>IF('Dépenses rémunération au réel'!$D262="","",'Dépenses rémunération au réel'!$D262)</f>
        <v/>
      </c>
      <c r="E262" s="123" t="str">
        <f>IF('Dépenses rémunération au réel'!$E262="","",'Dépenses rémunération au réel'!$E262)</f>
        <v/>
      </c>
      <c r="F262" s="123" t="str">
        <f>IF('Dépenses rémunération au réel'!$F262="","",'Dépenses rémunération au réel'!$F262)</f>
        <v/>
      </c>
      <c r="G262" s="296" t="str">
        <f>IF('Dépenses rémunération au réel'!$G262="","",'Dépenses rémunération au réel'!$G262)</f>
        <v/>
      </c>
      <c r="H262" s="296" t="str">
        <f>IF('Dépenses rémunération au réel'!$H262="","",'Dépenses rémunération au réel'!$H262)</f>
        <v/>
      </c>
      <c r="I262" s="140" t="str">
        <f>IF('Dépenses rémunération au réel'!$I262="","",'Dépenses rémunération au réel'!$I262)</f>
        <v/>
      </c>
      <c r="J262" s="192" t="str">
        <f>IF('Dépenses rémunération au réel'!$J262="","",'Dépenses rémunération au réel'!$J262)</f>
        <v/>
      </c>
      <c r="K262" s="200" t="str">
        <f>IF('Dépenses rémunération au réel'!$K262="","",'Dépenses rémunération au réel'!$K262)</f>
        <v/>
      </c>
      <c r="L262" s="215" t="str">
        <f>IF('Dépenses rémunération au réel'!$L262=0,"",'Dépenses rémunération au réel'!$L262)</f>
        <v/>
      </c>
      <c r="M262" s="191"/>
      <c r="N262" s="337" t="str">
        <f t="shared" si="21"/>
        <v/>
      </c>
      <c r="O262" s="337" t="str">
        <f t="shared" si="22"/>
        <v/>
      </c>
      <c r="P262" s="191"/>
      <c r="Q262" s="340"/>
      <c r="R262" s="340"/>
      <c r="S262" s="141" t="str">
        <f t="shared" si="23"/>
        <v/>
      </c>
      <c r="T262" s="357"/>
      <c r="U262" s="193"/>
      <c r="V262" s="209" t="str">
        <f t="shared" si="19"/>
        <v/>
      </c>
      <c r="W262" s="209" t="str">
        <f t="shared" si="24"/>
        <v/>
      </c>
      <c r="X262" s="450" t="str">
        <f>IF(AND(OR(M262="KO",L262&lt;&gt;""),OR(M262="",N262="",O262="")),Listes!$A$68,IF(AND(L262&lt;S262,U262=""),Listes!$A$70,IF(AND(L262&lt;&gt;"",S262&lt;L262,T262=""),Listes!$A$72,IF(AND(Y262="",OR(M262&lt;&gt;"",N262&lt;&gt;"",O262&lt;&gt;"",P262&lt;&gt;"",Q262&lt;&gt;"",R262&lt;&gt;"")),Listes!$A$73,""))))</f>
        <v/>
      </c>
      <c r="Y262" s="291"/>
      <c r="Z262" s="155">
        <f t="shared" si="20"/>
        <v>0</v>
      </c>
    </row>
    <row r="263" spans="1:26" ht="16.149999999999999" customHeight="1" x14ac:dyDescent="0.35">
      <c r="A263" s="126">
        <v>257</v>
      </c>
      <c r="B263" s="206" t="str">
        <f>IF('Dépenses rémunération au réel'!$B263="","",'Dépenses rémunération au réel'!$B263)</f>
        <v/>
      </c>
      <c r="C263" s="206" t="str">
        <f>IF('Dépenses rémunération au réel'!$C263="","",'Dépenses rémunération au réel'!$C263)</f>
        <v/>
      </c>
      <c r="D263" s="207" t="str">
        <f>IF('Dépenses rémunération au réel'!$D263="","",'Dépenses rémunération au réel'!$D263)</f>
        <v/>
      </c>
      <c r="E263" s="123" t="str">
        <f>IF('Dépenses rémunération au réel'!$E263="","",'Dépenses rémunération au réel'!$E263)</f>
        <v/>
      </c>
      <c r="F263" s="123" t="str">
        <f>IF('Dépenses rémunération au réel'!$F263="","",'Dépenses rémunération au réel'!$F263)</f>
        <v/>
      </c>
      <c r="G263" s="296" t="str">
        <f>IF('Dépenses rémunération au réel'!$G263="","",'Dépenses rémunération au réel'!$G263)</f>
        <v/>
      </c>
      <c r="H263" s="296" t="str">
        <f>IF('Dépenses rémunération au réel'!$H263="","",'Dépenses rémunération au réel'!$H263)</f>
        <v/>
      </c>
      <c r="I263" s="140" t="str">
        <f>IF('Dépenses rémunération au réel'!$I263="","",'Dépenses rémunération au réel'!$I263)</f>
        <v/>
      </c>
      <c r="J263" s="192" t="str">
        <f>IF('Dépenses rémunération au réel'!$J263="","",'Dépenses rémunération au réel'!$J263)</f>
        <v/>
      </c>
      <c r="K263" s="200" t="str">
        <f>IF('Dépenses rémunération au réel'!$K263="","",'Dépenses rémunération au réel'!$K263)</f>
        <v/>
      </c>
      <c r="L263" s="215" t="str">
        <f>IF('Dépenses rémunération au réel'!$L263=0,"",'Dépenses rémunération au réel'!$L263)</f>
        <v/>
      </c>
      <c r="M263" s="191"/>
      <c r="N263" s="337" t="str">
        <f t="shared" si="21"/>
        <v/>
      </c>
      <c r="O263" s="337" t="str">
        <f t="shared" si="22"/>
        <v/>
      </c>
      <c r="P263" s="191"/>
      <c r="Q263" s="340"/>
      <c r="R263" s="340"/>
      <c r="S263" s="141" t="str">
        <f t="shared" si="23"/>
        <v/>
      </c>
      <c r="T263" s="357"/>
      <c r="U263" s="193"/>
      <c r="V263" s="209" t="str">
        <f t="shared" ref="V263:V326" si="25">IF(P263="","",IF(E263="Salaire_chercheur",MIN(140000/1607*R263,140000),IF(E263="Salaire_directeur",MIN(110000/1607*R263,110000),IF(E263="Salaire_ingénieur",MIN(80000/1607*R263,80000),IF(E263="Salaire_technicien",MIN(60000/1607*R263,60000),"")))))</f>
        <v/>
      </c>
      <c r="W263" s="209" t="str">
        <f t="shared" si="24"/>
        <v/>
      </c>
      <c r="X263" s="450" t="str">
        <f>IF(AND(OR(M263="KO",L263&lt;&gt;""),OR(M263="",N263="",O263="")),Listes!$A$68,IF(AND(L263&lt;S263,U263=""),Listes!$A$70,IF(AND(L263&lt;&gt;"",S263&lt;L263,T263=""),Listes!$A$72,IF(AND(Y263="",OR(M263&lt;&gt;"",N263&lt;&gt;"",O263&lt;&gt;"",P263&lt;&gt;"",Q263&lt;&gt;"",R263&lt;&gt;"")),Listes!$A$73,""))))</f>
        <v/>
      </c>
      <c r="Y263" s="291"/>
      <c r="Z263" s="155">
        <f t="shared" ref="Z263:Z326" si="26">IF(AND(B263&lt;&gt;"",Y263&lt;&gt;"Oui"),1,0)</f>
        <v>0</v>
      </c>
    </row>
    <row r="264" spans="1:26" ht="16.149999999999999" customHeight="1" x14ac:dyDescent="0.35">
      <c r="A264" s="126">
        <v>258</v>
      </c>
      <c r="B264" s="206" t="str">
        <f>IF('Dépenses rémunération au réel'!$B264="","",'Dépenses rémunération au réel'!$B264)</f>
        <v/>
      </c>
      <c r="C264" s="206" t="str">
        <f>IF('Dépenses rémunération au réel'!$C264="","",'Dépenses rémunération au réel'!$C264)</f>
        <v/>
      </c>
      <c r="D264" s="207" t="str">
        <f>IF('Dépenses rémunération au réel'!$D264="","",'Dépenses rémunération au réel'!$D264)</f>
        <v/>
      </c>
      <c r="E264" s="123" t="str">
        <f>IF('Dépenses rémunération au réel'!$E264="","",'Dépenses rémunération au réel'!$E264)</f>
        <v/>
      </c>
      <c r="F264" s="123" t="str">
        <f>IF('Dépenses rémunération au réel'!$F264="","",'Dépenses rémunération au réel'!$F264)</f>
        <v/>
      </c>
      <c r="G264" s="296" t="str">
        <f>IF('Dépenses rémunération au réel'!$G264="","",'Dépenses rémunération au réel'!$G264)</f>
        <v/>
      </c>
      <c r="H264" s="296" t="str">
        <f>IF('Dépenses rémunération au réel'!$H264="","",'Dépenses rémunération au réel'!$H264)</f>
        <v/>
      </c>
      <c r="I264" s="140" t="str">
        <f>IF('Dépenses rémunération au réel'!$I264="","",'Dépenses rémunération au réel'!$I264)</f>
        <v/>
      </c>
      <c r="J264" s="192" t="str">
        <f>IF('Dépenses rémunération au réel'!$J264="","",'Dépenses rémunération au réel'!$J264)</f>
        <v/>
      </c>
      <c r="K264" s="200" t="str">
        <f>IF('Dépenses rémunération au réel'!$K264="","",'Dépenses rémunération au réel'!$K264)</f>
        <v/>
      </c>
      <c r="L264" s="215" t="str">
        <f>IF('Dépenses rémunération au réel'!$L264=0,"",'Dépenses rémunération au réel'!$L264)</f>
        <v/>
      </c>
      <c r="M264" s="191"/>
      <c r="N264" s="337" t="str">
        <f t="shared" ref="N264:N327" si="27">IF(M264="KO","",IF(M264="","",G264))</f>
        <v/>
      </c>
      <c r="O264" s="337" t="str">
        <f t="shared" ref="O264:O327" si="28">IF(M264="KO","",IF(M264="","",H264))</f>
        <v/>
      </c>
      <c r="P264" s="191"/>
      <c r="Q264" s="340"/>
      <c r="R264" s="340"/>
      <c r="S264" s="141" t="str">
        <f t="shared" ref="S264:S327" si="29">IF($P264="","",IF(OR(($P264=0),($Q264=0)),0,P264/Q264*R264))</f>
        <v/>
      </c>
      <c r="T264" s="357"/>
      <c r="U264" s="193"/>
      <c r="V264" s="209" t="str">
        <f t="shared" si="25"/>
        <v/>
      </c>
      <c r="W264" s="209" t="str">
        <f t="shared" ref="W264:W327" si="30">IF(P264="","",MIN(S264,V264))</f>
        <v/>
      </c>
      <c r="X264" s="450" t="str">
        <f>IF(AND(OR(M264="KO",L264&lt;&gt;""),OR(M264="",N264="",O264="")),Listes!$A$68,IF(AND(L264&lt;S264,U264=""),Listes!$A$70,IF(AND(L264&lt;&gt;"",S264&lt;L264,T264=""),Listes!$A$72,IF(AND(Y264="",OR(M264&lt;&gt;"",N264&lt;&gt;"",O264&lt;&gt;"",P264&lt;&gt;"",Q264&lt;&gt;"",R264&lt;&gt;"")),Listes!$A$73,""))))</f>
        <v/>
      </c>
      <c r="Y264" s="291"/>
      <c r="Z264" s="155">
        <f t="shared" si="26"/>
        <v>0</v>
      </c>
    </row>
    <row r="265" spans="1:26" ht="16.149999999999999" customHeight="1" x14ac:dyDescent="0.35">
      <c r="A265" s="126">
        <v>259</v>
      </c>
      <c r="B265" s="206" t="str">
        <f>IF('Dépenses rémunération au réel'!$B265="","",'Dépenses rémunération au réel'!$B265)</f>
        <v/>
      </c>
      <c r="C265" s="206" t="str">
        <f>IF('Dépenses rémunération au réel'!$C265="","",'Dépenses rémunération au réel'!$C265)</f>
        <v/>
      </c>
      <c r="D265" s="207" t="str">
        <f>IF('Dépenses rémunération au réel'!$D265="","",'Dépenses rémunération au réel'!$D265)</f>
        <v/>
      </c>
      <c r="E265" s="123" t="str">
        <f>IF('Dépenses rémunération au réel'!$E265="","",'Dépenses rémunération au réel'!$E265)</f>
        <v/>
      </c>
      <c r="F265" s="123" t="str">
        <f>IF('Dépenses rémunération au réel'!$F265="","",'Dépenses rémunération au réel'!$F265)</f>
        <v/>
      </c>
      <c r="G265" s="296" t="str">
        <f>IF('Dépenses rémunération au réel'!$G265="","",'Dépenses rémunération au réel'!$G265)</f>
        <v/>
      </c>
      <c r="H265" s="296" t="str">
        <f>IF('Dépenses rémunération au réel'!$H265="","",'Dépenses rémunération au réel'!$H265)</f>
        <v/>
      </c>
      <c r="I265" s="140" t="str">
        <f>IF('Dépenses rémunération au réel'!$I265="","",'Dépenses rémunération au réel'!$I265)</f>
        <v/>
      </c>
      <c r="J265" s="192" t="str">
        <f>IF('Dépenses rémunération au réel'!$J265="","",'Dépenses rémunération au réel'!$J265)</f>
        <v/>
      </c>
      <c r="K265" s="200" t="str">
        <f>IF('Dépenses rémunération au réel'!$K265="","",'Dépenses rémunération au réel'!$K265)</f>
        <v/>
      </c>
      <c r="L265" s="215" t="str">
        <f>IF('Dépenses rémunération au réel'!$L265=0,"",'Dépenses rémunération au réel'!$L265)</f>
        <v/>
      </c>
      <c r="M265" s="191"/>
      <c r="N265" s="337" t="str">
        <f t="shared" si="27"/>
        <v/>
      </c>
      <c r="O265" s="337" t="str">
        <f t="shared" si="28"/>
        <v/>
      </c>
      <c r="P265" s="191"/>
      <c r="Q265" s="340"/>
      <c r="R265" s="340"/>
      <c r="S265" s="141" t="str">
        <f t="shared" si="29"/>
        <v/>
      </c>
      <c r="T265" s="357"/>
      <c r="U265" s="193"/>
      <c r="V265" s="209" t="str">
        <f t="shared" si="25"/>
        <v/>
      </c>
      <c r="W265" s="209" t="str">
        <f t="shared" si="30"/>
        <v/>
      </c>
      <c r="X265" s="450" t="str">
        <f>IF(AND(OR(M265="KO",L265&lt;&gt;""),OR(M265="",N265="",O265="")),Listes!$A$68,IF(AND(L265&lt;S265,U265=""),Listes!$A$70,IF(AND(L265&lt;&gt;"",S265&lt;L265,T265=""),Listes!$A$72,IF(AND(Y265="",OR(M265&lt;&gt;"",N265&lt;&gt;"",O265&lt;&gt;"",P265&lt;&gt;"",Q265&lt;&gt;"",R265&lt;&gt;"")),Listes!$A$73,""))))</f>
        <v/>
      </c>
      <c r="Y265" s="291"/>
      <c r="Z265" s="155">
        <f t="shared" si="26"/>
        <v>0</v>
      </c>
    </row>
    <row r="266" spans="1:26" ht="16.149999999999999" customHeight="1" x14ac:dyDescent="0.35">
      <c r="A266" s="126">
        <v>260</v>
      </c>
      <c r="B266" s="206" t="str">
        <f>IF('Dépenses rémunération au réel'!$B266="","",'Dépenses rémunération au réel'!$B266)</f>
        <v/>
      </c>
      <c r="C266" s="206" t="str">
        <f>IF('Dépenses rémunération au réel'!$C266="","",'Dépenses rémunération au réel'!$C266)</f>
        <v/>
      </c>
      <c r="D266" s="207" t="str">
        <f>IF('Dépenses rémunération au réel'!$D266="","",'Dépenses rémunération au réel'!$D266)</f>
        <v/>
      </c>
      <c r="E266" s="123" t="str">
        <f>IF('Dépenses rémunération au réel'!$E266="","",'Dépenses rémunération au réel'!$E266)</f>
        <v/>
      </c>
      <c r="F266" s="123" t="str">
        <f>IF('Dépenses rémunération au réel'!$F266="","",'Dépenses rémunération au réel'!$F266)</f>
        <v/>
      </c>
      <c r="G266" s="296" t="str">
        <f>IF('Dépenses rémunération au réel'!$G266="","",'Dépenses rémunération au réel'!$G266)</f>
        <v/>
      </c>
      <c r="H266" s="296" t="str">
        <f>IF('Dépenses rémunération au réel'!$H266="","",'Dépenses rémunération au réel'!$H266)</f>
        <v/>
      </c>
      <c r="I266" s="140" t="str">
        <f>IF('Dépenses rémunération au réel'!$I266="","",'Dépenses rémunération au réel'!$I266)</f>
        <v/>
      </c>
      <c r="J266" s="192" t="str">
        <f>IF('Dépenses rémunération au réel'!$J266="","",'Dépenses rémunération au réel'!$J266)</f>
        <v/>
      </c>
      <c r="K266" s="200" t="str">
        <f>IF('Dépenses rémunération au réel'!$K266="","",'Dépenses rémunération au réel'!$K266)</f>
        <v/>
      </c>
      <c r="L266" s="215" t="str">
        <f>IF('Dépenses rémunération au réel'!$L266=0,"",'Dépenses rémunération au réel'!$L266)</f>
        <v/>
      </c>
      <c r="M266" s="191"/>
      <c r="N266" s="337" t="str">
        <f t="shared" si="27"/>
        <v/>
      </c>
      <c r="O266" s="337" t="str">
        <f t="shared" si="28"/>
        <v/>
      </c>
      <c r="P266" s="191"/>
      <c r="Q266" s="340"/>
      <c r="R266" s="340"/>
      <c r="S266" s="141" t="str">
        <f t="shared" si="29"/>
        <v/>
      </c>
      <c r="T266" s="357"/>
      <c r="U266" s="193"/>
      <c r="V266" s="209" t="str">
        <f t="shared" si="25"/>
        <v/>
      </c>
      <c r="W266" s="209" t="str">
        <f t="shared" si="30"/>
        <v/>
      </c>
      <c r="X266" s="450" t="str">
        <f>IF(AND(OR(M266="KO",L266&lt;&gt;""),OR(M266="",N266="",O266="")),Listes!$A$68,IF(AND(L266&lt;S266,U266=""),Listes!$A$70,IF(AND(L266&lt;&gt;"",S266&lt;L266,T266=""),Listes!$A$72,IF(AND(Y266="",OR(M266&lt;&gt;"",N266&lt;&gt;"",O266&lt;&gt;"",P266&lt;&gt;"",Q266&lt;&gt;"",R266&lt;&gt;"")),Listes!$A$73,""))))</f>
        <v/>
      </c>
      <c r="Y266" s="291"/>
      <c r="Z266" s="155">
        <f t="shared" si="26"/>
        <v>0</v>
      </c>
    </row>
    <row r="267" spans="1:26" ht="16.149999999999999" customHeight="1" x14ac:dyDescent="0.35">
      <c r="A267" s="126">
        <v>261</v>
      </c>
      <c r="B267" s="206" t="str">
        <f>IF('Dépenses rémunération au réel'!$B267="","",'Dépenses rémunération au réel'!$B267)</f>
        <v/>
      </c>
      <c r="C267" s="206" t="str">
        <f>IF('Dépenses rémunération au réel'!$C267="","",'Dépenses rémunération au réel'!$C267)</f>
        <v/>
      </c>
      <c r="D267" s="207" t="str">
        <f>IF('Dépenses rémunération au réel'!$D267="","",'Dépenses rémunération au réel'!$D267)</f>
        <v/>
      </c>
      <c r="E267" s="123" t="str">
        <f>IF('Dépenses rémunération au réel'!$E267="","",'Dépenses rémunération au réel'!$E267)</f>
        <v/>
      </c>
      <c r="F267" s="123" t="str">
        <f>IF('Dépenses rémunération au réel'!$F267="","",'Dépenses rémunération au réel'!$F267)</f>
        <v/>
      </c>
      <c r="G267" s="296" t="str">
        <f>IF('Dépenses rémunération au réel'!$G267="","",'Dépenses rémunération au réel'!$G267)</f>
        <v/>
      </c>
      <c r="H267" s="296" t="str">
        <f>IF('Dépenses rémunération au réel'!$H267="","",'Dépenses rémunération au réel'!$H267)</f>
        <v/>
      </c>
      <c r="I267" s="140" t="str">
        <f>IF('Dépenses rémunération au réel'!$I267="","",'Dépenses rémunération au réel'!$I267)</f>
        <v/>
      </c>
      <c r="J267" s="192" t="str">
        <f>IF('Dépenses rémunération au réel'!$J267="","",'Dépenses rémunération au réel'!$J267)</f>
        <v/>
      </c>
      <c r="K267" s="200" t="str">
        <f>IF('Dépenses rémunération au réel'!$K267="","",'Dépenses rémunération au réel'!$K267)</f>
        <v/>
      </c>
      <c r="L267" s="215" t="str">
        <f>IF('Dépenses rémunération au réel'!$L267=0,"",'Dépenses rémunération au réel'!$L267)</f>
        <v/>
      </c>
      <c r="M267" s="191"/>
      <c r="N267" s="337" t="str">
        <f t="shared" si="27"/>
        <v/>
      </c>
      <c r="O267" s="337" t="str">
        <f t="shared" si="28"/>
        <v/>
      </c>
      <c r="P267" s="191"/>
      <c r="Q267" s="340"/>
      <c r="R267" s="340"/>
      <c r="S267" s="141" t="str">
        <f t="shared" si="29"/>
        <v/>
      </c>
      <c r="T267" s="357"/>
      <c r="U267" s="193"/>
      <c r="V267" s="209" t="str">
        <f t="shared" si="25"/>
        <v/>
      </c>
      <c r="W267" s="209" t="str">
        <f t="shared" si="30"/>
        <v/>
      </c>
      <c r="X267" s="450" t="str">
        <f>IF(AND(OR(M267="KO",L267&lt;&gt;""),OR(M267="",N267="",O267="")),Listes!$A$68,IF(AND(L267&lt;S267,U267=""),Listes!$A$70,IF(AND(L267&lt;&gt;"",S267&lt;L267,T267=""),Listes!$A$72,IF(AND(Y267="",OR(M267&lt;&gt;"",N267&lt;&gt;"",O267&lt;&gt;"",P267&lt;&gt;"",Q267&lt;&gt;"",R267&lt;&gt;"")),Listes!$A$73,""))))</f>
        <v/>
      </c>
      <c r="Y267" s="291"/>
      <c r="Z267" s="155">
        <f t="shared" si="26"/>
        <v>0</v>
      </c>
    </row>
    <row r="268" spans="1:26" ht="16.149999999999999" customHeight="1" x14ac:dyDescent="0.35">
      <c r="A268" s="126">
        <v>262</v>
      </c>
      <c r="B268" s="206" t="str">
        <f>IF('Dépenses rémunération au réel'!$B268="","",'Dépenses rémunération au réel'!$B268)</f>
        <v/>
      </c>
      <c r="C268" s="206" t="str">
        <f>IF('Dépenses rémunération au réel'!$C268="","",'Dépenses rémunération au réel'!$C268)</f>
        <v/>
      </c>
      <c r="D268" s="207" t="str">
        <f>IF('Dépenses rémunération au réel'!$D268="","",'Dépenses rémunération au réel'!$D268)</f>
        <v/>
      </c>
      <c r="E268" s="123" t="str">
        <f>IF('Dépenses rémunération au réel'!$E268="","",'Dépenses rémunération au réel'!$E268)</f>
        <v/>
      </c>
      <c r="F268" s="123" t="str">
        <f>IF('Dépenses rémunération au réel'!$F268="","",'Dépenses rémunération au réel'!$F268)</f>
        <v/>
      </c>
      <c r="G268" s="296" t="str">
        <f>IF('Dépenses rémunération au réel'!$G268="","",'Dépenses rémunération au réel'!$G268)</f>
        <v/>
      </c>
      <c r="H268" s="296" t="str">
        <f>IF('Dépenses rémunération au réel'!$H268="","",'Dépenses rémunération au réel'!$H268)</f>
        <v/>
      </c>
      <c r="I268" s="140" t="str">
        <f>IF('Dépenses rémunération au réel'!$I268="","",'Dépenses rémunération au réel'!$I268)</f>
        <v/>
      </c>
      <c r="J268" s="192" t="str">
        <f>IF('Dépenses rémunération au réel'!$J268="","",'Dépenses rémunération au réel'!$J268)</f>
        <v/>
      </c>
      <c r="K268" s="200" t="str">
        <f>IF('Dépenses rémunération au réel'!$K268="","",'Dépenses rémunération au réel'!$K268)</f>
        <v/>
      </c>
      <c r="L268" s="215" t="str">
        <f>IF('Dépenses rémunération au réel'!$L268=0,"",'Dépenses rémunération au réel'!$L268)</f>
        <v/>
      </c>
      <c r="M268" s="191"/>
      <c r="N268" s="337" t="str">
        <f t="shared" si="27"/>
        <v/>
      </c>
      <c r="O268" s="337" t="str">
        <f t="shared" si="28"/>
        <v/>
      </c>
      <c r="P268" s="191"/>
      <c r="Q268" s="340"/>
      <c r="R268" s="340"/>
      <c r="S268" s="141" t="str">
        <f t="shared" si="29"/>
        <v/>
      </c>
      <c r="T268" s="357"/>
      <c r="U268" s="193"/>
      <c r="V268" s="209" t="str">
        <f t="shared" si="25"/>
        <v/>
      </c>
      <c r="W268" s="209" t="str">
        <f t="shared" si="30"/>
        <v/>
      </c>
      <c r="X268" s="450" t="str">
        <f>IF(AND(OR(M268="KO",L268&lt;&gt;""),OR(M268="",N268="",O268="")),Listes!$A$68,IF(AND(L268&lt;S268,U268=""),Listes!$A$70,IF(AND(L268&lt;&gt;"",S268&lt;L268,T268=""),Listes!$A$72,IF(AND(Y268="",OR(M268&lt;&gt;"",N268&lt;&gt;"",O268&lt;&gt;"",P268&lt;&gt;"",Q268&lt;&gt;"",R268&lt;&gt;"")),Listes!$A$73,""))))</f>
        <v/>
      </c>
      <c r="Y268" s="291"/>
      <c r="Z268" s="155">
        <f t="shared" si="26"/>
        <v>0</v>
      </c>
    </row>
    <row r="269" spans="1:26" ht="16.149999999999999" customHeight="1" x14ac:dyDescent="0.35">
      <c r="A269" s="126">
        <v>263</v>
      </c>
      <c r="B269" s="206" t="str">
        <f>IF('Dépenses rémunération au réel'!$B269="","",'Dépenses rémunération au réel'!$B269)</f>
        <v/>
      </c>
      <c r="C269" s="206" t="str">
        <f>IF('Dépenses rémunération au réel'!$C269="","",'Dépenses rémunération au réel'!$C269)</f>
        <v/>
      </c>
      <c r="D269" s="207" t="str">
        <f>IF('Dépenses rémunération au réel'!$D269="","",'Dépenses rémunération au réel'!$D269)</f>
        <v/>
      </c>
      <c r="E269" s="123" t="str">
        <f>IF('Dépenses rémunération au réel'!$E269="","",'Dépenses rémunération au réel'!$E269)</f>
        <v/>
      </c>
      <c r="F269" s="123" t="str">
        <f>IF('Dépenses rémunération au réel'!$F269="","",'Dépenses rémunération au réel'!$F269)</f>
        <v/>
      </c>
      <c r="G269" s="296" t="str">
        <f>IF('Dépenses rémunération au réel'!$G269="","",'Dépenses rémunération au réel'!$G269)</f>
        <v/>
      </c>
      <c r="H269" s="296" t="str">
        <f>IF('Dépenses rémunération au réel'!$H269="","",'Dépenses rémunération au réel'!$H269)</f>
        <v/>
      </c>
      <c r="I269" s="140" t="str">
        <f>IF('Dépenses rémunération au réel'!$I269="","",'Dépenses rémunération au réel'!$I269)</f>
        <v/>
      </c>
      <c r="J269" s="192" t="str">
        <f>IF('Dépenses rémunération au réel'!$J269="","",'Dépenses rémunération au réel'!$J269)</f>
        <v/>
      </c>
      <c r="K269" s="200" t="str">
        <f>IF('Dépenses rémunération au réel'!$K269="","",'Dépenses rémunération au réel'!$K269)</f>
        <v/>
      </c>
      <c r="L269" s="215" t="str">
        <f>IF('Dépenses rémunération au réel'!$L269=0,"",'Dépenses rémunération au réel'!$L269)</f>
        <v/>
      </c>
      <c r="M269" s="191"/>
      <c r="N269" s="337" t="str">
        <f t="shared" si="27"/>
        <v/>
      </c>
      <c r="O269" s="337" t="str">
        <f t="shared" si="28"/>
        <v/>
      </c>
      <c r="P269" s="191"/>
      <c r="Q269" s="340"/>
      <c r="R269" s="340"/>
      <c r="S269" s="141" t="str">
        <f t="shared" si="29"/>
        <v/>
      </c>
      <c r="T269" s="357"/>
      <c r="U269" s="193"/>
      <c r="V269" s="209" t="str">
        <f t="shared" si="25"/>
        <v/>
      </c>
      <c r="W269" s="209" t="str">
        <f t="shared" si="30"/>
        <v/>
      </c>
      <c r="X269" s="450" t="str">
        <f>IF(AND(OR(M269="KO",L269&lt;&gt;""),OR(M269="",N269="",O269="")),Listes!$A$68,IF(AND(L269&lt;S269,U269=""),Listes!$A$70,IF(AND(L269&lt;&gt;"",S269&lt;L269,T269=""),Listes!$A$72,IF(AND(Y269="",OR(M269&lt;&gt;"",N269&lt;&gt;"",O269&lt;&gt;"",P269&lt;&gt;"",Q269&lt;&gt;"",R269&lt;&gt;"")),Listes!$A$73,""))))</f>
        <v/>
      </c>
      <c r="Y269" s="291"/>
      <c r="Z269" s="155">
        <f t="shared" si="26"/>
        <v>0</v>
      </c>
    </row>
    <row r="270" spans="1:26" ht="16.149999999999999" customHeight="1" x14ac:dyDescent="0.35">
      <c r="A270" s="126">
        <v>264</v>
      </c>
      <c r="B270" s="206" t="str">
        <f>IF('Dépenses rémunération au réel'!$B270="","",'Dépenses rémunération au réel'!$B270)</f>
        <v/>
      </c>
      <c r="C270" s="206" t="str">
        <f>IF('Dépenses rémunération au réel'!$C270="","",'Dépenses rémunération au réel'!$C270)</f>
        <v/>
      </c>
      <c r="D270" s="207" t="str">
        <f>IF('Dépenses rémunération au réel'!$D270="","",'Dépenses rémunération au réel'!$D270)</f>
        <v/>
      </c>
      <c r="E270" s="123" t="str">
        <f>IF('Dépenses rémunération au réel'!$E270="","",'Dépenses rémunération au réel'!$E270)</f>
        <v/>
      </c>
      <c r="F270" s="123" t="str">
        <f>IF('Dépenses rémunération au réel'!$F270="","",'Dépenses rémunération au réel'!$F270)</f>
        <v/>
      </c>
      <c r="G270" s="296" t="str">
        <f>IF('Dépenses rémunération au réel'!$G270="","",'Dépenses rémunération au réel'!$G270)</f>
        <v/>
      </c>
      <c r="H270" s="296" t="str">
        <f>IF('Dépenses rémunération au réel'!$H270="","",'Dépenses rémunération au réel'!$H270)</f>
        <v/>
      </c>
      <c r="I270" s="140" t="str">
        <f>IF('Dépenses rémunération au réel'!$I270="","",'Dépenses rémunération au réel'!$I270)</f>
        <v/>
      </c>
      <c r="J270" s="192" t="str">
        <f>IF('Dépenses rémunération au réel'!$J270="","",'Dépenses rémunération au réel'!$J270)</f>
        <v/>
      </c>
      <c r="K270" s="200" t="str">
        <f>IF('Dépenses rémunération au réel'!$K270="","",'Dépenses rémunération au réel'!$K270)</f>
        <v/>
      </c>
      <c r="L270" s="215" t="str">
        <f>IF('Dépenses rémunération au réel'!$L270=0,"",'Dépenses rémunération au réel'!$L270)</f>
        <v/>
      </c>
      <c r="M270" s="191"/>
      <c r="N270" s="337" t="str">
        <f t="shared" si="27"/>
        <v/>
      </c>
      <c r="O270" s="337" t="str">
        <f t="shared" si="28"/>
        <v/>
      </c>
      <c r="P270" s="191"/>
      <c r="Q270" s="340"/>
      <c r="R270" s="340"/>
      <c r="S270" s="141" t="str">
        <f t="shared" si="29"/>
        <v/>
      </c>
      <c r="T270" s="357"/>
      <c r="U270" s="193"/>
      <c r="V270" s="209" t="str">
        <f t="shared" si="25"/>
        <v/>
      </c>
      <c r="W270" s="209" t="str">
        <f t="shared" si="30"/>
        <v/>
      </c>
      <c r="X270" s="450" t="str">
        <f>IF(AND(OR(M270="KO",L270&lt;&gt;""),OR(M270="",N270="",O270="")),Listes!$A$68,IF(AND(L270&lt;S270,U270=""),Listes!$A$70,IF(AND(L270&lt;&gt;"",S270&lt;L270,T270=""),Listes!$A$72,IF(AND(Y270="",OR(M270&lt;&gt;"",N270&lt;&gt;"",O270&lt;&gt;"",P270&lt;&gt;"",Q270&lt;&gt;"",R270&lt;&gt;"")),Listes!$A$73,""))))</f>
        <v/>
      </c>
      <c r="Y270" s="291"/>
      <c r="Z270" s="155">
        <f t="shared" si="26"/>
        <v>0</v>
      </c>
    </row>
    <row r="271" spans="1:26" ht="16.149999999999999" customHeight="1" x14ac:dyDescent="0.35">
      <c r="A271" s="126">
        <v>265</v>
      </c>
      <c r="B271" s="206" t="str">
        <f>IF('Dépenses rémunération au réel'!$B271="","",'Dépenses rémunération au réel'!$B271)</f>
        <v/>
      </c>
      <c r="C271" s="206" t="str">
        <f>IF('Dépenses rémunération au réel'!$C271="","",'Dépenses rémunération au réel'!$C271)</f>
        <v/>
      </c>
      <c r="D271" s="207" t="str">
        <f>IF('Dépenses rémunération au réel'!$D271="","",'Dépenses rémunération au réel'!$D271)</f>
        <v/>
      </c>
      <c r="E271" s="123" t="str">
        <f>IF('Dépenses rémunération au réel'!$E271="","",'Dépenses rémunération au réel'!$E271)</f>
        <v/>
      </c>
      <c r="F271" s="123" t="str">
        <f>IF('Dépenses rémunération au réel'!$F271="","",'Dépenses rémunération au réel'!$F271)</f>
        <v/>
      </c>
      <c r="G271" s="296" t="str">
        <f>IF('Dépenses rémunération au réel'!$G271="","",'Dépenses rémunération au réel'!$G271)</f>
        <v/>
      </c>
      <c r="H271" s="296" t="str">
        <f>IF('Dépenses rémunération au réel'!$H271="","",'Dépenses rémunération au réel'!$H271)</f>
        <v/>
      </c>
      <c r="I271" s="140" t="str">
        <f>IF('Dépenses rémunération au réel'!$I271="","",'Dépenses rémunération au réel'!$I271)</f>
        <v/>
      </c>
      <c r="J271" s="192" t="str">
        <f>IF('Dépenses rémunération au réel'!$J271="","",'Dépenses rémunération au réel'!$J271)</f>
        <v/>
      </c>
      <c r="K271" s="200" t="str">
        <f>IF('Dépenses rémunération au réel'!$K271="","",'Dépenses rémunération au réel'!$K271)</f>
        <v/>
      </c>
      <c r="L271" s="215" t="str">
        <f>IF('Dépenses rémunération au réel'!$L271=0,"",'Dépenses rémunération au réel'!$L271)</f>
        <v/>
      </c>
      <c r="M271" s="191"/>
      <c r="N271" s="337" t="str">
        <f t="shared" si="27"/>
        <v/>
      </c>
      <c r="O271" s="337" t="str">
        <f t="shared" si="28"/>
        <v/>
      </c>
      <c r="P271" s="191"/>
      <c r="Q271" s="340"/>
      <c r="R271" s="340"/>
      <c r="S271" s="141" t="str">
        <f t="shared" si="29"/>
        <v/>
      </c>
      <c r="T271" s="357"/>
      <c r="U271" s="193"/>
      <c r="V271" s="209" t="str">
        <f t="shared" si="25"/>
        <v/>
      </c>
      <c r="W271" s="209" t="str">
        <f t="shared" si="30"/>
        <v/>
      </c>
      <c r="X271" s="450" t="str">
        <f>IF(AND(OR(M271="KO",L271&lt;&gt;""),OR(M271="",N271="",O271="")),Listes!$A$68,IF(AND(L271&lt;S271,U271=""),Listes!$A$70,IF(AND(L271&lt;&gt;"",S271&lt;L271,T271=""),Listes!$A$72,IF(AND(Y271="",OR(M271&lt;&gt;"",N271&lt;&gt;"",O271&lt;&gt;"",P271&lt;&gt;"",Q271&lt;&gt;"",R271&lt;&gt;"")),Listes!$A$73,""))))</f>
        <v/>
      </c>
      <c r="Y271" s="291"/>
      <c r="Z271" s="155">
        <f t="shared" si="26"/>
        <v>0</v>
      </c>
    </row>
    <row r="272" spans="1:26" ht="16.149999999999999" customHeight="1" x14ac:dyDescent="0.35">
      <c r="A272" s="126">
        <v>266</v>
      </c>
      <c r="B272" s="206" t="str">
        <f>IF('Dépenses rémunération au réel'!$B272="","",'Dépenses rémunération au réel'!$B272)</f>
        <v/>
      </c>
      <c r="C272" s="206" t="str">
        <f>IF('Dépenses rémunération au réel'!$C272="","",'Dépenses rémunération au réel'!$C272)</f>
        <v/>
      </c>
      <c r="D272" s="207" t="str">
        <f>IF('Dépenses rémunération au réel'!$D272="","",'Dépenses rémunération au réel'!$D272)</f>
        <v/>
      </c>
      <c r="E272" s="123" t="str">
        <f>IF('Dépenses rémunération au réel'!$E272="","",'Dépenses rémunération au réel'!$E272)</f>
        <v/>
      </c>
      <c r="F272" s="123" t="str">
        <f>IF('Dépenses rémunération au réel'!$F272="","",'Dépenses rémunération au réel'!$F272)</f>
        <v/>
      </c>
      <c r="G272" s="296" t="str">
        <f>IF('Dépenses rémunération au réel'!$G272="","",'Dépenses rémunération au réel'!$G272)</f>
        <v/>
      </c>
      <c r="H272" s="296" t="str">
        <f>IF('Dépenses rémunération au réel'!$H272="","",'Dépenses rémunération au réel'!$H272)</f>
        <v/>
      </c>
      <c r="I272" s="140" t="str">
        <f>IF('Dépenses rémunération au réel'!$I272="","",'Dépenses rémunération au réel'!$I272)</f>
        <v/>
      </c>
      <c r="J272" s="192" t="str">
        <f>IF('Dépenses rémunération au réel'!$J272="","",'Dépenses rémunération au réel'!$J272)</f>
        <v/>
      </c>
      <c r="K272" s="200" t="str">
        <f>IF('Dépenses rémunération au réel'!$K272="","",'Dépenses rémunération au réel'!$K272)</f>
        <v/>
      </c>
      <c r="L272" s="215" t="str">
        <f>IF('Dépenses rémunération au réel'!$L272=0,"",'Dépenses rémunération au réel'!$L272)</f>
        <v/>
      </c>
      <c r="M272" s="191"/>
      <c r="N272" s="337" t="str">
        <f t="shared" si="27"/>
        <v/>
      </c>
      <c r="O272" s="337" t="str">
        <f t="shared" si="28"/>
        <v/>
      </c>
      <c r="P272" s="191"/>
      <c r="Q272" s="340"/>
      <c r="R272" s="340"/>
      <c r="S272" s="141" t="str">
        <f t="shared" si="29"/>
        <v/>
      </c>
      <c r="T272" s="357"/>
      <c r="U272" s="193"/>
      <c r="V272" s="209" t="str">
        <f t="shared" si="25"/>
        <v/>
      </c>
      <c r="W272" s="209" t="str">
        <f t="shared" si="30"/>
        <v/>
      </c>
      <c r="X272" s="450" t="str">
        <f>IF(AND(OR(M272="KO",L272&lt;&gt;""),OR(M272="",N272="",O272="")),Listes!$A$68,IF(AND(L272&lt;S272,U272=""),Listes!$A$70,IF(AND(L272&lt;&gt;"",S272&lt;L272,T272=""),Listes!$A$72,IF(AND(Y272="",OR(M272&lt;&gt;"",N272&lt;&gt;"",O272&lt;&gt;"",P272&lt;&gt;"",Q272&lt;&gt;"",R272&lt;&gt;"")),Listes!$A$73,""))))</f>
        <v/>
      </c>
      <c r="Y272" s="291"/>
      <c r="Z272" s="155">
        <f t="shared" si="26"/>
        <v>0</v>
      </c>
    </row>
    <row r="273" spans="1:26" ht="16.149999999999999" customHeight="1" x14ac:dyDescent="0.35">
      <c r="A273" s="126">
        <v>267</v>
      </c>
      <c r="B273" s="206" t="str">
        <f>IF('Dépenses rémunération au réel'!$B273="","",'Dépenses rémunération au réel'!$B273)</f>
        <v/>
      </c>
      <c r="C273" s="206" t="str">
        <f>IF('Dépenses rémunération au réel'!$C273="","",'Dépenses rémunération au réel'!$C273)</f>
        <v/>
      </c>
      <c r="D273" s="207" t="str">
        <f>IF('Dépenses rémunération au réel'!$D273="","",'Dépenses rémunération au réel'!$D273)</f>
        <v/>
      </c>
      <c r="E273" s="123" t="str">
        <f>IF('Dépenses rémunération au réel'!$E273="","",'Dépenses rémunération au réel'!$E273)</f>
        <v/>
      </c>
      <c r="F273" s="123" t="str">
        <f>IF('Dépenses rémunération au réel'!$F273="","",'Dépenses rémunération au réel'!$F273)</f>
        <v/>
      </c>
      <c r="G273" s="296" t="str">
        <f>IF('Dépenses rémunération au réel'!$G273="","",'Dépenses rémunération au réel'!$G273)</f>
        <v/>
      </c>
      <c r="H273" s="296" t="str">
        <f>IF('Dépenses rémunération au réel'!$H273="","",'Dépenses rémunération au réel'!$H273)</f>
        <v/>
      </c>
      <c r="I273" s="140" t="str">
        <f>IF('Dépenses rémunération au réel'!$I273="","",'Dépenses rémunération au réel'!$I273)</f>
        <v/>
      </c>
      <c r="J273" s="192" t="str">
        <f>IF('Dépenses rémunération au réel'!$J273="","",'Dépenses rémunération au réel'!$J273)</f>
        <v/>
      </c>
      <c r="K273" s="200" t="str">
        <f>IF('Dépenses rémunération au réel'!$K273="","",'Dépenses rémunération au réel'!$K273)</f>
        <v/>
      </c>
      <c r="L273" s="215" t="str">
        <f>IF('Dépenses rémunération au réel'!$L273=0,"",'Dépenses rémunération au réel'!$L273)</f>
        <v/>
      </c>
      <c r="M273" s="191"/>
      <c r="N273" s="337" t="str">
        <f t="shared" si="27"/>
        <v/>
      </c>
      <c r="O273" s="337" t="str">
        <f t="shared" si="28"/>
        <v/>
      </c>
      <c r="P273" s="191"/>
      <c r="Q273" s="340"/>
      <c r="R273" s="340"/>
      <c r="S273" s="141" t="str">
        <f t="shared" si="29"/>
        <v/>
      </c>
      <c r="T273" s="357"/>
      <c r="U273" s="193"/>
      <c r="V273" s="209" t="str">
        <f t="shared" si="25"/>
        <v/>
      </c>
      <c r="W273" s="209" t="str">
        <f t="shared" si="30"/>
        <v/>
      </c>
      <c r="X273" s="450" t="str">
        <f>IF(AND(OR(M273="KO",L273&lt;&gt;""),OR(M273="",N273="",O273="")),Listes!$A$68,IF(AND(L273&lt;S273,U273=""),Listes!$A$70,IF(AND(L273&lt;&gt;"",S273&lt;L273,T273=""),Listes!$A$72,IF(AND(Y273="",OR(M273&lt;&gt;"",N273&lt;&gt;"",O273&lt;&gt;"",P273&lt;&gt;"",Q273&lt;&gt;"",R273&lt;&gt;"")),Listes!$A$73,""))))</f>
        <v/>
      </c>
      <c r="Y273" s="291"/>
      <c r="Z273" s="155">
        <f t="shared" si="26"/>
        <v>0</v>
      </c>
    </row>
    <row r="274" spans="1:26" ht="16.149999999999999" customHeight="1" x14ac:dyDescent="0.35">
      <c r="A274" s="126">
        <v>268</v>
      </c>
      <c r="B274" s="206" t="str">
        <f>IF('Dépenses rémunération au réel'!$B274="","",'Dépenses rémunération au réel'!$B274)</f>
        <v/>
      </c>
      <c r="C274" s="206" t="str">
        <f>IF('Dépenses rémunération au réel'!$C274="","",'Dépenses rémunération au réel'!$C274)</f>
        <v/>
      </c>
      <c r="D274" s="207" t="str">
        <f>IF('Dépenses rémunération au réel'!$D274="","",'Dépenses rémunération au réel'!$D274)</f>
        <v/>
      </c>
      <c r="E274" s="123" t="str">
        <f>IF('Dépenses rémunération au réel'!$E274="","",'Dépenses rémunération au réel'!$E274)</f>
        <v/>
      </c>
      <c r="F274" s="123" t="str">
        <f>IF('Dépenses rémunération au réel'!$F274="","",'Dépenses rémunération au réel'!$F274)</f>
        <v/>
      </c>
      <c r="G274" s="296" t="str">
        <f>IF('Dépenses rémunération au réel'!$G274="","",'Dépenses rémunération au réel'!$G274)</f>
        <v/>
      </c>
      <c r="H274" s="296" t="str">
        <f>IF('Dépenses rémunération au réel'!$H274="","",'Dépenses rémunération au réel'!$H274)</f>
        <v/>
      </c>
      <c r="I274" s="140" t="str">
        <f>IF('Dépenses rémunération au réel'!$I274="","",'Dépenses rémunération au réel'!$I274)</f>
        <v/>
      </c>
      <c r="J274" s="192" t="str">
        <f>IF('Dépenses rémunération au réel'!$J274="","",'Dépenses rémunération au réel'!$J274)</f>
        <v/>
      </c>
      <c r="K274" s="200" t="str">
        <f>IF('Dépenses rémunération au réel'!$K274="","",'Dépenses rémunération au réel'!$K274)</f>
        <v/>
      </c>
      <c r="L274" s="215" t="str">
        <f>IF('Dépenses rémunération au réel'!$L274=0,"",'Dépenses rémunération au réel'!$L274)</f>
        <v/>
      </c>
      <c r="M274" s="191"/>
      <c r="N274" s="337" t="str">
        <f t="shared" si="27"/>
        <v/>
      </c>
      <c r="O274" s="337" t="str">
        <f t="shared" si="28"/>
        <v/>
      </c>
      <c r="P274" s="191"/>
      <c r="Q274" s="340"/>
      <c r="R274" s="340"/>
      <c r="S274" s="141" t="str">
        <f t="shared" si="29"/>
        <v/>
      </c>
      <c r="T274" s="357"/>
      <c r="U274" s="193"/>
      <c r="V274" s="209" t="str">
        <f t="shared" si="25"/>
        <v/>
      </c>
      <c r="W274" s="209" t="str">
        <f t="shared" si="30"/>
        <v/>
      </c>
      <c r="X274" s="450" t="str">
        <f>IF(AND(OR(M274="KO",L274&lt;&gt;""),OR(M274="",N274="",O274="")),Listes!$A$68,IF(AND(L274&lt;S274,U274=""),Listes!$A$70,IF(AND(L274&lt;&gt;"",S274&lt;L274,T274=""),Listes!$A$72,IF(AND(Y274="",OR(M274&lt;&gt;"",N274&lt;&gt;"",O274&lt;&gt;"",P274&lt;&gt;"",Q274&lt;&gt;"",R274&lt;&gt;"")),Listes!$A$73,""))))</f>
        <v/>
      </c>
      <c r="Y274" s="291"/>
      <c r="Z274" s="155">
        <f t="shared" si="26"/>
        <v>0</v>
      </c>
    </row>
    <row r="275" spans="1:26" ht="16.149999999999999" customHeight="1" x14ac:dyDescent="0.35">
      <c r="A275" s="126">
        <v>269</v>
      </c>
      <c r="B275" s="206" t="str">
        <f>IF('Dépenses rémunération au réel'!$B275="","",'Dépenses rémunération au réel'!$B275)</f>
        <v/>
      </c>
      <c r="C275" s="206" t="str">
        <f>IF('Dépenses rémunération au réel'!$C275="","",'Dépenses rémunération au réel'!$C275)</f>
        <v/>
      </c>
      <c r="D275" s="207" t="str">
        <f>IF('Dépenses rémunération au réel'!$D275="","",'Dépenses rémunération au réel'!$D275)</f>
        <v/>
      </c>
      <c r="E275" s="123" t="str">
        <f>IF('Dépenses rémunération au réel'!$E275="","",'Dépenses rémunération au réel'!$E275)</f>
        <v/>
      </c>
      <c r="F275" s="123" t="str">
        <f>IF('Dépenses rémunération au réel'!$F275="","",'Dépenses rémunération au réel'!$F275)</f>
        <v/>
      </c>
      <c r="G275" s="296" t="str">
        <f>IF('Dépenses rémunération au réel'!$G275="","",'Dépenses rémunération au réel'!$G275)</f>
        <v/>
      </c>
      <c r="H275" s="296" t="str">
        <f>IF('Dépenses rémunération au réel'!$H275="","",'Dépenses rémunération au réel'!$H275)</f>
        <v/>
      </c>
      <c r="I275" s="140" t="str">
        <f>IF('Dépenses rémunération au réel'!$I275="","",'Dépenses rémunération au réel'!$I275)</f>
        <v/>
      </c>
      <c r="J275" s="192" t="str">
        <f>IF('Dépenses rémunération au réel'!$J275="","",'Dépenses rémunération au réel'!$J275)</f>
        <v/>
      </c>
      <c r="K275" s="200" t="str">
        <f>IF('Dépenses rémunération au réel'!$K275="","",'Dépenses rémunération au réel'!$K275)</f>
        <v/>
      </c>
      <c r="L275" s="215" t="str">
        <f>IF('Dépenses rémunération au réel'!$L275=0,"",'Dépenses rémunération au réel'!$L275)</f>
        <v/>
      </c>
      <c r="M275" s="191"/>
      <c r="N275" s="337" t="str">
        <f t="shared" si="27"/>
        <v/>
      </c>
      <c r="O275" s="337" t="str">
        <f t="shared" si="28"/>
        <v/>
      </c>
      <c r="P275" s="191"/>
      <c r="Q275" s="340"/>
      <c r="R275" s="340"/>
      <c r="S275" s="141" t="str">
        <f t="shared" si="29"/>
        <v/>
      </c>
      <c r="T275" s="357"/>
      <c r="U275" s="193"/>
      <c r="V275" s="209" t="str">
        <f t="shared" si="25"/>
        <v/>
      </c>
      <c r="W275" s="209" t="str">
        <f t="shared" si="30"/>
        <v/>
      </c>
      <c r="X275" s="450" t="str">
        <f>IF(AND(OR(M275="KO",L275&lt;&gt;""),OR(M275="",N275="",O275="")),Listes!$A$68,IF(AND(L275&lt;S275,U275=""),Listes!$A$70,IF(AND(L275&lt;&gt;"",S275&lt;L275,T275=""),Listes!$A$72,IF(AND(Y275="",OR(M275&lt;&gt;"",N275&lt;&gt;"",O275&lt;&gt;"",P275&lt;&gt;"",Q275&lt;&gt;"",R275&lt;&gt;"")),Listes!$A$73,""))))</f>
        <v/>
      </c>
      <c r="Y275" s="291"/>
      <c r="Z275" s="155">
        <f t="shared" si="26"/>
        <v>0</v>
      </c>
    </row>
    <row r="276" spans="1:26" ht="16.149999999999999" customHeight="1" x14ac:dyDescent="0.35">
      <c r="A276" s="126">
        <v>270</v>
      </c>
      <c r="B276" s="206" t="str">
        <f>IF('Dépenses rémunération au réel'!$B276="","",'Dépenses rémunération au réel'!$B276)</f>
        <v/>
      </c>
      <c r="C276" s="206" t="str">
        <f>IF('Dépenses rémunération au réel'!$C276="","",'Dépenses rémunération au réel'!$C276)</f>
        <v/>
      </c>
      <c r="D276" s="207" t="str">
        <f>IF('Dépenses rémunération au réel'!$D276="","",'Dépenses rémunération au réel'!$D276)</f>
        <v/>
      </c>
      <c r="E276" s="123" t="str">
        <f>IF('Dépenses rémunération au réel'!$E276="","",'Dépenses rémunération au réel'!$E276)</f>
        <v/>
      </c>
      <c r="F276" s="123" t="str">
        <f>IF('Dépenses rémunération au réel'!$F276="","",'Dépenses rémunération au réel'!$F276)</f>
        <v/>
      </c>
      <c r="G276" s="296" t="str">
        <f>IF('Dépenses rémunération au réel'!$G276="","",'Dépenses rémunération au réel'!$G276)</f>
        <v/>
      </c>
      <c r="H276" s="296" t="str">
        <f>IF('Dépenses rémunération au réel'!$H276="","",'Dépenses rémunération au réel'!$H276)</f>
        <v/>
      </c>
      <c r="I276" s="140" t="str">
        <f>IF('Dépenses rémunération au réel'!$I276="","",'Dépenses rémunération au réel'!$I276)</f>
        <v/>
      </c>
      <c r="J276" s="192" t="str">
        <f>IF('Dépenses rémunération au réel'!$J276="","",'Dépenses rémunération au réel'!$J276)</f>
        <v/>
      </c>
      <c r="K276" s="200" t="str">
        <f>IF('Dépenses rémunération au réel'!$K276="","",'Dépenses rémunération au réel'!$K276)</f>
        <v/>
      </c>
      <c r="L276" s="215" t="str">
        <f>IF('Dépenses rémunération au réel'!$L276=0,"",'Dépenses rémunération au réel'!$L276)</f>
        <v/>
      </c>
      <c r="M276" s="191"/>
      <c r="N276" s="337" t="str">
        <f t="shared" si="27"/>
        <v/>
      </c>
      <c r="O276" s="337" t="str">
        <f t="shared" si="28"/>
        <v/>
      </c>
      <c r="P276" s="191"/>
      <c r="Q276" s="340"/>
      <c r="R276" s="340"/>
      <c r="S276" s="141" t="str">
        <f t="shared" si="29"/>
        <v/>
      </c>
      <c r="T276" s="357"/>
      <c r="U276" s="193"/>
      <c r="V276" s="209" t="str">
        <f t="shared" si="25"/>
        <v/>
      </c>
      <c r="W276" s="209" t="str">
        <f t="shared" si="30"/>
        <v/>
      </c>
      <c r="X276" s="450" t="str">
        <f>IF(AND(OR(M276="KO",L276&lt;&gt;""),OR(M276="",N276="",O276="")),Listes!$A$68,IF(AND(L276&lt;S276,U276=""),Listes!$A$70,IF(AND(L276&lt;&gt;"",S276&lt;L276,T276=""),Listes!$A$72,IF(AND(Y276="",OR(M276&lt;&gt;"",N276&lt;&gt;"",O276&lt;&gt;"",P276&lt;&gt;"",Q276&lt;&gt;"",R276&lt;&gt;"")),Listes!$A$73,""))))</f>
        <v/>
      </c>
      <c r="Y276" s="291"/>
      <c r="Z276" s="155">
        <f t="shared" si="26"/>
        <v>0</v>
      </c>
    </row>
    <row r="277" spans="1:26" ht="16.149999999999999" customHeight="1" x14ac:dyDescent="0.35">
      <c r="A277" s="126">
        <v>271</v>
      </c>
      <c r="B277" s="206" t="str">
        <f>IF('Dépenses rémunération au réel'!$B277="","",'Dépenses rémunération au réel'!$B277)</f>
        <v/>
      </c>
      <c r="C277" s="206" t="str">
        <f>IF('Dépenses rémunération au réel'!$C277="","",'Dépenses rémunération au réel'!$C277)</f>
        <v/>
      </c>
      <c r="D277" s="207" t="str">
        <f>IF('Dépenses rémunération au réel'!$D277="","",'Dépenses rémunération au réel'!$D277)</f>
        <v/>
      </c>
      <c r="E277" s="123" t="str">
        <f>IF('Dépenses rémunération au réel'!$E277="","",'Dépenses rémunération au réel'!$E277)</f>
        <v/>
      </c>
      <c r="F277" s="123" t="str">
        <f>IF('Dépenses rémunération au réel'!$F277="","",'Dépenses rémunération au réel'!$F277)</f>
        <v/>
      </c>
      <c r="G277" s="296" t="str">
        <f>IF('Dépenses rémunération au réel'!$G277="","",'Dépenses rémunération au réel'!$G277)</f>
        <v/>
      </c>
      <c r="H277" s="296" t="str">
        <f>IF('Dépenses rémunération au réel'!$H277="","",'Dépenses rémunération au réel'!$H277)</f>
        <v/>
      </c>
      <c r="I277" s="140" t="str">
        <f>IF('Dépenses rémunération au réel'!$I277="","",'Dépenses rémunération au réel'!$I277)</f>
        <v/>
      </c>
      <c r="J277" s="192" t="str">
        <f>IF('Dépenses rémunération au réel'!$J277="","",'Dépenses rémunération au réel'!$J277)</f>
        <v/>
      </c>
      <c r="K277" s="200" t="str">
        <f>IF('Dépenses rémunération au réel'!$K277="","",'Dépenses rémunération au réel'!$K277)</f>
        <v/>
      </c>
      <c r="L277" s="215" t="str">
        <f>IF('Dépenses rémunération au réel'!$L277=0,"",'Dépenses rémunération au réel'!$L277)</f>
        <v/>
      </c>
      <c r="M277" s="191"/>
      <c r="N277" s="337" t="str">
        <f t="shared" si="27"/>
        <v/>
      </c>
      <c r="O277" s="337" t="str">
        <f t="shared" si="28"/>
        <v/>
      </c>
      <c r="P277" s="191"/>
      <c r="Q277" s="340"/>
      <c r="R277" s="340"/>
      <c r="S277" s="141" t="str">
        <f t="shared" si="29"/>
        <v/>
      </c>
      <c r="T277" s="357"/>
      <c r="U277" s="193"/>
      <c r="V277" s="209" t="str">
        <f t="shared" si="25"/>
        <v/>
      </c>
      <c r="W277" s="209" t="str">
        <f t="shared" si="30"/>
        <v/>
      </c>
      <c r="X277" s="450" t="str">
        <f>IF(AND(OR(M277="KO",L277&lt;&gt;""),OR(M277="",N277="",O277="")),Listes!$A$68,IF(AND(L277&lt;S277,U277=""),Listes!$A$70,IF(AND(L277&lt;&gt;"",S277&lt;L277,T277=""),Listes!$A$72,IF(AND(Y277="",OR(M277&lt;&gt;"",N277&lt;&gt;"",O277&lt;&gt;"",P277&lt;&gt;"",Q277&lt;&gt;"",R277&lt;&gt;"")),Listes!$A$73,""))))</f>
        <v/>
      </c>
      <c r="Y277" s="291"/>
      <c r="Z277" s="155">
        <f t="shared" si="26"/>
        <v>0</v>
      </c>
    </row>
    <row r="278" spans="1:26" ht="16.149999999999999" customHeight="1" x14ac:dyDescent="0.35">
      <c r="A278" s="126">
        <v>272</v>
      </c>
      <c r="B278" s="206" t="str">
        <f>IF('Dépenses rémunération au réel'!$B278="","",'Dépenses rémunération au réel'!$B278)</f>
        <v/>
      </c>
      <c r="C278" s="206" t="str">
        <f>IF('Dépenses rémunération au réel'!$C278="","",'Dépenses rémunération au réel'!$C278)</f>
        <v/>
      </c>
      <c r="D278" s="207" t="str">
        <f>IF('Dépenses rémunération au réel'!$D278="","",'Dépenses rémunération au réel'!$D278)</f>
        <v/>
      </c>
      <c r="E278" s="123" t="str">
        <f>IF('Dépenses rémunération au réel'!$E278="","",'Dépenses rémunération au réel'!$E278)</f>
        <v/>
      </c>
      <c r="F278" s="123" t="str">
        <f>IF('Dépenses rémunération au réel'!$F278="","",'Dépenses rémunération au réel'!$F278)</f>
        <v/>
      </c>
      <c r="G278" s="296" t="str">
        <f>IF('Dépenses rémunération au réel'!$G278="","",'Dépenses rémunération au réel'!$G278)</f>
        <v/>
      </c>
      <c r="H278" s="296" t="str">
        <f>IF('Dépenses rémunération au réel'!$H278="","",'Dépenses rémunération au réel'!$H278)</f>
        <v/>
      </c>
      <c r="I278" s="140" t="str">
        <f>IF('Dépenses rémunération au réel'!$I278="","",'Dépenses rémunération au réel'!$I278)</f>
        <v/>
      </c>
      <c r="J278" s="192" t="str">
        <f>IF('Dépenses rémunération au réel'!$J278="","",'Dépenses rémunération au réel'!$J278)</f>
        <v/>
      </c>
      <c r="K278" s="200" t="str">
        <f>IF('Dépenses rémunération au réel'!$K278="","",'Dépenses rémunération au réel'!$K278)</f>
        <v/>
      </c>
      <c r="L278" s="215" t="str">
        <f>IF('Dépenses rémunération au réel'!$L278=0,"",'Dépenses rémunération au réel'!$L278)</f>
        <v/>
      </c>
      <c r="M278" s="191"/>
      <c r="N278" s="337" t="str">
        <f t="shared" si="27"/>
        <v/>
      </c>
      <c r="O278" s="337" t="str">
        <f t="shared" si="28"/>
        <v/>
      </c>
      <c r="P278" s="191"/>
      <c r="Q278" s="340"/>
      <c r="R278" s="340"/>
      <c r="S278" s="141" t="str">
        <f t="shared" si="29"/>
        <v/>
      </c>
      <c r="T278" s="357"/>
      <c r="U278" s="193"/>
      <c r="V278" s="209" t="str">
        <f t="shared" si="25"/>
        <v/>
      </c>
      <c r="W278" s="209" t="str">
        <f t="shared" si="30"/>
        <v/>
      </c>
      <c r="X278" s="450" t="str">
        <f>IF(AND(OR(M278="KO",L278&lt;&gt;""),OR(M278="",N278="",O278="")),Listes!$A$68,IF(AND(L278&lt;S278,U278=""),Listes!$A$70,IF(AND(L278&lt;&gt;"",S278&lt;L278,T278=""),Listes!$A$72,IF(AND(Y278="",OR(M278&lt;&gt;"",N278&lt;&gt;"",O278&lt;&gt;"",P278&lt;&gt;"",Q278&lt;&gt;"",R278&lt;&gt;"")),Listes!$A$73,""))))</f>
        <v/>
      </c>
      <c r="Y278" s="291"/>
      <c r="Z278" s="155">
        <f t="shared" si="26"/>
        <v>0</v>
      </c>
    </row>
    <row r="279" spans="1:26" ht="16.149999999999999" customHeight="1" x14ac:dyDescent="0.35">
      <c r="A279" s="126">
        <v>273</v>
      </c>
      <c r="B279" s="206" t="str">
        <f>IF('Dépenses rémunération au réel'!$B279="","",'Dépenses rémunération au réel'!$B279)</f>
        <v/>
      </c>
      <c r="C279" s="206" t="str">
        <f>IF('Dépenses rémunération au réel'!$C279="","",'Dépenses rémunération au réel'!$C279)</f>
        <v/>
      </c>
      <c r="D279" s="207" t="str">
        <f>IF('Dépenses rémunération au réel'!$D279="","",'Dépenses rémunération au réel'!$D279)</f>
        <v/>
      </c>
      <c r="E279" s="123" t="str">
        <f>IF('Dépenses rémunération au réel'!$E279="","",'Dépenses rémunération au réel'!$E279)</f>
        <v/>
      </c>
      <c r="F279" s="123" t="str">
        <f>IF('Dépenses rémunération au réel'!$F279="","",'Dépenses rémunération au réel'!$F279)</f>
        <v/>
      </c>
      <c r="G279" s="296" t="str">
        <f>IF('Dépenses rémunération au réel'!$G279="","",'Dépenses rémunération au réel'!$G279)</f>
        <v/>
      </c>
      <c r="H279" s="296" t="str">
        <f>IF('Dépenses rémunération au réel'!$H279="","",'Dépenses rémunération au réel'!$H279)</f>
        <v/>
      </c>
      <c r="I279" s="140" t="str">
        <f>IF('Dépenses rémunération au réel'!$I279="","",'Dépenses rémunération au réel'!$I279)</f>
        <v/>
      </c>
      <c r="J279" s="192" t="str">
        <f>IF('Dépenses rémunération au réel'!$J279="","",'Dépenses rémunération au réel'!$J279)</f>
        <v/>
      </c>
      <c r="K279" s="200" t="str">
        <f>IF('Dépenses rémunération au réel'!$K279="","",'Dépenses rémunération au réel'!$K279)</f>
        <v/>
      </c>
      <c r="L279" s="215" t="str">
        <f>IF('Dépenses rémunération au réel'!$L279=0,"",'Dépenses rémunération au réel'!$L279)</f>
        <v/>
      </c>
      <c r="M279" s="191"/>
      <c r="N279" s="337" t="str">
        <f t="shared" si="27"/>
        <v/>
      </c>
      <c r="O279" s="337" t="str">
        <f t="shared" si="28"/>
        <v/>
      </c>
      <c r="P279" s="191"/>
      <c r="Q279" s="340"/>
      <c r="R279" s="340"/>
      <c r="S279" s="141" t="str">
        <f t="shared" si="29"/>
        <v/>
      </c>
      <c r="T279" s="357"/>
      <c r="U279" s="193"/>
      <c r="V279" s="209" t="str">
        <f t="shared" si="25"/>
        <v/>
      </c>
      <c r="W279" s="209" t="str">
        <f t="shared" si="30"/>
        <v/>
      </c>
      <c r="X279" s="450" t="str">
        <f>IF(AND(OR(M279="KO",L279&lt;&gt;""),OR(M279="",N279="",O279="")),Listes!$A$68,IF(AND(L279&lt;S279,U279=""),Listes!$A$70,IF(AND(L279&lt;&gt;"",S279&lt;L279,T279=""),Listes!$A$72,IF(AND(Y279="",OR(M279&lt;&gt;"",N279&lt;&gt;"",O279&lt;&gt;"",P279&lt;&gt;"",Q279&lt;&gt;"",R279&lt;&gt;"")),Listes!$A$73,""))))</f>
        <v/>
      </c>
      <c r="Y279" s="291"/>
      <c r="Z279" s="155">
        <f t="shared" si="26"/>
        <v>0</v>
      </c>
    </row>
    <row r="280" spans="1:26" ht="16.149999999999999" customHeight="1" x14ac:dyDescent="0.35">
      <c r="A280" s="126">
        <v>274</v>
      </c>
      <c r="B280" s="206" t="str">
        <f>IF('Dépenses rémunération au réel'!$B280="","",'Dépenses rémunération au réel'!$B280)</f>
        <v/>
      </c>
      <c r="C280" s="206" t="str">
        <f>IF('Dépenses rémunération au réel'!$C280="","",'Dépenses rémunération au réel'!$C280)</f>
        <v/>
      </c>
      <c r="D280" s="207" t="str">
        <f>IF('Dépenses rémunération au réel'!$D280="","",'Dépenses rémunération au réel'!$D280)</f>
        <v/>
      </c>
      <c r="E280" s="123" t="str">
        <f>IF('Dépenses rémunération au réel'!$E280="","",'Dépenses rémunération au réel'!$E280)</f>
        <v/>
      </c>
      <c r="F280" s="123" t="str">
        <f>IF('Dépenses rémunération au réel'!$F280="","",'Dépenses rémunération au réel'!$F280)</f>
        <v/>
      </c>
      <c r="G280" s="296" t="str">
        <f>IF('Dépenses rémunération au réel'!$G280="","",'Dépenses rémunération au réel'!$G280)</f>
        <v/>
      </c>
      <c r="H280" s="296" t="str">
        <f>IF('Dépenses rémunération au réel'!$H280="","",'Dépenses rémunération au réel'!$H280)</f>
        <v/>
      </c>
      <c r="I280" s="140" t="str">
        <f>IF('Dépenses rémunération au réel'!$I280="","",'Dépenses rémunération au réel'!$I280)</f>
        <v/>
      </c>
      <c r="J280" s="192" t="str">
        <f>IF('Dépenses rémunération au réel'!$J280="","",'Dépenses rémunération au réel'!$J280)</f>
        <v/>
      </c>
      <c r="K280" s="200" t="str">
        <f>IF('Dépenses rémunération au réel'!$K280="","",'Dépenses rémunération au réel'!$K280)</f>
        <v/>
      </c>
      <c r="L280" s="215" t="str">
        <f>IF('Dépenses rémunération au réel'!$L280=0,"",'Dépenses rémunération au réel'!$L280)</f>
        <v/>
      </c>
      <c r="M280" s="191"/>
      <c r="N280" s="337" t="str">
        <f t="shared" si="27"/>
        <v/>
      </c>
      <c r="O280" s="337" t="str">
        <f t="shared" si="28"/>
        <v/>
      </c>
      <c r="P280" s="191"/>
      <c r="Q280" s="340"/>
      <c r="R280" s="340"/>
      <c r="S280" s="141" t="str">
        <f t="shared" si="29"/>
        <v/>
      </c>
      <c r="T280" s="357"/>
      <c r="U280" s="193"/>
      <c r="V280" s="209" t="str">
        <f t="shared" si="25"/>
        <v/>
      </c>
      <c r="W280" s="209" t="str">
        <f t="shared" si="30"/>
        <v/>
      </c>
      <c r="X280" s="450" t="str">
        <f>IF(AND(OR(M280="KO",L280&lt;&gt;""),OR(M280="",N280="",O280="")),Listes!$A$68,IF(AND(L280&lt;S280,U280=""),Listes!$A$70,IF(AND(L280&lt;&gt;"",S280&lt;L280,T280=""),Listes!$A$72,IF(AND(Y280="",OR(M280&lt;&gt;"",N280&lt;&gt;"",O280&lt;&gt;"",P280&lt;&gt;"",Q280&lt;&gt;"",R280&lt;&gt;"")),Listes!$A$73,""))))</f>
        <v/>
      </c>
      <c r="Y280" s="291"/>
      <c r="Z280" s="155">
        <f t="shared" si="26"/>
        <v>0</v>
      </c>
    </row>
    <row r="281" spans="1:26" ht="16.149999999999999" customHeight="1" x14ac:dyDescent="0.35">
      <c r="A281" s="126">
        <v>275</v>
      </c>
      <c r="B281" s="206" t="str">
        <f>IF('Dépenses rémunération au réel'!$B281="","",'Dépenses rémunération au réel'!$B281)</f>
        <v/>
      </c>
      <c r="C281" s="206" t="str">
        <f>IF('Dépenses rémunération au réel'!$C281="","",'Dépenses rémunération au réel'!$C281)</f>
        <v/>
      </c>
      <c r="D281" s="207" t="str">
        <f>IF('Dépenses rémunération au réel'!$D281="","",'Dépenses rémunération au réel'!$D281)</f>
        <v/>
      </c>
      <c r="E281" s="123" t="str">
        <f>IF('Dépenses rémunération au réel'!$E281="","",'Dépenses rémunération au réel'!$E281)</f>
        <v/>
      </c>
      <c r="F281" s="123" t="str">
        <f>IF('Dépenses rémunération au réel'!$F281="","",'Dépenses rémunération au réel'!$F281)</f>
        <v/>
      </c>
      <c r="G281" s="296" t="str">
        <f>IF('Dépenses rémunération au réel'!$G281="","",'Dépenses rémunération au réel'!$G281)</f>
        <v/>
      </c>
      <c r="H281" s="296" t="str">
        <f>IF('Dépenses rémunération au réel'!$H281="","",'Dépenses rémunération au réel'!$H281)</f>
        <v/>
      </c>
      <c r="I281" s="140" t="str">
        <f>IF('Dépenses rémunération au réel'!$I281="","",'Dépenses rémunération au réel'!$I281)</f>
        <v/>
      </c>
      <c r="J281" s="192" t="str">
        <f>IF('Dépenses rémunération au réel'!$J281="","",'Dépenses rémunération au réel'!$J281)</f>
        <v/>
      </c>
      <c r="K281" s="200" t="str">
        <f>IF('Dépenses rémunération au réel'!$K281="","",'Dépenses rémunération au réel'!$K281)</f>
        <v/>
      </c>
      <c r="L281" s="215" t="str">
        <f>IF('Dépenses rémunération au réel'!$L281=0,"",'Dépenses rémunération au réel'!$L281)</f>
        <v/>
      </c>
      <c r="M281" s="191"/>
      <c r="N281" s="337" t="str">
        <f t="shared" si="27"/>
        <v/>
      </c>
      <c r="O281" s="337" t="str">
        <f t="shared" si="28"/>
        <v/>
      </c>
      <c r="P281" s="191"/>
      <c r="Q281" s="340"/>
      <c r="R281" s="340"/>
      <c r="S281" s="141" t="str">
        <f t="shared" si="29"/>
        <v/>
      </c>
      <c r="T281" s="357"/>
      <c r="U281" s="193"/>
      <c r="V281" s="209" t="str">
        <f t="shared" si="25"/>
        <v/>
      </c>
      <c r="W281" s="209" t="str">
        <f t="shared" si="30"/>
        <v/>
      </c>
      <c r="X281" s="450" t="str">
        <f>IF(AND(OR(M281="KO",L281&lt;&gt;""),OR(M281="",N281="",O281="")),Listes!$A$68,IF(AND(L281&lt;S281,U281=""),Listes!$A$70,IF(AND(L281&lt;&gt;"",S281&lt;L281,T281=""),Listes!$A$72,IF(AND(Y281="",OR(M281&lt;&gt;"",N281&lt;&gt;"",O281&lt;&gt;"",P281&lt;&gt;"",Q281&lt;&gt;"",R281&lt;&gt;"")),Listes!$A$73,""))))</f>
        <v/>
      </c>
      <c r="Y281" s="291"/>
      <c r="Z281" s="155">
        <f t="shared" si="26"/>
        <v>0</v>
      </c>
    </row>
    <row r="282" spans="1:26" ht="16.149999999999999" customHeight="1" x14ac:dyDescent="0.35">
      <c r="A282" s="126">
        <v>276</v>
      </c>
      <c r="B282" s="206" t="str">
        <f>IF('Dépenses rémunération au réel'!$B282="","",'Dépenses rémunération au réel'!$B282)</f>
        <v/>
      </c>
      <c r="C282" s="206" t="str">
        <f>IF('Dépenses rémunération au réel'!$C282="","",'Dépenses rémunération au réel'!$C282)</f>
        <v/>
      </c>
      <c r="D282" s="207" t="str">
        <f>IF('Dépenses rémunération au réel'!$D282="","",'Dépenses rémunération au réel'!$D282)</f>
        <v/>
      </c>
      <c r="E282" s="123" t="str">
        <f>IF('Dépenses rémunération au réel'!$E282="","",'Dépenses rémunération au réel'!$E282)</f>
        <v/>
      </c>
      <c r="F282" s="123" t="str">
        <f>IF('Dépenses rémunération au réel'!$F282="","",'Dépenses rémunération au réel'!$F282)</f>
        <v/>
      </c>
      <c r="G282" s="296" t="str">
        <f>IF('Dépenses rémunération au réel'!$G282="","",'Dépenses rémunération au réel'!$G282)</f>
        <v/>
      </c>
      <c r="H282" s="296" t="str">
        <f>IF('Dépenses rémunération au réel'!$H282="","",'Dépenses rémunération au réel'!$H282)</f>
        <v/>
      </c>
      <c r="I282" s="140" t="str">
        <f>IF('Dépenses rémunération au réel'!$I282="","",'Dépenses rémunération au réel'!$I282)</f>
        <v/>
      </c>
      <c r="J282" s="192" t="str">
        <f>IF('Dépenses rémunération au réel'!$J282="","",'Dépenses rémunération au réel'!$J282)</f>
        <v/>
      </c>
      <c r="K282" s="200" t="str">
        <f>IF('Dépenses rémunération au réel'!$K282="","",'Dépenses rémunération au réel'!$K282)</f>
        <v/>
      </c>
      <c r="L282" s="215" t="str">
        <f>IF('Dépenses rémunération au réel'!$L282=0,"",'Dépenses rémunération au réel'!$L282)</f>
        <v/>
      </c>
      <c r="M282" s="191"/>
      <c r="N282" s="337" t="str">
        <f t="shared" si="27"/>
        <v/>
      </c>
      <c r="O282" s="337" t="str">
        <f t="shared" si="28"/>
        <v/>
      </c>
      <c r="P282" s="191"/>
      <c r="Q282" s="340"/>
      <c r="R282" s="340"/>
      <c r="S282" s="141" t="str">
        <f t="shared" si="29"/>
        <v/>
      </c>
      <c r="T282" s="357"/>
      <c r="U282" s="193"/>
      <c r="V282" s="209" t="str">
        <f t="shared" si="25"/>
        <v/>
      </c>
      <c r="W282" s="209" t="str">
        <f t="shared" si="30"/>
        <v/>
      </c>
      <c r="X282" s="450" t="str">
        <f>IF(AND(OR(M282="KO",L282&lt;&gt;""),OR(M282="",N282="",O282="")),Listes!$A$68,IF(AND(L282&lt;S282,U282=""),Listes!$A$70,IF(AND(L282&lt;&gt;"",S282&lt;L282,T282=""),Listes!$A$72,IF(AND(Y282="",OR(M282&lt;&gt;"",N282&lt;&gt;"",O282&lt;&gt;"",P282&lt;&gt;"",Q282&lt;&gt;"",R282&lt;&gt;"")),Listes!$A$73,""))))</f>
        <v/>
      </c>
      <c r="Y282" s="291"/>
      <c r="Z282" s="155">
        <f t="shared" si="26"/>
        <v>0</v>
      </c>
    </row>
    <row r="283" spans="1:26" ht="16.149999999999999" customHeight="1" x14ac:dyDescent="0.35">
      <c r="A283" s="126">
        <v>277</v>
      </c>
      <c r="B283" s="206" t="str">
        <f>IF('Dépenses rémunération au réel'!$B283="","",'Dépenses rémunération au réel'!$B283)</f>
        <v/>
      </c>
      <c r="C283" s="206" t="str">
        <f>IF('Dépenses rémunération au réel'!$C283="","",'Dépenses rémunération au réel'!$C283)</f>
        <v/>
      </c>
      <c r="D283" s="207" t="str">
        <f>IF('Dépenses rémunération au réel'!$D283="","",'Dépenses rémunération au réel'!$D283)</f>
        <v/>
      </c>
      <c r="E283" s="123" t="str">
        <f>IF('Dépenses rémunération au réel'!$E283="","",'Dépenses rémunération au réel'!$E283)</f>
        <v/>
      </c>
      <c r="F283" s="123" t="str">
        <f>IF('Dépenses rémunération au réel'!$F283="","",'Dépenses rémunération au réel'!$F283)</f>
        <v/>
      </c>
      <c r="G283" s="296" t="str">
        <f>IF('Dépenses rémunération au réel'!$G283="","",'Dépenses rémunération au réel'!$G283)</f>
        <v/>
      </c>
      <c r="H283" s="296" t="str">
        <f>IF('Dépenses rémunération au réel'!$H283="","",'Dépenses rémunération au réel'!$H283)</f>
        <v/>
      </c>
      <c r="I283" s="140" t="str">
        <f>IF('Dépenses rémunération au réel'!$I283="","",'Dépenses rémunération au réel'!$I283)</f>
        <v/>
      </c>
      <c r="J283" s="192" t="str">
        <f>IF('Dépenses rémunération au réel'!$J283="","",'Dépenses rémunération au réel'!$J283)</f>
        <v/>
      </c>
      <c r="K283" s="200" t="str">
        <f>IF('Dépenses rémunération au réel'!$K283="","",'Dépenses rémunération au réel'!$K283)</f>
        <v/>
      </c>
      <c r="L283" s="215" t="str">
        <f>IF('Dépenses rémunération au réel'!$L283=0,"",'Dépenses rémunération au réel'!$L283)</f>
        <v/>
      </c>
      <c r="M283" s="191"/>
      <c r="N283" s="337" t="str">
        <f t="shared" si="27"/>
        <v/>
      </c>
      <c r="O283" s="337" t="str">
        <f t="shared" si="28"/>
        <v/>
      </c>
      <c r="P283" s="191"/>
      <c r="Q283" s="340"/>
      <c r="R283" s="340"/>
      <c r="S283" s="141" t="str">
        <f t="shared" si="29"/>
        <v/>
      </c>
      <c r="T283" s="357"/>
      <c r="U283" s="193"/>
      <c r="V283" s="209" t="str">
        <f t="shared" si="25"/>
        <v/>
      </c>
      <c r="W283" s="209" t="str">
        <f t="shared" si="30"/>
        <v/>
      </c>
      <c r="X283" s="450" t="str">
        <f>IF(AND(OR(M283="KO",L283&lt;&gt;""),OR(M283="",N283="",O283="")),Listes!$A$68,IF(AND(L283&lt;S283,U283=""),Listes!$A$70,IF(AND(L283&lt;&gt;"",S283&lt;L283,T283=""),Listes!$A$72,IF(AND(Y283="",OR(M283&lt;&gt;"",N283&lt;&gt;"",O283&lt;&gt;"",P283&lt;&gt;"",Q283&lt;&gt;"",R283&lt;&gt;"")),Listes!$A$73,""))))</f>
        <v/>
      </c>
      <c r="Y283" s="291"/>
      <c r="Z283" s="155">
        <f t="shared" si="26"/>
        <v>0</v>
      </c>
    </row>
    <row r="284" spans="1:26" ht="16.149999999999999" customHeight="1" x14ac:dyDescent="0.35">
      <c r="A284" s="126">
        <v>278</v>
      </c>
      <c r="B284" s="206" t="str">
        <f>IF('Dépenses rémunération au réel'!$B284="","",'Dépenses rémunération au réel'!$B284)</f>
        <v/>
      </c>
      <c r="C284" s="206" t="str">
        <f>IF('Dépenses rémunération au réel'!$C284="","",'Dépenses rémunération au réel'!$C284)</f>
        <v/>
      </c>
      <c r="D284" s="207" t="str">
        <f>IF('Dépenses rémunération au réel'!$D284="","",'Dépenses rémunération au réel'!$D284)</f>
        <v/>
      </c>
      <c r="E284" s="123" t="str">
        <f>IF('Dépenses rémunération au réel'!$E284="","",'Dépenses rémunération au réel'!$E284)</f>
        <v/>
      </c>
      <c r="F284" s="123" t="str">
        <f>IF('Dépenses rémunération au réel'!$F284="","",'Dépenses rémunération au réel'!$F284)</f>
        <v/>
      </c>
      <c r="G284" s="296" t="str">
        <f>IF('Dépenses rémunération au réel'!$G284="","",'Dépenses rémunération au réel'!$G284)</f>
        <v/>
      </c>
      <c r="H284" s="296" t="str">
        <f>IF('Dépenses rémunération au réel'!$H284="","",'Dépenses rémunération au réel'!$H284)</f>
        <v/>
      </c>
      <c r="I284" s="140" t="str">
        <f>IF('Dépenses rémunération au réel'!$I284="","",'Dépenses rémunération au réel'!$I284)</f>
        <v/>
      </c>
      <c r="J284" s="192" t="str">
        <f>IF('Dépenses rémunération au réel'!$J284="","",'Dépenses rémunération au réel'!$J284)</f>
        <v/>
      </c>
      <c r="K284" s="200" t="str">
        <f>IF('Dépenses rémunération au réel'!$K284="","",'Dépenses rémunération au réel'!$K284)</f>
        <v/>
      </c>
      <c r="L284" s="215" t="str">
        <f>IF('Dépenses rémunération au réel'!$L284=0,"",'Dépenses rémunération au réel'!$L284)</f>
        <v/>
      </c>
      <c r="M284" s="191"/>
      <c r="N284" s="337" t="str">
        <f t="shared" si="27"/>
        <v/>
      </c>
      <c r="O284" s="337" t="str">
        <f t="shared" si="28"/>
        <v/>
      </c>
      <c r="P284" s="191"/>
      <c r="Q284" s="340"/>
      <c r="R284" s="340"/>
      <c r="S284" s="141" t="str">
        <f t="shared" si="29"/>
        <v/>
      </c>
      <c r="T284" s="357"/>
      <c r="U284" s="193"/>
      <c r="V284" s="209" t="str">
        <f t="shared" si="25"/>
        <v/>
      </c>
      <c r="W284" s="209" t="str">
        <f t="shared" si="30"/>
        <v/>
      </c>
      <c r="X284" s="450" t="str">
        <f>IF(AND(OR(M284="KO",L284&lt;&gt;""),OR(M284="",N284="",O284="")),Listes!$A$68,IF(AND(L284&lt;S284,U284=""),Listes!$A$70,IF(AND(L284&lt;&gt;"",S284&lt;L284,T284=""),Listes!$A$72,IF(AND(Y284="",OR(M284&lt;&gt;"",N284&lt;&gt;"",O284&lt;&gt;"",P284&lt;&gt;"",Q284&lt;&gt;"",R284&lt;&gt;"")),Listes!$A$73,""))))</f>
        <v/>
      </c>
      <c r="Y284" s="291"/>
      <c r="Z284" s="155">
        <f t="shared" si="26"/>
        <v>0</v>
      </c>
    </row>
    <row r="285" spans="1:26" ht="16.149999999999999" customHeight="1" x14ac:dyDescent="0.35">
      <c r="A285" s="126">
        <v>279</v>
      </c>
      <c r="B285" s="206" t="str">
        <f>IF('Dépenses rémunération au réel'!$B285="","",'Dépenses rémunération au réel'!$B285)</f>
        <v/>
      </c>
      <c r="C285" s="206" t="str">
        <f>IF('Dépenses rémunération au réel'!$C285="","",'Dépenses rémunération au réel'!$C285)</f>
        <v/>
      </c>
      <c r="D285" s="207" t="str">
        <f>IF('Dépenses rémunération au réel'!$D285="","",'Dépenses rémunération au réel'!$D285)</f>
        <v/>
      </c>
      <c r="E285" s="123" t="str">
        <f>IF('Dépenses rémunération au réel'!$E285="","",'Dépenses rémunération au réel'!$E285)</f>
        <v/>
      </c>
      <c r="F285" s="123" t="str">
        <f>IF('Dépenses rémunération au réel'!$F285="","",'Dépenses rémunération au réel'!$F285)</f>
        <v/>
      </c>
      <c r="G285" s="296" t="str">
        <f>IF('Dépenses rémunération au réel'!$G285="","",'Dépenses rémunération au réel'!$G285)</f>
        <v/>
      </c>
      <c r="H285" s="296" t="str">
        <f>IF('Dépenses rémunération au réel'!$H285="","",'Dépenses rémunération au réel'!$H285)</f>
        <v/>
      </c>
      <c r="I285" s="140" t="str">
        <f>IF('Dépenses rémunération au réel'!$I285="","",'Dépenses rémunération au réel'!$I285)</f>
        <v/>
      </c>
      <c r="J285" s="192" t="str">
        <f>IF('Dépenses rémunération au réel'!$J285="","",'Dépenses rémunération au réel'!$J285)</f>
        <v/>
      </c>
      <c r="K285" s="200" t="str">
        <f>IF('Dépenses rémunération au réel'!$K285="","",'Dépenses rémunération au réel'!$K285)</f>
        <v/>
      </c>
      <c r="L285" s="215" t="str">
        <f>IF('Dépenses rémunération au réel'!$L285=0,"",'Dépenses rémunération au réel'!$L285)</f>
        <v/>
      </c>
      <c r="M285" s="191"/>
      <c r="N285" s="337" t="str">
        <f t="shared" si="27"/>
        <v/>
      </c>
      <c r="O285" s="337" t="str">
        <f t="shared" si="28"/>
        <v/>
      </c>
      <c r="P285" s="191"/>
      <c r="Q285" s="340"/>
      <c r="R285" s="340"/>
      <c r="S285" s="141" t="str">
        <f t="shared" si="29"/>
        <v/>
      </c>
      <c r="T285" s="357"/>
      <c r="U285" s="193"/>
      <c r="V285" s="209" t="str">
        <f t="shared" si="25"/>
        <v/>
      </c>
      <c r="W285" s="209" t="str">
        <f t="shared" si="30"/>
        <v/>
      </c>
      <c r="X285" s="450" t="str">
        <f>IF(AND(OR(M285="KO",L285&lt;&gt;""),OR(M285="",N285="",O285="")),Listes!$A$68,IF(AND(L285&lt;S285,U285=""),Listes!$A$70,IF(AND(L285&lt;&gt;"",S285&lt;L285,T285=""),Listes!$A$72,IF(AND(Y285="",OR(M285&lt;&gt;"",N285&lt;&gt;"",O285&lt;&gt;"",P285&lt;&gt;"",Q285&lt;&gt;"",R285&lt;&gt;"")),Listes!$A$73,""))))</f>
        <v/>
      </c>
      <c r="Y285" s="291"/>
      <c r="Z285" s="155">
        <f t="shared" si="26"/>
        <v>0</v>
      </c>
    </row>
    <row r="286" spans="1:26" ht="16.149999999999999" customHeight="1" x14ac:dyDescent="0.35">
      <c r="A286" s="126">
        <v>280</v>
      </c>
      <c r="B286" s="206" t="str">
        <f>IF('Dépenses rémunération au réel'!$B286="","",'Dépenses rémunération au réel'!$B286)</f>
        <v/>
      </c>
      <c r="C286" s="206" t="str">
        <f>IF('Dépenses rémunération au réel'!$C286="","",'Dépenses rémunération au réel'!$C286)</f>
        <v/>
      </c>
      <c r="D286" s="207" t="str">
        <f>IF('Dépenses rémunération au réel'!$D286="","",'Dépenses rémunération au réel'!$D286)</f>
        <v/>
      </c>
      <c r="E286" s="123" t="str">
        <f>IF('Dépenses rémunération au réel'!$E286="","",'Dépenses rémunération au réel'!$E286)</f>
        <v/>
      </c>
      <c r="F286" s="123" t="str">
        <f>IF('Dépenses rémunération au réel'!$F286="","",'Dépenses rémunération au réel'!$F286)</f>
        <v/>
      </c>
      <c r="G286" s="296" t="str">
        <f>IF('Dépenses rémunération au réel'!$G286="","",'Dépenses rémunération au réel'!$G286)</f>
        <v/>
      </c>
      <c r="H286" s="296" t="str">
        <f>IF('Dépenses rémunération au réel'!$H286="","",'Dépenses rémunération au réel'!$H286)</f>
        <v/>
      </c>
      <c r="I286" s="140" t="str">
        <f>IF('Dépenses rémunération au réel'!$I286="","",'Dépenses rémunération au réel'!$I286)</f>
        <v/>
      </c>
      <c r="J286" s="192" t="str">
        <f>IF('Dépenses rémunération au réel'!$J286="","",'Dépenses rémunération au réel'!$J286)</f>
        <v/>
      </c>
      <c r="K286" s="200" t="str">
        <f>IF('Dépenses rémunération au réel'!$K286="","",'Dépenses rémunération au réel'!$K286)</f>
        <v/>
      </c>
      <c r="L286" s="215" t="str">
        <f>IF('Dépenses rémunération au réel'!$L286=0,"",'Dépenses rémunération au réel'!$L286)</f>
        <v/>
      </c>
      <c r="M286" s="191"/>
      <c r="N286" s="337" t="str">
        <f t="shared" si="27"/>
        <v/>
      </c>
      <c r="O286" s="337" t="str">
        <f t="shared" si="28"/>
        <v/>
      </c>
      <c r="P286" s="191"/>
      <c r="Q286" s="340"/>
      <c r="R286" s="340"/>
      <c r="S286" s="141" t="str">
        <f t="shared" si="29"/>
        <v/>
      </c>
      <c r="T286" s="357"/>
      <c r="U286" s="193"/>
      <c r="V286" s="209" t="str">
        <f t="shared" si="25"/>
        <v/>
      </c>
      <c r="W286" s="209" t="str">
        <f t="shared" si="30"/>
        <v/>
      </c>
      <c r="X286" s="450" t="str">
        <f>IF(AND(OR(M286="KO",L286&lt;&gt;""),OR(M286="",N286="",O286="")),Listes!$A$68,IF(AND(L286&lt;S286,U286=""),Listes!$A$70,IF(AND(L286&lt;&gt;"",S286&lt;L286,T286=""),Listes!$A$72,IF(AND(Y286="",OR(M286&lt;&gt;"",N286&lt;&gt;"",O286&lt;&gt;"",P286&lt;&gt;"",Q286&lt;&gt;"",R286&lt;&gt;"")),Listes!$A$73,""))))</f>
        <v/>
      </c>
      <c r="Y286" s="291"/>
      <c r="Z286" s="155">
        <f t="shared" si="26"/>
        <v>0</v>
      </c>
    </row>
    <row r="287" spans="1:26" ht="16.149999999999999" customHeight="1" x14ac:dyDescent="0.35">
      <c r="A287" s="126">
        <v>281</v>
      </c>
      <c r="B287" s="206" t="str">
        <f>IF('Dépenses rémunération au réel'!$B287="","",'Dépenses rémunération au réel'!$B287)</f>
        <v/>
      </c>
      <c r="C287" s="206" t="str">
        <f>IF('Dépenses rémunération au réel'!$C287="","",'Dépenses rémunération au réel'!$C287)</f>
        <v/>
      </c>
      <c r="D287" s="207" t="str">
        <f>IF('Dépenses rémunération au réel'!$D287="","",'Dépenses rémunération au réel'!$D287)</f>
        <v/>
      </c>
      <c r="E287" s="123" t="str">
        <f>IF('Dépenses rémunération au réel'!$E287="","",'Dépenses rémunération au réel'!$E287)</f>
        <v/>
      </c>
      <c r="F287" s="123" t="str">
        <f>IF('Dépenses rémunération au réel'!$F287="","",'Dépenses rémunération au réel'!$F287)</f>
        <v/>
      </c>
      <c r="G287" s="296" t="str">
        <f>IF('Dépenses rémunération au réel'!$G287="","",'Dépenses rémunération au réel'!$G287)</f>
        <v/>
      </c>
      <c r="H287" s="296" t="str">
        <f>IF('Dépenses rémunération au réel'!$H287="","",'Dépenses rémunération au réel'!$H287)</f>
        <v/>
      </c>
      <c r="I287" s="140" t="str">
        <f>IF('Dépenses rémunération au réel'!$I287="","",'Dépenses rémunération au réel'!$I287)</f>
        <v/>
      </c>
      <c r="J287" s="192" t="str">
        <f>IF('Dépenses rémunération au réel'!$J287="","",'Dépenses rémunération au réel'!$J287)</f>
        <v/>
      </c>
      <c r="K287" s="200" t="str">
        <f>IF('Dépenses rémunération au réel'!$K287="","",'Dépenses rémunération au réel'!$K287)</f>
        <v/>
      </c>
      <c r="L287" s="215" t="str">
        <f>IF('Dépenses rémunération au réel'!$L287=0,"",'Dépenses rémunération au réel'!$L287)</f>
        <v/>
      </c>
      <c r="M287" s="191"/>
      <c r="N287" s="337" t="str">
        <f t="shared" si="27"/>
        <v/>
      </c>
      <c r="O287" s="337" t="str">
        <f t="shared" si="28"/>
        <v/>
      </c>
      <c r="P287" s="191"/>
      <c r="Q287" s="340"/>
      <c r="R287" s="340"/>
      <c r="S287" s="141" t="str">
        <f t="shared" si="29"/>
        <v/>
      </c>
      <c r="T287" s="357"/>
      <c r="U287" s="193"/>
      <c r="V287" s="209" t="str">
        <f t="shared" si="25"/>
        <v/>
      </c>
      <c r="W287" s="209" t="str">
        <f t="shared" si="30"/>
        <v/>
      </c>
      <c r="X287" s="450" t="str">
        <f>IF(AND(OR(M287="KO",L287&lt;&gt;""),OR(M287="",N287="",O287="")),Listes!$A$68,IF(AND(L287&lt;S287,U287=""),Listes!$A$70,IF(AND(L287&lt;&gt;"",S287&lt;L287,T287=""),Listes!$A$72,IF(AND(Y287="",OR(M287&lt;&gt;"",N287&lt;&gt;"",O287&lt;&gt;"",P287&lt;&gt;"",Q287&lt;&gt;"",R287&lt;&gt;"")),Listes!$A$73,""))))</f>
        <v/>
      </c>
      <c r="Y287" s="291"/>
      <c r="Z287" s="155">
        <f t="shared" si="26"/>
        <v>0</v>
      </c>
    </row>
    <row r="288" spans="1:26" ht="16.149999999999999" customHeight="1" x14ac:dyDescent="0.35">
      <c r="A288" s="126">
        <v>282</v>
      </c>
      <c r="B288" s="206" t="str">
        <f>IF('Dépenses rémunération au réel'!$B288="","",'Dépenses rémunération au réel'!$B288)</f>
        <v/>
      </c>
      <c r="C288" s="206" t="str">
        <f>IF('Dépenses rémunération au réel'!$C288="","",'Dépenses rémunération au réel'!$C288)</f>
        <v/>
      </c>
      <c r="D288" s="207" t="str">
        <f>IF('Dépenses rémunération au réel'!$D288="","",'Dépenses rémunération au réel'!$D288)</f>
        <v/>
      </c>
      <c r="E288" s="123" t="str">
        <f>IF('Dépenses rémunération au réel'!$E288="","",'Dépenses rémunération au réel'!$E288)</f>
        <v/>
      </c>
      <c r="F288" s="123" t="str">
        <f>IF('Dépenses rémunération au réel'!$F288="","",'Dépenses rémunération au réel'!$F288)</f>
        <v/>
      </c>
      <c r="G288" s="296" t="str">
        <f>IF('Dépenses rémunération au réel'!$G288="","",'Dépenses rémunération au réel'!$G288)</f>
        <v/>
      </c>
      <c r="H288" s="296" t="str">
        <f>IF('Dépenses rémunération au réel'!$H288="","",'Dépenses rémunération au réel'!$H288)</f>
        <v/>
      </c>
      <c r="I288" s="140" t="str">
        <f>IF('Dépenses rémunération au réel'!$I288="","",'Dépenses rémunération au réel'!$I288)</f>
        <v/>
      </c>
      <c r="J288" s="192" t="str">
        <f>IF('Dépenses rémunération au réel'!$J288="","",'Dépenses rémunération au réel'!$J288)</f>
        <v/>
      </c>
      <c r="K288" s="200" t="str">
        <f>IF('Dépenses rémunération au réel'!$K288="","",'Dépenses rémunération au réel'!$K288)</f>
        <v/>
      </c>
      <c r="L288" s="215" t="str">
        <f>IF('Dépenses rémunération au réel'!$L288=0,"",'Dépenses rémunération au réel'!$L288)</f>
        <v/>
      </c>
      <c r="M288" s="191"/>
      <c r="N288" s="337" t="str">
        <f t="shared" si="27"/>
        <v/>
      </c>
      <c r="O288" s="337" t="str">
        <f t="shared" si="28"/>
        <v/>
      </c>
      <c r="P288" s="191"/>
      <c r="Q288" s="340"/>
      <c r="R288" s="340"/>
      <c r="S288" s="141" t="str">
        <f t="shared" si="29"/>
        <v/>
      </c>
      <c r="T288" s="357"/>
      <c r="U288" s="193"/>
      <c r="V288" s="209" t="str">
        <f t="shared" si="25"/>
        <v/>
      </c>
      <c r="W288" s="209" t="str">
        <f t="shared" si="30"/>
        <v/>
      </c>
      <c r="X288" s="450" t="str">
        <f>IF(AND(OR(M288="KO",L288&lt;&gt;""),OR(M288="",N288="",O288="")),Listes!$A$68,IF(AND(L288&lt;S288,U288=""),Listes!$A$70,IF(AND(L288&lt;&gt;"",S288&lt;L288,T288=""),Listes!$A$72,IF(AND(Y288="",OR(M288&lt;&gt;"",N288&lt;&gt;"",O288&lt;&gt;"",P288&lt;&gt;"",Q288&lt;&gt;"",R288&lt;&gt;"")),Listes!$A$73,""))))</f>
        <v/>
      </c>
      <c r="Y288" s="291"/>
      <c r="Z288" s="155">
        <f t="shared" si="26"/>
        <v>0</v>
      </c>
    </row>
    <row r="289" spans="1:26" ht="16.149999999999999" customHeight="1" x14ac:dyDescent="0.35">
      <c r="A289" s="126">
        <v>283</v>
      </c>
      <c r="B289" s="206" t="str">
        <f>IF('Dépenses rémunération au réel'!$B289="","",'Dépenses rémunération au réel'!$B289)</f>
        <v/>
      </c>
      <c r="C289" s="206" t="str">
        <f>IF('Dépenses rémunération au réel'!$C289="","",'Dépenses rémunération au réel'!$C289)</f>
        <v/>
      </c>
      <c r="D289" s="207" t="str">
        <f>IF('Dépenses rémunération au réel'!$D289="","",'Dépenses rémunération au réel'!$D289)</f>
        <v/>
      </c>
      <c r="E289" s="123" t="str">
        <f>IF('Dépenses rémunération au réel'!$E289="","",'Dépenses rémunération au réel'!$E289)</f>
        <v/>
      </c>
      <c r="F289" s="123" t="str">
        <f>IF('Dépenses rémunération au réel'!$F289="","",'Dépenses rémunération au réel'!$F289)</f>
        <v/>
      </c>
      <c r="G289" s="296" t="str">
        <f>IF('Dépenses rémunération au réel'!$G289="","",'Dépenses rémunération au réel'!$G289)</f>
        <v/>
      </c>
      <c r="H289" s="296" t="str">
        <f>IF('Dépenses rémunération au réel'!$H289="","",'Dépenses rémunération au réel'!$H289)</f>
        <v/>
      </c>
      <c r="I289" s="140" t="str">
        <f>IF('Dépenses rémunération au réel'!$I289="","",'Dépenses rémunération au réel'!$I289)</f>
        <v/>
      </c>
      <c r="J289" s="192" t="str">
        <f>IF('Dépenses rémunération au réel'!$J289="","",'Dépenses rémunération au réel'!$J289)</f>
        <v/>
      </c>
      <c r="K289" s="200" t="str">
        <f>IF('Dépenses rémunération au réel'!$K289="","",'Dépenses rémunération au réel'!$K289)</f>
        <v/>
      </c>
      <c r="L289" s="215" t="str">
        <f>IF('Dépenses rémunération au réel'!$L289=0,"",'Dépenses rémunération au réel'!$L289)</f>
        <v/>
      </c>
      <c r="M289" s="191"/>
      <c r="N289" s="337" t="str">
        <f t="shared" si="27"/>
        <v/>
      </c>
      <c r="O289" s="337" t="str">
        <f t="shared" si="28"/>
        <v/>
      </c>
      <c r="P289" s="191"/>
      <c r="Q289" s="340"/>
      <c r="R289" s="340"/>
      <c r="S289" s="141" t="str">
        <f t="shared" si="29"/>
        <v/>
      </c>
      <c r="T289" s="357"/>
      <c r="U289" s="193"/>
      <c r="V289" s="209" t="str">
        <f t="shared" si="25"/>
        <v/>
      </c>
      <c r="W289" s="209" t="str">
        <f t="shared" si="30"/>
        <v/>
      </c>
      <c r="X289" s="450" t="str">
        <f>IF(AND(OR(M289="KO",L289&lt;&gt;""),OR(M289="",N289="",O289="")),Listes!$A$68,IF(AND(L289&lt;S289,U289=""),Listes!$A$70,IF(AND(L289&lt;&gt;"",S289&lt;L289,T289=""),Listes!$A$72,IF(AND(Y289="",OR(M289&lt;&gt;"",N289&lt;&gt;"",O289&lt;&gt;"",P289&lt;&gt;"",Q289&lt;&gt;"",R289&lt;&gt;"")),Listes!$A$73,""))))</f>
        <v/>
      </c>
      <c r="Y289" s="291"/>
      <c r="Z289" s="155">
        <f t="shared" si="26"/>
        <v>0</v>
      </c>
    </row>
    <row r="290" spans="1:26" ht="16.149999999999999" customHeight="1" x14ac:dyDescent="0.35">
      <c r="A290" s="126">
        <v>284</v>
      </c>
      <c r="B290" s="206" t="str">
        <f>IF('Dépenses rémunération au réel'!$B290="","",'Dépenses rémunération au réel'!$B290)</f>
        <v/>
      </c>
      <c r="C290" s="206" t="str">
        <f>IF('Dépenses rémunération au réel'!$C290="","",'Dépenses rémunération au réel'!$C290)</f>
        <v/>
      </c>
      <c r="D290" s="207" t="str">
        <f>IF('Dépenses rémunération au réel'!$D290="","",'Dépenses rémunération au réel'!$D290)</f>
        <v/>
      </c>
      <c r="E290" s="123" t="str">
        <f>IF('Dépenses rémunération au réel'!$E290="","",'Dépenses rémunération au réel'!$E290)</f>
        <v/>
      </c>
      <c r="F290" s="123" t="str">
        <f>IF('Dépenses rémunération au réel'!$F290="","",'Dépenses rémunération au réel'!$F290)</f>
        <v/>
      </c>
      <c r="G290" s="296" t="str">
        <f>IF('Dépenses rémunération au réel'!$G290="","",'Dépenses rémunération au réel'!$G290)</f>
        <v/>
      </c>
      <c r="H290" s="296" t="str">
        <f>IF('Dépenses rémunération au réel'!$H290="","",'Dépenses rémunération au réel'!$H290)</f>
        <v/>
      </c>
      <c r="I290" s="140" t="str">
        <f>IF('Dépenses rémunération au réel'!$I290="","",'Dépenses rémunération au réel'!$I290)</f>
        <v/>
      </c>
      <c r="J290" s="192" t="str">
        <f>IF('Dépenses rémunération au réel'!$J290="","",'Dépenses rémunération au réel'!$J290)</f>
        <v/>
      </c>
      <c r="K290" s="200" t="str">
        <f>IF('Dépenses rémunération au réel'!$K290="","",'Dépenses rémunération au réel'!$K290)</f>
        <v/>
      </c>
      <c r="L290" s="215" t="str">
        <f>IF('Dépenses rémunération au réel'!$L290=0,"",'Dépenses rémunération au réel'!$L290)</f>
        <v/>
      </c>
      <c r="M290" s="191"/>
      <c r="N290" s="337" t="str">
        <f t="shared" si="27"/>
        <v/>
      </c>
      <c r="O290" s="337" t="str">
        <f t="shared" si="28"/>
        <v/>
      </c>
      <c r="P290" s="191"/>
      <c r="Q290" s="340"/>
      <c r="R290" s="340"/>
      <c r="S290" s="141" t="str">
        <f t="shared" si="29"/>
        <v/>
      </c>
      <c r="T290" s="357"/>
      <c r="U290" s="193"/>
      <c r="V290" s="209" t="str">
        <f t="shared" si="25"/>
        <v/>
      </c>
      <c r="W290" s="209" t="str">
        <f t="shared" si="30"/>
        <v/>
      </c>
      <c r="X290" s="450" t="str">
        <f>IF(AND(OR(M290="KO",L290&lt;&gt;""),OR(M290="",N290="",O290="")),Listes!$A$68,IF(AND(L290&lt;S290,U290=""),Listes!$A$70,IF(AND(L290&lt;&gt;"",S290&lt;L290,T290=""),Listes!$A$72,IF(AND(Y290="",OR(M290&lt;&gt;"",N290&lt;&gt;"",O290&lt;&gt;"",P290&lt;&gt;"",Q290&lt;&gt;"",R290&lt;&gt;"")),Listes!$A$73,""))))</f>
        <v/>
      </c>
      <c r="Y290" s="291"/>
      <c r="Z290" s="155">
        <f t="shared" si="26"/>
        <v>0</v>
      </c>
    </row>
    <row r="291" spans="1:26" ht="16.149999999999999" customHeight="1" x14ac:dyDescent="0.35">
      <c r="A291" s="126">
        <v>285</v>
      </c>
      <c r="B291" s="206" t="str">
        <f>IF('Dépenses rémunération au réel'!$B291="","",'Dépenses rémunération au réel'!$B291)</f>
        <v/>
      </c>
      <c r="C291" s="206" t="str">
        <f>IF('Dépenses rémunération au réel'!$C291="","",'Dépenses rémunération au réel'!$C291)</f>
        <v/>
      </c>
      <c r="D291" s="207" t="str">
        <f>IF('Dépenses rémunération au réel'!$D291="","",'Dépenses rémunération au réel'!$D291)</f>
        <v/>
      </c>
      <c r="E291" s="123" t="str">
        <f>IF('Dépenses rémunération au réel'!$E291="","",'Dépenses rémunération au réel'!$E291)</f>
        <v/>
      </c>
      <c r="F291" s="123" t="str">
        <f>IF('Dépenses rémunération au réel'!$F291="","",'Dépenses rémunération au réel'!$F291)</f>
        <v/>
      </c>
      <c r="G291" s="296" t="str">
        <f>IF('Dépenses rémunération au réel'!$G291="","",'Dépenses rémunération au réel'!$G291)</f>
        <v/>
      </c>
      <c r="H291" s="296" t="str">
        <f>IF('Dépenses rémunération au réel'!$H291="","",'Dépenses rémunération au réel'!$H291)</f>
        <v/>
      </c>
      <c r="I291" s="140" t="str">
        <f>IF('Dépenses rémunération au réel'!$I291="","",'Dépenses rémunération au réel'!$I291)</f>
        <v/>
      </c>
      <c r="J291" s="192" t="str">
        <f>IF('Dépenses rémunération au réel'!$J291="","",'Dépenses rémunération au réel'!$J291)</f>
        <v/>
      </c>
      <c r="K291" s="200" t="str">
        <f>IF('Dépenses rémunération au réel'!$K291="","",'Dépenses rémunération au réel'!$K291)</f>
        <v/>
      </c>
      <c r="L291" s="215" t="str">
        <f>IF('Dépenses rémunération au réel'!$L291=0,"",'Dépenses rémunération au réel'!$L291)</f>
        <v/>
      </c>
      <c r="M291" s="191"/>
      <c r="N291" s="337" t="str">
        <f t="shared" si="27"/>
        <v/>
      </c>
      <c r="O291" s="337" t="str">
        <f t="shared" si="28"/>
        <v/>
      </c>
      <c r="P291" s="191"/>
      <c r="Q291" s="340"/>
      <c r="R291" s="340"/>
      <c r="S291" s="141" t="str">
        <f t="shared" si="29"/>
        <v/>
      </c>
      <c r="T291" s="357"/>
      <c r="U291" s="193"/>
      <c r="V291" s="209" t="str">
        <f t="shared" si="25"/>
        <v/>
      </c>
      <c r="W291" s="209" t="str">
        <f t="shared" si="30"/>
        <v/>
      </c>
      <c r="X291" s="450" t="str">
        <f>IF(AND(OR(M291="KO",L291&lt;&gt;""),OR(M291="",N291="",O291="")),Listes!$A$68,IF(AND(L291&lt;S291,U291=""),Listes!$A$70,IF(AND(L291&lt;&gt;"",S291&lt;L291,T291=""),Listes!$A$72,IF(AND(Y291="",OR(M291&lt;&gt;"",N291&lt;&gt;"",O291&lt;&gt;"",P291&lt;&gt;"",Q291&lt;&gt;"",R291&lt;&gt;"")),Listes!$A$73,""))))</f>
        <v/>
      </c>
      <c r="Y291" s="291"/>
      <c r="Z291" s="155">
        <f t="shared" si="26"/>
        <v>0</v>
      </c>
    </row>
    <row r="292" spans="1:26" ht="16.149999999999999" customHeight="1" x14ac:dyDescent="0.35">
      <c r="A292" s="126">
        <v>286</v>
      </c>
      <c r="B292" s="206" t="str">
        <f>IF('Dépenses rémunération au réel'!$B292="","",'Dépenses rémunération au réel'!$B292)</f>
        <v/>
      </c>
      <c r="C292" s="206" t="str">
        <f>IF('Dépenses rémunération au réel'!$C292="","",'Dépenses rémunération au réel'!$C292)</f>
        <v/>
      </c>
      <c r="D292" s="207" t="str">
        <f>IF('Dépenses rémunération au réel'!$D292="","",'Dépenses rémunération au réel'!$D292)</f>
        <v/>
      </c>
      <c r="E292" s="123" t="str">
        <f>IF('Dépenses rémunération au réel'!$E292="","",'Dépenses rémunération au réel'!$E292)</f>
        <v/>
      </c>
      <c r="F292" s="123" t="str">
        <f>IF('Dépenses rémunération au réel'!$F292="","",'Dépenses rémunération au réel'!$F292)</f>
        <v/>
      </c>
      <c r="G292" s="296" t="str">
        <f>IF('Dépenses rémunération au réel'!$G292="","",'Dépenses rémunération au réel'!$G292)</f>
        <v/>
      </c>
      <c r="H292" s="296" t="str">
        <f>IF('Dépenses rémunération au réel'!$H292="","",'Dépenses rémunération au réel'!$H292)</f>
        <v/>
      </c>
      <c r="I292" s="140" t="str">
        <f>IF('Dépenses rémunération au réel'!$I292="","",'Dépenses rémunération au réel'!$I292)</f>
        <v/>
      </c>
      <c r="J292" s="192" t="str">
        <f>IF('Dépenses rémunération au réel'!$J292="","",'Dépenses rémunération au réel'!$J292)</f>
        <v/>
      </c>
      <c r="K292" s="200" t="str">
        <f>IF('Dépenses rémunération au réel'!$K292="","",'Dépenses rémunération au réel'!$K292)</f>
        <v/>
      </c>
      <c r="L292" s="215" t="str">
        <f>IF('Dépenses rémunération au réel'!$L292=0,"",'Dépenses rémunération au réel'!$L292)</f>
        <v/>
      </c>
      <c r="M292" s="191"/>
      <c r="N292" s="337" t="str">
        <f t="shared" si="27"/>
        <v/>
      </c>
      <c r="O292" s="337" t="str">
        <f t="shared" si="28"/>
        <v/>
      </c>
      <c r="P292" s="191"/>
      <c r="Q292" s="340"/>
      <c r="R292" s="340"/>
      <c r="S292" s="141" t="str">
        <f t="shared" si="29"/>
        <v/>
      </c>
      <c r="T292" s="357"/>
      <c r="U292" s="193"/>
      <c r="V292" s="209" t="str">
        <f t="shared" si="25"/>
        <v/>
      </c>
      <c r="W292" s="209" t="str">
        <f t="shared" si="30"/>
        <v/>
      </c>
      <c r="X292" s="450" t="str">
        <f>IF(AND(OR(M292="KO",L292&lt;&gt;""),OR(M292="",N292="",O292="")),Listes!$A$68,IF(AND(L292&lt;S292,U292=""),Listes!$A$70,IF(AND(L292&lt;&gt;"",S292&lt;L292,T292=""),Listes!$A$72,IF(AND(Y292="",OR(M292&lt;&gt;"",N292&lt;&gt;"",O292&lt;&gt;"",P292&lt;&gt;"",Q292&lt;&gt;"",R292&lt;&gt;"")),Listes!$A$73,""))))</f>
        <v/>
      </c>
      <c r="Y292" s="291"/>
      <c r="Z292" s="155">
        <f t="shared" si="26"/>
        <v>0</v>
      </c>
    </row>
    <row r="293" spans="1:26" ht="16.149999999999999" customHeight="1" x14ac:dyDescent="0.35">
      <c r="A293" s="126">
        <v>287</v>
      </c>
      <c r="B293" s="206" t="str">
        <f>IF('Dépenses rémunération au réel'!$B293="","",'Dépenses rémunération au réel'!$B293)</f>
        <v/>
      </c>
      <c r="C293" s="206" t="str">
        <f>IF('Dépenses rémunération au réel'!$C293="","",'Dépenses rémunération au réel'!$C293)</f>
        <v/>
      </c>
      <c r="D293" s="207" t="str">
        <f>IF('Dépenses rémunération au réel'!$D293="","",'Dépenses rémunération au réel'!$D293)</f>
        <v/>
      </c>
      <c r="E293" s="123" t="str">
        <f>IF('Dépenses rémunération au réel'!$E293="","",'Dépenses rémunération au réel'!$E293)</f>
        <v/>
      </c>
      <c r="F293" s="123" t="str">
        <f>IF('Dépenses rémunération au réel'!$F293="","",'Dépenses rémunération au réel'!$F293)</f>
        <v/>
      </c>
      <c r="G293" s="296" t="str">
        <f>IF('Dépenses rémunération au réel'!$G293="","",'Dépenses rémunération au réel'!$G293)</f>
        <v/>
      </c>
      <c r="H293" s="296" t="str">
        <f>IF('Dépenses rémunération au réel'!$H293="","",'Dépenses rémunération au réel'!$H293)</f>
        <v/>
      </c>
      <c r="I293" s="140" t="str">
        <f>IF('Dépenses rémunération au réel'!$I293="","",'Dépenses rémunération au réel'!$I293)</f>
        <v/>
      </c>
      <c r="J293" s="192" t="str">
        <f>IF('Dépenses rémunération au réel'!$J293="","",'Dépenses rémunération au réel'!$J293)</f>
        <v/>
      </c>
      <c r="K293" s="200" t="str">
        <f>IF('Dépenses rémunération au réel'!$K293="","",'Dépenses rémunération au réel'!$K293)</f>
        <v/>
      </c>
      <c r="L293" s="215" t="str">
        <f>IF('Dépenses rémunération au réel'!$L293=0,"",'Dépenses rémunération au réel'!$L293)</f>
        <v/>
      </c>
      <c r="M293" s="191"/>
      <c r="N293" s="337" t="str">
        <f t="shared" si="27"/>
        <v/>
      </c>
      <c r="O293" s="337" t="str">
        <f t="shared" si="28"/>
        <v/>
      </c>
      <c r="P293" s="191"/>
      <c r="Q293" s="340"/>
      <c r="R293" s="340"/>
      <c r="S293" s="141" t="str">
        <f t="shared" si="29"/>
        <v/>
      </c>
      <c r="T293" s="357"/>
      <c r="U293" s="193"/>
      <c r="V293" s="209" t="str">
        <f t="shared" si="25"/>
        <v/>
      </c>
      <c r="W293" s="209" t="str">
        <f t="shared" si="30"/>
        <v/>
      </c>
      <c r="X293" s="450" t="str">
        <f>IF(AND(OR(M293="KO",L293&lt;&gt;""),OR(M293="",N293="",O293="")),Listes!$A$68,IF(AND(L293&lt;S293,U293=""),Listes!$A$70,IF(AND(L293&lt;&gt;"",S293&lt;L293,T293=""),Listes!$A$72,IF(AND(Y293="",OR(M293&lt;&gt;"",N293&lt;&gt;"",O293&lt;&gt;"",P293&lt;&gt;"",Q293&lt;&gt;"",R293&lt;&gt;"")),Listes!$A$73,""))))</f>
        <v/>
      </c>
      <c r="Y293" s="291"/>
      <c r="Z293" s="155">
        <f t="shared" si="26"/>
        <v>0</v>
      </c>
    </row>
    <row r="294" spans="1:26" ht="16.149999999999999" customHeight="1" x14ac:dyDescent="0.35">
      <c r="A294" s="126">
        <v>288</v>
      </c>
      <c r="B294" s="206" t="str">
        <f>IF('Dépenses rémunération au réel'!$B294="","",'Dépenses rémunération au réel'!$B294)</f>
        <v/>
      </c>
      <c r="C294" s="206" t="str">
        <f>IF('Dépenses rémunération au réel'!$C294="","",'Dépenses rémunération au réel'!$C294)</f>
        <v/>
      </c>
      <c r="D294" s="207" t="str">
        <f>IF('Dépenses rémunération au réel'!$D294="","",'Dépenses rémunération au réel'!$D294)</f>
        <v/>
      </c>
      <c r="E294" s="123" t="str">
        <f>IF('Dépenses rémunération au réel'!$E294="","",'Dépenses rémunération au réel'!$E294)</f>
        <v/>
      </c>
      <c r="F294" s="123" t="str">
        <f>IF('Dépenses rémunération au réel'!$F294="","",'Dépenses rémunération au réel'!$F294)</f>
        <v/>
      </c>
      <c r="G294" s="296" t="str">
        <f>IF('Dépenses rémunération au réel'!$G294="","",'Dépenses rémunération au réel'!$G294)</f>
        <v/>
      </c>
      <c r="H294" s="296" t="str">
        <f>IF('Dépenses rémunération au réel'!$H294="","",'Dépenses rémunération au réel'!$H294)</f>
        <v/>
      </c>
      <c r="I294" s="140" t="str">
        <f>IF('Dépenses rémunération au réel'!$I294="","",'Dépenses rémunération au réel'!$I294)</f>
        <v/>
      </c>
      <c r="J294" s="192" t="str">
        <f>IF('Dépenses rémunération au réel'!$J294="","",'Dépenses rémunération au réel'!$J294)</f>
        <v/>
      </c>
      <c r="K294" s="200" t="str">
        <f>IF('Dépenses rémunération au réel'!$K294="","",'Dépenses rémunération au réel'!$K294)</f>
        <v/>
      </c>
      <c r="L294" s="215" t="str">
        <f>IF('Dépenses rémunération au réel'!$L294=0,"",'Dépenses rémunération au réel'!$L294)</f>
        <v/>
      </c>
      <c r="M294" s="191"/>
      <c r="N294" s="337" t="str">
        <f t="shared" si="27"/>
        <v/>
      </c>
      <c r="O294" s="337" t="str">
        <f t="shared" si="28"/>
        <v/>
      </c>
      <c r="P294" s="191"/>
      <c r="Q294" s="340"/>
      <c r="R294" s="340"/>
      <c r="S294" s="141" t="str">
        <f t="shared" si="29"/>
        <v/>
      </c>
      <c r="T294" s="357"/>
      <c r="U294" s="193"/>
      <c r="V294" s="209" t="str">
        <f t="shared" si="25"/>
        <v/>
      </c>
      <c r="W294" s="209" t="str">
        <f t="shared" si="30"/>
        <v/>
      </c>
      <c r="X294" s="450" t="str">
        <f>IF(AND(OR(M294="KO",L294&lt;&gt;""),OR(M294="",N294="",O294="")),Listes!$A$68,IF(AND(L294&lt;S294,U294=""),Listes!$A$70,IF(AND(L294&lt;&gt;"",S294&lt;L294,T294=""),Listes!$A$72,IF(AND(Y294="",OR(M294&lt;&gt;"",N294&lt;&gt;"",O294&lt;&gt;"",P294&lt;&gt;"",Q294&lt;&gt;"",R294&lt;&gt;"")),Listes!$A$73,""))))</f>
        <v/>
      </c>
      <c r="Y294" s="291"/>
      <c r="Z294" s="155">
        <f t="shared" si="26"/>
        <v>0</v>
      </c>
    </row>
    <row r="295" spans="1:26" ht="16.149999999999999" customHeight="1" x14ac:dyDescent="0.35">
      <c r="A295" s="126">
        <v>289</v>
      </c>
      <c r="B295" s="206" t="str">
        <f>IF('Dépenses rémunération au réel'!$B295="","",'Dépenses rémunération au réel'!$B295)</f>
        <v/>
      </c>
      <c r="C295" s="206" t="str">
        <f>IF('Dépenses rémunération au réel'!$C295="","",'Dépenses rémunération au réel'!$C295)</f>
        <v/>
      </c>
      <c r="D295" s="207" t="str">
        <f>IF('Dépenses rémunération au réel'!$D295="","",'Dépenses rémunération au réel'!$D295)</f>
        <v/>
      </c>
      <c r="E295" s="123" t="str">
        <f>IF('Dépenses rémunération au réel'!$E295="","",'Dépenses rémunération au réel'!$E295)</f>
        <v/>
      </c>
      <c r="F295" s="123" t="str">
        <f>IF('Dépenses rémunération au réel'!$F295="","",'Dépenses rémunération au réel'!$F295)</f>
        <v/>
      </c>
      <c r="G295" s="296" t="str">
        <f>IF('Dépenses rémunération au réel'!$G295="","",'Dépenses rémunération au réel'!$G295)</f>
        <v/>
      </c>
      <c r="H295" s="296" t="str">
        <f>IF('Dépenses rémunération au réel'!$H295="","",'Dépenses rémunération au réel'!$H295)</f>
        <v/>
      </c>
      <c r="I295" s="140" t="str">
        <f>IF('Dépenses rémunération au réel'!$I295="","",'Dépenses rémunération au réel'!$I295)</f>
        <v/>
      </c>
      <c r="J295" s="192" t="str">
        <f>IF('Dépenses rémunération au réel'!$J295="","",'Dépenses rémunération au réel'!$J295)</f>
        <v/>
      </c>
      <c r="K295" s="200" t="str">
        <f>IF('Dépenses rémunération au réel'!$K295="","",'Dépenses rémunération au réel'!$K295)</f>
        <v/>
      </c>
      <c r="L295" s="215" t="str">
        <f>IF('Dépenses rémunération au réel'!$L295=0,"",'Dépenses rémunération au réel'!$L295)</f>
        <v/>
      </c>
      <c r="M295" s="191"/>
      <c r="N295" s="337" t="str">
        <f t="shared" si="27"/>
        <v/>
      </c>
      <c r="O295" s="337" t="str">
        <f t="shared" si="28"/>
        <v/>
      </c>
      <c r="P295" s="191"/>
      <c r="Q295" s="340"/>
      <c r="R295" s="340"/>
      <c r="S295" s="141" t="str">
        <f t="shared" si="29"/>
        <v/>
      </c>
      <c r="T295" s="357"/>
      <c r="U295" s="193"/>
      <c r="V295" s="209" t="str">
        <f t="shared" si="25"/>
        <v/>
      </c>
      <c r="W295" s="209" t="str">
        <f t="shared" si="30"/>
        <v/>
      </c>
      <c r="X295" s="450" t="str">
        <f>IF(AND(OR(M295="KO",L295&lt;&gt;""),OR(M295="",N295="",O295="")),Listes!$A$68,IF(AND(L295&lt;S295,U295=""),Listes!$A$70,IF(AND(L295&lt;&gt;"",S295&lt;L295,T295=""),Listes!$A$72,IF(AND(Y295="",OR(M295&lt;&gt;"",N295&lt;&gt;"",O295&lt;&gt;"",P295&lt;&gt;"",Q295&lt;&gt;"",R295&lt;&gt;"")),Listes!$A$73,""))))</f>
        <v/>
      </c>
      <c r="Y295" s="291"/>
      <c r="Z295" s="155">
        <f t="shared" si="26"/>
        <v>0</v>
      </c>
    </row>
    <row r="296" spans="1:26" ht="16.149999999999999" customHeight="1" x14ac:dyDescent="0.35">
      <c r="A296" s="126">
        <v>290</v>
      </c>
      <c r="B296" s="206" t="str">
        <f>IF('Dépenses rémunération au réel'!$B296="","",'Dépenses rémunération au réel'!$B296)</f>
        <v/>
      </c>
      <c r="C296" s="206" t="str">
        <f>IF('Dépenses rémunération au réel'!$C296="","",'Dépenses rémunération au réel'!$C296)</f>
        <v/>
      </c>
      <c r="D296" s="207" t="str">
        <f>IF('Dépenses rémunération au réel'!$D296="","",'Dépenses rémunération au réel'!$D296)</f>
        <v/>
      </c>
      <c r="E296" s="123" t="str">
        <f>IF('Dépenses rémunération au réel'!$E296="","",'Dépenses rémunération au réel'!$E296)</f>
        <v/>
      </c>
      <c r="F296" s="123" t="str">
        <f>IF('Dépenses rémunération au réel'!$F296="","",'Dépenses rémunération au réel'!$F296)</f>
        <v/>
      </c>
      <c r="G296" s="296" t="str">
        <f>IF('Dépenses rémunération au réel'!$G296="","",'Dépenses rémunération au réel'!$G296)</f>
        <v/>
      </c>
      <c r="H296" s="296" t="str">
        <f>IF('Dépenses rémunération au réel'!$H296="","",'Dépenses rémunération au réel'!$H296)</f>
        <v/>
      </c>
      <c r="I296" s="140" t="str">
        <f>IF('Dépenses rémunération au réel'!$I296="","",'Dépenses rémunération au réel'!$I296)</f>
        <v/>
      </c>
      <c r="J296" s="192" t="str">
        <f>IF('Dépenses rémunération au réel'!$J296="","",'Dépenses rémunération au réel'!$J296)</f>
        <v/>
      </c>
      <c r="K296" s="200" t="str">
        <f>IF('Dépenses rémunération au réel'!$K296="","",'Dépenses rémunération au réel'!$K296)</f>
        <v/>
      </c>
      <c r="L296" s="215" t="str">
        <f>IF('Dépenses rémunération au réel'!$L296=0,"",'Dépenses rémunération au réel'!$L296)</f>
        <v/>
      </c>
      <c r="M296" s="191"/>
      <c r="N296" s="337" t="str">
        <f t="shared" si="27"/>
        <v/>
      </c>
      <c r="O296" s="337" t="str">
        <f t="shared" si="28"/>
        <v/>
      </c>
      <c r="P296" s="191"/>
      <c r="Q296" s="340"/>
      <c r="R296" s="340"/>
      <c r="S296" s="141" t="str">
        <f t="shared" si="29"/>
        <v/>
      </c>
      <c r="T296" s="357"/>
      <c r="U296" s="193"/>
      <c r="V296" s="209" t="str">
        <f t="shared" si="25"/>
        <v/>
      </c>
      <c r="W296" s="209" t="str">
        <f t="shared" si="30"/>
        <v/>
      </c>
      <c r="X296" s="450" t="str">
        <f>IF(AND(OR(M296="KO",L296&lt;&gt;""),OR(M296="",N296="",O296="")),Listes!$A$68,IF(AND(L296&lt;S296,U296=""),Listes!$A$70,IF(AND(L296&lt;&gt;"",S296&lt;L296,T296=""),Listes!$A$72,IF(AND(Y296="",OR(M296&lt;&gt;"",N296&lt;&gt;"",O296&lt;&gt;"",P296&lt;&gt;"",Q296&lt;&gt;"",R296&lt;&gt;"")),Listes!$A$73,""))))</f>
        <v/>
      </c>
      <c r="Y296" s="291"/>
      <c r="Z296" s="155">
        <f t="shared" si="26"/>
        <v>0</v>
      </c>
    </row>
    <row r="297" spans="1:26" ht="16.149999999999999" customHeight="1" x14ac:dyDescent="0.35">
      <c r="A297" s="126">
        <v>291</v>
      </c>
      <c r="B297" s="206" t="str">
        <f>IF('Dépenses rémunération au réel'!$B297="","",'Dépenses rémunération au réel'!$B297)</f>
        <v/>
      </c>
      <c r="C297" s="206" t="str">
        <f>IF('Dépenses rémunération au réel'!$C297="","",'Dépenses rémunération au réel'!$C297)</f>
        <v/>
      </c>
      <c r="D297" s="207" t="str">
        <f>IF('Dépenses rémunération au réel'!$D297="","",'Dépenses rémunération au réel'!$D297)</f>
        <v/>
      </c>
      <c r="E297" s="123" t="str">
        <f>IF('Dépenses rémunération au réel'!$E297="","",'Dépenses rémunération au réel'!$E297)</f>
        <v/>
      </c>
      <c r="F297" s="123" t="str">
        <f>IF('Dépenses rémunération au réel'!$F297="","",'Dépenses rémunération au réel'!$F297)</f>
        <v/>
      </c>
      <c r="G297" s="296" t="str">
        <f>IF('Dépenses rémunération au réel'!$G297="","",'Dépenses rémunération au réel'!$G297)</f>
        <v/>
      </c>
      <c r="H297" s="296" t="str">
        <f>IF('Dépenses rémunération au réel'!$H297="","",'Dépenses rémunération au réel'!$H297)</f>
        <v/>
      </c>
      <c r="I297" s="140" t="str">
        <f>IF('Dépenses rémunération au réel'!$I297="","",'Dépenses rémunération au réel'!$I297)</f>
        <v/>
      </c>
      <c r="J297" s="192" t="str">
        <f>IF('Dépenses rémunération au réel'!$J297="","",'Dépenses rémunération au réel'!$J297)</f>
        <v/>
      </c>
      <c r="K297" s="200" t="str">
        <f>IF('Dépenses rémunération au réel'!$K297="","",'Dépenses rémunération au réel'!$K297)</f>
        <v/>
      </c>
      <c r="L297" s="215" t="str">
        <f>IF('Dépenses rémunération au réel'!$L297=0,"",'Dépenses rémunération au réel'!$L297)</f>
        <v/>
      </c>
      <c r="M297" s="191"/>
      <c r="N297" s="337" t="str">
        <f t="shared" si="27"/>
        <v/>
      </c>
      <c r="O297" s="337" t="str">
        <f t="shared" si="28"/>
        <v/>
      </c>
      <c r="P297" s="191"/>
      <c r="Q297" s="340"/>
      <c r="R297" s="340"/>
      <c r="S297" s="141" t="str">
        <f t="shared" si="29"/>
        <v/>
      </c>
      <c r="T297" s="357"/>
      <c r="U297" s="193"/>
      <c r="V297" s="209" t="str">
        <f t="shared" si="25"/>
        <v/>
      </c>
      <c r="W297" s="209" t="str">
        <f t="shared" si="30"/>
        <v/>
      </c>
      <c r="X297" s="450" t="str">
        <f>IF(AND(OR(M297="KO",L297&lt;&gt;""),OR(M297="",N297="",O297="")),Listes!$A$68,IF(AND(L297&lt;S297,U297=""),Listes!$A$70,IF(AND(L297&lt;&gt;"",S297&lt;L297,T297=""),Listes!$A$72,IF(AND(Y297="",OR(M297&lt;&gt;"",N297&lt;&gt;"",O297&lt;&gt;"",P297&lt;&gt;"",Q297&lt;&gt;"",R297&lt;&gt;"")),Listes!$A$73,""))))</f>
        <v/>
      </c>
      <c r="Y297" s="291"/>
      <c r="Z297" s="155">
        <f t="shared" si="26"/>
        <v>0</v>
      </c>
    </row>
    <row r="298" spans="1:26" ht="16.149999999999999" customHeight="1" x14ac:dyDescent="0.35">
      <c r="A298" s="126">
        <v>292</v>
      </c>
      <c r="B298" s="206" t="str">
        <f>IF('Dépenses rémunération au réel'!$B298="","",'Dépenses rémunération au réel'!$B298)</f>
        <v/>
      </c>
      <c r="C298" s="206" t="str">
        <f>IF('Dépenses rémunération au réel'!$C298="","",'Dépenses rémunération au réel'!$C298)</f>
        <v/>
      </c>
      <c r="D298" s="207" t="str">
        <f>IF('Dépenses rémunération au réel'!$D298="","",'Dépenses rémunération au réel'!$D298)</f>
        <v/>
      </c>
      <c r="E298" s="123" t="str">
        <f>IF('Dépenses rémunération au réel'!$E298="","",'Dépenses rémunération au réel'!$E298)</f>
        <v/>
      </c>
      <c r="F298" s="123" t="str">
        <f>IF('Dépenses rémunération au réel'!$F298="","",'Dépenses rémunération au réel'!$F298)</f>
        <v/>
      </c>
      <c r="G298" s="296" t="str">
        <f>IF('Dépenses rémunération au réel'!$G298="","",'Dépenses rémunération au réel'!$G298)</f>
        <v/>
      </c>
      <c r="H298" s="296" t="str">
        <f>IF('Dépenses rémunération au réel'!$H298="","",'Dépenses rémunération au réel'!$H298)</f>
        <v/>
      </c>
      <c r="I298" s="140" t="str">
        <f>IF('Dépenses rémunération au réel'!$I298="","",'Dépenses rémunération au réel'!$I298)</f>
        <v/>
      </c>
      <c r="J298" s="192" t="str">
        <f>IF('Dépenses rémunération au réel'!$J298="","",'Dépenses rémunération au réel'!$J298)</f>
        <v/>
      </c>
      <c r="K298" s="200" t="str">
        <f>IF('Dépenses rémunération au réel'!$K298="","",'Dépenses rémunération au réel'!$K298)</f>
        <v/>
      </c>
      <c r="L298" s="215" t="str">
        <f>IF('Dépenses rémunération au réel'!$L298=0,"",'Dépenses rémunération au réel'!$L298)</f>
        <v/>
      </c>
      <c r="M298" s="191"/>
      <c r="N298" s="337" t="str">
        <f t="shared" si="27"/>
        <v/>
      </c>
      <c r="O298" s="337" t="str">
        <f t="shared" si="28"/>
        <v/>
      </c>
      <c r="P298" s="191"/>
      <c r="Q298" s="340"/>
      <c r="R298" s="340"/>
      <c r="S298" s="141" t="str">
        <f t="shared" si="29"/>
        <v/>
      </c>
      <c r="T298" s="357"/>
      <c r="U298" s="193"/>
      <c r="V298" s="209" t="str">
        <f t="shared" si="25"/>
        <v/>
      </c>
      <c r="W298" s="209" t="str">
        <f t="shared" si="30"/>
        <v/>
      </c>
      <c r="X298" s="450" t="str">
        <f>IF(AND(OR(M298="KO",L298&lt;&gt;""),OR(M298="",N298="",O298="")),Listes!$A$68,IF(AND(L298&lt;S298,U298=""),Listes!$A$70,IF(AND(L298&lt;&gt;"",S298&lt;L298,T298=""),Listes!$A$72,IF(AND(Y298="",OR(M298&lt;&gt;"",N298&lt;&gt;"",O298&lt;&gt;"",P298&lt;&gt;"",Q298&lt;&gt;"",R298&lt;&gt;"")),Listes!$A$73,""))))</f>
        <v/>
      </c>
      <c r="Y298" s="291"/>
      <c r="Z298" s="155">
        <f t="shared" si="26"/>
        <v>0</v>
      </c>
    </row>
    <row r="299" spans="1:26" ht="16.149999999999999" customHeight="1" x14ac:dyDescent="0.35">
      <c r="A299" s="126">
        <v>293</v>
      </c>
      <c r="B299" s="206" t="str">
        <f>IF('Dépenses rémunération au réel'!$B299="","",'Dépenses rémunération au réel'!$B299)</f>
        <v/>
      </c>
      <c r="C299" s="206" t="str">
        <f>IF('Dépenses rémunération au réel'!$C299="","",'Dépenses rémunération au réel'!$C299)</f>
        <v/>
      </c>
      <c r="D299" s="207" t="str">
        <f>IF('Dépenses rémunération au réel'!$D299="","",'Dépenses rémunération au réel'!$D299)</f>
        <v/>
      </c>
      <c r="E299" s="123" t="str">
        <f>IF('Dépenses rémunération au réel'!$E299="","",'Dépenses rémunération au réel'!$E299)</f>
        <v/>
      </c>
      <c r="F299" s="123" t="str">
        <f>IF('Dépenses rémunération au réel'!$F299="","",'Dépenses rémunération au réel'!$F299)</f>
        <v/>
      </c>
      <c r="G299" s="296" t="str">
        <f>IF('Dépenses rémunération au réel'!$G299="","",'Dépenses rémunération au réel'!$G299)</f>
        <v/>
      </c>
      <c r="H299" s="296" t="str">
        <f>IF('Dépenses rémunération au réel'!$H299="","",'Dépenses rémunération au réel'!$H299)</f>
        <v/>
      </c>
      <c r="I299" s="140" t="str">
        <f>IF('Dépenses rémunération au réel'!$I299="","",'Dépenses rémunération au réel'!$I299)</f>
        <v/>
      </c>
      <c r="J299" s="192" t="str">
        <f>IF('Dépenses rémunération au réel'!$J299="","",'Dépenses rémunération au réel'!$J299)</f>
        <v/>
      </c>
      <c r="K299" s="200" t="str">
        <f>IF('Dépenses rémunération au réel'!$K299="","",'Dépenses rémunération au réel'!$K299)</f>
        <v/>
      </c>
      <c r="L299" s="215" t="str">
        <f>IF('Dépenses rémunération au réel'!$L299=0,"",'Dépenses rémunération au réel'!$L299)</f>
        <v/>
      </c>
      <c r="M299" s="191"/>
      <c r="N299" s="337" t="str">
        <f t="shared" si="27"/>
        <v/>
      </c>
      <c r="O299" s="337" t="str">
        <f t="shared" si="28"/>
        <v/>
      </c>
      <c r="P299" s="191"/>
      <c r="Q299" s="340"/>
      <c r="R299" s="340"/>
      <c r="S299" s="141" t="str">
        <f t="shared" si="29"/>
        <v/>
      </c>
      <c r="T299" s="357"/>
      <c r="U299" s="193"/>
      <c r="V299" s="209" t="str">
        <f t="shared" si="25"/>
        <v/>
      </c>
      <c r="W299" s="209" t="str">
        <f t="shared" si="30"/>
        <v/>
      </c>
      <c r="X299" s="450" t="str">
        <f>IF(AND(OR(M299="KO",L299&lt;&gt;""),OR(M299="",N299="",O299="")),Listes!$A$68,IF(AND(L299&lt;S299,U299=""),Listes!$A$70,IF(AND(L299&lt;&gt;"",S299&lt;L299,T299=""),Listes!$A$72,IF(AND(Y299="",OR(M299&lt;&gt;"",N299&lt;&gt;"",O299&lt;&gt;"",P299&lt;&gt;"",Q299&lt;&gt;"",R299&lt;&gt;"")),Listes!$A$73,""))))</f>
        <v/>
      </c>
      <c r="Y299" s="291"/>
      <c r="Z299" s="155">
        <f t="shared" si="26"/>
        <v>0</v>
      </c>
    </row>
    <row r="300" spans="1:26" ht="16.149999999999999" customHeight="1" x14ac:dyDescent="0.35">
      <c r="A300" s="126">
        <v>294</v>
      </c>
      <c r="B300" s="206" t="str">
        <f>IF('Dépenses rémunération au réel'!$B300="","",'Dépenses rémunération au réel'!$B300)</f>
        <v/>
      </c>
      <c r="C300" s="206" t="str">
        <f>IF('Dépenses rémunération au réel'!$C300="","",'Dépenses rémunération au réel'!$C300)</f>
        <v/>
      </c>
      <c r="D300" s="207" t="str">
        <f>IF('Dépenses rémunération au réel'!$D300="","",'Dépenses rémunération au réel'!$D300)</f>
        <v/>
      </c>
      <c r="E300" s="123" t="str">
        <f>IF('Dépenses rémunération au réel'!$E300="","",'Dépenses rémunération au réel'!$E300)</f>
        <v/>
      </c>
      <c r="F300" s="123" t="str">
        <f>IF('Dépenses rémunération au réel'!$F300="","",'Dépenses rémunération au réel'!$F300)</f>
        <v/>
      </c>
      <c r="G300" s="296" t="str">
        <f>IF('Dépenses rémunération au réel'!$G300="","",'Dépenses rémunération au réel'!$G300)</f>
        <v/>
      </c>
      <c r="H300" s="296" t="str">
        <f>IF('Dépenses rémunération au réel'!$H300="","",'Dépenses rémunération au réel'!$H300)</f>
        <v/>
      </c>
      <c r="I300" s="140" t="str">
        <f>IF('Dépenses rémunération au réel'!$I300="","",'Dépenses rémunération au réel'!$I300)</f>
        <v/>
      </c>
      <c r="J300" s="192" t="str">
        <f>IF('Dépenses rémunération au réel'!$J300="","",'Dépenses rémunération au réel'!$J300)</f>
        <v/>
      </c>
      <c r="K300" s="200" t="str">
        <f>IF('Dépenses rémunération au réel'!$K300="","",'Dépenses rémunération au réel'!$K300)</f>
        <v/>
      </c>
      <c r="L300" s="215" t="str">
        <f>IF('Dépenses rémunération au réel'!$L300=0,"",'Dépenses rémunération au réel'!$L300)</f>
        <v/>
      </c>
      <c r="M300" s="191"/>
      <c r="N300" s="337" t="str">
        <f t="shared" si="27"/>
        <v/>
      </c>
      <c r="O300" s="337" t="str">
        <f t="shared" si="28"/>
        <v/>
      </c>
      <c r="P300" s="191"/>
      <c r="Q300" s="340"/>
      <c r="R300" s="340"/>
      <c r="S300" s="141" t="str">
        <f t="shared" si="29"/>
        <v/>
      </c>
      <c r="T300" s="357"/>
      <c r="U300" s="193"/>
      <c r="V300" s="209" t="str">
        <f t="shared" si="25"/>
        <v/>
      </c>
      <c r="W300" s="209" t="str">
        <f t="shared" si="30"/>
        <v/>
      </c>
      <c r="X300" s="450" t="str">
        <f>IF(AND(OR(M300="KO",L300&lt;&gt;""),OR(M300="",N300="",O300="")),Listes!$A$68,IF(AND(L300&lt;S300,U300=""),Listes!$A$70,IF(AND(L300&lt;&gt;"",S300&lt;L300,T300=""),Listes!$A$72,IF(AND(Y300="",OR(M300&lt;&gt;"",N300&lt;&gt;"",O300&lt;&gt;"",P300&lt;&gt;"",Q300&lt;&gt;"",R300&lt;&gt;"")),Listes!$A$73,""))))</f>
        <v/>
      </c>
      <c r="Y300" s="291"/>
      <c r="Z300" s="155">
        <f t="shared" si="26"/>
        <v>0</v>
      </c>
    </row>
    <row r="301" spans="1:26" ht="16.149999999999999" customHeight="1" x14ac:dyDescent="0.35">
      <c r="A301" s="126">
        <v>295</v>
      </c>
      <c r="B301" s="206" t="str">
        <f>IF('Dépenses rémunération au réel'!$B301="","",'Dépenses rémunération au réel'!$B301)</f>
        <v/>
      </c>
      <c r="C301" s="206" t="str">
        <f>IF('Dépenses rémunération au réel'!$C301="","",'Dépenses rémunération au réel'!$C301)</f>
        <v/>
      </c>
      <c r="D301" s="207" t="str">
        <f>IF('Dépenses rémunération au réel'!$D301="","",'Dépenses rémunération au réel'!$D301)</f>
        <v/>
      </c>
      <c r="E301" s="123" t="str">
        <f>IF('Dépenses rémunération au réel'!$E301="","",'Dépenses rémunération au réel'!$E301)</f>
        <v/>
      </c>
      <c r="F301" s="123" t="str">
        <f>IF('Dépenses rémunération au réel'!$F301="","",'Dépenses rémunération au réel'!$F301)</f>
        <v/>
      </c>
      <c r="G301" s="296" t="str">
        <f>IF('Dépenses rémunération au réel'!$G301="","",'Dépenses rémunération au réel'!$G301)</f>
        <v/>
      </c>
      <c r="H301" s="296" t="str">
        <f>IF('Dépenses rémunération au réel'!$H301="","",'Dépenses rémunération au réel'!$H301)</f>
        <v/>
      </c>
      <c r="I301" s="140" t="str">
        <f>IF('Dépenses rémunération au réel'!$I301="","",'Dépenses rémunération au réel'!$I301)</f>
        <v/>
      </c>
      <c r="J301" s="192" t="str">
        <f>IF('Dépenses rémunération au réel'!$J301="","",'Dépenses rémunération au réel'!$J301)</f>
        <v/>
      </c>
      <c r="K301" s="200" t="str">
        <f>IF('Dépenses rémunération au réel'!$K301="","",'Dépenses rémunération au réel'!$K301)</f>
        <v/>
      </c>
      <c r="L301" s="215" t="str">
        <f>IF('Dépenses rémunération au réel'!$L301=0,"",'Dépenses rémunération au réel'!$L301)</f>
        <v/>
      </c>
      <c r="M301" s="191"/>
      <c r="N301" s="337" t="str">
        <f t="shared" si="27"/>
        <v/>
      </c>
      <c r="O301" s="337" t="str">
        <f t="shared" si="28"/>
        <v/>
      </c>
      <c r="P301" s="191"/>
      <c r="Q301" s="340"/>
      <c r="R301" s="340"/>
      <c r="S301" s="141" t="str">
        <f t="shared" si="29"/>
        <v/>
      </c>
      <c r="T301" s="357"/>
      <c r="U301" s="193"/>
      <c r="V301" s="209" t="str">
        <f t="shared" si="25"/>
        <v/>
      </c>
      <c r="W301" s="209" t="str">
        <f t="shared" si="30"/>
        <v/>
      </c>
      <c r="X301" s="450" t="str">
        <f>IF(AND(OR(M301="KO",L301&lt;&gt;""),OR(M301="",N301="",O301="")),Listes!$A$68,IF(AND(L301&lt;S301,U301=""),Listes!$A$70,IF(AND(L301&lt;&gt;"",S301&lt;L301,T301=""),Listes!$A$72,IF(AND(Y301="",OR(M301&lt;&gt;"",N301&lt;&gt;"",O301&lt;&gt;"",P301&lt;&gt;"",Q301&lt;&gt;"",R301&lt;&gt;"")),Listes!$A$73,""))))</f>
        <v/>
      </c>
      <c r="Y301" s="291"/>
      <c r="Z301" s="155">
        <f t="shared" si="26"/>
        <v>0</v>
      </c>
    </row>
    <row r="302" spans="1:26" ht="16.149999999999999" customHeight="1" x14ac:dyDescent="0.35">
      <c r="A302" s="126">
        <v>296</v>
      </c>
      <c r="B302" s="206" t="str">
        <f>IF('Dépenses rémunération au réel'!$B302="","",'Dépenses rémunération au réel'!$B302)</f>
        <v/>
      </c>
      <c r="C302" s="206" t="str">
        <f>IF('Dépenses rémunération au réel'!$C302="","",'Dépenses rémunération au réel'!$C302)</f>
        <v/>
      </c>
      <c r="D302" s="207" t="str">
        <f>IF('Dépenses rémunération au réel'!$D302="","",'Dépenses rémunération au réel'!$D302)</f>
        <v/>
      </c>
      <c r="E302" s="123" t="str">
        <f>IF('Dépenses rémunération au réel'!$E302="","",'Dépenses rémunération au réel'!$E302)</f>
        <v/>
      </c>
      <c r="F302" s="123" t="str">
        <f>IF('Dépenses rémunération au réel'!$F302="","",'Dépenses rémunération au réel'!$F302)</f>
        <v/>
      </c>
      <c r="G302" s="296" t="str">
        <f>IF('Dépenses rémunération au réel'!$G302="","",'Dépenses rémunération au réel'!$G302)</f>
        <v/>
      </c>
      <c r="H302" s="296" t="str">
        <f>IF('Dépenses rémunération au réel'!$H302="","",'Dépenses rémunération au réel'!$H302)</f>
        <v/>
      </c>
      <c r="I302" s="140" t="str">
        <f>IF('Dépenses rémunération au réel'!$I302="","",'Dépenses rémunération au réel'!$I302)</f>
        <v/>
      </c>
      <c r="J302" s="192" t="str">
        <f>IF('Dépenses rémunération au réel'!$J302="","",'Dépenses rémunération au réel'!$J302)</f>
        <v/>
      </c>
      <c r="K302" s="200" t="str">
        <f>IF('Dépenses rémunération au réel'!$K302="","",'Dépenses rémunération au réel'!$K302)</f>
        <v/>
      </c>
      <c r="L302" s="215" t="str">
        <f>IF('Dépenses rémunération au réel'!$L302=0,"",'Dépenses rémunération au réel'!$L302)</f>
        <v/>
      </c>
      <c r="M302" s="191"/>
      <c r="N302" s="337" t="str">
        <f t="shared" si="27"/>
        <v/>
      </c>
      <c r="O302" s="337" t="str">
        <f t="shared" si="28"/>
        <v/>
      </c>
      <c r="P302" s="191"/>
      <c r="Q302" s="340"/>
      <c r="R302" s="340"/>
      <c r="S302" s="141" t="str">
        <f t="shared" si="29"/>
        <v/>
      </c>
      <c r="T302" s="357"/>
      <c r="U302" s="193"/>
      <c r="V302" s="209" t="str">
        <f t="shared" si="25"/>
        <v/>
      </c>
      <c r="W302" s="209" t="str">
        <f t="shared" si="30"/>
        <v/>
      </c>
      <c r="X302" s="450" t="str">
        <f>IF(AND(OR(M302="KO",L302&lt;&gt;""),OR(M302="",N302="",O302="")),Listes!$A$68,IF(AND(L302&lt;S302,U302=""),Listes!$A$70,IF(AND(L302&lt;&gt;"",S302&lt;L302,T302=""),Listes!$A$72,IF(AND(Y302="",OR(M302&lt;&gt;"",N302&lt;&gt;"",O302&lt;&gt;"",P302&lt;&gt;"",Q302&lt;&gt;"",R302&lt;&gt;"")),Listes!$A$73,""))))</f>
        <v/>
      </c>
      <c r="Y302" s="291"/>
      <c r="Z302" s="155">
        <f t="shared" si="26"/>
        <v>0</v>
      </c>
    </row>
    <row r="303" spans="1:26" ht="16.149999999999999" customHeight="1" x14ac:dyDescent="0.35">
      <c r="A303" s="126">
        <v>297</v>
      </c>
      <c r="B303" s="206" t="str">
        <f>IF('Dépenses rémunération au réel'!$B303="","",'Dépenses rémunération au réel'!$B303)</f>
        <v/>
      </c>
      <c r="C303" s="206" t="str">
        <f>IF('Dépenses rémunération au réel'!$C303="","",'Dépenses rémunération au réel'!$C303)</f>
        <v/>
      </c>
      <c r="D303" s="207" t="str">
        <f>IF('Dépenses rémunération au réel'!$D303="","",'Dépenses rémunération au réel'!$D303)</f>
        <v/>
      </c>
      <c r="E303" s="123" t="str">
        <f>IF('Dépenses rémunération au réel'!$E303="","",'Dépenses rémunération au réel'!$E303)</f>
        <v/>
      </c>
      <c r="F303" s="123" t="str">
        <f>IF('Dépenses rémunération au réel'!$F303="","",'Dépenses rémunération au réel'!$F303)</f>
        <v/>
      </c>
      <c r="G303" s="296" t="str">
        <f>IF('Dépenses rémunération au réel'!$G303="","",'Dépenses rémunération au réel'!$G303)</f>
        <v/>
      </c>
      <c r="H303" s="296" t="str">
        <f>IF('Dépenses rémunération au réel'!$H303="","",'Dépenses rémunération au réel'!$H303)</f>
        <v/>
      </c>
      <c r="I303" s="140" t="str">
        <f>IF('Dépenses rémunération au réel'!$I303="","",'Dépenses rémunération au réel'!$I303)</f>
        <v/>
      </c>
      <c r="J303" s="192" t="str">
        <f>IF('Dépenses rémunération au réel'!$J303="","",'Dépenses rémunération au réel'!$J303)</f>
        <v/>
      </c>
      <c r="K303" s="200" t="str">
        <f>IF('Dépenses rémunération au réel'!$K303="","",'Dépenses rémunération au réel'!$K303)</f>
        <v/>
      </c>
      <c r="L303" s="215" t="str">
        <f>IF('Dépenses rémunération au réel'!$L303=0,"",'Dépenses rémunération au réel'!$L303)</f>
        <v/>
      </c>
      <c r="M303" s="191"/>
      <c r="N303" s="337" t="str">
        <f t="shared" si="27"/>
        <v/>
      </c>
      <c r="O303" s="337" t="str">
        <f t="shared" si="28"/>
        <v/>
      </c>
      <c r="P303" s="191"/>
      <c r="Q303" s="340"/>
      <c r="R303" s="340"/>
      <c r="S303" s="141" t="str">
        <f t="shared" si="29"/>
        <v/>
      </c>
      <c r="T303" s="357"/>
      <c r="U303" s="193"/>
      <c r="V303" s="209" t="str">
        <f t="shared" si="25"/>
        <v/>
      </c>
      <c r="W303" s="209" t="str">
        <f t="shared" si="30"/>
        <v/>
      </c>
      <c r="X303" s="450" t="str">
        <f>IF(AND(OR(M303="KO",L303&lt;&gt;""),OR(M303="",N303="",O303="")),Listes!$A$68,IF(AND(L303&lt;S303,U303=""),Listes!$A$70,IF(AND(L303&lt;&gt;"",S303&lt;L303,T303=""),Listes!$A$72,IF(AND(Y303="",OR(M303&lt;&gt;"",N303&lt;&gt;"",O303&lt;&gt;"",P303&lt;&gt;"",Q303&lt;&gt;"",R303&lt;&gt;"")),Listes!$A$73,""))))</f>
        <v/>
      </c>
      <c r="Y303" s="291"/>
      <c r="Z303" s="155">
        <f t="shared" si="26"/>
        <v>0</v>
      </c>
    </row>
    <row r="304" spans="1:26" ht="16.149999999999999" customHeight="1" x14ac:dyDescent="0.35">
      <c r="A304" s="126">
        <v>298</v>
      </c>
      <c r="B304" s="206" t="str">
        <f>IF('Dépenses rémunération au réel'!$B304="","",'Dépenses rémunération au réel'!$B304)</f>
        <v/>
      </c>
      <c r="C304" s="206" t="str">
        <f>IF('Dépenses rémunération au réel'!$C304="","",'Dépenses rémunération au réel'!$C304)</f>
        <v/>
      </c>
      <c r="D304" s="207" t="str">
        <f>IF('Dépenses rémunération au réel'!$D304="","",'Dépenses rémunération au réel'!$D304)</f>
        <v/>
      </c>
      <c r="E304" s="123" t="str">
        <f>IF('Dépenses rémunération au réel'!$E304="","",'Dépenses rémunération au réel'!$E304)</f>
        <v/>
      </c>
      <c r="F304" s="123" t="str">
        <f>IF('Dépenses rémunération au réel'!$F304="","",'Dépenses rémunération au réel'!$F304)</f>
        <v/>
      </c>
      <c r="G304" s="296" t="str">
        <f>IF('Dépenses rémunération au réel'!$G304="","",'Dépenses rémunération au réel'!$G304)</f>
        <v/>
      </c>
      <c r="H304" s="296" t="str">
        <f>IF('Dépenses rémunération au réel'!$H304="","",'Dépenses rémunération au réel'!$H304)</f>
        <v/>
      </c>
      <c r="I304" s="140" t="str">
        <f>IF('Dépenses rémunération au réel'!$I304="","",'Dépenses rémunération au réel'!$I304)</f>
        <v/>
      </c>
      <c r="J304" s="192" t="str">
        <f>IF('Dépenses rémunération au réel'!$J304="","",'Dépenses rémunération au réel'!$J304)</f>
        <v/>
      </c>
      <c r="K304" s="200" t="str">
        <f>IF('Dépenses rémunération au réel'!$K304="","",'Dépenses rémunération au réel'!$K304)</f>
        <v/>
      </c>
      <c r="L304" s="215" t="str">
        <f>IF('Dépenses rémunération au réel'!$L304=0,"",'Dépenses rémunération au réel'!$L304)</f>
        <v/>
      </c>
      <c r="M304" s="191"/>
      <c r="N304" s="337" t="str">
        <f t="shared" si="27"/>
        <v/>
      </c>
      <c r="O304" s="337" t="str">
        <f t="shared" si="28"/>
        <v/>
      </c>
      <c r="P304" s="191"/>
      <c r="Q304" s="340"/>
      <c r="R304" s="340"/>
      <c r="S304" s="141" t="str">
        <f t="shared" si="29"/>
        <v/>
      </c>
      <c r="T304" s="357"/>
      <c r="U304" s="193"/>
      <c r="V304" s="209" t="str">
        <f t="shared" si="25"/>
        <v/>
      </c>
      <c r="W304" s="209" t="str">
        <f t="shared" si="30"/>
        <v/>
      </c>
      <c r="X304" s="450" t="str">
        <f>IF(AND(OR(M304="KO",L304&lt;&gt;""),OR(M304="",N304="",O304="")),Listes!$A$68,IF(AND(L304&lt;S304,U304=""),Listes!$A$70,IF(AND(L304&lt;&gt;"",S304&lt;L304,T304=""),Listes!$A$72,IF(AND(Y304="",OR(M304&lt;&gt;"",N304&lt;&gt;"",O304&lt;&gt;"",P304&lt;&gt;"",Q304&lt;&gt;"",R304&lt;&gt;"")),Listes!$A$73,""))))</f>
        <v/>
      </c>
      <c r="Y304" s="291"/>
      <c r="Z304" s="155">
        <f t="shared" si="26"/>
        <v>0</v>
      </c>
    </row>
    <row r="305" spans="1:26" ht="16.149999999999999" customHeight="1" x14ac:dyDescent="0.35">
      <c r="A305" s="126">
        <v>299</v>
      </c>
      <c r="B305" s="206" t="str">
        <f>IF('Dépenses rémunération au réel'!$B305="","",'Dépenses rémunération au réel'!$B305)</f>
        <v/>
      </c>
      <c r="C305" s="206" t="str">
        <f>IF('Dépenses rémunération au réel'!$C305="","",'Dépenses rémunération au réel'!$C305)</f>
        <v/>
      </c>
      <c r="D305" s="207" t="str">
        <f>IF('Dépenses rémunération au réel'!$D305="","",'Dépenses rémunération au réel'!$D305)</f>
        <v/>
      </c>
      <c r="E305" s="123" t="str">
        <f>IF('Dépenses rémunération au réel'!$E305="","",'Dépenses rémunération au réel'!$E305)</f>
        <v/>
      </c>
      <c r="F305" s="123" t="str">
        <f>IF('Dépenses rémunération au réel'!$F305="","",'Dépenses rémunération au réel'!$F305)</f>
        <v/>
      </c>
      <c r="G305" s="296" t="str">
        <f>IF('Dépenses rémunération au réel'!$G305="","",'Dépenses rémunération au réel'!$G305)</f>
        <v/>
      </c>
      <c r="H305" s="296" t="str">
        <f>IF('Dépenses rémunération au réel'!$H305="","",'Dépenses rémunération au réel'!$H305)</f>
        <v/>
      </c>
      <c r="I305" s="140" t="str">
        <f>IF('Dépenses rémunération au réel'!$I305="","",'Dépenses rémunération au réel'!$I305)</f>
        <v/>
      </c>
      <c r="J305" s="192" t="str">
        <f>IF('Dépenses rémunération au réel'!$J305="","",'Dépenses rémunération au réel'!$J305)</f>
        <v/>
      </c>
      <c r="K305" s="200" t="str">
        <f>IF('Dépenses rémunération au réel'!$K305="","",'Dépenses rémunération au réel'!$K305)</f>
        <v/>
      </c>
      <c r="L305" s="215" t="str">
        <f>IF('Dépenses rémunération au réel'!$L305=0,"",'Dépenses rémunération au réel'!$L305)</f>
        <v/>
      </c>
      <c r="M305" s="191"/>
      <c r="N305" s="337" t="str">
        <f t="shared" si="27"/>
        <v/>
      </c>
      <c r="O305" s="337" t="str">
        <f t="shared" si="28"/>
        <v/>
      </c>
      <c r="P305" s="191"/>
      <c r="Q305" s="340"/>
      <c r="R305" s="340"/>
      <c r="S305" s="141" t="str">
        <f t="shared" si="29"/>
        <v/>
      </c>
      <c r="T305" s="357"/>
      <c r="U305" s="193"/>
      <c r="V305" s="209" t="str">
        <f t="shared" si="25"/>
        <v/>
      </c>
      <c r="W305" s="209" t="str">
        <f t="shared" si="30"/>
        <v/>
      </c>
      <c r="X305" s="450" t="str">
        <f>IF(AND(OR(M305="KO",L305&lt;&gt;""),OR(M305="",N305="",O305="")),Listes!$A$68,IF(AND(L305&lt;S305,U305=""),Listes!$A$70,IF(AND(L305&lt;&gt;"",S305&lt;L305,T305=""),Listes!$A$72,IF(AND(Y305="",OR(M305&lt;&gt;"",N305&lt;&gt;"",O305&lt;&gt;"",P305&lt;&gt;"",Q305&lt;&gt;"",R305&lt;&gt;"")),Listes!$A$73,""))))</f>
        <v/>
      </c>
      <c r="Y305" s="291"/>
      <c r="Z305" s="155">
        <f t="shared" si="26"/>
        <v>0</v>
      </c>
    </row>
    <row r="306" spans="1:26" ht="16.149999999999999" customHeight="1" x14ac:dyDescent="0.35">
      <c r="A306" s="126">
        <v>300</v>
      </c>
      <c r="B306" s="206" t="str">
        <f>IF('Dépenses rémunération au réel'!$B306="","",'Dépenses rémunération au réel'!$B306)</f>
        <v/>
      </c>
      <c r="C306" s="206" t="str">
        <f>IF('Dépenses rémunération au réel'!$C306="","",'Dépenses rémunération au réel'!$C306)</f>
        <v/>
      </c>
      <c r="D306" s="207" t="str">
        <f>IF('Dépenses rémunération au réel'!$D306="","",'Dépenses rémunération au réel'!$D306)</f>
        <v/>
      </c>
      <c r="E306" s="123" t="str">
        <f>IF('Dépenses rémunération au réel'!$E306="","",'Dépenses rémunération au réel'!$E306)</f>
        <v/>
      </c>
      <c r="F306" s="123" t="str">
        <f>IF('Dépenses rémunération au réel'!$F306="","",'Dépenses rémunération au réel'!$F306)</f>
        <v/>
      </c>
      <c r="G306" s="296" t="str">
        <f>IF('Dépenses rémunération au réel'!$G306="","",'Dépenses rémunération au réel'!$G306)</f>
        <v/>
      </c>
      <c r="H306" s="296" t="str">
        <f>IF('Dépenses rémunération au réel'!$H306="","",'Dépenses rémunération au réel'!$H306)</f>
        <v/>
      </c>
      <c r="I306" s="140" t="str">
        <f>IF('Dépenses rémunération au réel'!$I306="","",'Dépenses rémunération au réel'!$I306)</f>
        <v/>
      </c>
      <c r="J306" s="192" t="str">
        <f>IF('Dépenses rémunération au réel'!$J306="","",'Dépenses rémunération au réel'!$J306)</f>
        <v/>
      </c>
      <c r="K306" s="200" t="str">
        <f>IF('Dépenses rémunération au réel'!$K306="","",'Dépenses rémunération au réel'!$K306)</f>
        <v/>
      </c>
      <c r="L306" s="215" t="str">
        <f>IF('Dépenses rémunération au réel'!$L306=0,"",'Dépenses rémunération au réel'!$L306)</f>
        <v/>
      </c>
      <c r="M306" s="191"/>
      <c r="N306" s="337" t="str">
        <f t="shared" si="27"/>
        <v/>
      </c>
      <c r="O306" s="337" t="str">
        <f t="shared" si="28"/>
        <v/>
      </c>
      <c r="P306" s="191"/>
      <c r="Q306" s="340"/>
      <c r="R306" s="340"/>
      <c r="S306" s="141" t="str">
        <f t="shared" si="29"/>
        <v/>
      </c>
      <c r="T306" s="357"/>
      <c r="U306" s="193"/>
      <c r="V306" s="209" t="str">
        <f t="shared" si="25"/>
        <v/>
      </c>
      <c r="W306" s="209" t="str">
        <f t="shared" si="30"/>
        <v/>
      </c>
      <c r="X306" s="450" t="str">
        <f>IF(AND(OR(M306="KO",L306&lt;&gt;""),OR(M306="",N306="",O306="")),Listes!$A$68,IF(AND(L306&lt;S306,U306=""),Listes!$A$70,IF(AND(L306&lt;&gt;"",S306&lt;L306,T306=""),Listes!$A$72,IF(AND(Y306="",OR(M306&lt;&gt;"",N306&lt;&gt;"",O306&lt;&gt;"",P306&lt;&gt;"",Q306&lt;&gt;"",R306&lt;&gt;"")),Listes!$A$73,""))))</f>
        <v/>
      </c>
      <c r="Y306" s="291"/>
      <c r="Z306" s="155">
        <f t="shared" si="26"/>
        <v>0</v>
      </c>
    </row>
    <row r="307" spans="1:26" ht="16.149999999999999" customHeight="1" x14ac:dyDescent="0.35">
      <c r="A307" s="126">
        <v>301</v>
      </c>
      <c r="B307" s="206" t="str">
        <f>IF('Dépenses rémunération au réel'!$B307="","",'Dépenses rémunération au réel'!$B307)</f>
        <v/>
      </c>
      <c r="C307" s="206" t="str">
        <f>IF('Dépenses rémunération au réel'!$C307="","",'Dépenses rémunération au réel'!$C307)</f>
        <v/>
      </c>
      <c r="D307" s="207" t="str">
        <f>IF('Dépenses rémunération au réel'!$D307="","",'Dépenses rémunération au réel'!$D307)</f>
        <v/>
      </c>
      <c r="E307" s="123" t="str">
        <f>IF('Dépenses rémunération au réel'!$E307="","",'Dépenses rémunération au réel'!$E307)</f>
        <v/>
      </c>
      <c r="F307" s="123" t="str">
        <f>IF('Dépenses rémunération au réel'!$F307="","",'Dépenses rémunération au réel'!$F307)</f>
        <v/>
      </c>
      <c r="G307" s="296" t="str">
        <f>IF('Dépenses rémunération au réel'!$G307="","",'Dépenses rémunération au réel'!$G307)</f>
        <v/>
      </c>
      <c r="H307" s="296" t="str">
        <f>IF('Dépenses rémunération au réel'!$H307="","",'Dépenses rémunération au réel'!$H307)</f>
        <v/>
      </c>
      <c r="I307" s="140" t="str">
        <f>IF('Dépenses rémunération au réel'!$I307="","",'Dépenses rémunération au réel'!$I307)</f>
        <v/>
      </c>
      <c r="J307" s="192" t="str">
        <f>IF('Dépenses rémunération au réel'!$J307="","",'Dépenses rémunération au réel'!$J307)</f>
        <v/>
      </c>
      <c r="K307" s="200" t="str">
        <f>IF('Dépenses rémunération au réel'!$K307="","",'Dépenses rémunération au réel'!$K307)</f>
        <v/>
      </c>
      <c r="L307" s="215" t="str">
        <f>IF('Dépenses rémunération au réel'!$L307=0,"",'Dépenses rémunération au réel'!$L307)</f>
        <v/>
      </c>
      <c r="M307" s="191"/>
      <c r="N307" s="337" t="str">
        <f t="shared" si="27"/>
        <v/>
      </c>
      <c r="O307" s="337" t="str">
        <f t="shared" si="28"/>
        <v/>
      </c>
      <c r="P307" s="191"/>
      <c r="Q307" s="340"/>
      <c r="R307" s="340"/>
      <c r="S307" s="141" t="str">
        <f t="shared" si="29"/>
        <v/>
      </c>
      <c r="T307" s="357"/>
      <c r="U307" s="193"/>
      <c r="V307" s="209" t="str">
        <f t="shared" si="25"/>
        <v/>
      </c>
      <c r="W307" s="209" t="str">
        <f t="shared" si="30"/>
        <v/>
      </c>
      <c r="X307" s="450" t="str">
        <f>IF(AND(OR(M307="KO",L307&lt;&gt;""),OR(M307="",N307="",O307="")),Listes!$A$68,IF(AND(L307&lt;S307,U307=""),Listes!$A$70,IF(AND(L307&lt;&gt;"",S307&lt;L307,T307=""),Listes!$A$72,IF(AND(Y307="",OR(M307&lt;&gt;"",N307&lt;&gt;"",O307&lt;&gt;"",P307&lt;&gt;"",Q307&lt;&gt;"",R307&lt;&gt;"")),Listes!$A$73,""))))</f>
        <v/>
      </c>
      <c r="Y307" s="291"/>
      <c r="Z307" s="155">
        <f t="shared" si="26"/>
        <v>0</v>
      </c>
    </row>
    <row r="308" spans="1:26" ht="16.149999999999999" customHeight="1" x14ac:dyDescent="0.35">
      <c r="A308" s="126">
        <v>302</v>
      </c>
      <c r="B308" s="206" t="str">
        <f>IF('Dépenses rémunération au réel'!$B308="","",'Dépenses rémunération au réel'!$B308)</f>
        <v/>
      </c>
      <c r="C308" s="206" t="str">
        <f>IF('Dépenses rémunération au réel'!$C308="","",'Dépenses rémunération au réel'!$C308)</f>
        <v/>
      </c>
      <c r="D308" s="207" t="str">
        <f>IF('Dépenses rémunération au réel'!$D308="","",'Dépenses rémunération au réel'!$D308)</f>
        <v/>
      </c>
      <c r="E308" s="123" t="str">
        <f>IF('Dépenses rémunération au réel'!$E308="","",'Dépenses rémunération au réel'!$E308)</f>
        <v/>
      </c>
      <c r="F308" s="123" t="str">
        <f>IF('Dépenses rémunération au réel'!$F308="","",'Dépenses rémunération au réel'!$F308)</f>
        <v/>
      </c>
      <c r="G308" s="296" t="str">
        <f>IF('Dépenses rémunération au réel'!$G308="","",'Dépenses rémunération au réel'!$G308)</f>
        <v/>
      </c>
      <c r="H308" s="296" t="str">
        <f>IF('Dépenses rémunération au réel'!$H308="","",'Dépenses rémunération au réel'!$H308)</f>
        <v/>
      </c>
      <c r="I308" s="140" t="str">
        <f>IF('Dépenses rémunération au réel'!$I308="","",'Dépenses rémunération au réel'!$I308)</f>
        <v/>
      </c>
      <c r="J308" s="192" t="str">
        <f>IF('Dépenses rémunération au réel'!$J308="","",'Dépenses rémunération au réel'!$J308)</f>
        <v/>
      </c>
      <c r="K308" s="200" t="str">
        <f>IF('Dépenses rémunération au réel'!$K308="","",'Dépenses rémunération au réel'!$K308)</f>
        <v/>
      </c>
      <c r="L308" s="215" t="str">
        <f>IF('Dépenses rémunération au réel'!$L308=0,"",'Dépenses rémunération au réel'!$L308)</f>
        <v/>
      </c>
      <c r="M308" s="191"/>
      <c r="N308" s="337" t="str">
        <f t="shared" si="27"/>
        <v/>
      </c>
      <c r="O308" s="337" t="str">
        <f t="shared" si="28"/>
        <v/>
      </c>
      <c r="P308" s="191"/>
      <c r="Q308" s="340"/>
      <c r="R308" s="340"/>
      <c r="S308" s="141" t="str">
        <f t="shared" si="29"/>
        <v/>
      </c>
      <c r="T308" s="357"/>
      <c r="U308" s="193"/>
      <c r="V308" s="209" t="str">
        <f t="shared" si="25"/>
        <v/>
      </c>
      <c r="W308" s="209" t="str">
        <f t="shared" si="30"/>
        <v/>
      </c>
      <c r="X308" s="450" t="str">
        <f>IF(AND(OR(M308="KO",L308&lt;&gt;""),OR(M308="",N308="",O308="")),Listes!$A$68,IF(AND(L308&lt;S308,U308=""),Listes!$A$70,IF(AND(L308&lt;&gt;"",S308&lt;L308,T308=""),Listes!$A$72,IF(AND(Y308="",OR(M308&lt;&gt;"",N308&lt;&gt;"",O308&lt;&gt;"",P308&lt;&gt;"",Q308&lt;&gt;"",R308&lt;&gt;"")),Listes!$A$73,""))))</f>
        <v/>
      </c>
      <c r="Y308" s="291"/>
      <c r="Z308" s="155">
        <f t="shared" si="26"/>
        <v>0</v>
      </c>
    </row>
    <row r="309" spans="1:26" ht="16.149999999999999" customHeight="1" x14ac:dyDescent="0.35">
      <c r="A309" s="126">
        <v>303</v>
      </c>
      <c r="B309" s="206" t="str">
        <f>IF('Dépenses rémunération au réel'!$B309="","",'Dépenses rémunération au réel'!$B309)</f>
        <v/>
      </c>
      <c r="C309" s="206" t="str">
        <f>IF('Dépenses rémunération au réel'!$C309="","",'Dépenses rémunération au réel'!$C309)</f>
        <v/>
      </c>
      <c r="D309" s="207" t="str">
        <f>IF('Dépenses rémunération au réel'!$D309="","",'Dépenses rémunération au réel'!$D309)</f>
        <v/>
      </c>
      <c r="E309" s="123" t="str">
        <f>IF('Dépenses rémunération au réel'!$E309="","",'Dépenses rémunération au réel'!$E309)</f>
        <v/>
      </c>
      <c r="F309" s="123" t="str">
        <f>IF('Dépenses rémunération au réel'!$F309="","",'Dépenses rémunération au réel'!$F309)</f>
        <v/>
      </c>
      <c r="G309" s="296" t="str">
        <f>IF('Dépenses rémunération au réel'!$G309="","",'Dépenses rémunération au réel'!$G309)</f>
        <v/>
      </c>
      <c r="H309" s="296" t="str">
        <f>IF('Dépenses rémunération au réel'!$H309="","",'Dépenses rémunération au réel'!$H309)</f>
        <v/>
      </c>
      <c r="I309" s="140" t="str">
        <f>IF('Dépenses rémunération au réel'!$I309="","",'Dépenses rémunération au réel'!$I309)</f>
        <v/>
      </c>
      <c r="J309" s="192" t="str">
        <f>IF('Dépenses rémunération au réel'!$J309="","",'Dépenses rémunération au réel'!$J309)</f>
        <v/>
      </c>
      <c r="K309" s="200" t="str">
        <f>IF('Dépenses rémunération au réel'!$K309="","",'Dépenses rémunération au réel'!$K309)</f>
        <v/>
      </c>
      <c r="L309" s="215" t="str">
        <f>IF('Dépenses rémunération au réel'!$L309=0,"",'Dépenses rémunération au réel'!$L309)</f>
        <v/>
      </c>
      <c r="M309" s="191"/>
      <c r="N309" s="337" t="str">
        <f t="shared" si="27"/>
        <v/>
      </c>
      <c r="O309" s="337" t="str">
        <f t="shared" si="28"/>
        <v/>
      </c>
      <c r="P309" s="191"/>
      <c r="Q309" s="340"/>
      <c r="R309" s="340"/>
      <c r="S309" s="141" t="str">
        <f t="shared" si="29"/>
        <v/>
      </c>
      <c r="T309" s="357"/>
      <c r="U309" s="193"/>
      <c r="V309" s="209" t="str">
        <f t="shared" si="25"/>
        <v/>
      </c>
      <c r="W309" s="209" t="str">
        <f t="shared" si="30"/>
        <v/>
      </c>
      <c r="X309" s="450" t="str">
        <f>IF(AND(OR(M309="KO",L309&lt;&gt;""),OR(M309="",N309="",O309="")),Listes!$A$68,IF(AND(L309&lt;S309,U309=""),Listes!$A$70,IF(AND(L309&lt;&gt;"",S309&lt;L309,T309=""),Listes!$A$72,IF(AND(Y309="",OR(M309&lt;&gt;"",N309&lt;&gt;"",O309&lt;&gt;"",P309&lt;&gt;"",Q309&lt;&gt;"",R309&lt;&gt;"")),Listes!$A$73,""))))</f>
        <v/>
      </c>
      <c r="Y309" s="291"/>
      <c r="Z309" s="155">
        <f t="shared" si="26"/>
        <v>0</v>
      </c>
    </row>
    <row r="310" spans="1:26" ht="16.149999999999999" customHeight="1" x14ac:dyDescent="0.35">
      <c r="A310" s="126">
        <v>304</v>
      </c>
      <c r="B310" s="206" t="str">
        <f>IF('Dépenses rémunération au réel'!$B310="","",'Dépenses rémunération au réel'!$B310)</f>
        <v/>
      </c>
      <c r="C310" s="206" t="str">
        <f>IF('Dépenses rémunération au réel'!$C310="","",'Dépenses rémunération au réel'!$C310)</f>
        <v/>
      </c>
      <c r="D310" s="207" t="str">
        <f>IF('Dépenses rémunération au réel'!$D310="","",'Dépenses rémunération au réel'!$D310)</f>
        <v/>
      </c>
      <c r="E310" s="123" t="str">
        <f>IF('Dépenses rémunération au réel'!$E310="","",'Dépenses rémunération au réel'!$E310)</f>
        <v/>
      </c>
      <c r="F310" s="123" t="str">
        <f>IF('Dépenses rémunération au réel'!$F310="","",'Dépenses rémunération au réel'!$F310)</f>
        <v/>
      </c>
      <c r="G310" s="296" t="str">
        <f>IF('Dépenses rémunération au réel'!$G310="","",'Dépenses rémunération au réel'!$G310)</f>
        <v/>
      </c>
      <c r="H310" s="296" t="str">
        <f>IF('Dépenses rémunération au réel'!$H310="","",'Dépenses rémunération au réel'!$H310)</f>
        <v/>
      </c>
      <c r="I310" s="140" t="str">
        <f>IF('Dépenses rémunération au réel'!$I310="","",'Dépenses rémunération au réel'!$I310)</f>
        <v/>
      </c>
      <c r="J310" s="192" t="str">
        <f>IF('Dépenses rémunération au réel'!$J310="","",'Dépenses rémunération au réel'!$J310)</f>
        <v/>
      </c>
      <c r="K310" s="200" t="str">
        <f>IF('Dépenses rémunération au réel'!$K310="","",'Dépenses rémunération au réel'!$K310)</f>
        <v/>
      </c>
      <c r="L310" s="215" t="str">
        <f>IF('Dépenses rémunération au réel'!$L310=0,"",'Dépenses rémunération au réel'!$L310)</f>
        <v/>
      </c>
      <c r="M310" s="191"/>
      <c r="N310" s="337" t="str">
        <f t="shared" si="27"/>
        <v/>
      </c>
      <c r="O310" s="337" t="str">
        <f t="shared" si="28"/>
        <v/>
      </c>
      <c r="P310" s="191"/>
      <c r="Q310" s="340"/>
      <c r="R310" s="340"/>
      <c r="S310" s="141" t="str">
        <f t="shared" si="29"/>
        <v/>
      </c>
      <c r="T310" s="357"/>
      <c r="U310" s="193"/>
      <c r="V310" s="209" t="str">
        <f t="shared" si="25"/>
        <v/>
      </c>
      <c r="W310" s="209" t="str">
        <f t="shared" si="30"/>
        <v/>
      </c>
      <c r="X310" s="450" t="str">
        <f>IF(AND(OR(M310="KO",L310&lt;&gt;""),OR(M310="",N310="",O310="")),Listes!$A$68,IF(AND(L310&lt;S310,U310=""),Listes!$A$70,IF(AND(L310&lt;&gt;"",S310&lt;L310,T310=""),Listes!$A$72,IF(AND(Y310="",OR(M310&lt;&gt;"",N310&lt;&gt;"",O310&lt;&gt;"",P310&lt;&gt;"",Q310&lt;&gt;"",R310&lt;&gt;"")),Listes!$A$73,""))))</f>
        <v/>
      </c>
      <c r="Y310" s="291"/>
      <c r="Z310" s="155">
        <f t="shared" si="26"/>
        <v>0</v>
      </c>
    </row>
    <row r="311" spans="1:26" ht="16.149999999999999" customHeight="1" x14ac:dyDescent="0.35">
      <c r="A311" s="126">
        <v>305</v>
      </c>
      <c r="B311" s="206" t="str">
        <f>IF('Dépenses rémunération au réel'!$B311="","",'Dépenses rémunération au réel'!$B311)</f>
        <v/>
      </c>
      <c r="C311" s="206" t="str">
        <f>IF('Dépenses rémunération au réel'!$C311="","",'Dépenses rémunération au réel'!$C311)</f>
        <v/>
      </c>
      <c r="D311" s="207" t="str">
        <f>IF('Dépenses rémunération au réel'!$D311="","",'Dépenses rémunération au réel'!$D311)</f>
        <v/>
      </c>
      <c r="E311" s="123" t="str">
        <f>IF('Dépenses rémunération au réel'!$E311="","",'Dépenses rémunération au réel'!$E311)</f>
        <v/>
      </c>
      <c r="F311" s="123" t="str">
        <f>IF('Dépenses rémunération au réel'!$F311="","",'Dépenses rémunération au réel'!$F311)</f>
        <v/>
      </c>
      <c r="G311" s="296" t="str">
        <f>IF('Dépenses rémunération au réel'!$G311="","",'Dépenses rémunération au réel'!$G311)</f>
        <v/>
      </c>
      <c r="H311" s="296" t="str">
        <f>IF('Dépenses rémunération au réel'!$H311="","",'Dépenses rémunération au réel'!$H311)</f>
        <v/>
      </c>
      <c r="I311" s="140" t="str">
        <f>IF('Dépenses rémunération au réel'!$I311="","",'Dépenses rémunération au réel'!$I311)</f>
        <v/>
      </c>
      <c r="J311" s="192" t="str">
        <f>IF('Dépenses rémunération au réel'!$J311="","",'Dépenses rémunération au réel'!$J311)</f>
        <v/>
      </c>
      <c r="K311" s="200" t="str">
        <f>IF('Dépenses rémunération au réel'!$K311="","",'Dépenses rémunération au réel'!$K311)</f>
        <v/>
      </c>
      <c r="L311" s="215" t="str">
        <f>IF('Dépenses rémunération au réel'!$L311=0,"",'Dépenses rémunération au réel'!$L311)</f>
        <v/>
      </c>
      <c r="M311" s="191"/>
      <c r="N311" s="337" t="str">
        <f t="shared" si="27"/>
        <v/>
      </c>
      <c r="O311" s="337" t="str">
        <f t="shared" si="28"/>
        <v/>
      </c>
      <c r="P311" s="191"/>
      <c r="Q311" s="340"/>
      <c r="R311" s="340"/>
      <c r="S311" s="141" t="str">
        <f t="shared" si="29"/>
        <v/>
      </c>
      <c r="T311" s="357"/>
      <c r="U311" s="193"/>
      <c r="V311" s="209" t="str">
        <f t="shared" si="25"/>
        <v/>
      </c>
      <c r="W311" s="209" t="str">
        <f t="shared" si="30"/>
        <v/>
      </c>
      <c r="X311" s="450" t="str">
        <f>IF(AND(OR(M311="KO",L311&lt;&gt;""),OR(M311="",N311="",O311="")),Listes!$A$68,IF(AND(L311&lt;S311,U311=""),Listes!$A$70,IF(AND(L311&lt;&gt;"",S311&lt;L311,T311=""),Listes!$A$72,IF(AND(Y311="",OR(M311&lt;&gt;"",N311&lt;&gt;"",O311&lt;&gt;"",P311&lt;&gt;"",Q311&lt;&gt;"",R311&lt;&gt;"")),Listes!$A$73,""))))</f>
        <v/>
      </c>
      <c r="Y311" s="291"/>
      <c r="Z311" s="155">
        <f t="shared" si="26"/>
        <v>0</v>
      </c>
    </row>
    <row r="312" spans="1:26" ht="16.149999999999999" customHeight="1" x14ac:dyDescent="0.35">
      <c r="A312" s="126">
        <v>306</v>
      </c>
      <c r="B312" s="206" t="str">
        <f>IF('Dépenses rémunération au réel'!$B312="","",'Dépenses rémunération au réel'!$B312)</f>
        <v/>
      </c>
      <c r="C312" s="206" t="str">
        <f>IF('Dépenses rémunération au réel'!$C312="","",'Dépenses rémunération au réel'!$C312)</f>
        <v/>
      </c>
      <c r="D312" s="207" t="str">
        <f>IF('Dépenses rémunération au réel'!$D312="","",'Dépenses rémunération au réel'!$D312)</f>
        <v/>
      </c>
      <c r="E312" s="123" t="str">
        <f>IF('Dépenses rémunération au réel'!$E312="","",'Dépenses rémunération au réel'!$E312)</f>
        <v/>
      </c>
      <c r="F312" s="123" t="str">
        <f>IF('Dépenses rémunération au réel'!$F312="","",'Dépenses rémunération au réel'!$F312)</f>
        <v/>
      </c>
      <c r="G312" s="296" t="str">
        <f>IF('Dépenses rémunération au réel'!$G312="","",'Dépenses rémunération au réel'!$G312)</f>
        <v/>
      </c>
      <c r="H312" s="296" t="str">
        <f>IF('Dépenses rémunération au réel'!$H312="","",'Dépenses rémunération au réel'!$H312)</f>
        <v/>
      </c>
      <c r="I312" s="140" t="str">
        <f>IF('Dépenses rémunération au réel'!$I312="","",'Dépenses rémunération au réel'!$I312)</f>
        <v/>
      </c>
      <c r="J312" s="192" t="str">
        <f>IF('Dépenses rémunération au réel'!$J312="","",'Dépenses rémunération au réel'!$J312)</f>
        <v/>
      </c>
      <c r="K312" s="200" t="str">
        <f>IF('Dépenses rémunération au réel'!$K312="","",'Dépenses rémunération au réel'!$K312)</f>
        <v/>
      </c>
      <c r="L312" s="215" t="str">
        <f>IF('Dépenses rémunération au réel'!$L312=0,"",'Dépenses rémunération au réel'!$L312)</f>
        <v/>
      </c>
      <c r="M312" s="191"/>
      <c r="N312" s="337" t="str">
        <f t="shared" si="27"/>
        <v/>
      </c>
      <c r="O312" s="337" t="str">
        <f t="shared" si="28"/>
        <v/>
      </c>
      <c r="P312" s="191"/>
      <c r="Q312" s="340"/>
      <c r="R312" s="340"/>
      <c r="S312" s="141" t="str">
        <f t="shared" si="29"/>
        <v/>
      </c>
      <c r="T312" s="357"/>
      <c r="U312" s="193"/>
      <c r="V312" s="209" t="str">
        <f t="shared" si="25"/>
        <v/>
      </c>
      <c r="W312" s="209" t="str">
        <f t="shared" si="30"/>
        <v/>
      </c>
      <c r="X312" s="450" t="str">
        <f>IF(AND(OR(M312="KO",L312&lt;&gt;""),OR(M312="",N312="",O312="")),Listes!$A$68,IF(AND(L312&lt;S312,U312=""),Listes!$A$70,IF(AND(L312&lt;&gt;"",S312&lt;L312,T312=""),Listes!$A$72,IF(AND(Y312="",OR(M312&lt;&gt;"",N312&lt;&gt;"",O312&lt;&gt;"",P312&lt;&gt;"",Q312&lt;&gt;"",R312&lt;&gt;"")),Listes!$A$73,""))))</f>
        <v/>
      </c>
      <c r="Y312" s="291"/>
      <c r="Z312" s="155">
        <f t="shared" si="26"/>
        <v>0</v>
      </c>
    </row>
    <row r="313" spans="1:26" ht="16.149999999999999" customHeight="1" x14ac:dyDescent="0.35">
      <c r="A313" s="126">
        <v>307</v>
      </c>
      <c r="B313" s="206" t="str">
        <f>IF('Dépenses rémunération au réel'!$B313="","",'Dépenses rémunération au réel'!$B313)</f>
        <v/>
      </c>
      <c r="C313" s="206" t="str">
        <f>IF('Dépenses rémunération au réel'!$C313="","",'Dépenses rémunération au réel'!$C313)</f>
        <v/>
      </c>
      <c r="D313" s="207" t="str">
        <f>IF('Dépenses rémunération au réel'!$D313="","",'Dépenses rémunération au réel'!$D313)</f>
        <v/>
      </c>
      <c r="E313" s="123" t="str">
        <f>IF('Dépenses rémunération au réel'!$E313="","",'Dépenses rémunération au réel'!$E313)</f>
        <v/>
      </c>
      <c r="F313" s="123" t="str">
        <f>IF('Dépenses rémunération au réel'!$F313="","",'Dépenses rémunération au réel'!$F313)</f>
        <v/>
      </c>
      <c r="G313" s="296" t="str">
        <f>IF('Dépenses rémunération au réel'!$G313="","",'Dépenses rémunération au réel'!$G313)</f>
        <v/>
      </c>
      <c r="H313" s="296" t="str">
        <f>IF('Dépenses rémunération au réel'!$H313="","",'Dépenses rémunération au réel'!$H313)</f>
        <v/>
      </c>
      <c r="I313" s="140" t="str">
        <f>IF('Dépenses rémunération au réel'!$I313="","",'Dépenses rémunération au réel'!$I313)</f>
        <v/>
      </c>
      <c r="J313" s="192" t="str">
        <f>IF('Dépenses rémunération au réel'!$J313="","",'Dépenses rémunération au réel'!$J313)</f>
        <v/>
      </c>
      <c r="K313" s="200" t="str">
        <f>IF('Dépenses rémunération au réel'!$K313="","",'Dépenses rémunération au réel'!$K313)</f>
        <v/>
      </c>
      <c r="L313" s="215" t="str">
        <f>IF('Dépenses rémunération au réel'!$L313=0,"",'Dépenses rémunération au réel'!$L313)</f>
        <v/>
      </c>
      <c r="M313" s="191"/>
      <c r="N313" s="337" t="str">
        <f t="shared" si="27"/>
        <v/>
      </c>
      <c r="O313" s="337" t="str">
        <f t="shared" si="28"/>
        <v/>
      </c>
      <c r="P313" s="191"/>
      <c r="Q313" s="340"/>
      <c r="R313" s="340"/>
      <c r="S313" s="141" t="str">
        <f t="shared" si="29"/>
        <v/>
      </c>
      <c r="T313" s="357"/>
      <c r="U313" s="193"/>
      <c r="V313" s="209" t="str">
        <f t="shared" si="25"/>
        <v/>
      </c>
      <c r="W313" s="209" t="str">
        <f t="shared" si="30"/>
        <v/>
      </c>
      <c r="X313" s="450" t="str">
        <f>IF(AND(OR(M313="KO",L313&lt;&gt;""),OR(M313="",N313="",O313="")),Listes!$A$68,IF(AND(L313&lt;S313,U313=""),Listes!$A$70,IF(AND(L313&lt;&gt;"",S313&lt;L313,T313=""),Listes!$A$72,IF(AND(Y313="",OR(M313&lt;&gt;"",N313&lt;&gt;"",O313&lt;&gt;"",P313&lt;&gt;"",Q313&lt;&gt;"",R313&lt;&gt;"")),Listes!$A$73,""))))</f>
        <v/>
      </c>
      <c r="Y313" s="291"/>
      <c r="Z313" s="155">
        <f t="shared" si="26"/>
        <v>0</v>
      </c>
    </row>
    <row r="314" spans="1:26" ht="16.149999999999999" customHeight="1" x14ac:dyDescent="0.35">
      <c r="A314" s="126">
        <v>308</v>
      </c>
      <c r="B314" s="206" t="str">
        <f>IF('Dépenses rémunération au réel'!$B314="","",'Dépenses rémunération au réel'!$B314)</f>
        <v/>
      </c>
      <c r="C314" s="206" t="str">
        <f>IF('Dépenses rémunération au réel'!$C314="","",'Dépenses rémunération au réel'!$C314)</f>
        <v/>
      </c>
      <c r="D314" s="207" t="str">
        <f>IF('Dépenses rémunération au réel'!$D314="","",'Dépenses rémunération au réel'!$D314)</f>
        <v/>
      </c>
      <c r="E314" s="123" t="str">
        <f>IF('Dépenses rémunération au réel'!$E314="","",'Dépenses rémunération au réel'!$E314)</f>
        <v/>
      </c>
      <c r="F314" s="123" t="str">
        <f>IF('Dépenses rémunération au réel'!$F314="","",'Dépenses rémunération au réel'!$F314)</f>
        <v/>
      </c>
      <c r="G314" s="296" t="str">
        <f>IF('Dépenses rémunération au réel'!$G314="","",'Dépenses rémunération au réel'!$G314)</f>
        <v/>
      </c>
      <c r="H314" s="296" t="str">
        <f>IF('Dépenses rémunération au réel'!$H314="","",'Dépenses rémunération au réel'!$H314)</f>
        <v/>
      </c>
      <c r="I314" s="140" t="str">
        <f>IF('Dépenses rémunération au réel'!$I314="","",'Dépenses rémunération au réel'!$I314)</f>
        <v/>
      </c>
      <c r="J314" s="192" t="str">
        <f>IF('Dépenses rémunération au réel'!$J314="","",'Dépenses rémunération au réel'!$J314)</f>
        <v/>
      </c>
      <c r="K314" s="200" t="str">
        <f>IF('Dépenses rémunération au réel'!$K314="","",'Dépenses rémunération au réel'!$K314)</f>
        <v/>
      </c>
      <c r="L314" s="215" t="str">
        <f>IF('Dépenses rémunération au réel'!$L314=0,"",'Dépenses rémunération au réel'!$L314)</f>
        <v/>
      </c>
      <c r="M314" s="191"/>
      <c r="N314" s="337" t="str">
        <f t="shared" si="27"/>
        <v/>
      </c>
      <c r="O314" s="337" t="str">
        <f t="shared" si="28"/>
        <v/>
      </c>
      <c r="P314" s="191"/>
      <c r="Q314" s="340"/>
      <c r="R314" s="340"/>
      <c r="S314" s="141" t="str">
        <f t="shared" si="29"/>
        <v/>
      </c>
      <c r="T314" s="357"/>
      <c r="U314" s="193"/>
      <c r="V314" s="209" t="str">
        <f t="shared" si="25"/>
        <v/>
      </c>
      <c r="W314" s="209" t="str">
        <f t="shared" si="30"/>
        <v/>
      </c>
      <c r="X314" s="450" t="str">
        <f>IF(AND(OR(M314="KO",L314&lt;&gt;""),OR(M314="",N314="",O314="")),Listes!$A$68,IF(AND(L314&lt;S314,U314=""),Listes!$A$70,IF(AND(L314&lt;&gt;"",S314&lt;L314,T314=""),Listes!$A$72,IF(AND(Y314="",OR(M314&lt;&gt;"",N314&lt;&gt;"",O314&lt;&gt;"",P314&lt;&gt;"",Q314&lt;&gt;"",R314&lt;&gt;"")),Listes!$A$73,""))))</f>
        <v/>
      </c>
      <c r="Y314" s="291"/>
      <c r="Z314" s="155">
        <f t="shared" si="26"/>
        <v>0</v>
      </c>
    </row>
    <row r="315" spans="1:26" ht="16.149999999999999" customHeight="1" x14ac:dyDescent="0.35">
      <c r="A315" s="126">
        <v>309</v>
      </c>
      <c r="B315" s="206" t="str">
        <f>IF('Dépenses rémunération au réel'!$B315="","",'Dépenses rémunération au réel'!$B315)</f>
        <v/>
      </c>
      <c r="C315" s="206" t="str">
        <f>IF('Dépenses rémunération au réel'!$C315="","",'Dépenses rémunération au réel'!$C315)</f>
        <v/>
      </c>
      <c r="D315" s="207" t="str">
        <f>IF('Dépenses rémunération au réel'!$D315="","",'Dépenses rémunération au réel'!$D315)</f>
        <v/>
      </c>
      <c r="E315" s="123" t="str">
        <f>IF('Dépenses rémunération au réel'!$E315="","",'Dépenses rémunération au réel'!$E315)</f>
        <v/>
      </c>
      <c r="F315" s="123" t="str">
        <f>IF('Dépenses rémunération au réel'!$F315="","",'Dépenses rémunération au réel'!$F315)</f>
        <v/>
      </c>
      <c r="G315" s="296" t="str">
        <f>IF('Dépenses rémunération au réel'!$G315="","",'Dépenses rémunération au réel'!$G315)</f>
        <v/>
      </c>
      <c r="H315" s="296" t="str">
        <f>IF('Dépenses rémunération au réel'!$H315="","",'Dépenses rémunération au réel'!$H315)</f>
        <v/>
      </c>
      <c r="I315" s="140" t="str">
        <f>IF('Dépenses rémunération au réel'!$I315="","",'Dépenses rémunération au réel'!$I315)</f>
        <v/>
      </c>
      <c r="J315" s="192" t="str">
        <f>IF('Dépenses rémunération au réel'!$J315="","",'Dépenses rémunération au réel'!$J315)</f>
        <v/>
      </c>
      <c r="K315" s="200" t="str">
        <f>IF('Dépenses rémunération au réel'!$K315="","",'Dépenses rémunération au réel'!$K315)</f>
        <v/>
      </c>
      <c r="L315" s="215" t="str">
        <f>IF('Dépenses rémunération au réel'!$L315=0,"",'Dépenses rémunération au réel'!$L315)</f>
        <v/>
      </c>
      <c r="M315" s="191"/>
      <c r="N315" s="337" t="str">
        <f t="shared" si="27"/>
        <v/>
      </c>
      <c r="O315" s="337" t="str">
        <f t="shared" si="28"/>
        <v/>
      </c>
      <c r="P315" s="191"/>
      <c r="Q315" s="340"/>
      <c r="R315" s="340"/>
      <c r="S315" s="141" t="str">
        <f t="shared" si="29"/>
        <v/>
      </c>
      <c r="T315" s="357"/>
      <c r="U315" s="193"/>
      <c r="V315" s="209" t="str">
        <f t="shared" si="25"/>
        <v/>
      </c>
      <c r="W315" s="209" t="str">
        <f t="shared" si="30"/>
        <v/>
      </c>
      <c r="X315" s="450" t="str">
        <f>IF(AND(OR(M315="KO",L315&lt;&gt;""),OR(M315="",N315="",O315="")),Listes!$A$68,IF(AND(L315&lt;S315,U315=""),Listes!$A$70,IF(AND(L315&lt;&gt;"",S315&lt;L315,T315=""),Listes!$A$72,IF(AND(Y315="",OR(M315&lt;&gt;"",N315&lt;&gt;"",O315&lt;&gt;"",P315&lt;&gt;"",Q315&lt;&gt;"",R315&lt;&gt;"")),Listes!$A$73,""))))</f>
        <v/>
      </c>
      <c r="Y315" s="291"/>
      <c r="Z315" s="155">
        <f t="shared" si="26"/>
        <v>0</v>
      </c>
    </row>
    <row r="316" spans="1:26" ht="16.149999999999999" customHeight="1" x14ac:dyDescent="0.35">
      <c r="A316" s="126">
        <v>310</v>
      </c>
      <c r="B316" s="206" t="str">
        <f>IF('Dépenses rémunération au réel'!$B316="","",'Dépenses rémunération au réel'!$B316)</f>
        <v/>
      </c>
      <c r="C316" s="206" t="str">
        <f>IF('Dépenses rémunération au réel'!$C316="","",'Dépenses rémunération au réel'!$C316)</f>
        <v/>
      </c>
      <c r="D316" s="207" t="str">
        <f>IF('Dépenses rémunération au réel'!$D316="","",'Dépenses rémunération au réel'!$D316)</f>
        <v/>
      </c>
      <c r="E316" s="123" t="str">
        <f>IF('Dépenses rémunération au réel'!$E316="","",'Dépenses rémunération au réel'!$E316)</f>
        <v/>
      </c>
      <c r="F316" s="123" t="str">
        <f>IF('Dépenses rémunération au réel'!$F316="","",'Dépenses rémunération au réel'!$F316)</f>
        <v/>
      </c>
      <c r="G316" s="296" t="str">
        <f>IF('Dépenses rémunération au réel'!$G316="","",'Dépenses rémunération au réel'!$G316)</f>
        <v/>
      </c>
      <c r="H316" s="296" t="str">
        <f>IF('Dépenses rémunération au réel'!$H316="","",'Dépenses rémunération au réel'!$H316)</f>
        <v/>
      </c>
      <c r="I316" s="140" t="str">
        <f>IF('Dépenses rémunération au réel'!$I316="","",'Dépenses rémunération au réel'!$I316)</f>
        <v/>
      </c>
      <c r="J316" s="192" t="str">
        <f>IF('Dépenses rémunération au réel'!$J316="","",'Dépenses rémunération au réel'!$J316)</f>
        <v/>
      </c>
      <c r="K316" s="200" t="str">
        <f>IF('Dépenses rémunération au réel'!$K316="","",'Dépenses rémunération au réel'!$K316)</f>
        <v/>
      </c>
      <c r="L316" s="215" t="str">
        <f>IF('Dépenses rémunération au réel'!$L316=0,"",'Dépenses rémunération au réel'!$L316)</f>
        <v/>
      </c>
      <c r="M316" s="191"/>
      <c r="N316" s="337" t="str">
        <f t="shared" si="27"/>
        <v/>
      </c>
      <c r="O316" s="337" t="str">
        <f t="shared" si="28"/>
        <v/>
      </c>
      <c r="P316" s="191"/>
      <c r="Q316" s="340"/>
      <c r="R316" s="340"/>
      <c r="S316" s="141" t="str">
        <f t="shared" si="29"/>
        <v/>
      </c>
      <c r="T316" s="357"/>
      <c r="U316" s="193"/>
      <c r="V316" s="209" t="str">
        <f t="shared" si="25"/>
        <v/>
      </c>
      <c r="W316" s="209" t="str">
        <f t="shared" si="30"/>
        <v/>
      </c>
      <c r="X316" s="450" t="str">
        <f>IF(AND(OR(M316="KO",L316&lt;&gt;""),OR(M316="",N316="",O316="")),Listes!$A$68,IF(AND(L316&lt;S316,U316=""),Listes!$A$70,IF(AND(L316&lt;&gt;"",S316&lt;L316,T316=""),Listes!$A$72,IF(AND(Y316="",OR(M316&lt;&gt;"",N316&lt;&gt;"",O316&lt;&gt;"",P316&lt;&gt;"",Q316&lt;&gt;"",R316&lt;&gt;"")),Listes!$A$73,""))))</f>
        <v/>
      </c>
      <c r="Y316" s="291"/>
      <c r="Z316" s="155">
        <f t="shared" si="26"/>
        <v>0</v>
      </c>
    </row>
    <row r="317" spans="1:26" ht="16.149999999999999" customHeight="1" x14ac:dyDescent="0.35">
      <c r="A317" s="126">
        <v>311</v>
      </c>
      <c r="B317" s="206" t="str">
        <f>IF('Dépenses rémunération au réel'!$B317="","",'Dépenses rémunération au réel'!$B317)</f>
        <v/>
      </c>
      <c r="C317" s="206" t="str">
        <f>IF('Dépenses rémunération au réel'!$C317="","",'Dépenses rémunération au réel'!$C317)</f>
        <v/>
      </c>
      <c r="D317" s="207" t="str">
        <f>IF('Dépenses rémunération au réel'!$D317="","",'Dépenses rémunération au réel'!$D317)</f>
        <v/>
      </c>
      <c r="E317" s="123" t="str">
        <f>IF('Dépenses rémunération au réel'!$E317="","",'Dépenses rémunération au réel'!$E317)</f>
        <v/>
      </c>
      <c r="F317" s="123" t="str">
        <f>IF('Dépenses rémunération au réel'!$F317="","",'Dépenses rémunération au réel'!$F317)</f>
        <v/>
      </c>
      <c r="G317" s="296" t="str">
        <f>IF('Dépenses rémunération au réel'!$G317="","",'Dépenses rémunération au réel'!$G317)</f>
        <v/>
      </c>
      <c r="H317" s="296" t="str">
        <f>IF('Dépenses rémunération au réel'!$H317="","",'Dépenses rémunération au réel'!$H317)</f>
        <v/>
      </c>
      <c r="I317" s="140" t="str">
        <f>IF('Dépenses rémunération au réel'!$I317="","",'Dépenses rémunération au réel'!$I317)</f>
        <v/>
      </c>
      <c r="J317" s="192" t="str">
        <f>IF('Dépenses rémunération au réel'!$J317="","",'Dépenses rémunération au réel'!$J317)</f>
        <v/>
      </c>
      <c r="K317" s="200" t="str">
        <f>IF('Dépenses rémunération au réel'!$K317="","",'Dépenses rémunération au réel'!$K317)</f>
        <v/>
      </c>
      <c r="L317" s="215" t="str">
        <f>IF('Dépenses rémunération au réel'!$L317=0,"",'Dépenses rémunération au réel'!$L317)</f>
        <v/>
      </c>
      <c r="M317" s="191"/>
      <c r="N317" s="337" t="str">
        <f t="shared" si="27"/>
        <v/>
      </c>
      <c r="O317" s="337" t="str">
        <f t="shared" si="28"/>
        <v/>
      </c>
      <c r="P317" s="191"/>
      <c r="Q317" s="340"/>
      <c r="R317" s="340"/>
      <c r="S317" s="141" t="str">
        <f t="shared" si="29"/>
        <v/>
      </c>
      <c r="T317" s="357"/>
      <c r="U317" s="193"/>
      <c r="V317" s="209" t="str">
        <f t="shared" si="25"/>
        <v/>
      </c>
      <c r="W317" s="209" t="str">
        <f t="shared" si="30"/>
        <v/>
      </c>
      <c r="X317" s="450" t="str">
        <f>IF(AND(OR(M317="KO",L317&lt;&gt;""),OR(M317="",N317="",O317="")),Listes!$A$68,IF(AND(L317&lt;S317,U317=""),Listes!$A$70,IF(AND(L317&lt;&gt;"",S317&lt;L317,T317=""),Listes!$A$72,IF(AND(Y317="",OR(M317&lt;&gt;"",N317&lt;&gt;"",O317&lt;&gt;"",P317&lt;&gt;"",Q317&lt;&gt;"",R317&lt;&gt;"")),Listes!$A$73,""))))</f>
        <v/>
      </c>
      <c r="Y317" s="291"/>
      <c r="Z317" s="155">
        <f t="shared" si="26"/>
        <v>0</v>
      </c>
    </row>
    <row r="318" spans="1:26" ht="16.149999999999999" customHeight="1" x14ac:dyDescent="0.35">
      <c r="A318" s="126">
        <v>312</v>
      </c>
      <c r="B318" s="206" t="str">
        <f>IF('Dépenses rémunération au réel'!$B318="","",'Dépenses rémunération au réel'!$B318)</f>
        <v/>
      </c>
      <c r="C318" s="206" t="str">
        <f>IF('Dépenses rémunération au réel'!$C318="","",'Dépenses rémunération au réel'!$C318)</f>
        <v/>
      </c>
      <c r="D318" s="207" t="str">
        <f>IF('Dépenses rémunération au réel'!$D318="","",'Dépenses rémunération au réel'!$D318)</f>
        <v/>
      </c>
      <c r="E318" s="123" t="str">
        <f>IF('Dépenses rémunération au réel'!$E318="","",'Dépenses rémunération au réel'!$E318)</f>
        <v/>
      </c>
      <c r="F318" s="123" t="str">
        <f>IF('Dépenses rémunération au réel'!$F318="","",'Dépenses rémunération au réel'!$F318)</f>
        <v/>
      </c>
      <c r="G318" s="296" t="str">
        <f>IF('Dépenses rémunération au réel'!$G318="","",'Dépenses rémunération au réel'!$G318)</f>
        <v/>
      </c>
      <c r="H318" s="296" t="str">
        <f>IF('Dépenses rémunération au réel'!$H318="","",'Dépenses rémunération au réel'!$H318)</f>
        <v/>
      </c>
      <c r="I318" s="140" t="str">
        <f>IF('Dépenses rémunération au réel'!$I318="","",'Dépenses rémunération au réel'!$I318)</f>
        <v/>
      </c>
      <c r="J318" s="192" t="str">
        <f>IF('Dépenses rémunération au réel'!$J318="","",'Dépenses rémunération au réel'!$J318)</f>
        <v/>
      </c>
      <c r="K318" s="200" t="str">
        <f>IF('Dépenses rémunération au réel'!$K318="","",'Dépenses rémunération au réel'!$K318)</f>
        <v/>
      </c>
      <c r="L318" s="215" t="str">
        <f>IF('Dépenses rémunération au réel'!$L318=0,"",'Dépenses rémunération au réel'!$L318)</f>
        <v/>
      </c>
      <c r="M318" s="191"/>
      <c r="N318" s="337" t="str">
        <f t="shared" si="27"/>
        <v/>
      </c>
      <c r="O318" s="337" t="str">
        <f t="shared" si="28"/>
        <v/>
      </c>
      <c r="P318" s="191"/>
      <c r="Q318" s="340"/>
      <c r="R318" s="340"/>
      <c r="S318" s="141" t="str">
        <f t="shared" si="29"/>
        <v/>
      </c>
      <c r="T318" s="357"/>
      <c r="U318" s="193"/>
      <c r="V318" s="209" t="str">
        <f t="shared" si="25"/>
        <v/>
      </c>
      <c r="W318" s="209" t="str">
        <f t="shared" si="30"/>
        <v/>
      </c>
      <c r="X318" s="450" t="str">
        <f>IF(AND(OR(M318="KO",L318&lt;&gt;""),OR(M318="",N318="",O318="")),Listes!$A$68,IF(AND(L318&lt;S318,U318=""),Listes!$A$70,IF(AND(L318&lt;&gt;"",S318&lt;L318,T318=""),Listes!$A$72,IF(AND(Y318="",OR(M318&lt;&gt;"",N318&lt;&gt;"",O318&lt;&gt;"",P318&lt;&gt;"",Q318&lt;&gt;"",R318&lt;&gt;"")),Listes!$A$73,""))))</f>
        <v/>
      </c>
      <c r="Y318" s="291"/>
      <c r="Z318" s="155">
        <f t="shared" si="26"/>
        <v>0</v>
      </c>
    </row>
    <row r="319" spans="1:26" ht="16.149999999999999" customHeight="1" x14ac:dyDescent="0.35">
      <c r="A319" s="126">
        <v>313</v>
      </c>
      <c r="B319" s="206" t="str">
        <f>IF('Dépenses rémunération au réel'!$B319="","",'Dépenses rémunération au réel'!$B319)</f>
        <v/>
      </c>
      <c r="C319" s="206" t="str">
        <f>IF('Dépenses rémunération au réel'!$C319="","",'Dépenses rémunération au réel'!$C319)</f>
        <v/>
      </c>
      <c r="D319" s="207" t="str">
        <f>IF('Dépenses rémunération au réel'!$D319="","",'Dépenses rémunération au réel'!$D319)</f>
        <v/>
      </c>
      <c r="E319" s="123" t="str">
        <f>IF('Dépenses rémunération au réel'!$E319="","",'Dépenses rémunération au réel'!$E319)</f>
        <v/>
      </c>
      <c r="F319" s="123" t="str">
        <f>IF('Dépenses rémunération au réel'!$F319="","",'Dépenses rémunération au réel'!$F319)</f>
        <v/>
      </c>
      <c r="G319" s="296" t="str">
        <f>IF('Dépenses rémunération au réel'!$G319="","",'Dépenses rémunération au réel'!$G319)</f>
        <v/>
      </c>
      <c r="H319" s="296" t="str">
        <f>IF('Dépenses rémunération au réel'!$H319="","",'Dépenses rémunération au réel'!$H319)</f>
        <v/>
      </c>
      <c r="I319" s="140" t="str">
        <f>IF('Dépenses rémunération au réel'!$I319="","",'Dépenses rémunération au réel'!$I319)</f>
        <v/>
      </c>
      <c r="J319" s="192" t="str">
        <f>IF('Dépenses rémunération au réel'!$J319="","",'Dépenses rémunération au réel'!$J319)</f>
        <v/>
      </c>
      <c r="K319" s="200" t="str">
        <f>IF('Dépenses rémunération au réel'!$K319="","",'Dépenses rémunération au réel'!$K319)</f>
        <v/>
      </c>
      <c r="L319" s="215" t="str">
        <f>IF('Dépenses rémunération au réel'!$L319=0,"",'Dépenses rémunération au réel'!$L319)</f>
        <v/>
      </c>
      <c r="M319" s="191"/>
      <c r="N319" s="337" t="str">
        <f t="shared" si="27"/>
        <v/>
      </c>
      <c r="O319" s="337" t="str">
        <f t="shared" si="28"/>
        <v/>
      </c>
      <c r="P319" s="191"/>
      <c r="Q319" s="340"/>
      <c r="R319" s="340"/>
      <c r="S319" s="141" t="str">
        <f t="shared" si="29"/>
        <v/>
      </c>
      <c r="T319" s="357"/>
      <c r="U319" s="193"/>
      <c r="V319" s="209" t="str">
        <f t="shared" si="25"/>
        <v/>
      </c>
      <c r="W319" s="209" t="str">
        <f t="shared" si="30"/>
        <v/>
      </c>
      <c r="X319" s="450" t="str">
        <f>IF(AND(OR(M319="KO",L319&lt;&gt;""),OR(M319="",N319="",O319="")),Listes!$A$68,IF(AND(L319&lt;S319,U319=""),Listes!$A$70,IF(AND(L319&lt;&gt;"",S319&lt;L319,T319=""),Listes!$A$72,IF(AND(Y319="",OR(M319&lt;&gt;"",N319&lt;&gt;"",O319&lt;&gt;"",P319&lt;&gt;"",Q319&lt;&gt;"",R319&lt;&gt;"")),Listes!$A$73,""))))</f>
        <v/>
      </c>
      <c r="Y319" s="291"/>
      <c r="Z319" s="155">
        <f t="shared" si="26"/>
        <v>0</v>
      </c>
    </row>
    <row r="320" spans="1:26" ht="16.149999999999999" customHeight="1" x14ac:dyDescent="0.35">
      <c r="A320" s="126">
        <v>314</v>
      </c>
      <c r="B320" s="206" t="str">
        <f>IF('Dépenses rémunération au réel'!$B320="","",'Dépenses rémunération au réel'!$B320)</f>
        <v/>
      </c>
      <c r="C320" s="206" t="str">
        <f>IF('Dépenses rémunération au réel'!$C320="","",'Dépenses rémunération au réel'!$C320)</f>
        <v/>
      </c>
      <c r="D320" s="207" t="str">
        <f>IF('Dépenses rémunération au réel'!$D320="","",'Dépenses rémunération au réel'!$D320)</f>
        <v/>
      </c>
      <c r="E320" s="123" t="str">
        <f>IF('Dépenses rémunération au réel'!$E320="","",'Dépenses rémunération au réel'!$E320)</f>
        <v/>
      </c>
      <c r="F320" s="123" t="str">
        <f>IF('Dépenses rémunération au réel'!$F320="","",'Dépenses rémunération au réel'!$F320)</f>
        <v/>
      </c>
      <c r="G320" s="296" t="str">
        <f>IF('Dépenses rémunération au réel'!$G320="","",'Dépenses rémunération au réel'!$G320)</f>
        <v/>
      </c>
      <c r="H320" s="296" t="str">
        <f>IF('Dépenses rémunération au réel'!$H320="","",'Dépenses rémunération au réel'!$H320)</f>
        <v/>
      </c>
      <c r="I320" s="140" t="str">
        <f>IF('Dépenses rémunération au réel'!$I320="","",'Dépenses rémunération au réel'!$I320)</f>
        <v/>
      </c>
      <c r="J320" s="192" t="str">
        <f>IF('Dépenses rémunération au réel'!$J320="","",'Dépenses rémunération au réel'!$J320)</f>
        <v/>
      </c>
      <c r="K320" s="200" t="str">
        <f>IF('Dépenses rémunération au réel'!$K320="","",'Dépenses rémunération au réel'!$K320)</f>
        <v/>
      </c>
      <c r="L320" s="215" t="str">
        <f>IF('Dépenses rémunération au réel'!$L320=0,"",'Dépenses rémunération au réel'!$L320)</f>
        <v/>
      </c>
      <c r="M320" s="191"/>
      <c r="N320" s="337" t="str">
        <f t="shared" si="27"/>
        <v/>
      </c>
      <c r="O320" s="337" t="str">
        <f t="shared" si="28"/>
        <v/>
      </c>
      <c r="P320" s="191"/>
      <c r="Q320" s="340"/>
      <c r="R320" s="340"/>
      <c r="S320" s="141" t="str">
        <f t="shared" si="29"/>
        <v/>
      </c>
      <c r="T320" s="357"/>
      <c r="U320" s="193"/>
      <c r="V320" s="209" t="str">
        <f t="shared" si="25"/>
        <v/>
      </c>
      <c r="W320" s="209" t="str">
        <f t="shared" si="30"/>
        <v/>
      </c>
      <c r="X320" s="450" t="str">
        <f>IF(AND(OR(M320="KO",L320&lt;&gt;""),OR(M320="",N320="",O320="")),Listes!$A$68,IF(AND(L320&lt;S320,U320=""),Listes!$A$70,IF(AND(L320&lt;&gt;"",S320&lt;L320,T320=""),Listes!$A$72,IF(AND(Y320="",OR(M320&lt;&gt;"",N320&lt;&gt;"",O320&lt;&gt;"",P320&lt;&gt;"",Q320&lt;&gt;"",R320&lt;&gt;"")),Listes!$A$73,""))))</f>
        <v/>
      </c>
      <c r="Y320" s="291"/>
      <c r="Z320" s="155">
        <f t="shared" si="26"/>
        <v>0</v>
      </c>
    </row>
    <row r="321" spans="1:26" ht="16.149999999999999" customHeight="1" x14ac:dyDescent="0.35">
      <c r="A321" s="126">
        <v>315</v>
      </c>
      <c r="B321" s="206" t="str">
        <f>IF('Dépenses rémunération au réel'!$B321="","",'Dépenses rémunération au réel'!$B321)</f>
        <v/>
      </c>
      <c r="C321" s="206" t="str">
        <f>IF('Dépenses rémunération au réel'!$C321="","",'Dépenses rémunération au réel'!$C321)</f>
        <v/>
      </c>
      <c r="D321" s="207" t="str">
        <f>IF('Dépenses rémunération au réel'!$D321="","",'Dépenses rémunération au réel'!$D321)</f>
        <v/>
      </c>
      <c r="E321" s="123" t="str">
        <f>IF('Dépenses rémunération au réel'!$E321="","",'Dépenses rémunération au réel'!$E321)</f>
        <v/>
      </c>
      <c r="F321" s="123" t="str">
        <f>IF('Dépenses rémunération au réel'!$F321="","",'Dépenses rémunération au réel'!$F321)</f>
        <v/>
      </c>
      <c r="G321" s="296" t="str">
        <f>IF('Dépenses rémunération au réel'!$G321="","",'Dépenses rémunération au réel'!$G321)</f>
        <v/>
      </c>
      <c r="H321" s="296" t="str">
        <f>IF('Dépenses rémunération au réel'!$H321="","",'Dépenses rémunération au réel'!$H321)</f>
        <v/>
      </c>
      <c r="I321" s="140" t="str">
        <f>IF('Dépenses rémunération au réel'!$I321="","",'Dépenses rémunération au réel'!$I321)</f>
        <v/>
      </c>
      <c r="J321" s="192" t="str">
        <f>IF('Dépenses rémunération au réel'!$J321="","",'Dépenses rémunération au réel'!$J321)</f>
        <v/>
      </c>
      <c r="K321" s="200" t="str">
        <f>IF('Dépenses rémunération au réel'!$K321="","",'Dépenses rémunération au réel'!$K321)</f>
        <v/>
      </c>
      <c r="L321" s="215" t="str">
        <f>IF('Dépenses rémunération au réel'!$L321=0,"",'Dépenses rémunération au réel'!$L321)</f>
        <v/>
      </c>
      <c r="M321" s="191"/>
      <c r="N321" s="337" t="str">
        <f t="shared" si="27"/>
        <v/>
      </c>
      <c r="O321" s="337" t="str">
        <f t="shared" si="28"/>
        <v/>
      </c>
      <c r="P321" s="191"/>
      <c r="Q321" s="340"/>
      <c r="R321" s="340"/>
      <c r="S321" s="141" t="str">
        <f t="shared" si="29"/>
        <v/>
      </c>
      <c r="T321" s="357"/>
      <c r="U321" s="193"/>
      <c r="V321" s="209" t="str">
        <f t="shared" si="25"/>
        <v/>
      </c>
      <c r="W321" s="209" t="str">
        <f t="shared" si="30"/>
        <v/>
      </c>
      <c r="X321" s="450" t="str">
        <f>IF(AND(OR(M321="KO",L321&lt;&gt;""),OR(M321="",N321="",O321="")),Listes!$A$68,IF(AND(L321&lt;S321,U321=""),Listes!$A$70,IF(AND(L321&lt;&gt;"",S321&lt;L321,T321=""),Listes!$A$72,IF(AND(Y321="",OR(M321&lt;&gt;"",N321&lt;&gt;"",O321&lt;&gt;"",P321&lt;&gt;"",Q321&lt;&gt;"",R321&lt;&gt;"")),Listes!$A$73,""))))</f>
        <v/>
      </c>
      <c r="Y321" s="291"/>
      <c r="Z321" s="155">
        <f t="shared" si="26"/>
        <v>0</v>
      </c>
    </row>
    <row r="322" spans="1:26" ht="16.149999999999999" customHeight="1" x14ac:dyDescent="0.35">
      <c r="A322" s="126">
        <v>316</v>
      </c>
      <c r="B322" s="206" t="str">
        <f>IF('Dépenses rémunération au réel'!$B322="","",'Dépenses rémunération au réel'!$B322)</f>
        <v/>
      </c>
      <c r="C322" s="206" t="str">
        <f>IF('Dépenses rémunération au réel'!$C322="","",'Dépenses rémunération au réel'!$C322)</f>
        <v/>
      </c>
      <c r="D322" s="207" t="str">
        <f>IF('Dépenses rémunération au réel'!$D322="","",'Dépenses rémunération au réel'!$D322)</f>
        <v/>
      </c>
      <c r="E322" s="123" t="str">
        <f>IF('Dépenses rémunération au réel'!$E322="","",'Dépenses rémunération au réel'!$E322)</f>
        <v/>
      </c>
      <c r="F322" s="123" t="str">
        <f>IF('Dépenses rémunération au réel'!$F322="","",'Dépenses rémunération au réel'!$F322)</f>
        <v/>
      </c>
      <c r="G322" s="296" t="str">
        <f>IF('Dépenses rémunération au réel'!$G322="","",'Dépenses rémunération au réel'!$G322)</f>
        <v/>
      </c>
      <c r="H322" s="296" t="str">
        <f>IF('Dépenses rémunération au réel'!$H322="","",'Dépenses rémunération au réel'!$H322)</f>
        <v/>
      </c>
      <c r="I322" s="140" t="str">
        <f>IF('Dépenses rémunération au réel'!$I322="","",'Dépenses rémunération au réel'!$I322)</f>
        <v/>
      </c>
      <c r="J322" s="192" t="str">
        <f>IF('Dépenses rémunération au réel'!$J322="","",'Dépenses rémunération au réel'!$J322)</f>
        <v/>
      </c>
      <c r="K322" s="200" t="str">
        <f>IF('Dépenses rémunération au réel'!$K322="","",'Dépenses rémunération au réel'!$K322)</f>
        <v/>
      </c>
      <c r="L322" s="215" t="str">
        <f>IF('Dépenses rémunération au réel'!$L322=0,"",'Dépenses rémunération au réel'!$L322)</f>
        <v/>
      </c>
      <c r="M322" s="191"/>
      <c r="N322" s="337" t="str">
        <f t="shared" si="27"/>
        <v/>
      </c>
      <c r="O322" s="337" t="str">
        <f t="shared" si="28"/>
        <v/>
      </c>
      <c r="P322" s="191"/>
      <c r="Q322" s="340"/>
      <c r="R322" s="340"/>
      <c r="S322" s="141" t="str">
        <f t="shared" si="29"/>
        <v/>
      </c>
      <c r="T322" s="357"/>
      <c r="U322" s="193"/>
      <c r="V322" s="209" t="str">
        <f t="shared" si="25"/>
        <v/>
      </c>
      <c r="W322" s="209" t="str">
        <f t="shared" si="30"/>
        <v/>
      </c>
      <c r="X322" s="450" t="str">
        <f>IF(AND(OR(M322="KO",L322&lt;&gt;""),OR(M322="",N322="",O322="")),Listes!$A$68,IF(AND(L322&lt;S322,U322=""),Listes!$A$70,IF(AND(L322&lt;&gt;"",S322&lt;L322,T322=""),Listes!$A$72,IF(AND(Y322="",OR(M322&lt;&gt;"",N322&lt;&gt;"",O322&lt;&gt;"",P322&lt;&gt;"",Q322&lt;&gt;"",R322&lt;&gt;"")),Listes!$A$73,""))))</f>
        <v/>
      </c>
      <c r="Y322" s="291"/>
      <c r="Z322" s="155">
        <f t="shared" si="26"/>
        <v>0</v>
      </c>
    </row>
    <row r="323" spans="1:26" ht="16.149999999999999" customHeight="1" x14ac:dyDescent="0.35">
      <c r="A323" s="126">
        <v>317</v>
      </c>
      <c r="B323" s="206" t="str">
        <f>IF('Dépenses rémunération au réel'!$B323="","",'Dépenses rémunération au réel'!$B323)</f>
        <v/>
      </c>
      <c r="C323" s="206" t="str">
        <f>IF('Dépenses rémunération au réel'!$C323="","",'Dépenses rémunération au réel'!$C323)</f>
        <v/>
      </c>
      <c r="D323" s="207" t="str">
        <f>IF('Dépenses rémunération au réel'!$D323="","",'Dépenses rémunération au réel'!$D323)</f>
        <v/>
      </c>
      <c r="E323" s="123" t="str">
        <f>IF('Dépenses rémunération au réel'!$E323="","",'Dépenses rémunération au réel'!$E323)</f>
        <v/>
      </c>
      <c r="F323" s="123" t="str">
        <f>IF('Dépenses rémunération au réel'!$F323="","",'Dépenses rémunération au réel'!$F323)</f>
        <v/>
      </c>
      <c r="G323" s="296" t="str">
        <f>IF('Dépenses rémunération au réel'!$G323="","",'Dépenses rémunération au réel'!$G323)</f>
        <v/>
      </c>
      <c r="H323" s="296" t="str">
        <f>IF('Dépenses rémunération au réel'!$H323="","",'Dépenses rémunération au réel'!$H323)</f>
        <v/>
      </c>
      <c r="I323" s="140" t="str">
        <f>IF('Dépenses rémunération au réel'!$I323="","",'Dépenses rémunération au réel'!$I323)</f>
        <v/>
      </c>
      <c r="J323" s="192" t="str">
        <f>IF('Dépenses rémunération au réel'!$J323="","",'Dépenses rémunération au réel'!$J323)</f>
        <v/>
      </c>
      <c r="K323" s="200" t="str">
        <f>IF('Dépenses rémunération au réel'!$K323="","",'Dépenses rémunération au réel'!$K323)</f>
        <v/>
      </c>
      <c r="L323" s="215" t="str">
        <f>IF('Dépenses rémunération au réel'!$L323=0,"",'Dépenses rémunération au réel'!$L323)</f>
        <v/>
      </c>
      <c r="M323" s="191"/>
      <c r="N323" s="337" t="str">
        <f t="shared" si="27"/>
        <v/>
      </c>
      <c r="O323" s="337" t="str">
        <f t="shared" si="28"/>
        <v/>
      </c>
      <c r="P323" s="191"/>
      <c r="Q323" s="340"/>
      <c r="R323" s="340"/>
      <c r="S323" s="141" t="str">
        <f t="shared" si="29"/>
        <v/>
      </c>
      <c r="T323" s="357"/>
      <c r="U323" s="193"/>
      <c r="V323" s="209" t="str">
        <f t="shared" si="25"/>
        <v/>
      </c>
      <c r="W323" s="209" t="str">
        <f t="shared" si="30"/>
        <v/>
      </c>
      <c r="X323" s="450" t="str">
        <f>IF(AND(OR(M323="KO",L323&lt;&gt;""),OR(M323="",N323="",O323="")),Listes!$A$68,IF(AND(L323&lt;S323,U323=""),Listes!$A$70,IF(AND(L323&lt;&gt;"",S323&lt;L323,T323=""),Listes!$A$72,IF(AND(Y323="",OR(M323&lt;&gt;"",N323&lt;&gt;"",O323&lt;&gt;"",P323&lt;&gt;"",Q323&lt;&gt;"",R323&lt;&gt;"")),Listes!$A$73,""))))</f>
        <v/>
      </c>
      <c r="Y323" s="291"/>
      <c r="Z323" s="155">
        <f t="shared" si="26"/>
        <v>0</v>
      </c>
    </row>
    <row r="324" spans="1:26" ht="16.149999999999999" customHeight="1" x14ac:dyDescent="0.35">
      <c r="A324" s="126">
        <v>318</v>
      </c>
      <c r="B324" s="206" t="str">
        <f>IF('Dépenses rémunération au réel'!$B324="","",'Dépenses rémunération au réel'!$B324)</f>
        <v/>
      </c>
      <c r="C324" s="206" t="str">
        <f>IF('Dépenses rémunération au réel'!$C324="","",'Dépenses rémunération au réel'!$C324)</f>
        <v/>
      </c>
      <c r="D324" s="207" t="str">
        <f>IF('Dépenses rémunération au réel'!$D324="","",'Dépenses rémunération au réel'!$D324)</f>
        <v/>
      </c>
      <c r="E324" s="123" t="str">
        <f>IF('Dépenses rémunération au réel'!$E324="","",'Dépenses rémunération au réel'!$E324)</f>
        <v/>
      </c>
      <c r="F324" s="123" t="str">
        <f>IF('Dépenses rémunération au réel'!$F324="","",'Dépenses rémunération au réel'!$F324)</f>
        <v/>
      </c>
      <c r="G324" s="296" t="str">
        <f>IF('Dépenses rémunération au réel'!$G324="","",'Dépenses rémunération au réel'!$G324)</f>
        <v/>
      </c>
      <c r="H324" s="296" t="str">
        <f>IF('Dépenses rémunération au réel'!$H324="","",'Dépenses rémunération au réel'!$H324)</f>
        <v/>
      </c>
      <c r="I324" s="140" t="str">
        <f>IF('Dépenses rémunération au réel'!$I324="","",'Dépenses rémunération au réel'!$I324)</f>
        <v/>
      </c>
      <c r="J324" s="192" t="str">
        <f>IF('Dépenses rémunération au réel'!$J324="","",'Dépenses rémunération au réel'!$J324)</f>
        <v/>
      </c>
      <c r="K324" s="200" t="str">
        <f>IF('Dépenses rémunération au réel'!$K324="","",'Dépenses rémunération au réel'!$K324)</f>
        <v/>
      </c>
      <c r="L324" s="215" t="str">
        <f>IF('Dépenses rémunération au réel'!$L324=0,"",'Dépenses rémunération au réel'!$L324)</f>
        <v/>
      </c>
      <c r="M324" s="191"/>
      <c r="N324" s="337" t="str">
        <f t="shared" si="27"/>
        <v/>
      </c>
      <c r="O324" s="337" t="str">
        <f t="shared" si="28"/>
        <v/>
      </c>
      <c r="P324" s="191"/>
      <c r="Q324" s="340"/>
      <c r="R324" s="340"/>
      <c r="S324" s="141" t="str">
        <f t="shared" si="29"/>
        <v/>
      </c>
      <c r="T324" s="357"/>
      <c r="U324" s="193"/>
      <c r="V324" s="209" t="str">
        <f t="shared" si="25"/>
        <v/>
      </c>
      <c r="W324" s="209" t="str">
        <f t="shared" si="30"/>
        <v/>
      </c>
      <c r="X324" s="450" t="str">
        <f>IF(AND(OR(M324="KO",L324&lt;&gt;""),OR(M324="",N324="",O324="")),Listes!$A$68,IF(AND(L324&lt;S324,U324=""),Listes!$A$70,IF(AND(L324&lt;&gt;"",S324&lt;L324,T324=""),Listes!$A$72,IF(AND(Y324="",OR(M324&lt;&gt;"",N324&lt;&gt;"",O324&lt;&gt;"",P324&lt;&gt;"",Q324&lt;&gt;"",R324&lt;&gt;"")),Listes!$A$73,""))))</f>
        <v/>
      </c>
      <c r="Y324" s="291"/>
      <c r="Z324" s="155">
        <f t="shared" si="26"/>
        <v>0</v>
      </c>
    </row>
    <row r="325" spans="1:26" ht="16.149999999999999" customHeight="1" x14ac:dyDescent="0.35">
      <c r="A325" s="126">
        <v>319</v>
      </c>
      <c r="B325" s="206" t="str">
        <f>IF('Dépenses rémunération au réel'!$B325="","",'Dépenses rémunération au réel'!$B325)</f>
        <v/>
      </c>
      <c r="C325" s="206" t="str">
        <f>IF('Dépenses rémunération au réel'!$C325="","",'Dépenses rémunération au réel'!$C325)</f>
        <v/>
      </c>
      <c r="D325" s="207" t="str">
        <f>IF('Dépenses rémunération au réel'!$D325="","",'Dépenses rémunération au réel'!$D325)</f>
        <v/>
      </c>
      <c r="E325" s="123" t="str">
        <f>IF('Dépenses rémunération au réel'!$E325="","",'Dépenses rémunération au réel'!$E325)</f>
        <v/>
      </c>
      <c r="F325" s="123" t="str">
        <f>IF('Dépenses rémunération au réel'!$F325="","",'Dépenses rémunération au réel'!$F325)</f>
        <v/>
      </c>
      <c r="G325" s="296" t="str">
        <f>IF('Dépenses rémunération au réel'!$G325="","",'Dépenses rémunération au réel'!$G325)</f>
        <v/>
      </c>
      <c r="H325" s="296" t="str">
        <f>IF('Dépenses rémunération au réel'!$H325="","",'Dépenses rémunération au réel'!$H325)</f>
        <v/>
      </c>
      <c r="I325" s="140" t="str">
        <f>IF('Dépenses rémunération au réel'!$I325="","",'Dépenses rémunération au réel'!$I325)</f>
        <v/>
      </c>
      <c r="J325" s="192" t="str">
        <f>IF('Dépenses rémunération au réel'!$J325="","",'Dépenses rémunération au réel'!$J325)</f>
        <v/>
      </c>
      <c r="K325" s="200" t="str">
        <f>IF('Dépenses rémunération au réel'!$K325="","",'Dépenses rémunération au réel'!$K325)</f>
        <v/>
      </c>
      <c r="L325" s="215" t="str">
        <f>IF('Dépenses rémunération au réel'!$L325=0,"",'Dépenses rémunération au réel'!$L325)</f>
        <v/>
      </c>
      <c r="M325" s="191"/>
      <c r="N325" s="337" t="str">
        <f t="shared" si="27"/>
        <v/>
      </c>
      <c r="O325" s="337" t="str">
        <f t="shared" si="28"/>
        <v/>
      </c>
      <c r="P325" s="191"/>
      <c r="Q325" s="340"/>
      <c r="R325" s="340"/>
      <c r="S325" s="141" t="str">
        <f t="shared" si="29"/>
        <v/>
      </c>
      <c r="T325" s="357"/>
      <c r="U325" s="193"/>
      <c r="V325" s="209" t="str">
        <f t="shared" si="25"/>
        <v/>
      </c>
      <c r="W325" s="209" t="str">
        <f t="shared" si="30"/>
        <v/>
      </c>
      <c r="X325" s="450" t="str">
        <f>IF(AND(OR(M325="KO",L325&lt;&gt;""),OR(M325="",N325="",O325="")),Listes!$A$68,IF(AND(L325&lt;S325,U325=""),Listes!$A$70,IF(AND(L325&lt;&gt;"",S325&lt;L325,T325=""),Listes!$A$72,IF(AND(Y325="",OR(M325&lt;&gt;"",N325&lt;&gt;"",O325&lt;&gt;"",P325&lt;&gt;"",Q325&lt;&gt;"",R325&lt;&gt;"")),Listes!$A$73,""))))</f>
        <v/>
      </c>
      <c r="Y325" s="291"/>
      <c r="Z325" s="155">
        <f t="shared" si="26"/>
        <v>0</v>
      </c>
    </row>
    <row r="326" spans="1:26" ht="16.149999999999999" customHeight="1" x14ac:dyDescent="0.35">
      <c r="A326" s="126">
        <v>320</v>
      </c>
      <c r="B326" s="206" t="str">
        <f>IF('Dépenses rémunération au réel'!$B326="","",'Dépenses rémunération au réel'!$B326)</f>
        <v/>
      </c>
      <c r="C326" s="206" t="str">
        <f>IF('Dépenses rémunération au réel'!$C326="","",'Dépenses rémunération au réel'!$C326)</f>
        <v/>
      </c>
      <c r="D326" s="207" t="str">
        <f>IF('Dépenses rémunération au réel'!$D326="","",'Dépenses rémunération au réel'!$D326)</f>
        <v/>
      </c>
      <c r="E326" s="123" t="str">
        <f>IF('Dépenses rémunération au réel'!$E326="","",'Dépenses rémunération au réel'!$E326)</f>
        <v/>
      </c>
      <c r="F326" s="123" t="str">
        <f>IF('Dépenses rémunération au réel'!$F326="","",'Dépenses rémunération au réel'!$F326)</f>
        <v/>
      </c>
      <c r="G326" s="296" t="str">
        <f>IF('Dépenses rémunération au réel'!$G326="","",'Dépenses rémunération au réel'!$G326)</f>
        <v/>
      </c>
      <c r="H326" s="296" t="str">
        <f>IF('Dépenses rémunération au réel'!$H326="","",'Dépenses rémunération au réel'!$H326)</f>
        <v/>
      </c>
      <c r="I326" s="140" t="str">
        <f>IF('Dépenses rémunération au réel'!$I326="","",'Dépenses rémunération au réel'!$I326)</f>
        <v/>
      </c>
      <c r="J326" s="192" t="str">
        <f>IF('Dépenses rémunération au réel'!$J326="","",'Dépenses rémunération au réel'!$J326)</f>
        <v/>
      </c>
      <c r="K326" s="200" t="str">
        <f>IF('Dépenses rémunération au réel'!$K326="","",'Dépenses rémunération au réel'!$K326)</f>
        <v/>
      </c>
      <c r="L326" s="215" t="str">
        <f>IF('Dépenses rémunération au réel'!$L326=0,"",'Dépenses rémunération au réel'!$L326)</f>
        <v/>
      </c>
      <c r="M326" s="191"/>
      <c r="N326" s="337" t="str">
        <f t="shared" si="27"/>
        <v/>
      </c>
      <c r="O326" s="337" t="str">
        <f t="shared" si="28"/>
        <v/>
      </c>
      <c r="P326" s="191"/>
      <c r="Q326" s="340"/>
      <c r="R326" s="340"/>
      <c r="S326" s="141" t="str">
        <f t="shared" si="29"/>
        <v/>
      </c>
      <c r="T326" s="357"/>
      <c r="U326" s="193"/>
      <c r="V326" s="209" t="str">
        <f t="shared" si="25"/>
        <v/>
      </c>
      <c r="W326" s="209" t="str">
        <f t="shared" si="30"/>
        <v/>
      </c>
      <c r="X326" s="450" t="str">
        <f>IF(AND(OR(M326="KO",L326&lt;&gt;""),OR(M326="",N326="",O326="")),Listes!$A$68,IF(AND(L326&lt;S326,U326=""),Listes!$A$70,IF(AND(L326&lt;&gt;"",S326&lt;L326,T326=""),Listes!$A$72,IF(AND(Y326="",OR(M326&lt;&gt;"",N326&lt;&gt;"",O326&lt;&gt;"",P326&lt;&gt;"",Q326&lt;&gt;"",R326&lt;&gt;"")),Listes!$A$73,""))))</f>
        <v/>
      </c>
      <c r="Y326" s="291"/>
      <c r="Z326" s="155">
        <f t="shared" si="26"/>
        <v>0</v>
      </c>
    </row>
    <row r="327" spans="1:26" ht="16.149999999999999" customHeight="1" x14ac:dyDescent="0.35">
      <c r="A327" s="126">
        <v>321</v>
      </c>
      <c r="B327" s="206" t="str">
        <f>IF('Dépenses rémunération au réel'!$B327="","",'Dépenses rémunération au réel'!$B327)</f>
        <v/>
      </c>
      <c r="C327" s="206" t="str">
        <f>IF('Dépenses rémunération au réel'!$C327="","",'Dépenses rémunération au réel'!$C327)</f>
        <v/>
      </c>
      <c r="D327" s="207" t="str">
        <f>IF('Dépenses rémunération au réel'!$D327="","",'Dépenses rémunération au réel'!$D327)</f>
        <v/>
      </c>
      <c r="E327" s="123" t="str">
        <f>IF('Dépenses rémunération au réel'!$E327="","",'Dépenses rémunération au réel'!$E327)</f>
        <v/>
      </c>
      <c r="F327" s="123" t="str">
        <f>IF('Dépenses rémunération au réel'!$F327="","",'Dépenses rémunération au réel'!$F327)</f>
        <v/>
      </c>
      <c r="G327" s="296" t="str">
        <f>IF('Dépenses rémunération au réel'!$G327="","",'Dépenses rémunération au réel'!$G327)</f>
        <v/>
      </c>
      <c r="H327" s="296" t="str">
        <f>IF('Dépenses rémunération au réel'!$H327="","",'Dépenses rémunération au réel'!$H327)</f>
        <v/>
      </c>
      <c r="I327" s="140" t="str">
        <f>IF('Dépenses rémunération au réel'!$I327="","",'Dépenses rémunération au réel'!$I327)</f>
        <v/>
      </c>
      <c r="J327" s="192" t="str">
        <f>IF('Dépenses rémunération au réel'!$J327="","",'Dépenses rémunération au réel'!$J327)</f>
        <v/>
      </c>
      <c r="K327" s="200" t="str">
        <f>IF('Dépenses rémunération au réel'!$K327="","",'Dépenses rémunération au réel'!$K327)</f>
        <v/>
      </c>
      <c r="L327" s="215" t="str">
        <f>IF('Dépenses rémunération au réel'!$L327=0,"",'Dépenses rémunération au réel'!$L327)</f>
        <v/>
      </c>
      <c r="M327" s="191"/>
      <c r="N327" s="337" t="str">
        <f t="shared" si="27"/>
        <v/>
      </c>
      <c r="O327" s="337" t="str">
        <f t="shared" si="28"/>
        <v/>
      </c>
      <c r="P327" s="191"/>
      <c r="Q327" s="340"/>
      <c r="R327" s="340"/>
      <c r="S327" s="141" t="str">
        <f t="shared" si="29"/>
        <v/>
      </c>
      <c r="T327" s="357"/>
      <c r="U327" s="193"/>
      <c r="V327" s="209" t="str">
        <f t="shared" ref="V327:V390" si="31">IF(P327="","",IF(E327="Salaire_chercheur",MIN(140000/1607*R327,140000),IF(E327="Salaire_directeur",MIN(110000/1607*R327,110000),IF(E327="Salaire_ingénieur",MIN(80000/1607*R327,80000),IF(E327="Salaire_technicien",MIN(60000/1607*R327,60000),"")))))</f>
        <v/>
      </c>
      <c r="W327" s="209" t="str">
        <f t="shared" si="30"/>
        <v/>
      </c>
      <c r="X327" s="450" t="str">
        <f>IF(AND(OR(M327="KO",L327&lt;&gt;""),OR(M327="",N327="",O327="")),Listes!$A$68,IF(AND(L327&lt;S327,U327=""),Listes!$A$70,IF(AND(L327&lt;&gt;"",S327&lt;L327,T327=""),Listes!$A$72,IF(AND(Y327="",OR(M327&lt;&gt;"",N327&lt;&gt;"",O327&lt;&gt;"",P327&lt;&gt;"",Q327&lt;&gt;"",R327&lt;&gt;"")),Listes!$A$73,""))))</f>
        <v/>
      </c>
      <c r="Y327" s="291"/>
      <c r="Z327" s="155">
        <f t="shared" ref="Z327:Z390" si="32">IF(AND(B327&lt;&gt;"",Y327&lt;&gt;"Oui"),1,0)</f>
        <v>0</v>
      </c>
    </row>
    <row r="328" spans="1:26" ht="16.149999999999999" customHeight="1" x14ac:dyDescent="0.35">
      <c r="A328" s="126">
        <v>322</v>
      </c>
      <c r="B328" s="206" t="str">
        <f>IF('Dépenses rémunération au réel'!$B328="","",'Dépenses rémunération au réel'!$B328)</f>
        <v/>
      </c>
      <c r="C328" s="206" t="str">
        <f>IF('Dépenses rémunération au réel'!$C328="","",'Dépenses rémunération au réel'!$C328)</f>
        <v/>
      </c>
      <c r="D328" s="207" t="str">
        <f>IF('Dépenses rémunération au réel'!$D328="","",'Dépenses rémunération au réel'!$D328)</f>
        <v/>
      </c>
      <c r="E328" s="123" t="str">
        <f>IF('Dépenses rémunération au réel'!$E328="","",'Dépenses rémunération au réel'!$E328)</f>
        <v/>
      </c>
      <c r="F328" s="123" t="str">
        <f>IF('Dépenses rémunération au réel'!$F328="","",'Dépenses rémunération au réel'!$F328)</f>
        <v/>
      </c>
      <c r="G328" s="296" t="str">
        <f>IF('Dépenses rémunération au réel'!$G328="","",'Dépenses rémunération au réel'!$G328)</f>
        <v/>
      </c>
      <c r="H328" s="296" t="str">
        <f>IF('Dépenses rémunération au réel'!$H328="","",'Dépenses rémunération au réel'!$H328)</f>
        <v/>
      </c>
      <c r="I328" s="140" t="str">
        <f>IF('Dépenses rémunération au réel'!$I328="","",'Dépenses rémunération au réel'!$I328)</f>
        <v/>
      </c>
      <c r="J328" s="192" t="str">
        <f>IF('Dépenses rémunération au réel'!$J328="","",'Dépenses rémunération au réel'!$J328)</f>
        <v/>
      </c>
      <c r="K328" s="200" t="str">
        <f>IF('Dépenses rémunération au réel'!$K328="","",'Dépenses rémunération au réel'!$K328)</f>
        <v/>
      </c>
      <c r="L328" s="215" t="str">
        <f>IF('Dépenses rémunération au réel'!$L328=0,"",'Dépenses rémunération au réel'!$L328)</f>
        <v/>
      </c>
      <c r="M328" s="191"/>
      <c r="N328" s="337" t="str">
        <f t="shared" ref="N328:N391" si="33">IF(M328="KO","",IF(M328="","",G328))</f>
        <v/>
      </c>
      <c r="O328" s="337" t="str">
        <f t="shared" ref="O328:O391" si="34">IF(M328="KO","",IF(M328="","",H328))</f>
        <v/>
      </c>
      <c r="P328" s="191"/>
      <c r="Q328" s="340"/>
      <c r="R328" s="340"/>
      <c r="S328" s="141" t="str">
        <f t="shared" ref="S328:S391" si="35">IF($P328="","",IF(OR(($P328=0),($Q328=0)),0,P328/Q328*R328))</f>
        <v/>
      </c>
      <c r="T328" s="357"/>
      <c r="U328" s="193"/>
      <c r="V328" s="209" t="str">
        <f t="shared" si="31"/>
        <v/>
      </c>
      <c r="W328" s="209" t="str">
        <f t="shared" ref="W328:W391" si="36">IF(P328="","",MIN(S328,V328))</f>
        <v/>
      </c>
      <c r="X328" s="450" t="str">
        <f>IF(AND(OR(M328="KO",L328&lt;&gt;""),OR(M328="",N328="",O328="")),Listes!$A$68,IF(AND(L328&lt;S328,U328=""),Listes!$A$70,IF(AND(L328&lt;&gt;"",S328&lt;L328,T328=""),Listes!$A$72,IF(AND(Y328="",OR(M328&lt;&gt;"",N328&lt;&gt;"",O328&lt;&gt;"",P328&lt;&gt;"",Q328&lt;&gt;"",R328&lt;&gt;"")),Listes!$A$73,""))))</f>
        <v/>
      </c>
      <c r="Y328" s="291"/>
      <c r="Z328" s="155">
        <f t="shared" si="32"/>
        <v>0</v>
      </c>
    </row>
    <row r="329" spans="1:26" ht="16.149999999999999" customHeight="1" x14ac:dyDescent="0.35">
      <c r="A329" s="126">
        <v>323</v>
      </c>
      <c r="B329" s="206" t="str">
        <f>IF('Dépenses rémunération au réel'!$B329="","",'Dépenses rémunération au réel'!$B329)</f>
        <v/>
      </c>
      <c r="C329" s="206" t="str">
        <f>IF('Dépenses rémunération au réel'!$C329="","",'Dépenses rémunération au réel'!$C329)</f>
        <v/>
      </c>
      <c r="D329" s="207" t="str">
        <f>IF('Dépenses rémunération au réel'!$D329="","",'Dépenses rémunération au réel'!$D329)</f>
        <v/>
      </c>
      <c r="E329" s="123" t="str">
        <f>IF('Dépenses rémunération au réel'!$E329="","",'Dépenses rémunération au réel'!$E329)</f>
        <v/>
      </c>
      <c r="F329" s="123" t="str">
        <f>IF('Dépenses rémunération au réel'!$F329="","",'Dépenses rémunération au réel'!$F329)</f>
        <v/>
      </c>
      <c r="G329" s="296" t="str">
        <f>IF('Dépenses rémunération au réel'!$G329="","",'Dépenses rémunération au réel'!$G329)</f>
        <v/>
      </c>
      <c r="H329" s="296" t="str">
        <f>IF('Dépenses rémunération au réel'!$H329="","",'Dépenses rémunération au réel'!$H329)</f>
        <v/>
      </c>
      <c r="I329" s="140" t="str">
        <f>IF('Dépenses rémunération au réel'!$I329="","",'Dépenses rémunération au réel'!$I329)</f>
        <v/>
      </c>
      <c r="J329" s="192" t="str">
        <f>IF('Dépenses rémunération au réel'!$J329="","",'Dépenses rémunération au réel'!$J329)</f>
        <v/>
      </c>
      <c r="K329" s="200" t="str">
        <f>IF('Dépenses rémunération au réel'!$K329="","",'Dépenses rémunération au réel'!$K329)</f>
        <v/>
      </c>
      <c r="L329" s="215" t="str">
        <f>IF('Dépenses rémunération au réel'!$L329=0,"",'Dépenses rémunération au réel'!$L329)</f>
        <v/>
      </c>
      <c r="M329" s="191"/>
      <c r="N329" s="337" t="str">
        <f t="shared" si="33"/>
        <v/>
      </c>
      <c r="O329" s="337" t="str">
        <f t="shared" si="34"/>
        <v/>
      </c>
      <c r="P329" s="191"/>
      <c r="Q329" s="340"/>
      <c r="R329" s="340"/>
      <c r="S329" s="141" t="str">
        <f t="shared" si="35"/>
        <v/>
      </c>
      <c r="T329" s="357"/>
      <c r="U329" s="193"/>
      <c r="V329" s="209" t="str">
        <f t="shared" si="31"/>
        <v/>
      </c>
      <c r="W329" s="209" t="str">
        <f t="shared" si="36"/>
        <v/>
      </c>
      <c r="X329" s="450" t="str">
        <f>IF(AND(OR(M329="KO",L329&lt;&gt;""),OR(M329="",N329="",O329="")),Listes!$A$68,IF(AND(L329&lt;S329,U329=""),Listes!$A$70,IF(AND(L329&lt;&gt;"",S329&lt;L329,T329=""),Listes!$A$72,IF(AND(Y329="",OR(M329&lt;&gt;"",N329&lt;&gt;"",O329&lt;&gt;"",P329&lt;&gt;"",Q329&lt;&gt;"",R329&lt;&gt;"")),Listes!$A$73,""))))</f>
        <v/>
      </c>
      <c r="Y329" s="291"/>
      <c r="Z329" s="155">
        <f t="shared" si="32"/>
        <v>0</v>
      </c>
    </row>
    <row r="330" spans="1:26" ht="16.149999999999999" customHeight="1" x14ac:dyDescent="0.35">
      <c r="A330" s="126">
        <v>324</v>
      </c>
      <c r="B330" s="206" t="str">
        <f>IF('Dépenses rémunération au réel'!$B330="","",'Dépenses rémunération au réel'!$B330)</f>
        <v/>
      </c>
      <c r="C330" s="206" t="str">
        <f>IF('Dépenses rémunération au réel'!$C330="","",'Dépenses rémunération au réel'!$C330)</f>
        <v/>
      </c>
      <c r="D330" s="207" t="str">
        <f>IF('Dépenses rémunération au réel'!$D330="","",'Dépenses rémunération au réel'!$D330)</f>
        <v/>
      </c>
      <c r="E330" s="123" t="str">
        <f>IF('Dépenses rémunération au réel'!$E330="","",'Dépenses rémunération au réel'!$E330)</f>
        <v/>
      </c>
      <c r="F330" s="123" t="str">
        <f>IF('Dépenses rémunération au réel'!$F330="","",'Dépenses rémunération au réel'!$F330)</f>
        <v/>
      </c>
      <c r="G330" s="296" t="str">
        <f>IF('Dépenses rémunération au réel'!$G330="","",'Dépenses rémunération au réel'!$G330)</f>
        <v/>
      </c>
      <c r="H330" s="296" t="str">
        <f>IF('Dépenses rémunération au réel'!$H330="","",'Dépenses rémunération au réel'!$H330)</f>
        <v/>
      </c>
      <c r="I330" s="140" t="str">
        <f>IF('Dépenses rémunération au réel'!$I330="","",'Dépenses rémunération au réel'!$I330)</f>
        <v/>
      </c>
      <c r="J330" s="192" t="str">
        <f>IF('Dépenses rémunération au réel'!$J330="","",'Dépenses rémunération au réel'!$J330)</f>
        <v/>
      </c>
      <c r="K330" s="200" t="str">
        <f>IF('Dépenses rémunération au réel'!$K330="","",'Dépenses rémunération au réel'!$K330)</f>
        <v/>
      </c>
      <c r="L330" s="215" t="str">
        <f>IF('Dépenses rémunération au réel'!$L330=0,"",'Dépenses rémunération au réel'!$L330)</f>
        <v/>
      </c>
      <c r="M330" s="191"/>
      <c r="N330" s="337" t="str">
        <f t="shared" si="33"/>
        <v/>
      </c>
      <c r="O330" s="337" t="str">
        <f t="shared" si="34"/>
        <v/>
      </c>
      <c r="P330" s="191"/>
      <c r="Q330" s="340"/>
      <c r="R330" s="340"/>
      <c r="S330" s="141" t="str">
        <f t="shared" si="35"/>
        <v/>
      </c>
      <c r="T330" s="357"/>
      <c r="U330" s="193"/>
      <c r="V330" s="209" t="str">
        <f t="shared" si="31"/>
        <v/>
      </c>
      <c r="W330" s="209" t="str">
        <f t="shared" si="36"/>
        <v/>
      </c>
      <c r="X330" s="450" t="str">
        <f>IF(AND(OR(M330="KO",L330&lt;&gt;""),OR(M330="",N330="",O330="")),Listes!$A$68,IF(AND(L330&lt;S330,U330=""),Listes!$A$70,IF(AND(L330&lt;&gt;"",S330&lt;L330,T330=""),Listes!$A$72,IF(AND(Y330="",OR(M330&lt;&gt;"",N330&lt;&gt;"",O330&lt;&gt;"",P330&lt;&gt;"",Q330&lt;&gt;"",R330&lt;&gt;"")),Listes!$A$73,""))))</f>
        <v/>
      </c>
      <c r="Y330" s="291"/>
      <c r="Z330" s="155">
        <f t="shared" si="32"/>
        <v>0</v>
      </c>
    </row>
    <row r="331" spans="1:26" ht="16.149999999999999" customHeight="1" x14ac:dyDescent="0.35">
      <c r="A331" s="126">
        <v>325</v>
      </c>
      <c r="B331" s="206" t="str">
        <f>IF('Dépenses rémunération au réel'!$B331="","",'Dépenses rémunération au réel'!$B331)</f>
        <v/>
      </c>
      <c r="C331" s="206" t="str">
        <f>IF('Dépenses rémunération au réel'!$C331="","",'Dépenses rémunération au réel'!$C331)</f>
        <v/>
      </c>
      <c r="D331" s="207" t="str">
        <f>IF('Dépenses rémunération au réel'!$D331="","",'Dépenses rémunération au réel'!$D331)</f>
        <v/>
      </c>
      <c r="E331" s="123" t="str">
        <f>IF('Dépenses rémunération au réel'!$E331="","",'Dépenses rémunération au réel'!$E331)</f>
        <v/>
      </c>
      <c r="F331" s="123" t="str">
        <f>IF('Dépenses rémunération au réel'!$F331="","",'Dépenses rémunération au réel'!$F331)</f>
        <v/>
      </c>
      <c r="G331" s="296" t="str">
        <f>IF('Dépenses rémunération au réel'!$G331="","",'Dépenses rémunération au réel'!$G331)</f>
        <v/>
      </c>
      <c r="H331" s="296" t="str">
        <f>IF('Dépenses rémunération au réel'!$H331="","",'Dépenses rémunération au réel'!$H331)</f>
        <v/>
      </c>
      <c r="I331" s="140" t="str">
        <f>IF('Dépenses rémunération au réel'!$I331="","",'Dépenses rémunération au réel'!$I331)</f>
        <v/>
      </c>
      <c r="J331" s="192" t="str">
        <f>IF('Dépenses rémunération au réel'!$J331="","",'Dépenses rémunération au réel'!$J331)</f>
        <v/>
      </c>
      <c r="K331" s="200" t="str">
        <f>IF('Dépenses rémunération au réel'!$K331="","",'Dépenses rémunération au réel'!$K331)</f>
        <v/>
      </c>
      <c r="L331" s="215" t="str">
        <f>IF('Dépenses rémunération au réel'!$L331=0,"",'Dépenses rémunération au réel'!$L331)</f>
        <v/>
      </c>
      <c r="M331" s="191"/>
      <c r="N331" s="337" t="str">
        <f t="shared" si="33"/>
        <v/>
      </c>
      <c r="O331" s="337" t="str">
        <f t="shared" si="34"/>
        <v/>
      </c>
      <c r="P331" s="191"/>
      <c r="Q331" s="340"/>
      <c r="R331" s="340"/>
      <c r="S331" s="141" t="str">
        <f t="shared" si="35"/>
        <v/>
      </c>
      <c r="T331" s="357"/>
      <c r="U331" s="193"/>
      <c r="V331" s="209" t="str">
        <f t="shared" si="31"/>
        <v/>
      </c>
      <c r="W331" s="209" t="str">
        <f t="shared" si="36"/>
        <v/>
      </c>
      <c r="X331" s="450" t="str">
        <f>IF(AND(OR(M331="KO",L331&lt;&gt;""),OR(M331="",N331="",O331="")),Listes!$A$68,IF(AND(L331&lt;S331,U331=""),Listes!$A$70,IF(AND(L331&lt;&gt;"",S331&lt;L331,T331=""),Listes!$A$72,IF(AND(Y331="",OR(M331&lt;&gt;"",N331&lt;&gt;"",O331&lt;&gt;"",P331&lt;&gt;"",Q331&lt;&gt;"",R331&lt;&gt;"")),Listes!$A$73,""))))</f>
        <v/>
      </c>
      <c r="Y331" s="291"/>
      <c r="Z331" s="155">
        <f t="shared" si="32"/>
        <v>0</v>
      </c>
    </row>
    <row r="332" spans="1:26" ht="16.149999999999999" customHeight="1" x14ac:dyDescent="0.35">
      <c r="A332" s="126">
        <v>326</v>
      </c>
      <c r="B332" s="206" t="str">
        <f>IF('Dépenses rémunération au réel'!$B332="","",'Dépenses rémunération au réel'!$B332)</f>
        <v/>
      </c>
      <c r="C332" s="206" t="str">
        <f>IF('Dépenses rémunération au réel'!$C332="","",'Dépenses rémunération au réel'!$C332)</f>
        <v/>
      </c>
      <c r="D332" s="207" t="str">
        <f>IF('Dépenses rémunération au réel'!$D332="","",'Dépenses rémunération au réel'!$D332)</f>
        <v/>
      </c>
      <c r="E332" s="123" t="str">
        <f>IF('Dépenses rémunération au réel'!$E332="","",'Dépenses rémunération au réel'!$E332)</f>
        <v/>
      </c>
      <c r="F332" s="123" t="str">
        <f>IF('Dépenses rémunération au réel'!$F332="","",'Dépenses rémunération au réel'!$F332)</f>
        <v/>
      </c>
      <c r="G332" s="296" t="str">
        <f>IF('Dépenses rémunération au réel'!$G332="","",'Dépenses rémunération au réel'!$G332)</f>
        <v/>
      </c>
      <c r="H332" s="296" t="str">
        <f>IF('Dépenses rémunération au réel'!$H332="","",'Dépenses rémunération au réel'!$H332)</f>
        <v/>
      </c>
      <c r="I332" s="140" t="str">
        <f>IF('Dépenses rémunération au réel'!$I332="","",'Dépenses rémunération au réel'!$I332)</f>
        <v/>
      </c>
      <c r="J332" s="192" t="str">
        <f>IF('Dépenses rémunération au réel'!$J332="","",'Dépenses rémunération au réel'!$J332)</f>
        <v/>
      </c>
      <c r="K332" s="200" t="str">
        <f>IF('Dépenses rémunération au réel'!$K332="","",'Dépenses rémunération au réel'!$K332)</f>
        <v/>
      </c>
      <c r="L332" s="215" t="str">
        <f>IF('Dépenses rémunération au réel'!$L332=0,"",'Dépenses rémunération au réel'!$L332)</f>
        <v/>
      </c>
      <c r="M332" s="191"/>
      <c r="N332" s="337" t="str">
        <f t="shared" si="33"/>
        <v/>
      </c>
      <c r="O332" s="337" t="str">
        <f t="shared" si="34"/>
        <v/>
      </c>
      <c r="P332" s="191"/>
      <c r="Q332" s="340"/>
      <c r="R332" s="340"/>
      <c r="S332" s="141" t="str">
        <f t="shared" si="35"/>
        <v/>
      </c>
      <c r="T332" s="357"/>
      <c r="U332" s="193"/>
      <c r="V332" s="209" t="str">
        <f t="shared" si="31"/>
        <v/>
      </c>
      <c r="W332" s="209" t="str">
        <f t="shared" si="36"/>
        <v/>
      </c>
      <c r="X332" s="450" t="str">
        <f>IF(AND(OR(M332="KO",L332&lt;&gt;""),OR(M332="",N332="",O332="")),Listes!$A$68,IF(AND(L332&lt;S332,U332=""),Listes!$A$70,IF(AND(L332&lt;&gt;"",S332&lt;L332,T332=""),Listes!$A$72,IF(AND(Y332="",OR(M332&lt;&gt;"",N332&lt;&gt;"",O332&lt;&gt;"",P332&lt;&gt;"",Q332&lt;&gt;"",R332&lt;&gt;"")),Listes!$A$73,""))))</f>
        <v/>
      </c>
      <c r="Y332" s="291"/>
      <c r="Z332" s="155">
        <f t="shared" si="32"/>
        <v>0</v>
      </c>
    </row>
    <row r="333" spans="1:26" ht="16.149999999999999" customHeight="1" x14ac:dyDescent="0.35">
      <c r="A333" s="126">
        <v>327</v>
      </c>
      <c r="B333" s="206" t="str">
        <f>IF('Dépenses rémunération au réel'!$B333="","",'Dépenses rémunération au réel'!$B333)</f>
        <v/>
      </c>
      <c r="C333" s="206" t="str">
        <f>IF('Dépenses rémunération au réel'!$C333="","",'Dépenses rémunération au réel'!$C333)</f>
        <v/>
      </c>
      <c r="D333" s="207" t="str">
        <f>IF('Dépenses rémunération au réel'!$D333="","",'Dépenses rémunération au réel'!$D333)</f>
        <v/>
      </c>
      <c r="E333" s="123" t="str">
        <f>IF('Dépenses rémunération au réel'!$E333="","",'Dépenses rémunération au réel'!$E333)</f>
        <v/>
      </c>
      <c r="F333" s="123" t="str">
        <f>IF('Dépenses rémunération au réel'!$F333="","",'Dépenses rémunération au réel'!$F333)</f>
        <v/>
      </c>
      <c r="G333" s="296" t="str">
        <f>IF('Dépenses rémunération au réel'!$G333="","",'Dépenses rémunération au réel'!$G333)</f>
        <v/>
      </c>
      <c r="H333" s="296" t="str">
        <f>IF('Dépenses rémunération au réel'!$H333="","",'Dépenses rémunération au réel'!$H333)</f>
        <v/>
      </c>
      <c r="I333" s="140" t="str">
        <f>IF('Dépenses rémunération au réel'!$I333="","",'Dépenses rémunération au réel'!$I333)</f>
        <v/>
      </c>
      <c r="J333" s="192" t="str">
        <f>IF('Dépenses rémunération au réel'!$J333="","",'Dépenses rémunération au réel'!$J333)</f>
        <v/>
      </c>
      <c r="K333" s="200" t="str">
        <f>IF('Dépenses rémunération au réel'!$K333="","",'Dépenses rémunération au réel'!$K333)</f>
        <v/>
      </c>
      <c r="L333" s="215" t="str">
        <f>IF('Dépenses rémunération au réel'!$L333=0,"",'Dépenses rémunération au réel'!$L333)</f>
        <v/>
      </c>
      <c r="M333" s="191"/>
      <c r="N333" s="337" t="str">
        <f t="shared" si="33"/>
        <v/>
      </c>
      <c r="O333" s="337" t="str">
        <f t="shared" si="34"/>
        <v/>
      </c>
      <c r="P333" s="191"/>
      <c r="Q333" s="340"/>
      <c r="R333" s="340"/>
      <c r="S333" s="141" t="str">
        <f t="shared" si="35"/>
        <v/>
      </c>
      <c r="T333" s="357"/>
      <c r="U333" s="193"/>
      <c r="V333" s="209" t="str">
        <f t="shared" si="31"/>
        <v/>
      </c>
      <c r="W333" s="209" t="str">
        <f t="shared" si="36"/>
        <v/>
      </c>
      <c r="X333" s="450" t="str">
        <f>IF(AND(OR(M333="KO",L333&lt;&gt;""),OR(M333="",N333="",O333="")),Listes!$A$68,IF(AND(L333&lt;S333,U333=""),Listes!$A$70,IF(AND(L333&lt;&gt;"",S333&lt;L333,T333=""),Listes!$A$72,IF(AND(Y333="",OR(M333&lt;&gt;"",N333&lt;&gt;"",O333&lt;&gt;"",P333&lt;&gt;"",Q333&lt;&gt;"",R333&lt;&gt;"")),Listes!$A$73,""))))</f>
        <v/>
      </c>
      <c r="Y333" s="291"/>
      <c r="Z333" s="155">
        <f t="shared" si="32"/>
        <v>0</v>
      </c>
    </row>
    <row r="334" spans="1:26" ht="16.149999999999999" customHeight="1" x14ac:dyDescent="0.35">
      <c r="A334" s="126">
        <v>328</v>
      </c>
      <c r="B334" s="206" t="str">
        <f>IF('Dépenses rémunération au réel'!$B334="","",'Dépenses rémunération au réel'!$B334)</f>
        <v/>
      </c>
      <c r="C334" s="206" t="str">
        <f>IF('Dépenses rémunération au réel'!$C334="","",'Dépenses rémunération au réel'!$C334)</f>
        <v/>
      </c>
      <c r="D334" s="207" t="str">
        <f>IF('Dépenses rémunération au réel'!$D334="","",'Dépenses rémunération au réel'!$D334)</f>
        <v/>
      </c>
      <c r="E334" s="123" t="str">
        <f>IF('Dépenses rémunération au réel'!$E334="","",'Dépenses rémunération au réel'!$E334)</f>
        <v/>
      </c>
      <c r="F334" s="123" t="str">
        <f>IF('Dépenses rémunération au réel'!$F334="","",'Dépenses rémunération au réel'!$F334)</f>
        <v/>
      </c>
      <c r="G334" s="296" t="str">
        <f>IF('Dépenses rémunération au réel'!$G334="","",'Dépenses rémunération au réel'!$G334)</f>
        <v/>
      </c>
      <c r="H334" s="296" t="str">
        <f>IF('Dépenses rémunération au réel'!$H334="","",'Dépenses rémunération au réel'!$H334)</f>
        <v/>
      </c>
      <c r="I334" s="140" t="str">
        <f>IF('Dépenses rémunération au réel'!$I334="","",'Dépenses rémunération au réel'!$I334)</f>
        <v/>
      </c>
      <c r="J334" s="192" t="str">
        <f>IF('Dépenses rémunération au réel'!$J334="","",'Dépenses rémunération au réel'!$J334)</f>
        <v/>
      </c>
      <c r="K334" s="200" t="str">
        <f>IF('Dépenses rémunération au réel'!$K334="","",'Dépenses rémunération au réel'!$K334)</f>
        <v/>
      </c>
      <c r="L334" s="215" t="str">
        <f>IF('Dépenses rémunération au réel'!$L334=0,"",'Dépenses rémunération au réel'!$L334)</f>
        <v/>
      </c>
      <c r="M334" s="191"/>
      <c r="N334" s="337" t="str">
        <f t="shared" si="33"/>
        <v/>
      </c>
      <c r="O334" s="337" t="str">
        <f t="shared" si="34"/>
        <v/>
      </c>
      <c r="P334" s="191"/>
      <c r="Q334" s="340"/>
      <c r="R334" s="340"/>
      <c r="S334" s="141" t="str">
        <f t="shared" si="35"/>
        <v/>
      </c>
      <c r="T334" s="357"/>
      <c r="U334" s="193"/>
      <c r="V334" s="209" t="str">
        <f t="shared" si="31"/>
        <v/>
      </c>
      <c r="W334" s="209" t="str">
        <f t="shared" si="36"/>
        <v/>
      </c>
      <c r="X334" s="450" t="str">
        <f>IF(AND(OR(M334="KO",L334&lt;&gt;""),OR(M334="",N334="",O334="")),Listes!$A$68,IF(AND(L334&lt;S334,U334=""),Listes!$A$70,IF(AND(L334&lt;&gt;"",S334&lt;L334,T334=""),Listes!$A$72,IF(AND(Y334="",OR(M334&lt;&gt;"",N334&lt;&gt;"",O334&lt;&gt;"",P334&lt;&gt;"",Q334&lt;&gt;"",R334&lt;&gt;"")),Listes!$A$73,""))))</f>
        <v/>
      </c>
      <c r="Y334" s="291"/>
      <c r="Z334" s="155">
        <f t="shared" si="32"/>
        <v>0</v>
      </c>
    </row>
    <row r="335" spans="1:26" ht="16.149999999999999" customHeight="1" x14ac:dyDescent="0.35">
      <c r="A335" s="126">
        <v>329</v>
      </c>
      <c r="B335" s="206" t="str">
        <f>IF('Dépenses rémunération au réel'!$B335="","",'Dépenses rémunération au réel'!$B335)</f>
        <v/>
      </c>
      <c r="C335" s="206" t="str">
        <f>IF('Dépenses rémunération au réel'!$C335="","",'Dépenses rémunération au réel'!$C335)</f>
        <v/>
      </c>
      <c r="D335" s="207" t="str">
        <f>IF('Dépenses rémunération au réel'!$D335="","",'Dépenses rémunération au réel'!$D335)</f>
        <v/>
      </c>
      <c r="E335" s="123" t="str">
        <f>IF('Dépenses rémunération au réel'!$E335="","",'Dépenses rémunération au réel'!$E335)</f>
        <v/>
      </c>
      <c r="F335" s="123" t="str">
        <f>IF('Dépenses rémunération au réel'!$F335="","",'Dépenses rémunération au réel'!$F335)</f>
        <v/>
      </c>
      <c r="G335" s="296" t="str">
        <f>IF('Dépenses rémunération au réel'!$G335="","",'Dépenses rémunération au réel'!$G335)</f>
        <v/>
      </c>
      <c r="H335" s="296" t="str">
        <f>IF('Dépenses rémunération au réel'!$H335="","",'Dépenses rémunération au réel'!$H335)</f>
        <v/>
      </c>
      <c r="I335" s="140" t="str">
        <f>IF('Dépenses rémunération au réel'!$I335="","",'Dépenses rémunération au réel'!$I335)</f>
        <v/>
      </c>
      <c r="J335" s="192" t="str">
        <f>IF('Dépenses rémunération au réel'!$J335="","",'Dépenses rémunération au réel'!$J335)</f>
        <v/>
      </c>
      <c r="K335" s="200" t="str">
        <f>IF('Dépenses rémunération au réel'!$K335="","",'Dépenses rémunération au réel'!$K335)</f>
        <v/>
      </c>
      <c r="L335" s="215" t="str">
        <f>IF('Dépenses rémunération au réel'!$L335=0,"",'Dépenses rémunération au réel'!$L335)</f>
        <v/>
      </c>
      <c r="M335" s="191"/>
      <c r="N335" s="337" t="str">
        <f t="shared" si="33"/>
        <v/>
      </c>
      <c r="O335" s="337" t="str">
        <f t="shared" si="34"/>
        <v/>
      </c>
      <c r="P335" s="191"/>
      <c r="Q335" s="340"/>
      <c r="R335" s="340"/>
      <c r="S335" s="141" t="str">
        <f t="shared" si="35"/>
        <v/>
      </c>
      <c r="T335" s="357"/>
      <c r="U335" s="193"/>
      <c r="V335" s="209" t="str">
        <f t="shared" si="31"/>
        <v/>
      </c>
      <c r="W335" s="209" t="str">
        <f t="shared" si="36"/>
        <v/>
      </c>
      <c r="X335" s="450" t="str">
        <f>IF(AND(OR(M335="KO",L335&lt;&gt;""),OR(M335="",N335="",O335="")),Listes!$A$68,IF(AND(L335&lt;S335,U335=""),Listes!$A$70,IF(AND(L335&lt;&gt;"",S335&lt;L335,T335=""),Listes!$A$72,IF(AND(Y335="",OR(M335&lt;&gt;"",N335&lt;&gt;"",O335&lt;&gt;"",P335&lt;&gt;"",Q335&lt;&gt;"",R335&lt;&gt;"")),Listes!$A$73,""))))</f>
        <v/>
      </c>
      <c r="Y335" s="291"/>
      <c r="Z335" s="155">
        <f t="shared" si="32"/>
        <v>0</v>
      </c>
    </row>
    <row r="336" spans="1:26" ht="16.149999999999999" customHeight="1" x14ac:dyDescent="0.35">
      <c r="A336" s="126">
        <v>330</v>
      </c>
      <c r="B336" s="206" t="str">
        <f>IF('Dépenses rémunération au réel'!$B336="","",'Dépenses rémunération au réel'!$B336)</f>
        <v/>
      </c>
      <c r="C336" s="206" t="str">
        <f>IF('Dépenses rémunération au réel'!$C336="","",'Dépenses rémunération au réel'!$C336)</f>
        <v/>
      </c>
      <c r="D336" s="207" t="str">
        <f>IF('Dépenses rémunération au réel'!$D336="","",'Dépenses rémunération au réel'!$D336)</f>
        <v/>
      </c>
      <c r="E336" s="123" t="str">
        <f>IF('Dépenses rémunération au réel'!$E336="","",'Dépenses rémunération au réel'!$E336)</f>
        <v/>
      </c>
      <c r="F336" s="123" t="str">
        <f>IF('Dépenses rémunération au réel'!$F336="","",'Dépenses rémunération au réel'!$F336)</f>
        <v/>
      </c>
      <c r="G336" s="296" t="str">
        <f>IF('Dépenses rémunération au réel'!$G336="","",'Dépenses rémunération au réel'!$G336)</f>
        <v/>
      </c>
      <c r="H336" s="296" t="str">
        <f>IF('Dépenses rémunération au réel'!$H336="","",'Dépenses rémunération au réel'!$H336)</f>
        <v/>
      </c>
      <c r="I336" s="140" t="str">
        <f>IF('Dépenses rémunération au réel'!$I336="","",'Dépenses rémunération au réel'!$I336)</f>
        <v/>
      </c>
      <c r="J336" s="192" t="str">
        <f>IF('Dépenses rémunération au réel'!$J336="","",'Dépenses rémunération au réel'!$J336)</f>
        <v/>
      </c>
      <c r="K336" s="200" t="str">
        <f>IF('Dépenses rémunération au réel'!$K336="","",'Dépenses rémunération au réel'!$K336)</f>
        <v/>
      </c>
      <c r="L336" s="215" t="str">
        <f>IF('Dépenses rémunération au réel'!$L336=0,"",'Dépenses rémunération au réel'!$L336)</f>
        <v/>
      </c>
      <c r="M336" s="191"/>
      <c r="N336" s="337" t="str">
        <f t="shared" si="33"/>
        <v/>
      </c>
      <c r="O336" s="337" t="str">
        <f t="shared" si="34"/>
        <v/>
      </c>
      <c r="P336" s="191"/>
      <c r="Q336" s="340"/>
      <c r="R336" s="340"/>
      <c r="S336" s="141" t="str">
        <f t="shared" si="35"/>
        <v/>
      </c>
      <c r="T336" s="357"/>
      <c r="U336" s="193"/>
      <c r="V336" s="209" t="str">
        <f t="shared" si="31"/>
        <v/>
      </c>
      <c r="W336" s="209" t="str">
        <f t="shared" si="36"/>
        <v/>
      </c>
      <c r="X336" s="450" t="str">
        <f>IF(AND(OR(M336="KO",L336&lt;&gt;""),OR(M336="",N336="",O336="")),Listes!$A$68,IF(AND(L336&lt;S336,U336=""),Listes!$A$70,IF(AND(L336&lt;&gt;"",S336&lt;L336,T336=""),Listes!$A$72,IF(AND(Y336="",OR(M336&lt;&gt;"",N336&lt;&gt;"",O336&lt;&gt;"",P336&lt;&gt;"",Q336&lt;&gt;"",R336&lt;&gt;"")),Listes!$A$73,""))))</f>
        <v/>
      </c>
      <c r="Y336" s="291"/>
      <c r="Z336" s="155">
        <f t="shared" si="32"/>
        <v>0</v>
      </c>
    </row>
    <row r="337" spans="1:26" ht="16.149999999999999" customHeight="1" x14ac:dyDescent="0.35">
      <c r="A337" s="126">
        <v>331</v>
      </c>
      <c r="B337" s="206" t="str">
        <f>IF('Dépenses rémunération au réel'!$B337="","",'Dépenses rémunération au réel'!$B337)</f>
        <v/>
      </c>
      <c r="C337" s="206" t="str">
        <f>IF('Dépenses rémunération au réel'!$C337="","",'Dépenses rémunération au réel'!$C337)</f>
        <v/>
      </c>
      <c r="D337" s="207" t="str">
        <f>IF('Dépenses rémunération au réel'!$D337="","",'Dépenses rémunération au réel'!$D337)</f>
        <v/>
      </c>
      <c r="E337" s="123" t="str">
        <f>IF('Dépenses rémunération au réel'!$E337="","",'Dépenses rémunération au réel'!$E337)</f>
        <v/>
      </c>
      <c r="F337" s="123" t="str">
        <f>IF('Dépenses rémunération au réel'!$F337="","",'Dépenses rémunération au réel'!$F337)</f>
        <v/>
      </c>
      <c r="G337" s="296" t="str">
        <f>IF('Dépenses rémunération au réel'!$G337="","",'Dépenses rémunération au réel'!$G337)</f>
        <v/>
      </c>
      <c r="H337" s="296" t="str">
        <f>IF('Dépenses rémunération au réel'!$H337="","",'Dépenses rémunération au réel'!$H337)</f>
        <v/>
      </c>
      <c r="I337" s="140" t="str">
        <f>IF('Dépenses rémunération au réel'!$I337="","",'Dépenses rémunération au réel'!$I337)</f>
        <v/>
      </c>
      <c r="J337" s="192" t="str">
        <f>IF('Dépenses rémunération au réel'!$J337="","",'Dépenses rémunération au réel'!$J337)</f>
        <v/>
      </c>
      <c r="K337" s="200" t="str">
        <f>IF('Dépenses rémunération au réel'!$K337="","",'Dépenses rémunération au réel'!$K337)</f>
        <v/>
      </c>
      <c r="L337" s="215" t="str">
        <f>IF('Dépenses rémunération au réel'!$L337=0,"",'Dépenses rémunération au réel'!$L337)</f>
        <v/>
      </c>
      <c r="M337" s="191"/>
      <c r="N337" s="337" t="str">
        <f t="shared" si="33"/>
        <v/>
      </c>
      <c r="O337" s="337" t="str">
        <f t="shared" si="34"/>
        <v/>
      </c>
      <c r="P337" s="191"/>
      <c r="Q337" s="340"/>
      <c r="R337" s="340"/>
      <c r="S337" s="141" t="str">
        <f t="shared" si="35"/>
        <v/>
      </c>
      <c r="T337" s="357"/>
      <c r="U337" s="193"/>
      <c r="V337" s="209" t="str">
        <f t="shared" si="31"/>
        <v/>
      </c>
      <c r="W337" s="209" t="str">
        <f t="shared" si="36"/>
        <v/>
      </c>
      <c r="X337" s="450" t="str">
        <f>IF(AND(OR(M337="KO",L337&lt;&gt;""),OR(M337="",N337="",O337="")),Listes!$A$68,IF(AND(L337&lt;S337,U337=""),Listes!$A$70,IF(AND(L337&lt;&gt;"",S337&lt;L337,T337=""),Listes!$A$72,IF(AND(Y337="",OR(M337&lt;&gt;"",N337&lt;&gt;"",O337&lt;&gt;"",P337&lt;&gt;"",Q337&lt;&gt;"",R337&lt;&gt;"")),Listes!$A$73,""))))</f>
        <v/>
      </c>
      <c r="Y337" s="291"/>
      <c r="Z337" s="155">
        <f t="shared" si="32"/>
        <v>0</v>
      </c>
    </row>
    <row r="338" spans="1:26" ht="16.149999999999999" customHeight="1" x14ac:dyDescent="0.35">
      <c r="A338" s="126">
        <v>332</v>
      </c>
      <c r="B338" s="206" t="str">
        <f>IF('Dépenses rémunération au réel'!$B338="","",'Dépenses rémunération au réel'!$B338)</f>
        <v/>
      </c>
      <c r="C338" s="206" t="str">
        <f>IF('Dépenses rémunération au réel'!$C338="","",'Dépenses rémunération au réel'!$C338)</f>
        <v/>
      </c>
      <c r="D338" s="207" t="str">
        <f>IF('Dépenses rémunération au réel'!$D338="","",'Dépenses rémunération au réel'!$D338)</f>
        <v/>
      </c>
      <c r="E338" s="123" t="str">
        <f>IF('Dépenses rémunération au réel'!$E338="","",'Dépenses rémunération au réel'!$E338)</f>
        <v/>
      </c>
      <c r="F338" s="123" t="str">
        <f>IF('Dépenses rémunération au réel'!$F338="","",'Dépenses rémunération au réel'!$F338)</f>
        <v/>
      </c>
      <c r="G338" s="296" t="str">
        <f>IF('Dépenses rémunération au réel'!$G338="","",'Dépenses rémunération au réel'!$G338)</f>
        <v/>
      </c>
      <c r="H338" s="296" t="str">
        <f>IF('Dépenses rémunération au réel'!$H338="","",'Dépenses rémunération au réel'!$H338)</f>
        <v/>
      </c>
      <c r="I338" s="140" t="str">
        <f>IF('Dépenses rémunération au réel'!$I338="","",'Dépenses rémunération au réel'!$I338)</f>
        <v/>
      </c>
      <c r="J338" s="192" t="str">
        <f>IF('Dépenses rémunération au réel'!$J338="","",'Dépenses rémunération au réel'!$J338)</f>
        <v/>
      </c>
      <c r="K338" s="200" t="str">
        <f>IF('Dépenses rémunération au réel'!$K338="","",'Dépenses rémunération au réel'!$K338)</f>
        <v/>
      </c>
      <c r="L338" s="215" t="str">
        <f>IF('Dépenses rémunération au réel'!$L338=0,"",'Dépenses rémunération au réel'!$L338)</f>
        <v/>
      </c>
      <c r="M338" s="191"/>
      <c r="N338" s="337" t="str">
        <f t="shared" si="33"/>
        <v/>
      </c>
      <c r="O338" s="337" t="str">
        <f t="shared" si="34"/>
        <v/>
      </c>
      <c r="P338" s="191"/>
      <c r="Q338" s="340"/>
      <c r="R338" s="340"/>
      <c r="S338" s="141" t="str">
        <f t="shared" si="35"/>
        <v/>
      </c>
      <c r="T338" s="357"/>
      <c r="U338" s="193"/>
      <c r="V338" s="209" t="str">
        <f t="shared" si="31"/>
        <v/>
      </c>
      <c r="W338" s="209" t="str">
        <f t="shared" si="36"/>
        <v/>
      </c>
      <c r="X338" s="450" t="str">
        <f>IF(AND(OR(M338="KO",L338&lt;&gt;""),OR(M338="",N338="",O338="")),Listes!$A$68,IF(AND(L338&lt;S338,U338=""),Listes!$A$70,IF(AND(L338&lt;&gt;"",S338&lt;L338,T338=""),Listes!$A$72,IF(AND(Y338="",OR(M338&lt;&gt;"",N338&lt;&gt;"",O338&lt;&gt;"",P338&lt;&gt;"",Q338&lt;&gt;"",R338&lt;&gt;"")),Listes!$A$73,""))))</f>
        <v/>
      </c>
      <c r="Y338" s="291"/>
      <c r="Z338" s="155">
        <f t="shared" si="32"/>
        <v>0</v>
      </c>
    </row>
    <row r="339" spans="1:26" ht="16.149999999999999" customHeight="1" x14ac:dyDescent="0.35">
      <c r="A339" s="126">
        <v>333</v>
      </c>
      <c r="B339" s="206" t="str">
        <f>IF('Dépenses rémunération au réel'!$B339="","",'Dépenses rémunération au réel'!$B339)</f>
        <v/>
      </c>
      <c r="C339" s="206" t="str">
        <f>IF('Dépenses rémunération au réel'!$C339="","",'Dépenses rémunération au réel'!$C339)</f>
        <v/>
      </c>
      <c r="D339" s="207" t="str">
        <f>IF('Dépenses rémunération au réel'!$D339="","",'Dépenses rémunération au réel'!$D339)</f>
        <v/>
      </c>
      <c r="E339" s="123" t="str">
        <f>IF('Dépenses rémunération au réel'!$E339="","",'Dépenses rémunération au réel'!$E339)</f>
        <v/>
      </c>
      <c r="F339" s="123" t="str">
        <f>IF('Dépenses rémunération au réel'!$F339="","",'Dépenses rémunération au réel'!$F339)</f>
        <v/>
      </c>
      <c r="G339" s="296" t="str">
        <f>IF('Dépenses rémunération au réel'!$G339="","",'Dépenses rémunération au réel'!$G339)</f>
        <v/>
      </c>
      <c r="H339" s="296" t="str">
        <f>IF('Dépenses rémunération au réel'!$H339="","",'Dépenses rémunération au réel'!$H339)</f>
        <v/>
      </c>
      <c r="I339" s="140" t="str">
        <f>IF('Dépenses rémunération au réel'!$I339="","",'Dépenses rémunération au réel'!$I339)</f>
        <v/>
      </c>
      <c r="J339" s="192" t="str">
        <f>IF('Dépenses rémunération au réel'!$J339="","",'Dépenses rémunération au réel'!$J339)</f>
        <v/>
      </c>
      <c r="K339" s="200" t="str">
        <f>IF('Dépenses rémunération au réel'!$K339="","",'Dépenses rémunération au réel'!$K339)</f>
        <v/>
      </c>
      <c r="L339" s="215" t="str">
        <f>IF('Dépenses rémunération au réel'!$L339=0,"",'Dépenses rémunération au réel'!$L339)</f>
        <v/>
      </c>
      <c r="M339" s="191"/>
      <c r="N339" s="337" t="str">
        <f t="shared" si="33"/>
        <v/>
      </c>
      <c r="O339" s="337" t="str">
        <f t="shared" si="34"/>
        <v/>
      </c>
      <c r="P339" s="191"/>
      <c r="Q339" s="340"/>
      <c r="R339" s="340"/>
      <c r="S339" s="141" t="str">
        <f t="shared" si="35"/>
        <v/>
      </c>
      <c r="T339" s="357"/>
      <c r="U339" s="193"/>
      <c r="V339" s="209" t="str">
        <f t="shared" si="31"/>
        <v/>
      </c>
      <c r="W339" s="209" t="str">
        <f t="shared" si="36"/>
        <v/>
      </c>
      <c r="X339" s="450" t="str">
        <f>IF(AND(OR(M339="KO",L339&lt;&gt;""),OR(M339="",N339="",O339="")),Listes!$A$68,IF(AND(L339&lt;S339,U339=""),Listes!$A$70,IF(AND(L339&lt;&gt;"",S339&lt;L339,T339=""),Listes!$A$72,IF(AND(Y339="",OR(M339&lt;&gt;"",N339&lt;&gt;"",O339&lt;&gt;"",P339&lt;&gt;"",Q339&lt;&gt;"",R339&lt;&gt;"")),Listes!$A$73,""))))</f>
        <v/>
      </c>
      <c r="Y339" s="291"/>
      <c r="Z339" s="155">
        <f t="shared" si="32"/>
        <v>0</v>
      </c>
    </row>
    <row r="340" spans="1:26" ht="16.149999999999999" customHeight="1" x14ac:dyDescent="0.35">
      <c r="A340" s="126">
        <v>334</v>
      </c>
      <c r="B340" s="206" t="str">
        <f>IF('Dépenses rémunération au réel'!$B340="","",'Dépenses rémunération au réel'!$B340)</f>
        <v/>
      </c>
      <c r="C340" s="206" t="str">
        <f>IF('Dépenses rémunération au réel'!$C340="","",'Dépenses rémunération au réel'!$C340)</f>
        <v/>
      </c>
      <c r="D340" s="207" t="str">
        <f>IF('Dépenses rémunération au réel'!$D340="","",'Dépenses rémunération au réel'!$D340)</f>
        <v/>
      </c>
      <c r="E340" s="123" t="str">
        <f>IF('Dépenses rémunération au réel'!$E340="","",'Dépenses rémunération au réel'!$E340)</f>
        <v/>
      </c>
      <c r="F340" s="123" t="str">
        <f>IF('Dépenses rémunération au réel'!$F340="","",'Dépenses rémunération au réel'!$F340)</f>
        <v/>
      </c>
      <c r="G340" s="296" t="str">
        <f>IF('Dépenses rémunération au réel'!$G340="","",'Dépenses rémunération au réel'!$G340)</f>
        <v/>
      </c>
      <c r="H340" s="296" t="str">
        <f>IF('Dépenses rémunération au réel'!$H340="","",'Dépenses rémunération au réel'!$H340)</f>
        <v/>
      </c>
      <c r="I340" s="140" t="str">
        <f>IF('Dépenses rémunération au réel'!$I340="","",'Dépenses rémunération au réel'!$I340)</f>
        <v/>
      </c>
      <c r="J340" s="192" t="str">
        <f>IF('Dépenses rémunération au réel'!$J340="","",'Dépenses rémunération au réel'!$J340)</f>
        <v/>
      </c>
      <c r="K340" s="200" t="str">
        <f>IF('Dépenses rémunération au réel'!$K340="","",'Dépenses rémunération au réel'!$K340)</f>
        <v/>
      </c>
      <c r="L340" s="215" t="str">
        <f>IF('Dépenses rémunération au réel'!$L340=0,"",'Dépenses rémunération au réel'!$L340)</f>
        <v/>
      </c>
      <c r="M340" s="191"/>
      <c r="N340" s="337" t="str">
        <f t="shared" si="33"/>
        <v/>
      </c>
      <c r="O340" s="337" t="str">
        <f t="shared" si="34"/>
        <v/>
      </c>
      <c r="P340" s="191"/>
      <c r="Q340" s="340"/>
      <c r="R340" s="340"/>
      <c r="S340" s="141" t="str">
        <f t="shared" si="35"/>
        <v/>
      </c>
      <c r="T340" s="357"/>
      <c r="U340" s="193"/>
      <c r="V340" s="209" t="str">
        <f t="shared" si="31"/>
        <v/>
      </c>
      <c r="W340" s="209" t="str">
        <f t="shared" si="36"/>
        <v/>
      </c>
      <c r="X340" s="450" t="str">
        <f>IF(AND(OR(M340="KO",L340&lt;&gt;""),OR(M340="",N340="",O340="")),Listes!$A$68,IF(AND(L340&lt;S340,U340=""),Listes!$A$70,IF(AND(L340&lt;&gt;"",S340&lt;L340,T340=""),Listes!$A$72,IF(AND(Y340="",OR(M340&lt;&gt;"",N340&lt;&gt;"",O340&lt;&gt;"",P340&lt;&gt;"",Q340&lt;&gt;"",R340&lt;&gt;"")),Listes!$A$73,""))))</f>
        <v/>
      </c>
      <c r="Y340" s="291"/>
      <c r="Z340" s="155">
        <f t="shared" si="32"/>
        <v>0</v>
      </c>
    </row>
    <row r="341" spans="1:26" ht="16.149999999999999" customHeight="1" x14ac:dyDescent="0.35">
      <c r="A341" s="126">
        <v>335</v>
      </c>
      <c r="B341" s="206" t="str">
        <f>IF('Dépenses rémunération au réel'!$B341="","",'Dépenses rémunération au réel'!$B341)</f>
        <v/>
      </c>
      <c r="C341" s="206" t="str">
        <f>IF('Dépenses rémunération au réel'!$C341="","",'Dépenses rémunération au réel'!$C341)</f>
        <v/>
      </c>
      <c r="D341" s="207" t="str">
        <f>IF('Dépenses rémunération au réel'!$D341="","",'Dépenses rémunération au réel'!$D341)</f>
        <v/>
      </c>
      <c r="E341" s="123" t="str">
        <f>IF('Dépenses rémunération au réel'!$E341="","",'Dépenses rémunération au réel'!$E341)</f>
        <v/>
      </c>
      <c r="F341" s="123" t="str">
        <f>IF('Dépenses rémunération au réel'!$F341="","",'Dépenses rémunération au réel'!$F341)</f>
        <v/>
      </c>
      <c r="G341" s="296" t="str">
        <f>IF('Dépenses rémunération au réel'!$G341="","",'Dépenses rémunération au réel'!$G341)</f>
        <v/>
      </c>
      <c r="H341" s="296" t="str">
        <f>IF('Dépenses rémunération au réel'!$H341="","",'Dépenses rémunération au réel'!$H341)</f>
        <v/>
      </c>
      <c r="I341" s="140" t="str">
        <f>IF('Dépenses rémunération au réel'!$I341="","",'Dépenses rémunération au réel'!$I341)</f>
        <v/>
      </c>
      <c r="J341" s="192" t="str">
        <f>IF('Dépenses rémunération au réel'!$J341="","",'Dépenses rémunération au réel'!$J341)</f>
        <v/>
      </c>
      <c r="K341" s="200" t="str">
        <f>IF('Dépenses rémunération au réel'!$K341="","",'Dépenses rémunération au réel'!$K341)</f>
        <v/>
      </c>
      <c r="L341" s="215" t="str">
        <f>IF('Dépenses rémunération au réel'!$L341=0,"",'Dépenses rémunération au réel'!$L341)</f>
        <v/>
      </c>
      <c r="M341" s="191"/>
      <c r="N341" s="337" t="str">
        <f t="shared" si="33"/>
        <v/>
      </c>
      <c r="O341" s="337" t="str">
        <f t="shared" si="34"/>
        <v/>
      </c>
      <c r="P341" s="191"/>
      <c r="Q341" s="340"/>
      <c r="R341" s="340"/>
      <c r="S341" s="141" t="str">
        <f t="shared" si="35"/>
        <v/>
      </c>
      <c r="T341" s="357"/>
      <c r="U341" s="193"/>
      <c r="V341" s="209" t="str">
        <f t="shared" si="31"/>
        <v/>
      </c>
      <c r="W341" s="209" t="str">
        <f t="shared" si="36"/>
        <v/>
      </c>
      <c r="X341" s="450" t="str">
        <f>IF(AND(OR(M341="KO",L341&lt;&gt;""),OR(M341="",N341="",O341="")),Listes!$A$68,IF(AND(L341&lt;S341,U341=""),Listes!$A$70,IF(AND(L341&lt;&gt;"",S341&lt;L341,T341=""),Listes!$A$72,IF(AND(Y341="",OR(M341&lt;&gt;"",N341&lt;&gt;"",O341&lt;&gt;"",P341&lt;&gt;"",Q341&lt;&gt;"",R341&lt;&gt;"")),Listes!$A$73,""))))</f>
        <v/>
      </c>
      <c r="Y341" s="291"/>
      <c r="Z341" s="155">
        <f t="shared" si="32"/>
        <v>0</v>
      </c>
    </row>
    <row r="342" spans="1:26" ht="16.149999999999999" customHeight="1" x14ac:dyDescent="0.35">
      <c r="A342" s="126">
        <v>336</v>
      </c>
      <c r="B342" s="206" t="str">
        <f>IF('Dépenses rémunération au réel'!$B342="","",'Dépenses rémunération au réel'!$B342)</f>
        <v/>
      </c>
      <c r="C342" s="206" t="str">
        <f>IF('Dépenses rémunération au réel'!$C342="","",'Dépenses rémunération au réel'!$C342)</f>
        <v/>
      </c>
      <c r="D342" s="207" t="str">
        <f>IF('Dépenses rémunération au réel'!$D342="","",'Dépenses rémunération au réel'!$D342)</f>
        <v/>
      </c>
      <c r="E342" s="123" t="str">
        <f>IF('Dépenses rémunération au réel'!$E342="","",'Dépenses rémunération au réel'!$E342)</f>
        <v/>
      </c>
      <c r="F342" s="123" t="str">
        <f>IF('Dépenses rémunération au réel'!$F342="","",'Dépenses rémunération au réel'!$F342)</f>
        <v/>
      </c>
      <c r="G342" s="296" t="str">
        <f>IF('Dépenses rémunération au réel'!$G342="","",'Dépenses rémunération au réel'!$G342)</f>
        <v/>
      </c>
      <c r="H342" s="296" t="str">
        <f>IF('Dépenses rémunération au réel'!$H342="","",'Dépenses rémunération au réel'!$H342)</f>
        <v/>
      </c>
      <c r="I342" s="140" t="str">
        <f>IF('Dépenses rémunération au réel'!$I342="","",'Dépenses rémunération au réel'!$I342)</f>
        <v/>
      </c>
      <c r="J342" s="192" t="str">
        <f>IF('Dépenses rémunération au réel'!$J342="","",'Dépenses rémunération au réel'!$J342)</f>
        <v/>
      </c>
      <c r="K342" s="200" t="str">
        <f>IF('Dépenses rémunération au réel'!$K342="","",'Dépenses rémunération au réel'!$K342)</f>
        <v/>
      </c>
      <c r="L342" s="215" t="str">
        <f>IF('Dépenses rémunération au réel'!$L342=0,"",'Dépenses rémunération au réel'!$L342)</f>
        <v/>
      </c>
      <c r="M342" s="191"/>
      <c r="N342" s="337" t="str">
        <f t="shared" si="33"/>
        <v/>
      </c>
      <c r="O342" s="337" t="str">
        <f t="shared" si="34"/>
        <v/>
      </c>
      <c r="P342" s="191"/>
      <c r="Q342" s="340"/>
      <c r="R342" s="340"/>
      <c r="S342" s="141" t="str">
        <f t="shared" si="35"/>
        <v/>
      </c>
      <c r="T342" s="357"/>
      <c r="U342" s="193"/>
      <c r="V342" s="209" t="str">
        <f t="shared" si="31"/>
        <v/>
      </c>
      <c r="W342" s="209" t="str">
        <f t="shared" si="36"/>
        <v/>
      </c>
      <c r="X342" s="450" t="str">
        <f>IF(AND(OR(M342="KO",L342&lt;&gt;""),OR(M342="",N342="",O342="")),Listes!$A$68,IF(AND(L342&lt;S342,U342=""),Listes!$A$70,IF(AND(L342&lt;&gt;"",S342&lt;L342,T342=""),Listes!$A$72,IF(AND(Y342="",OR(M342&lt;&gt;"",N342&lt;&gt;"",O342&lt;&gt;"",P342&lt;&gt;"",Q342&lt;&gt;"",R342&lt;&gt;"")),Listes!$A$73,""))))</f>
        <v/>
      </c>
      <c r="Y342" s="291"/>
      <c r="Z342" s="155">
        <f t="shared" si="32"/>
        <v>0</v>
      </c>
    </row>
    <row r="343" spans="1:26" ht="16.149999999999999" customHeight="1" x14ac:dyDescent="0.35">
      <c r="A343" s="126">
        <v>337</v>
      </c>
      <c r="B343" s="206" t="str">
        <f>IF('Dépenses rémunération au réel'!$B343="","",'Dépenses rémunération au réel'!$B343)</f>
        <v/>
      </c>
      <c r="C343" s="206" t="str">
        <f>IF('Dépenses rémunération au réel'!$C343="","",'Dépenses rémunération au réel'!$C343)</f>
        <v/>
      </c>
      <c r="D343" s="207" t="str">
        <f>IF('Dépenses rémunération au réel'!$D343="","",'Dépenses rémunération au réel'!$D343)</f>
        <v/>
      </c>
      <c r="E343" s="123" t="str">
        <f>IF('Dépenses rémunération au réel'!$E343="","",'Dépenses rémunération au réel'!$E343)</f>
        <v/>
      </c>
      <c r="F343" s="123" t="str">
        <f>IF('Dépenses rémunération au réel'!$F343="","",'Dépenses rémunération au réel'!$F343)</f>
        <v/>
      </c>
      <c r="G343" s="296" t="str">
        <f>IF('Dépenses rémunération au réel'!$G343="","",'Dépenses rémunération au réel'!$G343)</f>
        <v/>
      </c>
      <c r="H343" s="296" t="str">
        <f>IF('Dépenses rémunération au réel'!$H343="","",'Dépenses rémunération au réel'!$H343)</f>
        <v/>
      </c>
      <c r="I343" s="140" t="str">
        <f>IF('Dépenses rémunération au réel'!$I343="","",'Dépenses rémunération au réel'!$I343)</f>
        <v/>
      </c>
      <c r="J343" s="192" t="str">
        <f>IF('Dépenses rémunération au réel'!$J343="","",'Dépenses rémunération au réel'!$J343)</f>
        <v/>
      </c>
      <c r="K343" s="200" t="str">
        <f>IF('Dépenses rémunération au réel'!$K343="","",'Dépenses rémunération au réel'!$K343)</f>
        <v/>
      </c>
      <c r="L343" s="215" t="str">
        <f>IF('Dépenses rémunération au réel'!$L343=0,"",'Dépenses rémunération au réel'!$L343)</f>
        <v/>
      </c>
      <c r="M343" s="191"/>
      <c r="N343" s="337" t="str">
        <f t="shared" si="33"/>
        <v/>
      </c>
      <c r="O343" s="337" t="str">
        <f t="shared" si="34"/>
        <v/>
      </c>
      <c r="P343" s="191"/>
      <c r="Q343" s="340"/>
      <c r="R343" s="340"/>
      <c r="S343" s="141" t="str">
        <f t="shared" si="35"/>
        <v/>
      </c>
      <c r="T343" s="357"/>
      <c r="U343" s="193"/>
      <c r="V343" s="209" t="str">
        <f t="shared" si="31"/>
        <v/>
      </c>
      <c r="W343" s="209" t="str">
        <f t="shared" si="36"/>
        <v/>
      </c>
      <c r="X343" s="450" t="str">
        <f>IF(AND(OR(M343="KO",L343&lt;&gt;""),OR(M343="",N343="",O343="")),Listes!$A$68,IF(AND(L343&lt;S343,U343=""),Listes!$A$70,IF(AND(L343&lt;&gt;"",S343&lt;L343,T343=""),Listes!$A$72,IF(AND(Y343="",OR(M343&lt;&gt;"",N343&lt;&gt;"",O343&lt;&gt;"",P343&lt;&gt;"",Q343&lt;&gt;"",R343&lt;&gt;"")),Listes!$A$73,""))))</f>
        <v/>
      </c>
      <c r="Y343" s="291"/>
      <c r="Z343" s="155">
        <f t="shared" si="32"/>
        <v>0</v>
      </c>
    </row>
    <row r="344" spans="1:26" ht="16.149999999999999" customHeight="1" x14ac:dyDescent="0.35">
      <c r="A344" s="126">
        <v>338</v>
      </c>
      <c r="B344" s="206" t="str">
        <f>IF('Dépenses rémunération au réel'!$B344="","",'Dépenses rémunération au réel'!$B344)</f>
        <v/>
      </c>
      <c r="C344" s="206" t="str">
        <f>IF('Dépenses rémunération au réel'!$C344="","",'Dépenses rémunération au réel'!$C344)</f>
        <v/>
      </c>
      <c r="D344" s="207" t="str">
        <f>IF('Dépenses rémunération au réel'!$D344="","",'Dépenses rémunération au réel'!$D344)</f>
        <v/>
      </c>
      <c r="E344" s="123" t="str">
        <f>IF('Dépenses rémunération au réel'!$E344="","",'Dépenses rémunération au réel'!$E344)</f>
        <v/>
      </c>
      <c r="F344" s="123" t="str">
        <f>IF('Dépenses rémunération au réel'!$F344="","",'Dépenses rémunération au réel'!$F344)</f>
        <v/>
      </c>
      <c r="G344" s="296" t="str">
        <f>IF('Dépenses rémunération au réel'!$G344="","",'Dépenses rémunération au réel'!$G344)</f>
        <v/>
      </c>
      <c r="H344" s="296" t="str">
        <f>IF('Dépenses rémunération au réel'!$H344="","",'Dépenses rémunération au réel'!$H344)</f>
        <v/>
      </c>
      <c r="I344" s="140" t="str">
        <f>IF('Dépenses rémunération au réel'!$I344="","",'Dépenses rémunération au réel'!$I344)</f>
        <v/>
      </c>
      <c r="J344" s="192" t="str">
        <f>IF('Dépenses rémunération au réel'!$J344="","",'Dépenses rémunération au réel'!$J344)</f>
        <v/>
      </c>
      <c r="K344" s="200" t="str">
        <f>IF('Dépenses rémunération au réel'!$K344="","",'Dépenses rémunération au réel'!$K344)</f>
        <v/>
      </c>
      <c r="L344" s="215" t="str">
        <f>IF('Dépenses rémunération au réel'!$L344=0,"",'Dépenses rémunération au réel'!$L344)</f>
        <v/>
      </c>
      <c r="M344" s="191"/>
      <c r="N344" s="337" t="str">
        <f t="shared" si="33"/>
        <v/>
      </c>
      <c r="O344" s="337" t="str">
        <f t="shared" si="34"/>
        <v/>
      </c>
      <c r="P344" s="191"/>
      <c r="Q344" s="340"/>
      <c r="R344" s="340"/>
      <c r="S344" s="141" t="str">
        <f t="shared" si="35"/>
        <v/>
      </c>
      <c r="T344" s="357"/>
      <c r="U344" s="193"/>
      <c r="V344" s="209" t="str">
        <f t="shared" si="31"/>
        <v/>
      </c>
      <c r="W344" s="209" t="str">
        <f t="shared" si="36"/>
        <v/>
      </c>
      <c r="X344" s="450" t="str">
        <f>IF(AND(OR(M344="KO",L344&lt;&gt;""),OR(M344="",N344="",O344="")),Listes!$A$68,IF(AND(L344&lt;S344,U344=""),Listes!$A$70,IF(AND(L344&lt;&gt;"",S344&lt;L344,T344=""),Listes!$A$72,IF(AND(Y344="",OR(M344&lt;&gt;"",N344&lt;&gt;"",O344&lt;&gt;"",P344&lt;&gt;"",Q344&lt;&gt;"",R344&lt;&gt;"")),Listes!$A$73,""))))</f>
        <v/>
      </c>
      <c r="Y344" s="291"/>
      <c r="Z344" s="155">
        <f t="shared" si="32"/>
        <v>0</v>
      </c>
    </row>
    <row r="345" spans="1:26" ht="16.149999999999999" customHeight="1" x14ac:dyDescent="0.35">
      <c r="A345" s="126">
        <v>339</v>
      </c>
      <c r="B345" s="206" t="str">
        <f>IF('Dépenses rémunération au réel'!$B345="","",'Dépenses rémunération au réel'!$B345)</f>
        <v/>
      </c>
      <c r="C345" s="206" t="str">
        <f>IF('Dépenses rémunération au réel'!$C345="","",'Dépenses rémunération au réel'!$C345)</f>
        <v/>
      </c>
      <c r="D345" s="207" t="str">
        <f>IF('Dépenses rémunération au réel'!$D345="","",'Dépenses rémunération au réel'!$D345)</f>
        <v/>
      </c>
      <c r="E345" s="123" t="str">
        <f>IF('Dépenses rémunération au réel'!$E345="","",'Dépenses rémunération au réel'!$E345)</f>
        <v/>
      </c>
      <c r="F345" s="123" t="str">
        <f>IF('Dépenses rémunération au réel'!$F345="","",'Dépenses rémunération au réel'!$F345)</f>
        <v/>
      </c>
      <c r="G345" s="296" t="str">
        <f>IF('Dépenses rémunération au réel'!$G345="","",'Dépenses rémunération au réel'!$G345)</f>
        <v/>
      </c>
      <c r="H345" s="296" t="str">
        <f>IF('Dépenses rémunération au réel'!$H345="","",'Dépenses rémunération au réel'!$H345)</f>
        <v/>
      </c>
      <c r="I345" s="140" t="str">
        <f>IF('Dépenses rémunération au réel'!$I345="","",'Dépenses rémunération au réel'!$I345)</f>
        <v/>
      </c>
      <c r="J345" s="192" t="str">
        <f>IF('Dépenses rémunération au réel'!$J345="","",'Dépenses rémunération au réel'!$J345)</f>
        <v/>
      </c>
      <c r="K345" s="200" t="str">
        <f>IF('Dépenses rémunération au réel'!$K345="","",'Dépenses rémunération au réel'!$K345)</f>
        <v/>
      </c>
      <c r="L345" s="215" t="str">
        <f>IF('Dépenses rémunération au réel'!$L345=0,"",'Dépenses rémunération au réel'!$L345)</f>
        <v/>
      </c>
      <c r="M345" s="191"/>
      <c r="N345" s="337" t="str">
        <f t="shared" si="33"/>
        <v/>
      </c>
      <c r="O345" s="337" t="str">
        <f t="shared" si="34"/>
        <v/>
      </c>
      <c r="P345" s="191"/>
      <c r="Q345" s="340"/>
      <c r="R345" s="340"/>
      <c r="S345" s="141" t="str">
        <f t="shared" si="35"/>
        <v/>
      </c>
      <c r="T345" s="357"/>
      <c r="U345" s="193"/>
      <c r="V345" s="209" t="str">
        <f t="shared" si="31"/>
        <v/>
      </c>
      <c r="W345" s="209" t="str">
        <f t="shared" si="36"/>
        <v/>
      </c>
      <c r="X345" s="450" t="str">
        <f>IF(AND(OR(M345="KO",L345&lt;&gt;""),OR(M345="",N345="",O345="")),Listes!$A$68,IF(AND(L345&lt;S345,U345=""),Listes!$A$70,IF(AND(L345&lt;&gt;"",S345&lt;L345,T345=""),Listes!$A$72,IF(AND(Y345="",OR(M345&lt;&gt;"",N345&lt;&gt;"",O345&lt;&gt;"",P345&lt;&gt;"",Q345&lt;&gt;"",R345&lt;&gt;"")),Listes!$A$73,""))))</f>
        <v/>
      </c>
      <c r="Y345" s="291"/>
      <c r="Z345" s="155">
        <f t="shared" si="32"/>
        <v>0</v>
      </c>
    </row>
    <row r="346" spans="1:26" ht="16.149999999999999" customHeight="1" x14ac:dyDescent="0.35">
      <c r="A346" s="126">
        <v>340</v>
      </c>
      <c r="B346" s="206" t="str">
        <f>IF('Dépenses rémunération au réel'!$B346="","",'Dépenses rémunération au réel'!$B346)</f>
        <v/>
      </c>
      <c r="C346" s="206" t="str">
        <f>IF('Dépenses rémunération au réel'!$C346="","",'Dépenses rémunération au réel'!$C346)</f>
        <v/>
      </c>
      <c r="D346" s="207" t="str">
        <f>IF('Dépenses rémunération au réel'!$D346="","",'Dépenses rémunération au réel'!$D346)</f>
        <v/>
      </c>
      <c r="E346" s="123" t="str">
        <f>IF('Dépenses rémunération au réel'!$E346="","",'Dépenses rémunération au réel'!$E346)</f>
        <v/>
      </c>
      <c r="F346" s="123" t="str">
        <f>IF('Dépenses rémunération au réel'!$F346="","",'Dépenses rémunération au réel'!$F346)</f>
        <v/>
      </c>
      <c r="G346" s="296" t="str">
        <f>IF('Dépenses rémunération au réel'!$G346="","",'Dépenses rémunération au réel'!$G346)</f>
        <v/>
      </c>
      <c r="H346" s="296" t="str">
        <f>IF('Dépenses rémunération au réel'!$H346="","",'Dépenses rémunération au réel'!$H346)</f>
        <v/>
      </c>
      <c r="I346" s="140" t="str">
        <f>IF('Dépenses rémunération au réel'!$I346="","",'Dépenses rémunération au réel'!$I346)</f>
        <v/>
      </c>
      <c r="J346" s="192" t="str">
        <f>IF('Dépenses rémunération au réel'!$J346="","",'Dépenses rémunération au réel'!$J346)</f>
        <v/>
      </c>
      <c r="K346" s="200" t="str">
        <f>IF('Dépenses rémunération au réel'!$K346="","",'Dépenses rémunération au réel'!$K346)</f>
        <v/>
      </c>
      <c r="L346" s="215" t="str">
        <f>IF('Dépenses rémunération au réel'!$L346=0,"",'Dépenses rémunération au réel'!$L346)</f>
        <v/>
      </c>
      <c r="M346" s="191"/>
      <c r="N346" s="337" t="str">
        <f t="shared" si="33"/>
        <v/>
      </c>
      <c r="O346" s="337" t="str">
        <f t="shared" si="34"/>
        <v/>
      </c>
      <c r="P346" s="191"/>
      <c r="Q346" s="340"/>
      <c r="R346" s="340"/>
      <c r="S346" s="141" t="str">
        <f t="shared" si="35"/>
        <v/>
      </c>
      <c r="T346" s="357"/>
      <c r="U346" s="193"/>
      <c r="V346" s="209" t="str">
        <f t="shared" si="31"/>
        <v/>
      </c>
      <c r="W346" s="209" t="str">
        <f t="shared" si="36"/>
        <v/>
      </c>
      <c r="X346" s="450" t="str">
        <f>IF(AND(OR(M346="KO",L346&lt;&gt;""),OR(M346="",N346="",O346="")),Listes!$A$68,IF(AND(L346&lt;S346,U346=""),Listes!$A$70,IF(AND(L346&lt;&gt;"",S346&lt;L346,T346=""),Listes!$A$72,IF(AND(Y346="",OR(M346&lt;&gt;"",N346&lt;&gt;"",O346&lt;&gt;"",P346&lt;&gt;"",Q346&lt;&gt;"",R346&lt;&gt;"")),Listes!$A$73,""))))</f>
        <v/>
      </c>
      <c r="Y346" s="291"/>
      <c r="Z346" s="155">
        <f t="shared" si="32"/>
        <v>0</v>
      </c>
    </row>
    <row r="347" spans="1:26" ht="16.149999999999999" customHeight="1" x14ac:dyDescent="0.35">
      <c r="A347" s="126">
        <v>341</v>
      </c>
      <c r="B347" s="206" t="str">
        <f>IF('Dépenses rémunération au réel'!$B347="","",'Dépenses rémunération au réel'!$B347)</f>
        <v/>
      </c>
      <c r="C347" s="206" t="str">
        <f>IF('Dépenses rémunération au réel'!$C347="","",'Dépenses rémunération au réel'!$C347)</f>
        <v/>
      </c>
      <c r="D347" s="207" t="str">
        <f>IF('Dépenses rémunération au réel'!$D347="","",'Dépenses rémunération au réel'!$D347)</f>
        <v/>
      </c>
      <c r="E347" s="123" t="str">
        <f>IF('Dépenses rémunération au réel'!$E347="","",'Dépenses rémunération au réel'!$E347)</f>
        <v/>
      </c>
      <c r="F347" s="123" t="str">
        <f>IF('Dépenses rémunération au réel'!$F347="","",'Dépenses rémunération au réel'!$F347)</f>
        <v/>
      </c>
      <c r="G347" s="296" t="str">
        <f>IF('Dépenses rémunération au réel'!$G347="","",'Dépenses rémunération au réel'!$G347)</f>
        <v/>
      </c>
      <c r="H347" s="296" t="str">
        <f>IF('Dépenses rémunération au réel'!$H347="","",'Dépenses rémunération au réel'!$H347)</f>
        <v/>
      </c>
      <c r="I347" s="140" t="str">
        <f>IF('Dépenses rémunération au réel'!$I347="","",'Dépenses rémunération au réel'!$I347)</f>
        <v/>
      </c>
      <c r="J347" s="192" t="str">
        <f>IF('Dépenses rémunération au réel'!$J347="","",'Dépenses rémunération au réel'!$J347)</f>
        <v/>
      </c>
      <c r="K347" s="200" t="str">
        <f>IF('Dépenses rémunération au réel'!$K347="","",'Dépenses rémunération au réel'!$K347)</f>
        <v/>
      </c>
      <c r="L347" s="215" t="str">
        <f>IF('Dépenses rémunération au réel'!$L347=0,"",'Dépenses rémunération au réel'!$L347)</f>
        <v/>
      </c>
      <c r="M347" s="191"/>
      <c r="N347" s="337" t="str">
        <f t="shared" si="33"/>
        <v/>
      </c>
      <c r="O347" s="337" t="str">
        <f t="shared" si="34"/>
        <v/>
      </c>
      <c r="P347" s="191"/>
      <c r="Q347" s="340"/>
      <c r="R347" s="340"/>
      <c r="S347" s="141" t="str">
        <f t="shared" si="35"/>
        <v/>
      </c>
      <c r="T347" s="357"/>
      <c r="U347" s="193"/>
      <c r="V347" s="209" t="str">
        <f t="shared" si="31"/>
        <v/>
      </c>
      <c r="W347" s="209" t="str">
        <f t="shared" si="36"/>
        <v/>
      </c>
      <c r="X347" s="450" t="str">
        <f>IF(AND(OR(M347="KO",L347&lt;&gt;""),OR(M347="",N347="",O347="")),Listes!$A$68,IF(AND(L347&lt;S347,U347=""),Listes!$A$70,IF(AND(L347&lt;&gt;"",S347&lt;L347,T347=""),Listes!$A$72,IF(AND(Y347="",OR(M347&lt;&gt;"",N347&lt;&gt;"",O347&lt;&gt;"",P347&lt;&gt;"",Q347&lt;&gt;"",R347&lt;&gt;"")),Listes!$A$73,""))))</f>
        <v/>
      </c>
      <c r="Y347" s="291"/>
      <c r="Z347" s="155">
        <f t="shared" si="32"/>
        <v>0</v>
      </c>
    </row>
    <row r="348" spans="1:26" ht="16.149999999999999" customHeight="1" x14ac:dyDescent="0.35">
      <c r="A348" s="126">
        <v>342</v>
      </c>
      <c r="B348" s="206" t="str">
        <f>IF('Dépenses rémunération au réel'!$B348="","",'Dépenses rémunération au réel'!$B348)</f>
        <v/>
      </c>
      <c r="C348" s="206" t="str">
        <f>IF('Dépenses rémunération au réel'!$C348="","",'Dépenses rémunération au réel'!$C348)</f>
        <v/>
      </c>
      <c r="D348" s="207" t="str">
        <f>IF('Dépenses rémunération au réel'!$D348="","",'Dépenses rémunération au réel'!$D348)</f>
        <v/>
      </c>
      <c r="E348" s="123" t="str">
        <f>IF('Dépenses rémunération au réel'!$E348="","",'Dépenses rémunération au réel'!$E348)</f>
        <v/>
      </c>
      <c r="F348" s="123" t="str">
        <f>IF('Dépenses rémunération au réel'!$F348="","",'Dépenses rémunération au réel'!$F348)</f>
        <v/>
      </c>
      <c r="G348" s="296" t="str">
        <f>IF('Dépenses rémunération au réel'!$G348="","",'Dépenses rémunération au réel'!$G348)</f>
        <v/>
      </c>
      <c r="H348" s="296" t="str">
        <f>IF('Dépenses rémunération au réel'!$H348="","",'Dépenses rémunération au réel'!$H348)</f>
        <v/>
      </c>
      <c r="I348" s="140" t="str">
        <f>IF('Dépenses rémunération au réel'!$I348="","",'Dépenses rémunération au réel'!$I348)</f>
        <v/>
      </c>
      <c r="J348" s="192" t="str">
        <f>IF('Dépenses rémunération au réel'!$J348="","",'Dépenses rémunération au réel'!$J348)</f>
        <v/>
      </c>
      <c r="K348" s="200" t="str">
        <f>IF('Dépenses rémunération au réel'!$K348="","",'Dépenses rémunération au réel'!$K348)</f>
        <v/>
      </c>
      <c r="L348" s="215" t="str">
        <f>IF('Dépenses rémunération au réel'!$L348=0,"",'Dépenses rémunération au réel'!$L348)</f>
        <v/>
      </c>
      <c r="M348" s="191"/>
      <c r="N348" s="337" t="str">
        <f t="shared" si="33"/>
        <v/>
      </c>
      <c r="O348" s="337" t="str">
        <f t="shared" si="34"/>
        <v/>
      </c>
      <c r="P348" s="191"/>
      <c r="Q348" s="340"/>
      <c r="R348" s="340"/>
      <c r="S348" s="141" t="str">
        <f t="shared" si="35"/>
        <v/>
      </c>
      <c r="T348" s="357"/>
      <c r="U348" s="193"/>
      <c r="V348" s="209" t="str">
        <f t="shared" si="31"/>
        <v/>
      </c>
      <c r="W348" s="209" t="str">
        <f t="shared" si="36"/>
        <v/>
      </c>
      <c r="X348" s="450" t="str">
        <f>IF(AND(OR(M348="KO",L348&lt;&gt;""),OR(M348="",N348="",O348="")),Listes!$A$68,IF(AND(L348&lt;S348,U348=""),Listes!$A$70,IF(AND(L348&lt;&gt;"",S348&lt;L348,T348=""),Listes!$A$72,IF(AND(Y348="",OR(M348&lt;&gt;"",N348&lt;&gt;"",O348&lt;&gt;"",P348&lt;&gt;"",Q348&lt;&gt;"",R348&lt;&gt;"")),Listes!$A$73,""))))</f>
        <v/>
      </c>
      <c r="Y348" s="291"/>
      <c r="Z348" s="155">
        <f t="shared" si="32"/>
        <v>0</v>
      </c>
    </row>
    <row r="349" spans="1:26" ht="16.149999999999999" customHeight="1" x14ac:dyDescent="0.35">
      <c r="A349" s="126">
        <v>343</v>
      </c>
      <c r="B349" s="206" t="str">
        <f>IF('Dépenses rémunération au réel'!$B349="","",'Dépenses rémunération au réel'!$B349)</f>
        <v/>
      </c>
      <c r="C349" s="206" t="str">
        <f>IF('Dépenses rémunération au réel'!$C349="","",'Dépenses rémunération au réel'!$C349)</f>
        <v/>
      </c>
      <c r="D349" s="207" t="str">
        <f>IF('Dépenses rémunération au réel'!$D349="","",'Dépenses rémunération au réel'!$D349)</f>
        <v/>
      </c>
      <c r="E349" s="123" t="str">
        <f>IF('Dépenses rémunération au réel'!$E349="","",'Dépenses rémunération au réel'!$E349)</f>
        <v/>
      </c>
      <c r="F349" s="123" t="str">
        <f>IF('Dépenses rémunération au réel'!$F349="","",'Dépenses rémunération au réel'!$F349)</f>
        <v/>
      </c>
      <c r="G349" s="296" t="str">
        <f>IF('Dépenses rémunération au réel'!$G349="","",'Dépenses rémunération au réel'!$G349)</f>
        <v/>
      </c>
      <c r="H349" s="296" t="str">
        <f>IF('Dépenses rémunération au réel'!$H349="","",'Dépenses rémunération au réel'!$H349)</f>
        <v/>
      </c>
      <c r="I349" s="140" t="str">
        <f>IF('Dépenses rémunération au réel'!$I349="","",'Dépenses rémunération au réel'!$I349)</f>
        <v/>
      </c>
      <c r="J349" s="192" t="str">
        <f>IF('Dépenses rémunération au réel'!$J349="","",'Dépenses rémunération au réel'!$J349)</f>
        <v/>
      </c>
      <c r="K349" s="200" t="str">
        <f>IF('Dépenses rémunération au réel'!$K349="","",'Dépenses rémunération au réel'!$K349)</f>
        <v/>
      </c>
      <c r="L349" s="215" t="str">
        <f>IF('Dépenses rémunération au réel'!$L349=0,"",'Dépenses rémunération au réel'!$L349)</f>
        <v/>
      </c>
      <c r="M349" s="191"/>
      <c r="N349" s="337" t="str">
        <f t="shared" si="33"/>
        <v/>
      </c>
      <c r="O349" s="337" t="str">
        <f t="shared" si="34"/>
        <v/>
      </c>
      <c r="P349" s="191"/>
      <c r="Q349" s="340"/>
      <c r="R349" s="340"/>
      <c r="S349" s="141" t="str">
        <f t="shared" si="35"/>
        <v/>
      </c>
      <c r="T349" s="357"/>
      <c r="U349" s="193"/>
      <c r="V349" s="209" t="str">
        <f t="shared" si="31"/>
        <v/>
      </c>
      <c r="W349" s="209" t="str">
        <f t="shared" si="36"/>
        <v/>
      </c>
      <c r="X349" s="450" t="str">
        <f>IF(AND(OR(M349="KO",L349&lt;&gt;""),OR(M349="",N349="",O349="")),Listes!$A$68,IF(AND(L349&lt;S349,U349=""),Listes!$A$70,IF(AND(L349&lt;&gt;"",S349&lt;L349,T349=""),Listes!$A$72,IF(AND(Y349="",OR(M349&lt;&gt;"",N349&lt;&gt;"",O349&lt;&gt;"",P349&lt;&gt;"",Q349&lt;&gt;"",R349&lt;&gt;"")),Listes!$A$73,""))))</f>
        <v/>
      </c>
      <c r="Y349" s="291"/>
      <c r="Z349" s="155">
        <f t="shared" si="32"/>
        <v>0</v>
      </c>
    </row>
    <row r="350" spans="1:26" ht="16.149999999999999" customHeight="1" x14ac:dyDescent="0.35">
      <c r="A350" s="126">
        <v>344</v>
      </c>
      <c r="B350" s="206" t="str">
        <f>IF('Dépenses rémunération au réel'!$B350="","",'Dépenses rémunération au réel'!$B350)</f>
        <v/>
      </c>
      <c r="C350" s="206" t="str">
        <f>IF('Dépenses rémunération au réel'!$C350="","",'Dépenses rémunération au réel'!$C350)</f>
        <v/>
      </c>
      <c r="D350" s="207" t="str">
        <f>IF('Dépenses rémunération au réel'!$D350="","",'Dépenses rémunération au réel'!$D350)</f>
        <v/>
      </c>
      <c r="E350" s="123" t="str">
        <f>IF('Dépenses rémunération au réel'!$E350="","",'Dépenses rémunération au réel'!$E350)</f>
        <v/>
      </c>
      <c r="F350" s="123" t="str">
        <f>IF('Dépenses rémunération au réel'!$F350="","",'Dépenses rémunération au réel'!$F350)</f>
        <v/>
      </c>
      <c r="G350" s="296" t="str">
        <f>IF('Dépenses rémunération au réel'!$G350="","",'Dépenses rémunération au réel'!$G350)</f>
        <v/>
      </c>
      <c r="H350" s="296" t="str">
        <f>IF('Dépenses rémunération au réel'!$H350="","",'Dépenses rémunération au réel'!$H350)</f>
        <v/>
      </c>
      <c r="I350" s="140" t="str">
        <f>IF('Dépenses rémunération au réel'!$I350="","",'Dépenses rémunération au réel'!$I350)</f>
        <v/>
      </c>
      <c r="J350" s="192" t="str">
        <f>IF('Dépenses rémunération au réel'!$J350="","",'Dépenses rémunération au réel'!$J350)</f>
        <v/>
      </c>
      <c r="K350" s="200" t="str">
        <f>IF('Dépenses rémunération au réel'!$K350="","",'Dépenses rémunération au réel'!$K350)</f>
        <v/>
      </c>
      <c r="L350" s="215" t="str">
        <f>IF('Dépenses rémunération au réel'!$L350=0,"",'Dépenses rémunération au réel'!$L350)</f>
        <v/>
      </c>
      <c r="M350" s="191"/>
      <c r="N350" s="337" t="str">
        <f t="shared" si="33"/>
        <v/>
      </c>
      <c r="O350" s="337" t="str">
        <f t="shared" si="34"/>
        <v/>
      </c>
      <c r="P350" s="191"/>
      <c r="Q350" s="340"/>
      <c r="R350" s="340"/>
      <c r="S350" s="141" t="str">
        <f t="shared" si="35"/>
        <v/>
      </c>
      <c r="T350" s="357"/>
      <c r="U350" s="193"/>
      <c r="V350" s="209" t="str">
        <f t="shared" si="31"/>
        <v/>
      </c>
      <c r="W350" s="209" t="str">
        <f t="shared" si="36"/>
        <v/>
      </c>
      <c r="X350" s="450" t="str">
        <f>IF(AND(OR(M350="KO",L350&lt;&gt;""),OR(M350="",N350="",O350="")),Listes!$A$68,IF(AND(L350&lt;S350,U350=""),Listes!$A$70,IF(AND(L350&lt;&gt;"",S350&lt;L350,T350=""),Listes!$A$72,IF(AND(Y350="",OR(M350&lt;&gt;"",N350&lt;&gt;"",O350&lt;&gt;"",P350&lt;&gt;"",Q350&lt;&gt;"",R350&lt;&gt;"")),Listes!$A$73,""))))</f>
        <v/>
      </c>
      <c r="Y350" s="291"/>
      <c r="Z350" s="155">
        <f t="shared" si="32"/>
        <v>0</v>
      </c>
    </row>
    <row r="351" spans="1:26" ht="16.149999999999999" customHeight="1" x14ac:dyDescent="0.35">
      <c r="A351" s="126">
        <v>345</v>
      </c>
      <c r="B351" s="206" t="str">
        <f>IF('Dépenses rémunération au réel'!$B351="","",'Dépenses rémunération au réel'!$B351)</f>
        <v/>
      </c>
      <c r="C351" s="206" t="str">
        <f>IF('Dépenses rémunération au réel'!$C351="","",'Dépenses rémunération au réel'!$C351)</f>
        <v/>
      </c>
      <c r="D351" s="207" t="str">
        <f>IF('Dépenses rémunération au réel'!$D351="","",'Dépenses rémunération au réel'!$D351)</f>
        <v/>
      </c>
      <c r="E351" s="123" t="str">
        <f>IF('Dépenses rémunération au réel'!$E351="","",'Dépenses rémunération au réel'!$E351)</f>
        <v/>
      </c>
      <c r="F351" s="123" t="str">
        <f>IF('Dépenses rémunération au réel'!$F351="","",'Dépenses rémunération au réel'!$F351)</f>
        <v/>
      </c>
      <c r="G351" s="296" t="str">
        <f>IF('Dépenses rémunération au réel'!$G351="","",'Dépenses rémunération au réel'!$G351)</f>
        <v/>
      </c>
      <c r="H351" s="296" t="str">
        <f>IF('Dépenses rémunération au réel'!$H351="","",'Dépenses rémunération au réel'!$H351)</f>
        <v/>
      </c>
      <c r="I351" s="140" t="str">
        <f>IF('Dépenses rémunération au réel'!$I351="","",'Dépenses rémunération au réel'!$I351)</f>
        <v/>
      </c>
      <c r="J351" s="192" t="str">
        <f>IF('Dépenses rémunération au réel'!$J351="","",'Dépenses rémunération au réel'!$J351)</f>
        <v/>
      </c>
      <c r="K351" s="200" t="str">
        <f>IF('Dépenses rémunération au réel'!$K351="","",'Dépenses rémunération au réel'!$K351)</f>
        <v/>
      </c>
      <c r="L351" s="215" t="str">
        <f>IF('Dépenses rémunération au réel'!$L351=0,"",'Dépenses rémunération au réel'!$L351)</f>
        <v/>
      </c>
      <c r="M351" s="191"/>
      <c r="N351" s="337" t="str">
        <f t="shared" si="33"/>
        <v/>
      </c>
      <c r="O351" s="337" t="str">
        <f t="shared" si="34"/>
        <v/>
      </c>
      <c r="P351" s="191"/>
      <c r="Q351" s="340"/>
      <c r="R351" s="340"/>
      <c r="S351" s="141" t="str">
        <f t="shared" si="35"/>
        <v/>
      </c>
      <c r="T351" s="357"/>
      <c r="U351" s="193"/>
      <c r="V351" s="209" t="str">
        <f t="shared" si="31"/>
        <v/>
      </c>
      <c r="W351" s="209" t="str">
        <f t="shared" si="36"/>
        <v/>
      </c>
      <c r="X351" s="450" t="str">
        <f>IF(AND(OR(M351="KO",L351&lt;&gt;""),OR(M351="",N351="",O351="")),Listes!$A$68,IF(AND(L351&lt;S351,U351=""),Listes!$A$70,IF(AND(L351&lt;&gt;"",S351&lt;L351,T351=""),Listes!$A$72,IF(AND(Y351="",OR(M351&lt;&gt;"",N351&lt;&gt;"",O351&lt;&gt;"",P351&lt;&gt;"",Q351&lt;&gt;"",R351&lt;&gt;"")),Listes!$A$73,""))))</f>
        <v/>
      </c>
      <c r="Y351" s="291"/>
      <c r="Z351" s="155">
        <f t="shared" si="32"/>
        <v>0</v>
      </c>
    </row>
    <row r="352" spans="1:26" ht="16.149999999999999" customHeight="1" x14ac:dyDescent="0.35">
      <c r="A352" s="126">
        <v>346</v>
      </c>
      <c r="B352" s="206" t="str">
        <f>IF('Dépenses rémunération au réel'!$B352="","",'Dépenses rémunération au réel'!$B352)</f>
        <v/>
      </c>
      <c r="C352" s="206" t="str">
        <f>IF('Dépenses rémunération au réel'!$C352="","",'Dépenses rémunération au réel'!$C352)</f>
        <v/>
      </c>
      <c r="D352" s="207" t="str">
        <f>IF('Dépenses rémunération au réel'!$D352="","",'Dépenses rémunération au réel'!$D352)</f>
        <v/>
      </c>
      <c r="E352" s="123" t="str">
        <f>IF('Dépenses rémunération au réel'!$E352="","",'Dépenses rémunération au réel'!$E352)</f>
        <v/>
      </c>
      <c r="F352" s="123" t="str">
        <f>IF('Dépenses rémunération au réel'!$F352="","",'Dépenses rémunération au réel'!$F352)</f>
        <v/>
      </c>
      <c r="G352" s="296" t="str">
        <f>IF('Dépenses rémunération au réel'!$G352="","",'Dépenses rémunération au réel'!$G352)</f>
        <v/>
      </c>
      <c r="H352" s="296" t="str">
        <f>IF('Dépenses rémunération au réel'!$H352="","",'Dépenses rémunération au réel'!$H352)</f>
        <v/>
      </c>
      <c r="I352" s="140" t="str">
        <f>IF('Dépenses rémunération au réel'!$I352="","",'Dépenses rémunération au réel'!$I352)</f>
        <v/>
      </c>
      <c r="J352" s="192" t="str">
        <f>IF('Dépenses rémunération au réel'!$J352="","",'Dépenses rémunération au réel'!$J352)</f>
        <v/>
      </c>
      <c r="K352" s="200" t="str">
        <f>IF('Dépenses rémunération au réel'!$K352="","",'Dépenses rémunération au réel'!$K352)</f>
        <v/>
      </c>
      <c r="L352" s="215" t="str">
        <f>IF('Dépenses rémunération au réel'!$L352=0,"",'Dépenses rémunération au réel'!$L352)</f>
        <v/>
      </c>
      <c r="M352" s="191"/>
      <c r="N352" s="337" t="str">
        <f t="shared" si="33"/>
        <v/>
      </c>
      <c r="O352" s="337" t="str">
        <f t="shared" si="34"/>
        <v/>
      </c>
      <c r="P352" s="191"/>
      <c r="Q352" s="340"/>
      <c r="R352" s="340"/>
      <c r="S352" s="141" t="str">
        <f t="shared" si="35"/>
        <v/>
      </c>
      <c r="T352" s="357"/>
      <c r="U352" s="193"/>
      <c r="V352" s="209" t="str">
        <f t="shared" si="31"/>
        <v/>
      </c>
      <c r="W352" s="209" t="str">
        <f t="shared" si="36"/>
        <v/>
      </c>
      <c r="X352" s="450" t="str">
        <f>IF(AND(OR(M352="KO",L352&lt;&gt;""),OR(M352="",N352="",O352="")),Listes!$A$68,IF(AND(L352&lt;S352,U352=""),Listes!$A$70,IF(AND(L352&lt;&gt;"",S352&lt;L352,T352=""),Listes!$A$72,IF(AND(Y352="",OR(M352&lt;&gt;"",N352&lt;&gt;"",O352&lt;&gt;"",P352&lt;&gt;"",Q352&lt;&gt;"",R352&lt;&gt;"")),Listes!$A$73,""))))</f>
        <v/>
      </c>
      <c r="Y352" s="291"/>
      <c r="Z352" s="155">
        <f t="shared" si="32"/>
        <v>0</v>
      </c>
    </row>
    <row r="353" spans="1:26" ht="16.149999999999999" customHeight="1" x14ac:dyDescent="0.35">
      <c r="A353" s="126">
        <v>347</v>
      </c>
      <c r="B353" s="206" t="str">
        <f>IF('Dépenses rémunération au réel'!$B353="","",'Dépenses rémunération au réel'!$B353)</f>
        <v/>
      </c>
      <c r="C353" s="206" t="str">
        <f>IF('Dépenses rémunération au réel'!$C353="","",'Dépenses rémunération au réel'!$C353)</f>
        <v/>
      </c>
      <c r="D353" s="207" t="str">
        <f>IF('Dépenses rémunération au réel'!$D353="","",'Dépenses rémunération au réel'!$D353)</f>
        <v/>
      </c>
      <c r="E353" s="123" t="str">
        <f>IF('Dépenses rémunération au réel'!$E353="","",'Dépenses rémunération au réel'!$E353)</f>
        <v/>
      </c>
      <c r="F353" s="123" t="str">
        <f>IF('Dépenses rémunération au réel'!$F353="","",'Dépenses rémunération au réel'!$F353)</f>
        <v/>
      </c>
      <c r="G353" s="296" t="str">
        <f>IF('Dépenses rémunération au réel'!$G353="","",'Dépenses rémunération au réel'!$G353)</f>
        <v/>
      </c>
      <c r="H353" s="296" t="str">
        <f>IF('Dépenses rémunération au réel'!$H353="","",'Dépenses rémunération au réel'!$H353)</f>
        <v/>
      </c>
      <c r="I353" s="140" t="str">
        <f>IF('Dépenses rémunération au réel'!$I353="","",'Dépenses rémunération au réel'!$I353)</f>
        <v/>
      </c>
      <c r="J353" s="192" t="str">
        <f>IF('Dépenses rémunération au réel'!$J353="","",'Dépenses rémunération au réel'!$J353)</f>
        <v/>
      </c>
      <c r="K353" s="200" t="str">
        <f>IF('Dépenses rémunération au réel'!$K353="","",'Dépenses rémunération au réel'!$K353)</f>
        <v/>
      </c>
      <c r="L353" s="215" t="str">
        <f>IF('Dépenses rémunération au réel'!$L353=0,"",'Dépenses rémunération au réel'!$L353)</f>
        <v/>
      </c>
      <c r="M353" s="191"/>
      <c r="N353" s="337" t="str">
        <f t="shared" si="33"/>
        <v/>
      </c>
      <c r="O353" s="337" t="str">
        <f t="shared" si="34"/>
        <v/>
      </c>
      <c r="P353" s="191"/>
      <c r="Q353" s="340"/>
      <c r="R353" s="340"/>
      <c r="S353" s="141" t="str">
        <f t="shared" si="35"/>
        <v/>
      </c>
      <c r="T353" s="357"/>
      <c r="U353" s="193"/>
      <c r="V353" s="209" t="str">
        <f t="shared" si="31"/>
        <v/>
      </c>
      <c r="W353" s="209" t="str">
        <f t="shared" si="36"/>
        <v/>
      </c>
      <c r="X353" s="450" t="str">
        <f>IF(AND(OR(M353="KO",L353&lt;&gt;""),OR(M353="",N353="",O353="")),Listes!$A$68,IF(AND(L353&lt;S353,U353=""),Listes!$A$70,IF(AND(L353&lt;&gt;"",S353&lt;L353,T353=""),Listes!$A$72,IF(AND(Y353="",OR(M353&lt;&gt;"",N353&lt;&gt;"",O353&lt;&gt;"",P353&lt;&gt;"",Q353&lt;&gt;"",R353&lt;&gt;"")),Listes!$A$73,""))))</f>
        <v/>
      </c>
      <c r="Y353" s="291"/>
      <c r="Z353" s="155">
        <f t="shared" si="32"/>
        <v>0</v>
      </c>
    </row>
    <row r="354" spans="1:26" ht="16.149999999999999" customHeight="1" x14ac:dyDescent="0.35">
      <c r="A354" s="126">
        <v>348</v>
      </c>
      <c r="B354" s="206" t="str">
        <f>IF('Dépenses rémunération au réel'!$B354="","",'Dépenses rémunération au réel'!$B354)</f>
        <v/>
      </c>
      <c r="C354" s="206" t="str">
        <f>IF('Dépenses rémunération au réel'!$C354="","",'Dépenses rémunération au réel'!$C354)</f>
        <v/>
      </c>
      <c r="D354" s="207" t="str">
        <f>IF('Dépenses rémunération au réel'!$D354="","",'Dépenses rémunération au réel'!$D354)</f>
        <v/>
      </c>
      <c r="E354" s="123" t="str">
        <f>IF('Dépenses rémunération au réel'!$E354="","",'Dépenses rémunération au réel'!$E354)</f>
        <v/>
      </c>
      <c r="F354" s="123" t="str">
        <f>IF('Dépenses rémunération au réel'!$F354="","",'Dépenses rémunération au réel'!$F354)</f>
        <v/>
      </c>
      <c r="G354" s="296" t="str">
        <f>IF('Dépenses rémunération au réel'!$G354="","",'Dépenses rémunération au réel'!$G354)</f>
        <v/>
      </c>
      <c r="H354" s="296" t="str">
        <f>IF('Dépenses rémunération au réel'!$H354="","",'Dépenses rémunération au réel'!$H354)</f>
        <v/>
      </c>
      <c r="I354" s="140" t="str">
        <f>IF('Dépenses rémunération au réel'!$I354="","",'Dépenses rémunération au réel'!$I354)</f>
        <v/>
      </c>
      <c r="J354" s="192" t="str">
        <f>IF('Dépenses rémunération au réel'!$J354="","",'Dépenses rémunération au réel'!$J354)</f>
        <v/>
      </c>
      <c r="K354" s="200" t="str">
        <f>IF('Dépenses rémunération au réel'!$K354="","",'Dépenses rémunération au réel'!$K354)</f>
        <v/>
      </c>
      <c r="L354" s="215" t="str">
        <f>IF('Dépenses rémunération au réel'!$L354=0,"",'Dépenses rémunération au réel'!$L354)</f>
        <v/>
      </c>
      <c r="M354" s="191"/>
      <c r="N354" s="337" t="str">
        <f t="shared" si="33"/>
        <v/>
      </c>
      <c r="O354" s="337" t="str">
        <f t="shared" si="34"/>
        <v/>
      </c>
      <c r="P354" s="191"/>
      <c r="Q354" s="340"/>
      <c r="R354" s="340"/>
      <c r="S354" s="141" t="str">
        <f t="shared" si="35"/>
        <v/>
      </c>
      <c r="T354" s="357"/>
      <c r="U354" s="193"/>
      <c r="V354" s="209" t="str">
        <f t="shared" si="31"/>
        <v/>
      </c>
      <c r="W354" s="209" t="str">
        <f t="shared" si="36"/>
        <v/>
      </c>
      <c r="X354" s="450" t="str">
        <f>IF(AND(OR(M354="KO",L354&lt;&gt;""),OR(M354="",N354="",O354="")),Listes!$A$68,IF(AND(L354&lt;S354,U354=""),Listes!$A$70,IF(AND(L354&lt;&gt;"",S354&lt;L354,T354=""),Listes!$A$72,IF(AND(Y354="",OR(M354&lt;&gt;"",N354&lt;&gt;"",O354&lt;&gt;"",P354&lt;&gt;"",Q354&lt;&gt;"",R354&lt;&gt;"")),Listes!$A$73,""))))</f>
        <v/>
      </c>
      <c r="Y354" s="291"/>
      <c r="Z354" s="155">
        <f t="shared" si="32"/>
        <v>0</v>
      </c>
    </row>
    <row r="355" spans="1:26" ht="16.149999999999999" customHeight="1" x14ac:dyDescent="0.35">
      <c r="A355" s="126">
        <v>349</v>
      </c>
      <c r="B355" s="206" t="str">
        <f>IF('Dépenses rémunération au réel'!$B355="","",'Dépenses rémunération au réel'!$B355)</f>
        <v/>
      </c>
      <c r="C355" s="206" t="str">
        <f>IF('Dépenses rémunération au réel'!$C355="","",'Dépenses rémunération au réel'!$C355)</f>
        <v/>
      </c>
      <c r="D355" s="207" t="str">
        <f>IF('Dépenses rémunération au réel'!$D355="","",'Dépenses rémunération au réel'!$D355)</f>
        <v/>
      </c>
      <c r="E355" s="123" t="str">
        <f>IF('Dépenses rémunération au réel'!$E355="","",'Dépenses rémunération au réel'!$E355)</f>
        <v/>
      </c>
      <c r="F355" s="123" t="str">
        <f>IF('Dépenses rémunération au réel'!$F355="","",'Dépenses rémunération au réel'!$F355)</f>
        <v/>
      </c>
      <c r="G355" s="296" t="str">
        <f>IF('Dépenses rémunération au réel'!$G355="","",'Dépenses rémunération au réel'!$G355)</f>
        <v/>
      </c>
      <c r="H355" s="296" t="str">
        <f>IF('Dépenses rémunération au réel'!$H355="","",'Dépenses rémunération au réel'!$H355)</f>
        <v/>
      </c>
      <c r="I355" s="140" t="str">
        <f>IF('Dépenses rémunération au réel'!$I355="","",'Dépenses rémunération au réel'!$I355)</f>
        <v/>
      </c>
      <c r="J355" s="192" t="str">
        <f>IF('Dépenses rémunération au réel'!$J355="","",'Dépenses rémunération au réel'!$J355)</f>
        <v/>
      </c>
      <c r="K355" s="200" t="str">
        <f>IF('Dépenses rémunération au réel'!$K355="","",'Dépenses rémunération au réel'!$K355)</f>
        <v/>
      </c>
      <c r="L355" s="215" t="str">
        <f>IF('Dépenses rémunération au réel'!$L355=0,"",'Dépenses rémunération au réel'!$L355)</f>
        <v/>
      </c>
      <c r="M355" s="191"/>
      <c r="N355" s="337" t="str">
        <f t="shared" si="33"/>
        <v/>
      </c>
      <c r="O355" s="337" t="str">
        <f t="shared" si="34"/>
        <v/>
      </c>
      <c r="P355" s="191"/>
      <c r="Q355" s="340"/>
      <c r="R355" s="340"/>
      <c r="S355" s="141" t="str">
        <f t="shared" si="35"/>
        <v/>
      </c>
      <c r="T355" s="357"/>
      <c r="U355" s="193"/>
      <c r="V355" s="209" t="str">
        <f t="shared" si="31"/>
        <v/>
      </c>
      <c r="W355" s="209" t="str">
        <f t="shared" si="36"/>
        <v/>
      </c>
      <c r="X355" s="450" t="str">
        <f>IF(AND(OR(M355="KO",L355&lt;&gt;""),OR(M355="",N355="",O355="")),Listes!$A$68,IF(AND(L355&lt;S355,U355=""),Listes!$A$70,IF(AND(L355&lt;&gt;"",S355&lt;L355,T355=""),Listes!$A$72,IF(AND(Y355="",OR(M355&lt;&gt;"",N355&lt;&gt;"",O355&lt;&gt;"",P355&lt;&gt;"",Q355&lt;&gt;"",R355&lt;&gt;"")),Listes!$A$73,""))))</f>
        <v/>
      </c>
      <c r="Y355" s="291"/>
      <c r="Z355" s="155">
        <f t="shared" si="32"/>
        <v>0</v>
      </c>
    </row>
    <row r="356" spans="1:26" ht="16.149999999999999" customHeight="1" x14ac:dyDescent="0.35">
      <c r="A356" s="126">
        <v>350</v>
      </c>
      <c r="B356" s="206" t="str">
        <f>IF('Dépenses rémunération au réel'!$B356="","",'Dépenses rémunération au réel'!$B356)</f>
        <v/>
      </c>
      <c r="C356" s="206" t="str">
        <f>IF('Dépenses rémunération au réel'!$C356="","",'Dépenses rémunération au réel'!$C356)</f>
        <v/>
      </c>
      <c r="D356" s="207" t="str">
        <f>IF('Dépenses rémunération au réel'!$D356="","",'Dépenses rémunération au réel'!$D356)</f>
        <v/>
      </c>
      <c r="E356" s="123" t="str">
        <f>IF('Dépenses rémunération au réel'!$E356="","",'Dépenses rémunération au réel'!$E356)</f>
        <v/>
      </c>
      <c r="F356" s="123" t="str">
        <f>IF('Dépenses rémunération au réel'!$F356="","",'Dépenses rémunération au réel'!$F356)</f>
        <v/>
      </c>
      <c r="G356" s="296" t="str">
        <f>IF('Dépenses rémunération au réel'!$G356="","",'Dépenses rémunération au réel'!$G356)</f>
        <v/>
      </c>
      <c r="H356" s="296" t="str">
        <f>IF('Dépenses rémunération au réel'!$H356="","",'Dépenses rémunération au réel'!$H356)</f>
        <v/>
      </c>
      <c r="I356" s="140" t="str">
        <f>IF('Dépenses rémunération au réel'!$I356="","",'Dépenses rémunération au réel'!$I356)</f>
        <v/>
      </c>
      <c r="J356" s="192" t="str">
        <f>IF('Dépenses rémunération au réel'!$J356="","",'Dépenses rémunération au réel'!$J356)</f>
        <v/>
      </c>
      <c r="K356" s="200" t="str">
        <f>IF('Dépenses rémunération au réel'!$K356="","",'Dépenses rémunération au réel'!$K356)</f>
        <v/>
      </c>
      <c r="L356" s="215" t="str">
        <f>IF('Dépenses rémunération au réel'!$L356=0,"",'Dépenses rémunération au réel'!$L356)</f>
        <v/>
      </c>
      <c r="M356" s="191"/>
      <c r="N356" s="337" t="str">
        <f t="shared" si="33"/>
        <v/>
      </c>
      <c r="O356" s="337" t="str">
        <f t="shared" si="34"/>
        <v/>
      </c>
      <c r="P356" s="191"/>
      <c r="Q356" s="340"/>
      <c r="R356" s="340"/>
      <c r="S356" s="141" t="str">
        <f t="shared" si="35"/>
        <v/>
      </c>
      <c r="T356" s="357"/>
      <c r="U356" s="193"/>
      <c r="V356" s="209" t="str">
        <f t="shared" si="31"/>
        <v/>
      </c>
      <c r="W356" s="209" t="str">
        <f t="shared" si="36"/>
        <v/>
      </c>
      <c r="X356" s="450" t="str">
        <f>IF(AND(OR(M356="KO",L356&lt;&gt;""),OR(M356="",N356="",O356="")),Listes!$A$68,IF(AND(L356&lt;S356,U356=""),Listes!$A$70,IF(AND(L356&lt;&gt;"",S356&lt;L356,T356=""),Listes!$A$72,IF(AND(Y356="",OR(M356&lt;&gt;"",N356&lt;&gt;"",O356&lt;&gt;"",P356&lt;&gt;"",Q356&lt;&gt;"",R356&lt;&gt;"")),Listes!$A$73,""))))</f>
        <v/>
      </c>
      <c r="Y356" s="291"/>
      <c r="Z356" s="155">
        <f t="shared" si="32"/>
        <v>0</v>
      </c>
    </row>
    <row r="357" spans="1:26" ht="16.149999999999999" customHeight="1" x14ac:dyDescent="0.35">
      <c r="A357" s="126">
        <v>351</v>
      </c>
      <c r="B357" s="206" t="str">
        <f>IF('Dépenses rémunération au réel'!$B357="","",'Dépenses rémunération au réel'!$B357)</f>
        <v/>
      </c>
      <c r="C357" s="206" t="str">
        <f>IF('Dépenses rémunération au réel'!$C357="","",'Dépenses rémunération au réel'!$C357)</f>
        <v/>
      </c>
      <c r="D357" s="207" t="str">
        <f>IF('Dépenses rémunération au réel'!$D357="","",'Dépenses rémunération au réel'!$D357)</f>
        <v/>
      </c>
      <c r="E357" s="123" t="str">
        <f>IF('Dépenses rémunération au réel'!$E357="","",'Dépenses rémunération au réel'!$E357)</f>
        <v/>
      </c>
      <c r="F357" s="123" t="str">
        <f>IF('Dépenses rémunération au réel'!$F357="","",'Dépenses rémunération au réel'!$F357)</f>
        <v/>
      </c>
      <c r="G357" s="296" t="str">
        <f>IF('Dépenses rémunération au réel'!$G357="","",'Dépenses rémunération au réel'!$G357)</f>
        <v/>
      </c>
      <c r="H357" s="296" t="str">
        <f>IF('Dépenses rémunération au réel'!$H357="","",'Dépenses rémunération au réel'!$H357)</f>
        <v/>
      </c>
      <c r="I357" s="140" t="str">
        <f>IF('Dépenses rémunération au réel'!$I357="","",'Dépenses rémunération au réel'!$I357)</f>
        <v/>
      </c>
      <c r="J357" s="192" t="str">
        <f>IF('Dépenses rémunération au réel'!$J357="","",'Dépenses rémunération au réel'!$J357)</f>
        <v/>
      </c>
      <c r="K357" s="200" t="str">
        <f>IF('Dépenses rémunération au réel'!$K357="","",'Dépenses rémunération au réel'!$K357)</f>
        <v/>
      </c>
      <c r="L357" s="215" t="str">
        <f>IF('Dépenses rémunération au réel'!$L357=0,"",'Dépenses rémunération au réel'!$L357)</f>
        <v/>
      </c>
      <c r="M357" s="191"/>
      <c r="N357" s="337" t="str">
        <f t="shared" si="33"/>
        <v/>
      </c>
      <c r="O357" s="337" t="str">
        <f t="shared" si="34"/>
        <v/>
      </c>
      <c r="P357" s="191"/>
      <c r="Q357" s="340"/>
      <c r="R357" s="340"/>
      <c r="S357" s="141" t="str">
        <f t="shared" si="35"/>
        <v/>
      </c>
      <c r="T357" s="357"/>
      <c r="U357" s="193"/>
      <c r="V357" s="209" t="str">
        <f t="shared" si="31"/>
        <v/>
      </c>
      <c r="W357" s="209" t="str">
        <f t="shared" si="36"/>
        <v/>
      </c>
      <c r="X357" s="450" t="str">
        <f>IF(AND(OR(M357="KO",L357&lt;&gt;""),OR(M357="",N357="",O357="")),Listes!$A$68,IF(AND(L357&lt;S357,U357=""),Listes!$A$70,IF(AND(L357&lt;&gt;"",S357&lt;L357,T357=""),Listes!$A$72,IF(AND(Y357="",OR(M357&lt;&gt;"",N357&lt;&gt;"",O357&lt;&gt;"",P357&lt;&gt;"",Q357&lt;&gt;"",R357&lt;&gt;"")),Listes!$A$73,""))))</f>
        <v/>
      </c>
      <c r="Y357" s="291"/>
      <c r="Z357" s="155">
        <f t="shared" si="32"/>
        <v>0</v>
      </c>
    </row>
    <row r="358" spans="1:26" ht="16.149999999999999" customHeight="1" x14ac:dyDescent="0.35">
      <c r="A358" s="126">
        <v>352</v>
      </c>
      <c r="B358" s="206" t="str">
        <f>IF('Dépenses rémunération au réel'!$B358="","",'Dépenses rémunération au réel'!$B358)</f>
        <v/>
      </c>
      <c r="C358" s="206" t="str">
        <f>IF('Dépenses rémunération au réel'!$C358="","",'Dépenses rémunération au réel'!$C358)</f>
        <v/>
      </c>
      <c r="D358" s="207" t="str">
        <f>IF('Dépenses rémunération au réel'!$D358="","",'Dépenses rémunération au réel'!$D358)</f>
        <v/>
      </c>
      <c r="E358" s="123" t="str">
        <f>IF('Dépenses rémunération au réel'!$E358="","",'Dépenses rémunération au réel'!$E358)</f>
        <v/>
      </c>
      <c r="F358" s="123" t="str">
        <f>IF('Dépenses rémunération au réel'!$F358="","",'Dépenses rémunération au réel'!$F358)</f>
        <v/>
      </c>
      <c r="G358" s="296" t="str">
        <f>IF('Dépenses rémunération au réel'!$G358="","",'Dépenses rémunération au réel'!$G358)</f>
        <v/>
      </c>
      <c r="H358" s="296" t="str">
        <f>IF('Dépenses rémunération au réel'!$H358="","",'Dépenses rémunération au réel'!$H358)</f>
        <v/>
      </c>
      <c r="I358" s="140" t="str">
        <f>IF('Dépenses rémunération au réel'!$I358="","",'Dépenses rémunération au réel'!$I358)</f>
        <v/>
      </c>
      <c r="J358" s="192" t="str">
        <f>IF('Dépenses rémunération au réel'!$J358="","",'Dépenses rémunération au réel'!$J358)</f>
        <v/>
      </c>
      <c r="K358" s="200" t="str">
        <f>IF('Dépenses rémunération au réel'!$K358="","",'Dépenses rémunération au réel'!$K358)</f>
        <v/>
      </c>
      <c r="L358" s="215" t="str">
        <f>IF('Dépenses rémunération au réel'!$L358=0,"",'Dépenses rémunération au réel'!$L358)</f>
        <v/>
      </c>
      <c r="M358" s="191"/>
      <c r="N358" s="337" t="str">
        <f t="shared" si="33"/>
        <v/>
      </c>
      <c r="O358" s="337" t="str">
        <f t="shared" si="34"/>
        <v/>
      </c>
      <c r="P358" s="191"/>
      <c r="Q358" s="340"/>
      <c r="R358" s="340"/>
      <c r="S358" s="141" t="str">
        <f t="shared" si="35"/>
        <v/>
      </c>
      <c r="T358" s="357"/>
      <c r="U358" s="193"/>
      <c r="V358" s="209" t="str">
        <f t="shared" si="31"/>
        <v/>
      </c>
      <c r="W358" s="209" t="str">
        <f t="shared" si="36"/>
        <v/>
      </c>
      <c r="X358" s="450" t="str">
        <f>IF(AND(OR(M358="KO",L358&lt;&gt;""),OR(M358="",N358="",O358="")),Listes!$A$68,IF(AND(L358&lt;S358,U358=""),Listes!$A$70,IF(AND(L358&lt;&gt;"",S358&lt;L358,T358=""),Listes!$A$72,IF(AND(Y358="",OR(M358&lt;&gt;"",N358&lt;&gt;"",O358&lt;&gt;"",P358&lt;&gt;"",Q358&lt;&gt;"",R358&lt;&gt;"")),Listes!$A$73,""))))</f>
        <v/>
      </c>
      <c r="Y358" s="291"/>
      <c r="Z358" s="155">
        <f t="shared" si="32"/>
        <v>0</v>
      </c>
    </row>
    <row r="359" spans="1:26" ht="16.149999999999999" customHeight="1" x14ac:dyDescent="0.35">
      <c r="A359" s="126">
        <v>353</v>
      </c>
      <c r="B359" s="206" t="str">
        <f>IF('Dépenses rémunération au réel'!$B359="","",'Dépenses rémunération au réel'!$B359)</f>
        <v/>
      </c>
      <c r="C359" s="206" t="str">
        <f>IF('Dépenses rémunération au réel'!$C359="","",'Dépenses rémunération au réel'!$C359)</f>
        <v/>
      </c>
      <c r="D359" s="207" t="str">
        <f>IF('Dépenses rémunération au réel'!$D359="","",'Dépenses rémunération au réel'!$D359)</f>
        <v/>
      </c>
      <c r="E359" s="123" t="str">
        <f>IF('Dépenses rémunération au réel'!$E359="","",'Dépenses rémunération au réel'!$E359)</f>
        <v/>
      </c>
      <c r="F359" s="123" t="str">
        <f>IF('Dépenses rémunération au réel'!$F359="","",'Dépenses rémunération au réel'!$F359)</f>
        <v/>
      </c>
      <c r="G359" s="296" t="str">
        <f>IF('Dépenses rémunération au réel'!$G359="","",'Dépenses rémunération au réel'!$G359)</f>
        <v/>
      </c>
      <c r="H359" s="296" t="str">
        <f>IF('Dépenses rémunération au réel'!$H359="","",'Dépenses rémunération au réel'!$H359)</f>
        <v/>
      </c>
      <c r="I359" s="140" t="str">
        <f>IF('Dépenses rémunération au réel'!$I359="","",'Dépenses rémunération au réel'!$I359)</f>
        <v/>
      </c>
      <c r="J359" s="192" t="str">
        <f>IF('Dépenses rémunération au réel'!$J359="","",'Dépenses rémunération au réel'!$J359)</f>
        <v/>
      </c>
      <c r="K359" s="200" t="str">
        <f>IF('Dépenses rémunération au réel'!$K359="","",'Dépenses rémunération au réel'!$K359)</f>
        <v/>
      </c>
      <c r="L359" s="215" t="str">
        <f>IF('Dépenses rémunération au réel'!$L359=0,"",'Dépenses rémunération au réel'!$L359)</f>
        <v/>
      </c>
      <c r="M359" s="191"/>
      <c r="N359" s="337" t="str">
        <f t="shared" si="33"/>
        <v/>
      </c>
      <c r="O359" s="337" t="str">
        <f t="shared" si="34"/>
        <v/>
      </c>
      <c r="P359" s="191"/>
      <c r="Q359" s="340"/>
      <c r="R359" s="340"/>
      <c r="S359" s="141" t="str">
        <f t="shared" si="35"/>
        <v/>
      </c>
      <c r="T359" s="357"/>
      <c r="U359" s="193"/>
      <c r="V359" s="209" t="str">
        <f t="shared" si="31"/>
        <v/>
      </c>
      <c r="W359" s="209" t="str">
        <f t="shared" si="36"/>
        <v/>
      </c>
      <c r="X359" s="450" t="str">
        <f>IF(AND(OR(M359="KO",L359&lt;&gt;""),OR(M359="",N359="",O359="")),Listes!$A$68,IF(AND(L359&lt;S359,U359=""),Listes!$A$70,IF(AND(L359&lt;&gt;"",S359&lt;L359,T359=""),Listes!$A$72,IF(AND(Y359="",OR(M359&lt;&gt;"",N359&lt;&gt;"",O359&lt;&gt;"",P359&lt;&gt;"",Q359&lt;&gt;"",R359&lt;&gt;"")),Listes!$A$73,""))))</f>
        <v/>
      </c>
      <c r="Y359" s="291"/>
      <c r="Z359" s="155">
        <f t="shared" si="32"/>
        <v>0</v>
      </c>
    </row>
    <row r="360" spans="1:26" ht="16.149999999999999" customHeight="1" x14ac:dyDescent="0.35">
      <c r="A360" s="126">
        <v>354</v>
      </c>
      <c r="B360" s="206" t="str">
        <f>IF('Dépenses rémunération au réel'!$B360="","",'Dépenses rémunération au réel'!$B360)</f>
        <v/>
      </c>
      <c r="C360" s="206" t="str">
        <f>IF('Dépenses rémunération au réel'!$C360="","",'Dépenses rémunération au réel'!$C360)</f>
        <v/>
      </c>
      <c r="D360" s="207" t="str">
        <f>IF('Dépenses rémunération au réel'!$D360="","",'Dépenses rémunération au réel'!$D360)</f>
        <v/>
      </c>
      <c r="E360" s="123" t="str">
        <f>IF('Dépenses rémunération au réel'!$E360="","",'Dépenses rémunération au réel'!$E360)</f>
        <v/>
      </c>
      <c r="F360" s="123" t="str">
        <f>IF('Dépenses rémunération au réel'!$F360="","",'Dépenses rémunération au réel'!$F360)</f>
        <v/>
      </c>
      <c r="G360" s="296" t="str">
        <f>IF('Dépenses rémunération au réel'!$G360="","",'Dépenses rémunération au réel'!$G360)</f>
        <v/>
      </c>
      <c r="H360" s="296" t="str">
        <f>IF('Dépenses rémunération au réel'!$H360="","",'Dépenses rémunération au réel'!$H360)</f>
        <v/>
      </c>
      <c r="I360" s="140" t="str">
        <f>IF('Dépenses rémunération au réel'!$I360="","",'Dépenses rémunération au réel'!$I360)</f>
        <v/>
      </c>
      <c r="J360" s="192" t="str">
        <f>IF('Dépenses rémunération au réel'!$J360="","",'Dépenses rémunération au réel'!$J360)</f>
        <v/>
      </c>
      <c r="K360" s="200" t="str">
        <f>IF('Dépenses rémunération au réel'!$K360="","",'Dépenses rémunération au réel'!$K360)</f>
        <v/>
      </c>
      <c r="L360" s="215" t="str">
        <f>IF('Dépenses rémunération au réel'!$L360=0,"",'Dépenses rémunération au réel'!$L360)</f>
        <v/>
      </c>
      <c r="M360" s="191"/>
      <c r="N360" s="337" t="str">
        <f t="shared" si="33"/>
        <v/>
      </c>
      <c r="O360" s="337" t="str">
        <f t="shared" si="34"/>
        <v/>
      </c>
      <c r="P360" s="191"/>
      <c r="Q360" s="340"/>
      <c r="R360" s="340"/>
      <c r="S360" s="141" t="str">
        <f t="shared" si="35"/>
        <v/>
      </c>
      <c r="T360" s="357"/>
      <c r="U360" s="193"/>
      <c r="V360" s="209" t="str">
        <f t="shared" si="31"/>
        <v/>
      </c>
      <c r="W360" s="209" t="str">
        <f t="shared" si="36"/>
        <v/>
      </c>
      <c r="X360" s="450" t="str">
        <f>IF(AND(OR(M360="KO",L360&lt;&gt;""),OR(M360="",N360="",O360="")),Listes!$A$68,IF(AND(L360&lt;S360,U360=""),Listes!$A$70,IF(AND(L360&lt;&gt;"",S360&lt;L360,T360=""),Listes!$A$72,IF(AND(Y360="",OR(M360&lt;&gt;"",N360&lt;&gt;"",O360&lt;&gt;"",P360&lt;&gt;"",Q360&lt;&gt;"",R360&lt;&gt;"")),Listes!$A$73,""))))</f>
        <v/>
      </c>
      <c r="Y360" s="291"/>
      <c r="Z360" s="155">
        <f t="shared" si="32"/>
        <v>0</v>
      </c>
    </row>
    <row r="361" spans="1:26" ht="16.149999999999999" customHeight="1" x14ac:dyDescent="0.35">
      <c r="A361" s="126">
        <v>355</v>
      </c>
      <c r="B361" s="206" t="str">
        <f>IF('Dépenses rémunération au réel'!$B361="","",'Dépenses rémunération au réel'!$B361)</f>
        <v/>
      </c>
      <c r="C361" s="206" t="str">
        <f>IF('Dépenses rémunération au réel'!$C361="","",'Dépenses rémunération au réel'!$C361)</f>
        <v/>
      </c>
      <c r="D361" s="207" t="str">
        <f>IF('Dépenses rémunération au réel'!$D361="","",'Dépenses rémunération au réel'!$D361)</f>
        <v/>
      </c>
      <c r="E361" s="123" t="str">
        <f>IF('Dépenses rémunération au réel'!$E361="","",'Dépenses rémunération au réel'!$E361)</f>
        <v/>
      </c>
      <c r="F361" s="123" t="str">
        <f>IF('Dépenses rémunération au réel'!$F361="","",'Dépenses rémunération au réel'!$F361)</f>
        <v/>
      </c>
      <c r="G361" s="296" t="str">
        <f>IF('Dépenses rémunération au réel'!$G361="","",'Dépenses rémunération au réel'!$G361)</f>
        <v/>
      </c>
      <c r="H361" s="296" t="str">
        <f>IF('Dépenses rémunération au réel'!$H361="","",'Dépenses rémunération au réel'!$H361)</f>
        <v/>
      </c>
      <c r="I361" s="140" t="str">
        <f>IF('Dépenses rémunération au réel'!$I361="","",'Dépenses rémunération au réel'!$I361)</f>
        <v/>
      </c>
      <c r="J361" s="192" t="str">
        <f>IF('Dépenses rémunération au réel'!$J361="","",'Dépenses rémunération au réel'!$J361)</f>
        <v/>
      </c>
      <c r="K361" s="200" t="str">
        <f>IF('Dépenses rémunération au réel'!$K361="","",'Dépenses rémunération au réel'!$K361)</f>
        <v/>
      </c>
      <c r="L361" s="215" t="str">
        <f>IF('Dépenses rémunération au réel'!$L361=0,"",'Dépenses rémunération au réel'!$L361)</f>
        <v/>
      </c>
      <c r="M361" s="191"/>
      <c r="N361" s="337" t="str">
        <f t="shared" si="33"/>
        <v/>
      </c>
      <c r="O361" s="337" t="str">
        <f t="shared" si="34"/>
        <v/>
      </c>
      <c r="P361" s="191"/>
      <c r="Q361" s="340"/>
      <c r="R361" s="340"/>
      <c r="S361" s="141" t="str">
        <f t="shared" si="35"/>
        <v/>
      </c>
      <c r="T361" s="357"/>
      <c r="U361" s="193"/>
      <c r="V361" s="209" t="str">
        <f t="shared" si="31"/>
        <v/>
      </c>
      <c r="W361" s="209" t="str">
        <f t="shared" si="36"/>
        <v/>
      </c>
      <c r="X361" s="450" t="str">
        <f>IF(AND(OR(M361="KO",L361&lt;&gt;""),OR(M361="",N361="",O361="")),Listes!$A$68,IF(AND(L361&lt;S361,U361=""),Listes!$A$70,IF(AND(L361&lt;&gt;"",S361&lt;L361,T361=""),Listes!$A$72,IF(AND(Y361="",OR(M361&lt;&gt;"",N361&lt;&gt;"",O361&lt;&gt;"",P361&lt;&gt;"",Q361&lt;&gt;"",R361&lt;&gt;"")),Listes!$A$73,""))))</f>
        <v/>
      </c>
      <c r="Y361" s="291"/>
      <c r="Z361" s="155">
        <f t="shared" si="32"/>
        <v>0</v>
      </c>
    </row>
    <row r="362" spans="1:26" ht="16.149999999999999" customHeight="1" x14ac:dyDescent="0.35">
      <c r="A362" s="126">
        <v>356</v>
      </c>
      <c r="B362" s="206" t="str">
        <f>IF('Dépenses rémunération au réel'!$B362="","",'Dépenses rémunération au réel'!$B362)</f>
        <v/>
      </c>
      <c r="C362" s="206" t="str">
        <f>IF('Dépenses rémunération au réel'!$C362="","",'Dépenses rémunération au réel'!$C362)</f>
        <v/>
      </c>
      <c r="D362" s="207" t="str">
        <f>IF('Dépenses rémunération au réel'!$D362="","",'Dépenses rémunération au réel'!$D362)</f>
        <v/>
      </c>
      <c r="E362" s="123" t="str">
        <f>IF('Dépenses rémunération au réel'!$E362="","",'Dépenses rémunération au réel'!$E362)</f>
        <v/>
      </c>
      <c r="F362" s="123" t="str">
        <f>IF('Dépenses rémunération au réel'!$F362="","",'Dépenses rémunération au réel'!$F362)</f>
        <v/>
      </c>
      <c r="G362" s="296" t="str">
        <f>IF('Dépenses rémunération au réel'!$G362="","",'Dépenses rémunération au réel'!$G362)</f>
        <v/>
      </c>
      <c r="H362" s="296" t="str">
        <f>IF('Dépenses rémunération au réel'!$H362="","",'Dépenses rémunération au réel'!$H362)</f>
        <v/>
      </c>
      <c r="I362" s="140" t="str">
        <f>IF('Dépenses rémunération au réel'!$I362="","",'Dépenses rémunération au réel'!$I362)</f>
        <v/>
      </c>
      <c r="J362" s="192" t="str">
        <f>IF('Dépenses rémunération au réel'!$J362="","",'Dépenses rémunération au réel'!$J362)</f>
        <v/>
      </c>
      <c r="K362" s="200" t="str">
        <f>IF('Dépenses rémunération au réel'!$K362="","",'Dépenses rémunération au réel'!$K362)</f>
        <v/>
      </c>
      <c r="L362" s="215" t="str">
        <f>IF('Dépenses rémunération au réel'!$L362=0,"",'Dépenses rémunération au réel'!$L362)</f>
        <v/>
      </c>
      <c r="M362" s="191"/>
      <c r="N362" s="337" t="str">
        <f t="shared" si="33"/>
        <v/>
      </c>
      <c r="O362" s="337" t="str">
        <f t="shared" si="34"/>
        <v/>
      </c>
      <c r="P362" s="191"/>
      <c r="Q362" s="340"/>
      <c r="R362" s="340"/>
      <c r="S362" s="141" t="str">
        <f t="shared" si="35"/>
        <v/>
      </c>
      <c r="T362" s="357"/>
      <c r="U362" s="193"/>
      <c r="V362" s="209" t="str">
        <f t="shared" si="31"/>
        <v/>
      </c>
      <c r="W362" s="209" t="str">
        <f t="shared" si="36"/>
        <v/>
      </c>
      <c r="X362" s="450" t="str">
        <f>IF(AND(OR(M362="KO",L362&lt;&gt;""),OR(M362="",N362="",O362="")),Listes!$A$68,IF(AND(L362&lt;S362,U362=""),Listes!$A$70,IF(AND(L362&lt;&gt;"",S362&lt;L362,T362=""),Listes!$A$72,IF(AND(Y362="",OR(M362&lt;&gt;"",N362&lt;&gt;"",O362&lt;&gt;"",P362&lt;&gt;"",Q362&lt;&gt;"",R362&lt;&gt;"")),Listes!$A$73,""))))</f>
        <v/>
      </c>
      <c r="Y362" s="291"/>
      <c r="Z362" s="155">
        <f t="shared" si="32"/>
        <v>0</v>
      </c>
    </row>
    <row r="363" spans="1:26" ht="16.149999999999999" customHeight="1" x14ac:dyDescent="0.35">
      <c r="A363" s="126">
        <v>357</v>
      </c>
      <c r="B363" s="206" t="str">
        <f>IF('Dépenses rémunération au réel'!$B363="","",'Dépenses rémunération au réel'!$B363)</f>
        <v/>
      </c>
      <c r="C363" s="206" t="str">
        <f>IF('Dépenses rémunération au réel'!$C363="","",'Dépenses rémunération au réel'!$C363)</f>
        <v/>
      </c>
      <c r="D363" s="207" t="str">
        <f>IF('Dépenses rémunération au réel'!$D363="","",'Dépenses rémunération au réel'!$D363)</f>
        <v/>
      </c>
      <c r="E363" s="123" t="str">
        <f>IF('Dépenses rémunération au réel'!$E363="","",'Dépenses rémunération au réel'!$E363)</f>
        <v/>
      </c>
      <c r="F363" s="123" t="str">
        <f>IF('Dépenses rémunération au réel'!$F363="","",'Dépenses rémunération au réel'!$F363)</f>
        <v/>
      </c>
      <c r="G363" s="296" t="str">
        <f>IF('Dépenses rémunération au réel'!$G363="","",'Dépenses rémunération au réel'!$G363)</f>
        <v/>
      </c>
      <c r="H363" s="296" t="str">
        <f>IF('Dépenses rémunération au réel'!$H363="","",'Dépenses rémunération au réel'!$H363)</f>
        <v/>
      </c>
      <c r="I363" s="140" t="str">
        <f>IF('Dépenses rémunération au réel'!$I363="","",'Dépenses rémunération au réel'!$I363)</f>
        <v/>
      </c>
      <c r="J363" s="192" t="str">
        <f>IF('Dépenses rémunération au réel'!$J363="","",'Dépenses rémunération au réel'!$J363)</f>
        <v/>
      </c>
      <c r="K363" s="200" t="str">
        <f>IF('Dépenses rémunération au réel'!$K363="","",'Dépenses rémunération au réel'!$K363)</f>
        <v/>
      </c>
      <c r="L363" s="215" t="str">
        <f>IF('Dépenses rémunération au réel'!$L363=0,"",'Dépenses rémunération au réel'!$L363)</f>
        <v/>
      </c>
      <c r="M363" s="191"/>
      <c r="N363" s="337" t="str">
        <f t="shared" si="33"/>
        <v/>
      </c>
      <c r="O363" s="337" t="str">
        <f t="shared" si="34"/>
        <v/>
      </c>
      <c r="P363" s="191"/>
      <c r="Q363" s="340"/>
      <c r="R363" s="340"/>
      <c r="S363" s="141" t="str">
        <f t="shared" si="35"/>
        <v/>
      </c>
      <c r="T363" s="357"/>
      <c r="U363" s="193"/>
      <c r="V363" s="209" t="str">
        <f t="shared" si="31"/>
        <v/>
      </c>
      <c r="W363" s="209" t="str">
        <f t="shared" si="36"/>
        <v/>
      </c>
      <c r="X363" s="450" t="str">
        <f>IF(AND(OR(M363="KO",L363&lt;&gt;""),OR(M363="",N363="",O363="")),Listes!$A$68,IF(AND(L363&lt;S363,U363=""),Listes!$A$70,IF(AND(L363&lt;&gt;"",S363&lt;L363,T363=""),Listes!$A$72,IF(AND(Y363="",OR(M363&lt;&gt;"",N363&lt;&gt;"",O363&lt;&gt;"",P363&lt;&gt;"",Q363&lt;&gt;"",R363&lt;&gt;"")),Listes!$A$73,""))))</f>
        <v/>
      </c>
      <c r="Y363" s="291"/>
      <c r="Z363" s="155">
        <f t="shared" si="32"/>
        <v>0</v>
      </c>
    </row>
    <row r="364" spans="1:26" ht="16.149999999999999" customHeight="1" x14ac:dyDescent="0.35">
      <c r="A364" s="126">
        <v>358</v>
      </c>
      <c r="B364" s="206" t="str">
        <f>IF('Dépenses rémunération au réel'!$B364="","",'Dépenses rémunération au réel'!$B364)</f>
        <v/>
      </c>
      <c r="C364" s="206" t="str">
        <f>IF('Dépenses rémunération au réel'!$C364="","",'Dépenses rémunération au réel'!$C364)</f>
        <v/>
      </c>
      <c r="D364" s="207" t="str">
        <f>IF('Dépenses rémunération au réel'!$D364="","",'Dépenses rémunération au réel'!$D364)</f>
        <v/>
      </c>
      <c r="E364" s="123" t="str">
        <f>IF('Dépenses rémunération au réel'!$E364="","",'Dépenses rémunération au réel'!$E364)</f>
        <v/>
      </c>
      <c r="F364" s="123" t="str">
        <f>IF('Dépenses rémunération au réel'!$F364="","",'Dépenses rémunération au réel'!$F364)</f>
        <v/>
      </c>
      <c r="G364" s="296" t="str">
        <f>IF('Dépenses rémunération au réel'!$G364="","",'Dépenses rémunération au réel'!$G364)</f>
        <v/>
      </c>
      <c r="H364" s="296" t="str">
        <f>IF('Dépenses rémunération au réel'!$H364="","",'Dépenses rémunération au réel'!$H364)</f>
        <v/>
      </c>
      <c r="I364" s="140" t="str">
        <f>IF('Dépenses rémunération au réel'!$I364="","",'Dépenses rémunération au réel'!$I364)</f>
        <v/>
      </c>
      <c r="J364" s="192" t="str">
        <f>IF('Dépenses rémunération au réel'!$J364="","",'Dépenses rémunération au réel'!$J364)</f>
        <v/>
      </c>
      <c r="K364" s="200" t="str">
        <f>IF('Dépenses rémunération au réel'!$K364="","",'Dépenses rémunération au réel'!$K364)</f>
        <v/>
      </c>
      <c r="L364" s="215" t="str">
        <f>IF('Dépenses rémunération au réel'!$L364=0,"",'Dépenses rémunération au réel'!$L364)</f>
        <v/>
      </c>
      <c r="M364" s="191"/>
      <c r="N364" s="337" t="str">
        <f t="shared" si="33"/>
        <v/>
      </c>
      <c r="O364" s="337" t="str">
        <f t="shared" si="34"/>
        <v/>
      </c>
      <c r="P364" s="191"/>
      <c r="Q364" s="340"/>
      <c r="R364" s="340"/>
      <c r="S364" s="141" t="str">
        <f t="shared" si="35"/>
        <v/>
      </c>
      <c r="T364" s="357"/>
      <c r="U364" s="193"/>
      <c r="V364" s="209" t="str">
        <f t="shared" si="31"/>
        <v/>
      </c>
      <c r="W364" s="209" t="str">
        <f t="shared" si="36"/>
        <v/>
      </c>
      <c r="X364" s="450" t="str">
        <f>IF(AND(OR(M364="KO",L364&lt;&gt;""),OR(M364="",N364="",O364="")),Listes!$A$68,IF(AND(L364&lt;S364,U364=""),Listes!$A$70,IF(AND(L364&lt;&gt;"",S364&lt;L364,T364=""),Listes!$A$72,IF(AND(Y364="",OR(M364&lt;&gt;"",N364&lt;&gt;"",O364&lt;&gt;"",P364&lt;&gt;"",Q364&lt;&gt;"",R364&lt;&gt;"")),Listes!$A$73,""))))</f>
        <v/>
      </c>
      <c r="Y364" s="291"/>
      <c r="Z364" s="155">
        <f t="shared" si="32"/>
        <v>0</v>
      </c>
    </row>
    <row r="365" spans="1:26" ht="16.149999999999999" customHeight="1" x14ac:dyDescent="0.35">
      <c r="A365" s="126">
        <v>359</v>
      </c>
      <c r="B365" s="206" t="str">
        <f>IF('Dépenses rémunération au réel'!$B365="","",'Dépenses rémunération au réel'!$B365)</f>
        <v/>
      </c>
      <c r="C365" s="206" t="str">
        <f>IF('Dépenses rémunération au réel'!$C365="","",'Dépenses rémunération au réel'!$C365)</f>
        <v/>
      </c>
      <c r="D365" s="207" t="str">
        <f>IF('Dépenses rémunération au réel'!$D365="","",'Dépenses rémunération au réel'!$D365)</f>
        <v/>
      </c>
      <c r="E365" s="123" t="str">
        <f>IF('Dépenses rémunération au réel'!$E365="","",'Dépenses rémunération au réel'!$E365)</f>
        <v/>
      </c>
      <c r="F365" s="123" t="str">
        <f>IF('Dépenses rémunération au réel'!$F365="","",'Dépenses rémunération au réel'!$F365)</f>
        <v/>
      </c>
      <c r="G365" s="296" t="str">
        <f>IF('Dépenses rémunération au réel'!$G365="","",'Dépenses rémunération au réel'!$G365)</f>
        <v/>
      </c>
      <c r="H365" s="296" t="str">
        <f>IF('Dépenses rémunération au réel'!$H365="","",'Dépenses rémunération au réel'!$H365)</f>
        <v/>
      </c>
      <c r="I365" s="140" t="str">
        <f>IF('Dépenses rémunération au réel'!$I365="","",'Dépenses rémunération au réel'!$I365)</f>
        <v/>
      </c>
      <c r="J365" s="192" t="str">
        <f>IF('Dépenses rémunération au réel'!$J365="","",'Dépenses rémunération au réel'!$J365)</f>
        <v/>
      </c>
      <c r="K365" s="200" t="str">
        <f>IF('Dépenses rémunération au réel'!$K365="","",'Dépenses rémunération au réel'!$K365)</f>
        <v/>
      </c>
      <c r="L365" s="215" t="str">
        <f>IF('Dépenses rémunération au réel'!$L365=0,"",'Dépenses rémunération au réel'!$L365)</f>
        <v/>
      </c>
      <c r="M365" s="191"/>
      <c r="N365" s="337" t="str">
        <f t="shared" si="33"/>
        <v/>
      </c>
      <c r="O365" s="337" t="str">
        <f t="shared" si="34"/>
        <v/>
      </c>
      <c r="P365" s="191"/>
      <c r="Q365" s="340"/>
      <c r="R365" s="340"/>
      <c r="S365" s="141" t="str">
        <f t="shared" si="35"/>
        <v/>
      </c>
      <c r="T365" s="357"/>
      <c r="U365" s="193"/>
      <c r="V365" s="209" t="str">
        <f t="shared" si="31"/>
        <v/>
      </c>
      <c r="W365" s="209" t="str">
        <f t="shared" si="36"/>
        <v/>
      </c>
      <c r="X365" s="450" t="str">
        <f>IF(AND(OR(M365="KO",L365&lt;&gt;""),OR(M365="",N365="",O365="")),Listes!$A$68,IF(AND(L365&lt;S365,U365=""),Listes!$A$70,IF(AND(L365&lt;&gt;"",S365&lt;L365,T365=""),Listes!$A$72,IF(AND(Y365="",OR(M365&lt;&gt;"",N365&lt;&gt;"",O365&lt;&gt;"",P365&lt;&gt;"",Q365&lt;&gt;"",R365&lt;&gt;"")),Listes!$A$73,""))))</f>
        <v/>
      </c>
      <c r="Y365" s="291"/>
      <c r="Z365" s="155">
        <f t="shared" si="32"/>
        <v>0</v>
      </c>
    </row>
    <row r="366" spans="1:26" ht="16.149999999999999" customHeight="1" x14ac:dyDescent="0.35">
      <c r="A366" s="126">
        <v>360</v>
      </c>
      <c r="B366" s="206" t="str">
        <f>IF('Dépenses rémunération au réel'!$B366="","",'Dépenses rémunération au réel'!$B366)</f>
        <v/>
      </c>
      <c r="C366" s="206" t="str">
        <f>IF('Dépenses rémunération au réel'!$C366="","",'Dépenses rémunération au réel'!$C366)</f>
        <v/>
      </c>
      <c r="D366" s="207" t="str">
        <f>IF('Dépenses rémunération au réel'!$D366="","",'Dépenses rémunération au réel'!$D366)</f>
        <v/>
      </c>
      <c r="E366" s="123" t="str">
        <f>IF('Dépenses rémunération au réel'!$E366="","",'Dépenses rémunération au réel'!$E366)</f>
        <v/>
      </c>
      <c r="F366" s="123" t="str">
        <f>IF('Dépenses rémunération au réel'!$F366="","",'Dépenses rémunération au réel'!$F366)</f>
        <v/>
      </c>
      <c r="G366" s="296" t="str">
        <f>IF('Dépenses rémunération au réel'!$G366="","",'Dépenses rémunération au réel'!$G366)</f>
        <v/>
      </c>
      <c r="H366" s="296" t="str">
        <f>IF('Dépenses rémunération au réel'!$H366="","",'Dépenses rémunération au réel'!$H366)</f>
        <v/>
      </c>
      <c r="I366" s="140" t="str">
        <f>IF('Dépenses rémunération au réel'!$I366="","",'Dépenses rémunération au réel'!$I366)</f>
        <v/>
      </c>
      <c r="J366" s="192" t="str">
        <f>IF('Dépenses rémunération au réel'!$J366="","",'Dépenses rémunération au réel'!$J366)</f>
        <v/>
      </c>
      <c r="K366" s="200" t="str">
        <f>IF('Dépenses rémunération au réel'!$K366="","",'Dépenses rémunération au réel'!$K366)</f>
        <v/>
      </c>
      <c r="L366" s="215" t="str">
        <f>IF('Dépenses rémunération au réel'!$L366=0,"",'Dépenses rémunération au réel'!$L366)</f>
        <v/>
      </c>
      <c r="M366" s="191"/>
      <c r="N366" s="337" t="str">
        <f t="shared" si="33"/>
        <v/>
      </c>
      <c r="O366" s="337" t="str">
        <f t="shared" si="34"/>
        <v/>
      </c>
      <c r="P366" s="191"/>
      <c r="Q366" s="340"/>
      <c r="R366" s="340"/>
      <c r="S366" s="141" t="str">
        <f t="shared" si="35"/>
        <v/>
      </c>
      <c r="T366" s="357"/>
      <c r="U366" s="193"/>
      <c r="V366" s="209" t="str">
        <f t="shared" si="31"/>
        <v/>
      </c>
      <c r="W366" s="209" t="str">
        <f t="shared" si="36"/>
        <v/>
      </c>
      <c r="X366" s="450" t="str">
        <f>IF(AND(OR(M366="KO",L366&lt;&gt;""),OR(M366="",N366="",O366="")),Listes!$A$68,IF(AND(L366&lt;S366,U366=""),Listes!$A$70,IF(AND(L366&lt;&gt;"",S366&lt;L366,T366=""),Listes!$A$72,IF(AND(Y366="",OR(M366&lt;&gt;"",N366&lt;&gt;"",O366&lt;&gt;"",P366&lt;&gt;"",Q366&lt;&gt;"",R366&lt;&gt;"")),Listes!$A$73,""))))</f>
        <v/>
      </c>
      <c r="Y366" s="291"/>
      <c r="Z366" s="155">
        <f t="shared" si="32"/>
        <v>0</v>
      </c>
    </row>
    <row r="367" spans="1:26" ht="16.149999999999999" customHeight="1" x14ac:dyDescent="0.35">
      <c r="A367" s="126">
        <v>361</v>
      </c>
      <c r="B367" s="206" t="str">
        <f>IF('Dépenses rémunération au réel'!$B367="","",'Dépenses rémunération au réel'!$B367)</f>
        <v/>
      </c>
      <c r="C367" s="206" t="str">
        <f>IF('Dépenses rémunération au réel'!$C367="","",'Dépenses rémunération au réel'!$C367)</f>
        <v/>
      </c>
      <c r="D367" s="207" t="str">
        <f>IF('Dépenses rémunération au réel'!$D367="","",'Dépenses rémunération au réel'!$D367)</f>
        <v/>
      </c>
      <c r="E367" s="123" t="str">
        <f>IF('Dépenses rémunération au réel'!$E367="","",'Dépenses rémunération au réel'!$E367)</f>
        <v/>
      </c>
      <c r="F367" s="123" t="str">
        <f>IF('Dépenses rémunération au réel'!$F367="","",'Dépenses rémunération au réel'!$F367)</f>
        <v/>
      </c>
      <c r="G367" s="296" t="str">
        <f>IF('Dépenses rémunération au réel'!$G367="","",'Dépenses rémunération au réel'!$G367)</f>
        <v/>
      </c>
      <c r="H367" s="296" t="str">
        <f>IF('Dépenses rémunération au réel'!$H367="","",'Dépenses rémunération au réel'!$H367)</f>
        <v/>
      </c>
      <c r="I367" s="140" t="str">
        <f>IF('Dépenses rémunération au réel'!$I367="","",'Dépenses rémunération au réel'!$I367)</f>
        <v/>
      </c>
      <c r="J367" s="192" t="str">
        <f>IF('Dépenses rémunération au réel'!$J367="","",'Dépenses rémunération au réel'!$J367)</f>
        <v/>
      </c>
      <c r="K367" s="200" t="str">
        <f>IF('Dépenses rémunération au réel'!$K367="","",'Dépenses rémunération au réel'!$K367)</f>
        <v/>
      </c>
      <c r="L367" s="215" t="str">
        <f>IF('Dépenses rémunération au réel'!$L367=0,"",'Dépenses rémunération au réel'!$L367)</f>
        <v/>
      </c>
      <c r="M367" s="191"/>
      <c r="N367" s="337" t="str">
        <f t="shared" si="33"/>
        <v/>
      </c>
      <c r="O367" s="337" t="str">
        <f t="shared" si="34"/>
        <v/>
      </c>
      <c r="P367" s="191"/>
      <c r="Q367" s="340"/>
      <c r="R367" s="340"/>
      <c r="S367" s="141" t="str">
        <f t="shared" si="35"/>
        <v/>
      </c>
      <c r="T367" s="357"/>
      <c r="U367" s="193"/>
      <c r="V367" s="209" t="str">
        <f t="shared" si="31"/>
        <v/>
      </c>
      <c r="W367" s="209" t="str">
        <f t="shared" si="36"/>
        <v/>
      </c>
      <c r="X367" s="450" t="str">
        <f>IF(AND(OR(M367="KO",L367&lt;&gt;""),OR(M367="",N367="",O367="")),Listes!$A$68,IF(AND(L367&lt;S367,U367=""),Listes!$A$70,IF(AND(L367&lt;&gt;"",S367&lt;L367,T367=""),Listes!$A$72,IF(AND(Y367="",OR(M367&lt;&gt;"",N367&lt;&gt;"",O367&lt;&gt;"",P367&lt;&gt;"",Q367&lt;&gt;"",R367&lt;&gt;"")),Listes!$A$73,""))))</f>
        <v/>
      </c>
      <c r="Y367" s="291"/>
      <c r="Z367" s="155">
        <f t="shared" si="32"/>
        <v>0</v>
      </c>
    </row>
    <row r="368" spans="1:26" ht="16.149999999999999" customHeight="1" x14ac:dyDescent="0.35">
      <c r="A368" s="126">
        <v>362</v>
      </c>
      <c r="B368" s="206" t="str">
        <f>IF('Dépenses rémunération au réel'!$B368="","",'Dépenses rémunération au réel'!$B368)</f>
        <v/>
      </c>
      <c r="C368" s="206" t="str">
        <f>IF('Dépenses rémunération au réel'!$C368="","",'Dépenses rémunération au réel'!$C368)</f>
        <v/>
      </c>
      <c r="D368" s="207" t="str">
        <f>IF('Dépenses rémunération au réel'!$D368="","",'Dépenses rémunération au réel'!$D368)</f>
        <v/>
      </c>
      <c r="E368" s="123" t="str">
        <f>IF('Dépenses rémunération au réel'!$E368="","",'Dépenses rémunération au réel'!$E368)</f>
        <v/>
      </c>
      <c r="F368" s="123" t="str">
        <f>IF('Dépenses rémunération au réel'!$F368="","",'Dépenses rémunération au réel'!$F368)</f>
        <v/>
      </c>
      <c r="G368" s="296" t="str">
        <f>IF('Dépenses rémunération au réel'!$G368="","",'Dépenses rémunération au réel'!$G368)</f>
        <v/>
      </c>
      <c r="H368" s="296" t="str">
        <f>IF('Dépenses rémunération au réel'!$H368="","",'Dépenses rémunération au réel'!$H368)</f>
        <v/>
      </c>
      <c r="I368" s="140" t="str">
        <f>IF('Dépenses rémunération au réel'!$I368="","",'Dépenses rémunération au réel'!$I368)</f>
        <v/>
      </c>
      <c r="J368" s="192" t="str">
        <f>IF('Dépenses rémunération au réel'!$J368="","",'Dépenses rémunération au réel'!$J368)</f>
        <v/>
      </c>
      <c r="K368" s="200" t="str">
        <f>IF('Dépenses rémunération au réel'!$K368="","",'Dépenses rémunération au réel'!$K368)</f>
        <v/>
      </c>
      <c r="L368" s="215" t="str">
        <f>IF('Dépenses rémunération au réel'!$L368=0,"",'Dépenses rémunération au réel'!$L368)</f>
        <v/>
      </c>
      <c r="M368" s="191"/>
      <c r="N368" s="337" t="str">
        <f t="shared" si="33"/>
        <v/>
      </c>
      <c r="O368" s="337" t="str">
        <f t="shared" si="34"/>
        <v/>
      </c>
      <c r="P368" s="191"/>
      <c r="Q368" s="340"/>
      <c r="R368" s="340"/>
      <c r="S368" s="141" t="str">
        <f t="shared" si="35"/>
        <v/>
      </c>
      <c r="T368" s="357"/>
      <c r="U368" s="193"/>
      <c r="V368" s="209" t="str">
        <f t="shared" si="31"/>
        <v/>
      </c>
      <c r="W368" s="209" t="str">
        <f t="shared" si="36"/>
        <v/>
      </c>
      <c r="X368" s="450" t="str">
        <f>IF(AND(OR(M368="KO",L368&lt;&gt;""),OR(M368="",N368="",O368="")),Listes!$A$68,IF(AND(L368&lt;S368,U368=""),Listes!$A$70,IF(AND(L368&lt;&gt;"",S368&lt;L368,T368=""),Listes!$A$72,IF(AND(Y368="",OR(M368&lt;&gt;"",N368&lt;&gt;"",O368&lt;&gt;"",P368&lt;&gt;"",Q368&lt;&gt;"",R368&lt;&gt;"")),Listes!$A$73,""))))</f>
        <v/>
      </c>
      <c r="Y368" s="291"/>
      <c r="Z368" s="155">
        <f t="shared" si="32"/>
        <v>0</v>
      </c>
    </row>
    <row r="369" spans="1:26" ht="16.149999999999999" customHeight="1" x14ac:dyDescent="0.35">
      <c r="A369" s="126">
        <v>363</v>
      </c>
      <c r="B369" s="206" t="str">
        <f>IF('Dépenses rémunération au réel'!$B369="","",'Dépenses rémunération au réel'!$B369)</f>
        <v/>
      </c>
      <c r="C369" s="206" t="str">
        <f>IF('Dépenses rémunération au réel'!$C369="","",'Dépenses rémunération au réel'!$C369)</f>
        <v/>
      </c>
      <c r="D369" s="207" t="str">
        <f>IF('Dépenses rémunération au réel'!$D369="","",'Dépenses rémunération au réel'!$D369)</f>
        <v/>
      </c>
      <c r="E369" s="123" t="str">
        <f>IF('Dépenses rémunération au réel'!$E369="","",'Dépenses rémunération au réel'!$E369)</f>
        <v/>
      </c>
      <c r="F369" s="123" t="str">
        <f>IF('Dépenses rémunération au réel'!$F369="","",'Dépenses rémunération au réel'!$F369)</f>
        <v/>
      </c>
      <c r="G369" s="296" t="str">
        <f>IF('Dépenses rémunération au réel'!$G369="","",'Dépenses rémunération au réel'!$G369)</f>
        <v/>
      </c>
      <c r="H369" s="296" t="str">
        <f>IF('Dépenses rémunération au réel'!$H369="","",'Dépenses rémunération au réel'!$H369)</f>
        <v/>
      </c>
      <c r="I369" s="140" t="str">
        <f>IF('Dépenses rémunération au réel'!$I369="","",'Dépenses rémunération au réel'!$I369)</f>
        <v/>
      </c>
      <c r="J369" s="192" t="str">
        <f>IF('Dépenses rémunération au réel'!$J369="","",'Dépenses rémunération au réel'!$J369)</f>
        <v/>
      </c>
      <c r="K369" s="200" t="str">
        <f>IF('Dépenses rémunération au réel'!$K369="","",'Dépenses rémunération au réel'!$K369)</f>
        <v/>
      </c>
      <c r="L369" s="215" t="str">
        <f>IF('Dépenses rémunération au réel'!$L369=0,"",'Dépenses rémunération au réel'!$L369)</f>
        <v/>
      </c>
      <c r="M369" s="191"/>
      <c r="N369" s="337" t="str">
        <f t="shared" si="33"/>
        <v/>
      </c>
      <c r="O369" s="337" t="str">
        <f t="shared" si="34"/>
        <v/>
      </c>
      <c r="P369" s="191"/>
      <c r="Q369" s="340"/>
      <c r="R369" s="340"/>
      <c r="S369" s="141" t="str">
        <f t="shared" si="35"/>
        <v/>
      </c>
      <c r="T369" s="357"/>
      <c r="U369" s="193"/>
      <c r="V369" s="209" t="str">
        <f t="shared" si="31"/>
        <v/>
      </c>
      <c r="W369" s="209" t="str">
        <f t="shared" si="36"/>
        <v/>
      </c>
      <c r="X369" s="450" t="str">
        <f>IF(AND(OR(M369="KO",L369&lt;&gt;""),OR(M369="",N369="",O369="")),Listes!$A$68,IF(AND(L369&lt;S369,U369=""),Listes!$A$70,IF(AND(L369&lt;&gt;"",S369&lt;L369,T369=""),Listes!$A$72,IF(AND(Y369="",OR(M369&lt;&gt;"",N369&lt;&gt;"",O369&lt;&gt;"",P369&lt;&gt;"",Q369&lt;&gt;"",R369&lt;&gt;"")),Listes!$A$73,""))))</f>
        <v/>
      </c>
      <c r="Y369" s="291"/>
      <c r="Z369" s="155">
        <f t="shared" si="32"/>
        <v>0</v>
      </c>
    </row>
    <row r="370" spans="1:26" ht="16.149999999999999" customHeight="1" x14ac:dyDescent="0.35">
      <c r="A370" s="126">
        <v>364</v>
      </c>
      <c r="B370" s="206" t="str">
        <f>IF('Dépenses rémunération au réel'!$B370="","",'Dépenses rémunération au réel'!$B370)</f>
        <v/>
      </c>
      <c r="C370" s="206" t="str">
        <f>IF('Dépenses rémunération au réel'!$C370="","",'Dépenses rémunération au réel'!$C370)</f>
        <v/>
      </c>
      <c r="D370" s="207" t="str">
        <f>IF('Dépenses rémunération au réel'!$D370="","",'Dépenses rémunération au réel'!$D370)</f>
        <v/>
      </c>
      <c r="E370" s="123" t="str">
        <f>IF('Dépenses rémunération au réel'!$E370="","",'Dépenses rémunération au réel'!$E370)</f>
        <v/>
      </c>
      <c r="F370" s="123" t="str">
        <f>IF('Dépenses rémunération au réel'!$F370="","",'Dépenses rémunération au réel'!$F370)</f>
        <v/>
      </c>
      <c r="G370" s="296" t="str">
        <f>IF('Dépenses rémunération au réel'!$G370="","",'Dépenses rémunération au réel'!$G370)</f>
        <v/>
      </c>
      <c r="H370" s="296" t="str">
        <f>IF('Dépenses rémunération au réel'!$H370="","",'Dépenses rémunération au réel'!$H370)</f>
        <v/>
      </c>
      <c r="I370" s="140" t="str">
        <f>IF('Dépenses rémunération au réel'!$I370="","",'Dépenses rémunération au réel'!$I370)</f>
        <v/>
      </c>
      <c r="J370" s="192" t="str">
        <f>IF('Dépenses rémunération au réel'!$J370="","",'Dépenses rémunération au réel'!$J370)</f>
        <v/>
      </c>
      <c r="K370" s="200" t="str">
        <f>IF('Dépenses rémunération au réel'!$K370="","",'Dépenses rémunération au réel'!$K370)</f>
        <v/>
      </c>
      <c r="L370" s="215" t="str">
        <f>IF('Dépenses rémunération au réel'!$L370=0,"",'Dépenses rémunération au réel'!$L370)</f>
        <v/>
      </c>
      <c r="M370" s="191"/>
      <c r="N370" s="337" t="str">
        <f t="shared" si="33"/>
        <v/>
      </c>
      <c r="O370" s="337" t="str">
        <f t="shared" si="34"/>
        <v/>
      </c>
      <c r="P370" s="191"/>
      <c r="Q370" s="340"/>
      <c r="R370" s="340"/>
      <c r="S370" s="141" t="str">
        <f t="shared" si="35"/>
        <v/>
      </c>
      <c r="T370" s="357"/>
      <c r="U370" s="193"/>
      <c r="V370" s="209" t="str">
        <f t="shared" si="31"/>
        <v/>
      </c>
      <c r="W370" s="209" t="str">
        <f t="shared" si="36"/>
        <v/>
      </c>
      <c r="X370" s="450" t="str">
        <f>IF(AND(OR(M370="KO",L370&lt;&gt;""),OR(M370="",N370="",O370="")),Listes!$A$68,IF(AND(L370&lt;S370,U370=""),Listes!$A$70,IF(AND(L370&lt;&gt;"",S370&lt;L370,T370=""),Listes!$A$72,IF(AND(Y370="",OR(M370&lt;&gt;"",N370&lt;&gt;"",O370&lt;&gt;"",P370&lt;&gt;"",Q370&lt;&gt;"",R370&lt;&gt;"")),Listes!$A$73,""))))</f>
        <v/>
      </c>
      <c r="Y370" s="291"/>
      <c r="Z370" s="155">
        <f t="shared" si="32"/>
        <v>0</v>
      </c>
    </row>
    <row r="371" spans="1:26" ht="16.149999999999999" customHeight="1" x14ac:dyDescent="0.35">
      <c r="A371" s="126">
        <v>365</v>
      </c>
      <c r="B371" s="206" t="str">
        <f>IF('Dépenses rémunération au réel'!$B371="","",'Dépenses rémunération au réel'!$B371)</f>
        <v/>
      </c>
      <c r="C371" s="206" t="str">
        <f>IF('Dépenses rémunération au réel'!$C371="","",'Dépenses rémunération au réel'!$C371)</f>
        <v/>
      </c>
      <c r="D371" s="207" t="str">
        <f>IF('Dépenses rémunération au réel'!$D371="","",'Dépenses rémunération au réel'!$D371)</f>
        <v/>
      </c>
      <c r="E371" s="123" t="str">
        <f>IF('Dépenses rémunération au réel'!$E371="","",'Dépenses rémunération au réel'!$E371)</f>
        <v/>
      </c>
      <c r="F371" s="123" t="str">
        <f>IF('Dépenses rémunération au réel'!$F371="","",'Dépenses rémunération au réel'!$F371)</f>
        <v/>
      </c>
      <c r="G371" s="296" t="str">
        <f>IF('Dépenses rémunération au réel'!$G371="","",'Dépenses rémunération au réel'!$G371)</f>
        <v/>
      </c>
      <c r="H371" s="296" t="str">
        <f>IF('Dépenses rémunération au réel'!$H371="","",'Dépenses rémunération au réel'!$H371)</f>
        <v/>
      </c>
      <c r="I371" s="140" t="str">
        <f>IF('Dépenses rémunération au réel'!$I371="","",'Dépenses rémunération au réel'!$I371)</f>
        <v/>
      </c>
      <c r="J371" s="192" t="str">
        <f>IF('Dépenses rémunération au réel'!$J371="","",'Dépenses rémunération au réel'!$J371)</f>
        <v/>
      </c>
      <c r="K371" s="200" t="str">
        <f>IF('Dépenses rémunération au réel'!$K371="","",'Dépenses rémunération au réel'!$K371)</f>
        <v/>
      </c>
      <c r="L371" s="215" t="str">
        <f>IF('Dépenses rémunération au réel'!$L371=0,"",'Dépenses rémunération au réel'!$L371)</f>
        <v/>
      </c>
      <c r="M371" s="191"/>
      <c r="N371" s="337" t="str">
        <f t="shared" si="33"/>
        <v/>
      </c>
      <c r="O371" s="337" t="str">
        <f t="shared" si="34"/>
        <v/>
      </c>
      <c r="P371" s="191"/>
      <c r="Q371" s="340"/>
      <c r="R371" s="340"/>
      <c r="S371" s="141" t="str">
        <f t="shared" si="35"/>
        <v/>
      </c>
      <c r="T371" s="357"/>
      <c r="U371" s="193"/>
      <c r="V371" s="209" t="str">
        <f t="shared" si="31"/>
        <v/>
      </c>
      <c r="W371" s="209" t="str">
        <f t="shared" si="36"/>
        <v/>
      </c>
      <c r="X371" s="450" t="str">
        <f>IF(AND(OR(M371="KO",L371&lt;&gt;""),OR(M371="",N371="",O371="")),Listes!$A$68,IF(AND(L371&lt;S371,U371=""),Listes!$A$70,IF(AND(L371&lt;&gt;"",S371&lt;L371,T371=""),Listes!$A$72,IF(AND(Y371="",OR(M371&lt;&gt;"",N371&lt;&gt;"",O371&lt;&gt;"",P371&lt;&gt;"",Q371&lt;&gt;"",R371&lt;&gt;"")),Listes!$A$73,""))))</f>
        <v/>
      </c>
      <c r="Y371" s="291"/>
      <c r="Z371" s="155">
        <f t="shared" si="32"/>
        <v>0</v>
      </c>
    </row>
    <row r="372" spans="1:26" ht="16.149999999999999" customHeight="1" x14ac:dyDescent="0.35">
      <c r="A372" s="126">
        <v>366</v>
      </c>
      <c r="B372" s="206" t="str">
        <f>IF('Dépenses rémunération au réel'!$B372="","",'Dépenses rémunération au réel'!$B372)</f>
        <v/>
      </c>
      <c r="C372" s="206" t="str">
        <f>IF('Dépenses rémunération au réel'!$C372="","",'Dépenses rémunération au réel'!$C372)</f>
        <v/>
      </c>
      <c r="D372" s="207" t="str">
        <f>IF('Dépenses rémunération au réel'!$D372="","",'Dépenses rémunération au réel'!$D372)</f>
        <v/>
      </c>
      <c r="E372" s="123" t="str">
        <f>IF('Dépenses rémunération au réel'!$E372="","",'Dépenses rémunération au réel'!$E372)</f>
        <v/>
      </c>
      <c r="F372" s="123" t="str">
        <f>IF('Dépenses rémunération au réel'!$F372="","",'Dépenses rémunération au réel'!$F372)</f>
        <v/>
      </c>
      <c r="G372" s="296" t="str">
        <f>IF('Dépenses rémunération au réel'!$G372="","",'Dépenses rémunération au réel'!$G372)</f>
        <v/>
      </c>
      <c r="H372" s="296" t="str">
        <f>IF('Dépenses rémunération au réel'!$H372="","",'Dépenses rémunération au réel'!$H372)</f>
        <v/>
      </c>
      <c r="I372" s="140" t="str">
        <f>IF('Dépenses rémunération au réel'!$I372="","",'Dépenses rémunération au réel'!$I372)</f>
        <v/>
      </c>
      <c r="J372" s="192" t="str">
        <f>IF('Dépenses rémunération au réel'!$J372="","",'Dépenses rémunération au réel'!$J372)</f>
        <v/>
      </c>
      <c r="K372" s="200" t="str">
        <f>IF('Dépenses rémunération au réel'!$K372="","",'Dépenses rémunération au réel'!$K372)</f>
        <v/>
      </c>
      <c r="L372" s="215" t="str">
        <f>IF('Dépenses rémunération au réel'!$L372=0,"",'Dépenses rémunération au réel'!$L372)</f>
        <v/>
      </c>
      <c r="M372" s="191"/>
      <c r="N372" s="337" t="str">
        <f t="shared" si="33"/>
        <v/>
      </c>
      <c r="O372" s="337" t="str">
        <f t="shared" si="34"/>
        <v/>
      </c>
      <c r="P372" s="191"/>
      <c r="Q372" s="340"/>
      <c r="R372" s="340"/>
      <c r="S372" s="141" t="str">
        <f t="shared" si="35"/>
        <v/>
      </c>
      <c r="T372" s="357"/>
      <c r="U372" s="193"/>
      <c r="V372" s="209" t="str">
        <f t="shared" si="31"/>
        <v/>
      </c>
      <c r="W372" s="209" t="str">
        <f t="shared" si="36"/>
        <v/>
      </c>
      <c r="X372" s="450" t="str">
        <f>IF(AND(OR(M372="KO",L372&lt;&gt;""),OR(M372="",N372="",O372="")),Listes!$A$68,IF(AND(L372&lt;S372,U372=""),Listes!$A$70,IF(AND(L372&lt;&gt;"",S372&lt;L372,T372=""),Listes!$A$72,IF(AND(Y372="",OR(M372&lt;&gt;"",N372&lt;&gt;"",O372&lt;&gt;"",P372&lt;&gt;"",Q372&lt;&gt;"",R372&lt;&gt;"")),Listes!$A$73,""))))</f>
        <v/>
      </c>
      <c r="Y372" s="291"/>
      <c r="Z372" s="155">
        <f t="shared" si="32"/>
        <v>0</v>
      </c>
    </row>
    <row r="373" spans="1:26" ht="16.149999999999999" customHeight="1" x14ac:dyDescent="0.35">
      <c r="A373" s="126">
        <v>367</v>
      </c>
      <c r="B373" s="206" t="str">
        <f>IF('Dépenses rémunération au réel'!$B373="","",'Dépenses rémunération au réel'!$B373)</f>
        <v/>
      </c>
      <c r="C373" s="206" t="str">
        <f>IF('Dépenses rémunération au réel'!$C373="","",'Dépenses rémunération au réel'!$C373)</f>
        <v/>
      </c>
      <c r="D373" s="207" t="str">
        <f>IF('Dépenses rémunération au réel'!$D373="","",'Dépenses rémunération au réel'!$D373)</f>
        <v/>
      </c>
      <c r="E373" s="123" t="str">
        <f>IF('Dépenses rémunération au réel'!$E373="","",'Dépenses rémunération au réel'!$E373)</f>
        <v/>
      </c>
      <c r="F373" s="123" t="str">
        <f>IF('Dépenses rémunération au réel'!$F373="","",'Dépenses rémunération au réel'!$F373)</f>
        <v/>
      </c>
      <c r="G373" s="296" t="str">
        <f>IF('Dépenses rémunération au réel'!$G373="","",'Dépenses rémunération au réel'!$G373)</f>
        <v/>
      </c>
      <c r="H373" s="296" t="str">
        <f>IF('Dépenses rémunération au réel'!$H373="","",'Dépenses rémunération au réel'!$H373)</f>
        <v/>
      </c>
      <c r="I373" s="140" t="str">
        <f>IF('Dépenses rémunération au réel'!$I373="","",'Dépenses rémunération au réel'!$I373)</f>
        <v/>
      </c>
      <c r="J373" s="192" t="str">
        <f>IF('Dépenses rémunération au réel'!$J373="","",'Dépenses rémunération au réel'!$J373)</f>
        <v/>
      </c>
      <c r="K373" s="200" t="str">
        <f>IF('Dépenses rémunération au réel'!$K373="","",'Dépenses rémunération au réel'!$K373)</f>
        <v/>
      </c>
      <c r="L373" s="215" t="str">
        <f>IF('Dépenses rémunération au réel'!$L373=0,"",'Dépenses rémunération au réel'!$L373)</f>
        <v/>
      </c>
      <c r="M373" s="191"/>
      <c r="N373" s="337" t="str">
        <f t="shared" si="33"/>
        <v/>
      </c>
      <c r="O373" s="337" t="str">
        <f t="shared" si="34"/>
        <v/>
      </c>
      <c r="P373" s="191"/>
      <c r="Q373" s="340"/>
      <c r="R373" s="340"/>
      <c r="S373" s="141" t="str">
        <f t="shared" si="35"/>
        <v/>
      </c>
      <c r="T373" s="357"/>
      <c r="U373" s="193"/>
      <c r="V373" s="209" t="str">
        <f t="shared" si="31"/>
        <v/>
      </c>
      <c r="W373" s="209" t="str">
        <f t="shared" si="36"/>
        <v/>
      </c>
      <c r="X373" s="450" t="str">
        <f>IF(AND(OR(M373="KO",L373&lt;&gt;""),OR(M373="",N373="",O373="")),Listes!$A$68,IF(AND(L373&lt;S373,U373=""),Listes!$A$70,IF(AND(L373&lt;&gt;"",S373&lt;L373,T373=""),Listes!$A$72,IF(AND(Y373="",OR(M373&lt;&gt;"",N373&lt;&gt;"",O373&lt;&gt;"",P373&lt;&gt;"",Q373&lt;&gt;"",R373&lt;&gt;"")),Listes!$A$73,""))))</f>
        <v/>
      </c>
      <c r="Y373" s="291"/>
      <c r="Z373" s="155">
        <f t="shared" si="32"/>
        <v>0</v>
      </c>
    </row>
    <row r="374" spans="1:26" ht="16.149999999999999" customHeight="1" x14ac:dyDescent="0.35">
      <c r="A374" s="126">
        <v>368</v>
      </c>
      <c r="B374" s="206" t="str">
        <f>IF('Dépenses rémunération au réel'!$B374="","",'Dépenses rémunération au réel'!$B374)</f>
        <v/>
      </c>
      <c r="C374" s="206" t="str">
        <f>IF('Dépenses rémunération au réel'!$C374="","",'Dépenses rémunération au réel'!$C374)</f>
        <v/>
      </c>
      <c r="D374" s="207" t="str">
        <f>IF('Dépenses rémunération au réel'!$D374="","",'Dépenses rémunération au réel'!$D374)</f>
        <v/>
      </c>
      <c r="E374" s="123" t="str">
        <f>IF('Dépenses rémunération au réel'!$E374="","",'Dépenses rémunération au réel'!$E374)</f>
        <v/>
      </c>
      <c r="F374" s="123" t="str">
        <f>IF('Dépenses rémunération au réel'!$F374="","",'Dépenses rémunération au réel'!$F374)</f>
        <v/>
      </c>
      <c r="G374" s="296" t="str">
        <f>IF('Dépenses rémunération au réel'!$G374="","",'Dépenses rémunération au réel'!$G374)</f>
        <v/>
      </c>
      <c r="H374" s="296" t="str">
        <f>IF('Dépenses rémunération au réel'!$H374="","",'Dépenses rémunération au réel'!$H374)</f>
        <v/>
      </c>
      <c r="I374" s="140" t="str">
        <f>IF('Dépenses rémunération au réel'!$I374="","",'Dépenses rémunération au réel'!$I374)</f>
        <v/>
      </c>
      <c r="J374" s="192" t="str">
        <f>IF('Dépenses rémunération au réel'!$J374="","",'Dépenses rémunération au réel'!$J374)</f>
        <v/>
      </c>
      <c r="K374" s="200" t="str">
        <f>IF('Dépenses rémunération au réel'!$K374="","",'Dépenses rémunération au réel'!$K374)</f>
        <v/>
      </c>
      <c r="L374" s="215" t="str">
        <f>IF('Dépenses rémunération au réel'!$L374=0,"",'Dépenses rémunération au réel'!$L374)</f>
        <v/>
      </c>
      <c r="M374" s="191"/>
      <c r="N374" s="337" t="str">
        <f t="shared" si="33"/>
        <v/>
      </c>
      <c r="O374" s="337" t="str">
        <f t="shared" si="34"/>
        <v/>
      </c>
      <c r="P374" s="191"/>
      <c r="Q374" s="340"/>
      <c r="R374" s="340"/>
      <c r="S374" s="141" t="str">
        <f t="shared" si="35"/>
        <v/>
      </c>
      <c r="T374" s="357"/>
      <c r="U374" s="193"/>
      <c r="V374" s="209" t="str">
        <f t="shared" si="31"/>
        <v/>
      </c>
      <c r="W374" s="209" t="str">
        <f t="shared" si="36"/>
        <v/>
      </c>
      <c r="X374" s="450" t="str">
        <f>IF(AND(OR(M374="KO",L374&lt;&gt;""),OR(M374="",N374="",O374="")),Listes!$A$68,IF(AND(L374&lt;S374,U374=""),Listes!$A$70,IF(AND(L374&lt;&gt;"",S374&lt;L374,T374=""),Listes!$A$72,IF(AND(Y374="",OR(M374&lt;&gt;"",N374&lt;&gt;"",O374&lt;&gt;"",P374&lt;&gt;"",Q374&lt;&gt;"",R374&lt;&gt;"")),Listes!$A$73,""))))</f>
        <v/>
      </c>
      <c r="Y374" s="291"/>
      <c r="Z374" s="155">
        <f t="shared" si="32"/>
        <v>0</v>
      </c>
    </row>
    <row r="375" spans="1:26" ht="16.149999999999999" customHeight="1" x14ac:dyDescent="0.35">
      <c r="A375" s="126">
        <v>369</v>
      </c>
      <c r="B375" s="206" t="str">
        <f>IF('Dépenses rémunération au réel'!$B375="","",'Dépenses rémunération au réel'!$B375)</f>
        <v/>
      </c>
      <c r="C375" s="206" t="str">
        <f>IF('Dépenses rémunération au réel'!$C375="","",'Dépenses rémunération au réel'!$C375)</f>
        <v/>
      </c>
      <c r="D375" s="207" t="str">
        <f>IF('Dépenses rémunération au réel'!$D375="","",'Dépenses rémunération au réel'!$D375)</f>
        <v/>
      </c>
      <c r="E375" s="123" t="str">
        <f>IF('Dépenses rémunération au réel'!$E375="","",'Dépenses rémunération au réel'!$E375)</f>
        <v/>
      </c>
      <c r="F375" s="123" t="str">
        <f>IF('Dépenses rémunération au réel'!$F375="","",'Dépenses rémunération au réel'!$F375)</f>
        <v/>
      </c>
      <c r="G375" s="296" t="str">
        <f>IF('Dépenses rémunération au réel'!$G375="","",'Dépenses rémunération au réel'!$G375)</f>
        <v/>
      </c>
      <c r="H375" s="296" t="str">
        <f>IF('Dépenses rémunération au réel'!$H375="","",'Dépenses rémunération au réel'!$H375)</f>
        <v/>
      </c>
      <c r="I375" s="140" t="str">
        <f>IF('Dépenses rémunération au réel'!$I375="","",'Dépenses rémunération au réel'!$I375)</f>
        <v/>
      </c>
      <c r="J375" s="192" t="str">
        <f>IF('Dépenses rémunération au réel'!$J375="","",'Dépenses rémunération au réel'!$J375)</f>
        <v/>
      </c>
      <c r="K375" s="200" t="str">
        <f>IF('Dépenses rémunération au réel'!$K375="","",'Dépenses rémunération au réel'!$K375)</f>
        <v/>
      </c>
      <c r="L375" s="215" t="str">
        <f>IF('Dépenses rémunération au réel'!$L375=0,"",'Dépenses rémunération au réel'!$L375)</f>
        <v/>
      </c>
      <c r="M375" s="191"/>
      <c r="N375" s="337" t="str">
        <f t="shared" si="33"/>
        <v/>
      </c>
      <c r="O375" s="337" t="str">
        <f t="shared" si="34"/>
        <v/>
      </c>
      <c r="P375" s="191"/>
      <c r="Q375" s="340"/>
      <c r="R375" s="340"/>
      <c r="S375" s="141" t="str">
        <f t="shared" si="35"/>
        <v/>
      </c>
      <c r="T375" s="357"/>
      <c r="U375" s="193"/>
      <c r="V375" s="209" t="str">
        <f t="shared" si="31"/>
        <v/>
      </c>
      <c r="W375" s="209" t="str">
        <f t="shared" si="36"/>
        <v/>
      </c>
      <c r="X375" s="450" t="str">
        <f>IF(AND(OR(M375="KO",L375&lt;&gt;""),OR(M375="",N375="",O375="")),Listes!$A$68,IF(AND(L375&lt;S375,U375=""),Listes!$A$70,IF(AND(L375&lt;&gt;"",S375&lt;L375,T375=""),Listes!$A$72,IF(AND(Y375="",OR(M375&lt;&gt;"",N375&lt;&gt;"",O375&lt;&gt;"",P375&lt;&gt;"",Q375&lt;&gt;"",R375&lt;&gt;"")),Listes!$A$73,""))))</f>
        <v/>
      </c>
      <c r="Y375" s="291"/>
      <c r="Z375" s="155">
        <f t="shared" si="32"/>
        <v>0</v>
      </c>
    </row>
    <row r="376" spans="1:26" ht="16.149999999999999" customHeight="1" x14ac:dyDescent="0.35">
      <c r="A376" s="126">
        <v>370</v>
      </c>
      <c r="B376" s="206" t="str">
        <f>IF('Dépenses rémunération au réel'!$B376="","",'Dépenses rémunération au réel'!$B376)</f>
        <v/>
      </c>
      <c r="C376" s="206" t="str">
        <f>IF('Dépenses rémunération au réel'!$C376="","",'Dépenses rémunération au réel'!$C376)</f>
        <v/>
      </c>
      <c r="D376" s="207" t="str">
        <f>IF('Dépenses rémunération au réel'!$D376="","",'Dépenses rémunération au réel'!$D376)</f>
        <v/>
      </c>
      <c r="E376" s="123" t="str">
        <f>IF('Dépenses rémunération au réel'!$E376="","",'Dépenses rémunération au réel'!$E376)</f>
        <v/>
      </c>
      <c r="F376" s="123" t="str">
        <f>IF('Dépenses rémunération au réel'!$F376="","",'Dépenses rémunération au réel'!$F376)</f>
        <v/>
      </c>
      <c r="G376" s="296" t="str">
        <f>IF('Dépenses rémunération au réel'!$G376="","",'Dépenses rémunération au réel'!$G376)</f>
        <v/>
      </c>
      <c r="H376" s="296" t="str">
        <f>IF('Dépenses rémunération au réel'!$H376="","",'Dépenses rémunération au réel'!$H376)</f>
        <v/>
      </c>
      <c r="I376" s="140" t="str">
        <f>IF('Dépenses rémunération au réel'!$I376="","",'Dépenses rémunération au réel'!$I376)</f>
        <v/>
      </c>
      <c r="J376" s="192" t="str">
        <f>IF('Dépenses rémunération au réel'!$J376="","",'Dépenses rémunération au réel'!$J376)</f>
        <v/>
      </c>
      <c r="K376" s="200" t="str">
        <f>IF('Dépenses rémunération au réel'!$K376="","",'Dépenses rémunération au réel'!$K376)</f>
        <v/>
      </c>
      <c r="L376" s="215" t="str">
        <f>IF('Dépenses rémunération au réel'!$L376=0,"",'Dépenses rémunération au réel'!$L376)</f>
        <v/>
      </c>
      <c r="M376" s="191"/>
      <c r="N376" s="337" t="str">
        <f t="shared" si="33"/>
        <v/>
      </c>
      <c r="O376" s="337" t="str">
        <f t="shared" si="34"/>
        <v/>
      </c>
      <c r="P376" s="191"/>
      <c r="Q376" s="340"/>
      <c r="R376" s="340"/>
      <c r="S376" s="141" t="str">
        <f t="shared" si="35"/>
        <v/>
      </c>
      <c r="T376" s="357"/>
      <c r="U376" s="193"/>
      <c r="V376" s="209" t="str">
        <f t="shared" si="31"/>
        <v/>
      </c>
      <c r="W376" s="209" t="str">
        <f t="shared" si="36"/>
        <v/>
      </c>
      <c r="X376" s="450" t="str">
        <f>IF(AND(OR(M376="KO",L376&lt;&gt;""),OR(M376="",N376="",O376="")),Listes!$A$68,IF(AND(L376&lt;S376,U376=""),Listes!$A$70,IF(AND(L376&lt;&gt;"",S376&lt;L376,T376=""),Listes!$A$72,IF(AND(Y376="",OR(M376&lt;&gt;"",N376&lt;&gt;"",O376&lt;&gt;"",P376&lt;&gt;"",Q376&lt;&gt;"",R376&lt;&gt;"")),Listes!$A$73,""))))</f>
        <v/>
      </c>
      <c r="Y376" s="291"/>
      <c r="Z376" s="155">
        <f t="shared" si="32"/>
        <v>0</v>
      </c>
    </row>
    <row r="377" spans="1:26" ht="16.149999999999999" customHeight="1" x14ac:dyDescent="0.35">
      <c r="A377" s="126">
        <v>371</v>
      </c>
      <c r="B377" s="206" t="str">
        <f>IF('Dépenses rémunération au réel'!$B377="","",'Dépenses rémunération au réel'!$B377)</f>
        <v/>
      </c>
      <c r="C377" s="206" t="str">
        <f>IF('Dépenses rémunération au réel'!$C377="","",'Dépenses rémunération au réel'!$C377)</f>
        <v/>
      </c>
      <c r="D377" s="207" t="str">
        <f>IF('Dépenses rémunération au réel'!$D377="","",'Dépenses rémunération au réel'!$D377)</f>
        <v/>
      </c>
      <c r="E377" s="123" t="str">
        <f>IF('Dépenses rémunération au réel'!$E377="","",'Dépenses rémunération au réel'!$E377)</f>
        <v/>
      </c>
      <c r="F377" s="123" t="str">
        <f>IF('Dépenses rémunération au réel'!$F377="","",'Dépenses rémunération au réel'!$F377)</f>
        <v/>
      </c>
      <c r="G377" s="296" t="str">
        <f>IF('Dépenses rémunération au réel'!$G377="","",'Dépenses rémunération au réel'!$G377)</f>
        <v/>
      </c>
      <c r="H377" s="296" t="str">
        <f>IF('Dépenses rémunération au réel'!$H377="","",'Dépenses rémunération au réel'!$H377)</f>
        <v/>
      </c>
      <c r="I377" s="140" t="str">
        <f>IF('Dépenses rémunération au réel'!$I377="","",'Dépenses rémunération au réel'!$I377)</f>
        <v/>
      </c>
      <c r="J377" s="192" t="str">
        <f>IF('Dépenses rémunération au réel'!$J377="","",'Dépenses rémunération au réel'!$J377)</f>
        <v/>
      </c>
      <c r="K377" s="200" t="str">
        <f>IF('Dépenses rémunération au réel'!$K377="","",'Dépenses rémunération au réel'!$K377)</f>
        <v/>
      </c>
      <c r="L377" s="215" t="str">
        <f>IF('Dépenses rémunération au réel'!$L377=0,"",'Dépenses rémunération au réel'!$L377)</f>
        <v/>
      </c>
      <c r="M377" s="191"/>
      <c r="N377" s="337" t="str">
        <f t="shared" si="33"/>
        <v/>
      </c>
      <c r="O377" s="337" t="str">
        <f t="shared" si="34"/>
        <v/>
      </c>
      <c r="P377" s="191"/>
      <c r="Q377" s="340"/>
      <c r="R377" s="340"/>
      <c r="S377" s="141" t="str">
        <f t="shared" si="35"/>
        <v/>
      </c>
      <c r="T377" s="357"/>
      <c r="U377" s="193"/>
      <c r="V377" s="209" t="str">
        <f t="shared" si="31"/>
        <v/>
      </c>
      <c r="W377" s="209" t="str">
        <f t="shared" si="36"/>
        <v/>
      </c>
      <c r="X377" s="450" t="str">
        <f>IF(AND(OR(M377="KO",L377&lt;&gt;""),OR(M377="",N377="",O377="")),Listes!$A$68,IF(AND(L377&lt;S377,U377=""),Listes!$A$70,IF(AND(L377&lt;&gt;"",S377&lt;L377,T377=""),Listes!$A$72,IF(AND(Y377="",OR(M377&lt;&gt;"",N377&lt;&gt;"",O377&lt;&gt;"",P377&lt;&gt;"",Q377&lt;&gt;"",R377&lt;&gt;"")),Listes!$A$73,""))))</f>
        <v/>
      </c>
      <c r="Y377" s="291"/>
      <c r="Z377" s="155">
        <f t="shared" si="32"/>
        <v>0</v>
      </c>
    </row>
    <row r="378" spans="1:26" ht="16.149999999999999" customHeight="1" x14ac:dyDescent="0.35">
      <c r="A378" s="126">
        <v>372</v>
      </c>
      <c r="B378" s="206" t="str">
        <f>IF('Dépenses rémunération au réel'!$B378="","",'Dépenses rémunération au réel'!$B378)</f>
        <v/>
      </c>
      <c r="C378" s="206" t="str">
        <f>IF('Dépenses rémunération au réel'!$C378="","",'Dépenses rémunération au réel'!$C378)</f>
        <v/>
      </c>
      <c r="D378" s="207" t="str">
        <f>IF('Dépenses rémunération au réel'!$D378="","",'Dépenses rémunération au réel'!$D378)</f>
        <v/>
      </c>
      <c r="E378" s="123" t="str">
        <f>IF('Dépenses rémunération au réel'!$E378="","",'Dépenses rémunération au réel'!$E378)</f>
        <v/>
      </c>
      <c r="F378" s="123" t="str">
        <f>IF('Dépenses rémunération au réel'!$F378="","",'Dépenses rémunération au réel'!$F378)</f>
        <v/>
      </c>
      <c r="G378" s="296" t="str">
        <f>IF('Dépenses rémunération au réel'!$G378="","",'Dépenses rémunération au réel'!$G378)</f>
        <v/>
      </c>
      <c r="H378" s="296" t="str">
        <f>IF('Dépenses rémunération au réel'!$H378="","",'Dépenses rémunération au réel'!$H378)</f>
        <v/>
      </c>
      <c r="I378" s="140" t="str">
        <f>IF('Dépenses rémunération au réel'!$I378="","",'Dépenses rémunération au réel'!$I378)</f>
        <v/>
      </c>
      <c r="J378" s="192" t="str">
        <f>IF('Dépenses rémunération au réel'!$J378="","",'Dépenses rémunération au réel'!$J378)</f>
        <v/>
      </c>
      <c r="K378" s="200" t="str">
        <f>IF('Dépenses rémunération au réel'!$K378="","",'Dépenses rémunération au réel'!$K378)</f>
        <v/>
      </c>
      <c r="L378" s="215" t="str">
        <f>IF('Dépenses rémunération au réel'!$L378=0,"",'Dépenses rémunération au réel'!$L378)</f>
        <v/>
      </c>
      <c r="M378" s="191"/>
      <c r="N378" s="337" t="str">
        <f t="shared" si="33"/>
        <v/>
      </c>
      <c r="O378" s="337" t="str">
        <f t="shared" si="34"/>
        <v/>
      </c>
      <c r="P378" s="191"/>
      <c r="Q378" s="340"/>
      <c r="R378" s="340"/>
      <c r="S378" s="141" t="str">
        <f t="shared" si="35"/>
        <v/>
      </c>
      <c r="T378" s="357"/>
      <c r="U378" s="193"/>
      <c r="V378" s="209" t="str">
        <f t="shared" si="31"/>
        <v/>
      </c>
      <c r="W378" s="209" t="str">
        <f t="shared" si="36"/>
        <v/>
      </c>
      <c r="X378" s="450" t="str">
        <f>IF(AND(OR(M378="KO",L378&lt;&gt;""),OR(M378="",N378="",O378="")),Listes!$A$68,IF(AND(L378&lt;S378,U378=""),Listes!$A$70,IF(AND(L378&lt;&gt;"",S378&lt;L378,T378=""),Listes!$A$72,IF(AND(Y378="",OR(M378&lt;&gt;"",N378&lt;&gt;"",O378&lt;&gt;"",P378&lt;&gt;"",Q378&lt;&gt;"",R378&lt;&gt;"")),Listes!$A$73,""))))</f>
        <v/>
      </c>
      <c r="Y378" s="291"/>
      <c r="Z378" s="155">
        <f t="shared" si="32"/>
        <v>0</v>
      </c>
    </row>
    <row r="379" spans="1:26" ht="16.149999999999999" customHeight="1" x14ac:dyDescent="0.35">
      <c r="A379" s="126">
        <v>373</v>
      </c>
      <c r="B379" s="206" t="str">
        <f>IF('Dépenses rémunération au réel'!$B379="","",'Dépenses rémunération au réel'!$B379)</f>
        <v/>
      </c>
      <c r="C379" s="206" t="str">
        <f>IF('Dépenses rémunération au réel'!$C379="","",'Dépenses rémunération au réel'!$C379)</f>
        <v/>
      </c>
      <c r="D379" s="207" t="str">
        <f>IF('Dépenses rémunération au réel'!$D379="","",'Dépenses rémunération au réel'!$D379)</f>
        <v/>
      </c>
      <c r="E379" s="123" t="str">
        <f>IF('Dépenses rémunération au réel'!$E379="","",'Dépenses rémunération au réel'!$E379)</f>
        <v/>
      </c>
      <c r="F379" s="123" t="str">
        <f>IF('Dépenses rémunération au réel'!$F379="","",'Dépenses rémunération au réel'!$F379)</f>
        <v/>
      </c>
      <c r="G379" s="296" t="str">
        <f>IF('Dépenses rémunération au réel'!$G379="","",'Dépenses rémunération au réel'!$G379)</f>
        <v/>
      </c>
      <c r="H379" s="296" t="str">
        <f>IF('Dépenses rémunération au réel'!$H379="","",'Dépenses rémunération au réel'!$H379)</f>
        <v/>
      </c>
      <c r="I379" s="140" t="str">
        <f>IF('Dépenses rémunération au réel'!$I379="","",'Dépenses rémunération au réel'!$I379)</f>
        <v/>
      </c>
      <c r="J379" s="192" t="str">
        <f>IF('Dépenses rémunération au réel'!$J379="","",'Dépenses rémunération au réel'!$J379)</f>
        <v/>
      </c>
      <c r="K379" s="200" t="str">
        <f>IF('Dépenses rémunération au réel'!$K379="","",'Dépenses rémunération au réel'!$K379)</f>
        <v/>
      </c>
      <c r="L379" s="215" t="str">
        <f>IF('Dépenses rémunération au réel'!$L379=0,"",'Dépenses rémunération au réel'!$L379)</f>
        <v/>
      </c>
      <c r="M379" s="191"/>
      <c r="N379" s="337" t="str">
        <f t="shared" si="33"/>
        <v/>
      </c>
      <c r="O379" s="337" t="str">
        <f t="shared" si="34"/>
        <v/>
      </c>
      <c r="P379" s="191"/>
      <c r="Q379" s="340"/>
      <c r="R379" s="340"/>
      <c r="S379" s="141" t="str">
        <f t="shared" si="35"/>
        <v/>
      </c>
      <c r="T379" s="357"/>
      <c r="U379" s="193"/>
      <c r="V379" s="209" t="str">
        <f t="shared" si="31"/>
        <v/>
      </c>
      <c r="W379" s="209" t="str">
        <f t="shared" si="36"/>
        <v/>
      </c>
      <c r="X379" s="450" t="str">
        <f>IF(AND(OR(M379="KO",L379&lt;&gt;""),OR(M379="",N379="",O379="")),Listes!$A$68,IF(AND(L379&lt;S379,U379=""),Listes!$A$70,IF(AND(L379&lt;&gt;"",S379&lt;L379,T379=""),Listes!$A$72,IF(AND(Y379="",OR(M379&lt;&gt;"",N379&lt;&gt;"",O379&lt;&gt;"",P379&lt;&gt;"",Q379&lt;&gt;"",R379&lt;&gt;"")),Listes!$A$73,""))))</f>
        <v/>
      </c>
      <c r="Y379" s="291"/>
      <c r="Z379" s="155">
        <f t="shared" si="32"/>
        <v>0</v>
      </c>
    </row>
    <row r="380" spans="1:26" ht="16.149999999999999" customHeight="1" x14ac:dyDescent="0.35">
      <c r="A380" s="126">
        <v>374</v>
      </c>
      <c r="B380" s="206" t="str">
        <f>IF('Dépenses rémunération au réel'!$B380="","",'Dépenses rémunération au réel'!$B380)</f>
        <v/>
      </c>
      <c r="C380" s="206" t="str">
        <f>IF('Dépenses rémunération au réel'!$C380="","",'Dépenses rémunération au réel'!$C380)</f>
        <v/>
      </c>
      <c r="D380" s="207" t="str">
        <f>IF('Dépenses rémunération au réel'!$D380="","",'Dépenses rémunération au réel'!$D380)</f>
        <v/>
      </c>
      <c r="E380" s="123" t="str">
        <f>IF('Dépenses rémunération au réel'!$E380="","",'Dépenses rémunération au réel'!$E380)</f>
        <v/>
      </c>
      <c r="F380" s="123" t="str">
        <f>IF('Dépenses rémunération au réel'!$F380="","",'Dépenses rémunération au réel'!$F380)</f>
        <v/>
      </c>
      <c r="G380" s="296" t="str">
        <f>IF('Dépenses rémunération au réel'!$G380="","",'Dépenses rémunération au réel'!$G380)</f>
        <v/>
      </c>
      <c r="H380" s="296" t="str">
        <f>IF('Dépenses rémunération au réel'!$H380="","",'Dépenses rémunération au réel'!$H380)</f>
        <v/>
      </c>
      <c r="I380" s="140" t="str">
        <f>IF('Dépenses rémunération au réel'!$I380="","",'Dépenses rémunération au réel'!$I380)</f>
        <v/>
      </c>
      <c r="J380" s="192" t="str">
        <f>IF('Dépenses rémunération au réel'!$J380="","",'Dépenses rémunération au réel'!$J380)</f>
        <v/>
      </c>
      <c r="K380" s="200" t="str">
        <f>IF('Dépenses rémunération au réel'!$K380="","",'Dépenses rémunération au réel'!$K380)</f>
        <v/>
      </c>
      <c r="L380" s="215" t="str">
        <f>IF('Dépenses rémunération au réel'!$L380=0,"",'Dépenses rémunération au réel'!$L380)</f>
        <v/>
      </c>
      <c r="M380" s="191"/>
      <c r="N380" s="337" t="str">
        <f t="shared" si="33"/>
        <v/>
      </c>
      <c r="O380" s="337" t="str">
        <f t="shared" si="34"/>
        <v/>
      </c>
      <c r="P380" s="191"/>
      <c r="Q380" s="340"/>
      <c r="R380" s="340"/>
      <c r="S380" s="141" t="str">
        <f t="shared" si="35"/>
        <v/>
      </c>
      <c r="T380" s="357"/>
      <c r="U380" s="193"/>
      <c r="V380" s="209" t="str">
        <f t="shared" si="31"/>
        <v/>
      </c>
      <c r="W380" s="209" t="str">
        <f t="shared" si="36"/>
        <v/>
      </c>
      <c r="X380" s="450" t="str">
        <f>IF(AND(OR(M380="KO",L380&lt;&gt;""),OR(M380="",N380="",O380="")),Listes!$A$68,IF(AND(L380&lt;S380,U380=""),Listes!$A$70,IF(AND(L380&lt;&gt;"",S380&lt;L380,T380=""),Listes!$A$72,IF(AND(Y380="",OR(M380&lt;&gt;"",N380&lt;&gt;"",O380&lt;&gt;"",P380&lt;&gt;"",Q380&lt;&gt;"",R380&lt;&gt;"")),Listes!$A$73,""))))</f>
        <v/>
      </c>
      <c r="Y380" s="291"/>
      <c r="Z380" s="155">
        <f t="shared" si="32"/>
        <v>0</v>
      </c>
    </row>
    <row r="381" spans="1:26" ht="16.149999999999999" customHeight="1" x14ac:dyDescent="0.35">
      <c r="A381" s="126">
        <v>375</v>
      </c>
      <c r="B381" s="206" t="str">
        <f>IF('Dépenses rémunération au réel'!$B381="","",'Dépenses rémunération au réel'!$B381)</f>
        <v/>
      </c>
      <c r="C381" s="206" t="str">
        <f>IF('Dépenses rémunération au réel'!$C381="","",'Dépenses rémunération au réel'!$C381)</f>
        <v/>
      </c>
      <c r="D381" s="207" t="str">
        <f>IF('Dépenses rémunération au réel'!$D381="","",'Dépenses rémunération au réel'!$D381)</f>
        <v/>
      </c>
      <c r="E381" s="123" t="str">
        <f>IF('Dépenses rémunération au réel'!$E381="","",'Dépenses rémunération au réel'!$E381)</f>
        <v/>
      </c>
      <c r="F381" s="123" t="str">
        <f>IF('Dépenses rémunération au réel'!$F381="","",'Dépenses rémunération au réel'!$F381)</f>
        <v/>
      </c>
      <c r="G381" s="296" t="str">
        <f>IF('Dépenses rémunération au réel'!$G381="","",'Dépenses rémunération au réel'!$G381)</f>
        <v/>
      </c>
      <c r="H381" s="296" t="str">
        <f>IF('Dépenses rémunération au réel'!$H381="","",'Dépenses rémunération au réel'!$H381)</f>
        <v/>
      </c>
      <c r="I381" s="140" t="str">
        <f>IF('Dépenses rémunération au réel'!$I381="","",'Dépenses rémunération au réel'!$I381)</f>
        <v/>
      </c>
      <c r="J381" s="192" t="str">
        <f>IF('Dépenses rémunération au réel'!$J381="","",'Dépenses rémunération au réel'!$J381)</f>
        <v/>
      </c>
      <c r="K381" s="200" t="str">
        <f>IF('Dépenses rémunération au réel'!$K381="","",'Dépenses rémunération au réel'!$K381)</f>
        <v/>
      </c>
      <c r="L381" s="215" t="str">
        <f>IF('Dépenses rémunération au réel'!$L381=0,"",'Dépenses rémunération au réel'!$L381)</f>
        <v/>
      </c>
      <c r="M381" s="191"/>
      <c r="N381" s="337" t="str">
        <f t="shared" si="33"/>
        <v/>
      </c>
      <c r="O381" s="337" t="str">
        <f t="shared" si="34"/>
        <v/>
      </c>
      <c r="P381" s="191"/>
      <c r="Q381" s="340"/>
      <c r="R381" s="340"/>
      <c r="S381" s="141" t="str">
        <f t="shared" si="35"/>
        <v/>
      </c>
      <c r="T381" s="357"/>
      <c r="U381" s="193"/>
      <c r="V381" s="209" t="str">
        <f t="shared" si="31"/>
        <v/>
      </c>
      <c r="W381" s="209" t="str">
        <f t="shared" si="36"/>
        <v/>
      </c>
      <c r="X381" s="450" t="str">
        <f>IF(AND(OR(M381="KO",L381&lt;&gt;""),OR(M381="",N381="",O381="")),Listes!$A$68,IF(AND(L381&lt;S381,U381=""),Listes!$A$70,IF(AND(L381&lt;&gt;"",S381&lt;L381,T381=""),Listes!$A$72,IF(AND(Y381="",OR(M381&lt;&gt;"",N381&lt;&gt;"",O381&lt;&gt;"",P381&lt;&gt;"",Q381&lt;&gt;"",R381&lt;&gt;"")),Listes!$A$73,""))))</f>
        <v/>
      </c>
      <c r="Y381" s="291"/>
      <c r="Z381" s="155">
        <f t="shared" si="32"/>
        <v>0</v>
      </c>
    </row>
    <row r="382" spans="1:26" ht="16.149999999999999" customHeight="1" x14ac:dyDescent="0.35">
      <c r="A382" s="126">
        <v>376</v>
      </c>
      <c r="B382" s="206" t="str">
        <f>IF('Dépenses rémunération au réel'!$B382="","",'Dépenses rémunération au réel'!$B382)</f>
        <v/>
      </c>
      <c r="C382" s="206" t="str">
        <f>IF('Dépenses rémunération au réel'!$C382="","",'Dépenses rémunération au réel'!$C382)</f>
        <v/>
      </c>
      <c r="D382" s="207" t="str">
        <f>IF('Dépenses rémunération au réel'!$D382="","",'Dépenses rémunération au réel'!$D382)</f>
        <v/>
      </c>
      <c r="E382" s="123" t="str">
        <f>IF('Dépenses rémunération au réel'!$E382="","",'Dépenses rémunération au réel'!$E382)</f>
        <v/>
      </c>
      <c r="F382" s="123" t="str">
        <f>IF('Dépenses rémunération au réel'!$F382="","",'Dépenses rémunération au réel'!$F382)</f>
        <v/>
      </c>
      <c r="G382" s="296" t="str">
        <f>IF('Dépenses rémunération au réel'!$G382="","",'Dépenses rémunération au réel'!$G382)</f>
        <v/>
      </c>
      <c r="H382" s="296" t="str">
        <f>IF('Dépenses rémunération au réel'!$H382="","",'Dépenses rémunération au réel'!$H382)</f>
        <v/>
      </c>
      <c r="I382" s="140" t="str">
        <f>IF('Dépenses rémunération au réel'!$I382="","",'Dépenses rémunération au réel'!$I382)</f>
        <v/>
      </c>
      <c r="J382" s="192" t="str">
        <f>IF('Dépenses rémunération au réel'!$J382="","",'Dépenses rémunération au réel'!$J382)</f>
        <v/>
      </c>
      <c r="K382" s="200" t="str">
        <f>IF('Dépenses rémunération au réel'!$K382="","",'Dépenses rémunération au réel'!$K382)</f>
        <v/>
      </c>
      <c r="L382" s="215" t="str">
        <f>IF('Dépenses rémunération au réel'!$L382=0,"",'Dépenses rémunération au réel'!$L382)</f>
        <v/>
      </c>
      <c r="M382" s="191"/>
      <c r="N382" s="337" t="str">
        <f t="shared" si="33"/>
        <v/>
      </c>
      <c r="O382" s="337" t="str">
        <f t="shared" si="34"/>
        <v/>
      </c>
      <c r="P382" s="191"/>
      <c r="Q382" s="340"/>
      <c r="R382" s="340"/>
      <c r="S382" s="141" t="str">
        <f t="shared" si="35"/>
        <v/>
      </c>
      <c r="T382" s="357"/>
      <c r="U382" s="193"/>
      <c r="V382" s="209" t="str">
        <f t="shared" si="31"/>
        <v/>
      </c>
      <c r="W382" s="209" t="str">
        <f t="shared" si="36"/>
        <v/>
      </c>
      <c r="X382" s="450" t="str">
        <f>IF(AND(OR(M382="KO",L382&lt;&gt;""),OR(M382="",N382="",O382="")),Listes!$A$68,IF(AND(L382&lt;S382,U382=""),Listes!$A$70,IF(AND(L382&lt;&gt;"",S382&lt;L382,T382=""),Listes!$A$72,IF(AND(Y382="",OR(M382&lt;&gt;"",N382&lt;&gt;"",O382&lt;&gt;"",P382&lt;&gt;"",Q382&lt;&gt;"",R382&lt;&gt;"")),Listes!$A$73,""))))</f>
        <v/>
      </c>
      <c r="Y382" s="291"/>
      <c r="Z382" s="155">
        <f t="shared" si="32"/>
        <v>0</v>
      </c>
    </row>
    <row r="383" spans="1:26" ht="16.149999999999999" customHeight="1" x14ac:dyDescent="0.35">
      <c r="A383" s="126">
        <v>377</v>
      </c>
      <c r="B383" s="206" t="str">
        <f>IF('Dépenses rémunération au réel'!$B383="","",'Dépenses rémunération au réel'!$B383)</f>
        <v/>
      </c>
      <c r="C383" s="206" t="str">
        <f>IF('Dépenses rémunération au réel'!$C383="","",'Dépenses rémunération au réel'!$C383)</f>
        <v/>
      </c>
      <c r="D383" s="207" t="str">
        <f>IF('Dépenses rémunération au réel'!$D383="","",'Dépenses rémunération au réel'!$D383)</f>
        <v/>
      </c>
      <c r="E383" s="123" t="str">
        <f>IF('Dépenses rémunération au réel'!$E383="","",'Dépenses rémunération au réel'!$E383)</f>
        <v/>
      </c>
      <c r="F383" s="123" t="str">
        <f>IF('Dépenses rémunération au réel'!$F383="","",'Dépenses rémunération au réel'!$F383)</f>
        <v/>
      </c>
      <c r="G383" s="296" t="str">
        <f>IF('Dépenses rémunération au réel'!$G383="","",'Dépenses rémunération au réel'!$G383)</f>
        <v/>
      </c>
      <c r="H383" s="296" t="str">
        <f>IF('Dépenses rémunération au réel'!$H383="","",'Dépenses rémunération au réel'!$H383)</f>
        <v/>
      </c>
      <c r="I383" s="140" t="str">
        <f>IF('Dépenses rémunération au réel'!$I383="","",'Dépenses rémunération au réel'!$I383)</f>
        <v/>
      </c>
      <c r="J383" s="192" t="str">
        <f>IF('Dépenses rémunération au réel'!$J383="","",'Dépenses rémunération au réel'!$J383)</f>
        <v/>
      </c>
      <c r="K383" s="200" t="str">
        <f>IF('Dépenses rémunération au réel'!$K383="","",'Dépenses rémunération au réel'!$K383)</f>
        <v/>
      </c>
      <c r="L383" s="215" t="str">
        <f>IF('Dépenses rémunération au réel'!$L383=0,"",'Dépenses rémunération au réel'!$L383)</f>
        <v/>
      </c>
      <c r="M383" s="191"/>
      <c r="N383" s="337" t="str">
        <f t="shared" si="33"/>
        <v/>
      </c>
      <c r="O383" s="337" t="str">
        <f t="shared" si="34"/>
        <v/>
      </c>
      <c r="P383" s="191"/>
      <c r="Q383" s="340"/>
      <c r="R383" s="340"/>
      <c r="S383" s="141" t="str">
        <f t="shared" si="35"/>
        <v/>
      </c>
      <c r="T383" s="357"/>
      <c r="U383" s="193"/>
      <c r="V383" s="209" t="str">
        <f t="shared" si="31"/>
        <v/>
      </c>
      <c r="W383" s="209" t="str">
        <f t="shared" si="36"/>
        <v/>
      </c>
      <c r="X383" s="450" t="str">
        <f>IF(AND(OR(M383="KO",L383&lt;&gt;""),OR(M383="",N383="",O383="")),Listes!$A$68,IF(AND(L383&lt;S383,U383=""),Listes!$A$70,IF(AND(L383&lt;&gt;"",S383&lt;L383,T383=""),Listes!$A$72,IF(AND(Y383="",OR(M383&lt;&gt;"",N383&lt;&gt;"",O383&lt;&gt;"",P383&lt;&gt;"",Q383&lt;&gt;"",R383&lt;&gt;"")),Listes!$A$73,""))))</f>
        <v/>
      </c>
      <c r="Y383" s="291"/>
      <c r="Z383" s="155">
        <f t="shared" si="32"/>
        <v>0</v>
      </c>
    </row>
    <row r="384" spans="1:26" ht="16.149999999999999" customHeight="1" x14ac:dyDescent="0.35">
      <c r="A384" s="126">
        <v>378</v>
      </c>
      <c r="B384" s="206" t="str">
        <f>IF('Dépenses rémunération au réel'!$B384="","",'Dépenses rémunération au réel'!$B384)</f>
        <v/>
      </c>
      <c r="C384" s="206" t="str">
        <f>IF('Dépenses rémunération au réel'!$C384="","",'Dépenses rémunération au réel'!$C384)</f>
        <v/>
      </c>
      <c r="D384" s="207" t="str">
        <f>IF('Dépenses rémunération au réel'!$D384="","",'Dépenses rémunération au réel'!$D384)</f>
        <v/>
      </c>
      <c r="E384" s="123" t="str">
        <f>IF('Dépenses rémunération au réel'!$E384="","",'Dépenses rémunération au réel'!$E384)</f>
        <v/>
      </c>
      <c r="F384" s="123" t="str">
        <f>IF('Dépenses rémunération au réel'!$F384="","",'Dépenses rémunération au réel'!$F384)</f>
        <v/>
      </c>
      <c r="G384" s="296" t="str">
        <f>IF('Dépenses rémunération au réel'!$G384="","",'Dépenses rémunération au réel'!$G384)</f>
        <v/>
      </c>
      <c r="H384" s="296" t="str">
        <f>IF('Dépenses rémunération au réel'!$H384="","",'Dépenses rémunération au réel'!$H384)</f>
        <v/>
      </c>
      <c r="I384" s="140" t="str">
        <f>IF('Dépenses rémunération au réel'!$I384="","",'Dépenses rémunération au réel'!$I384)</f>
        <v/>
      </c>
      <c r="J384" s="192" t="str">
        <f>IF('Dépenses rémunération au réel'!$J384="","",'Dépenses rémunération au réel'!$J384)</f>
        <v/>
      </c>
      <c r="K384" s="200" t="str">
        <f>IF('Dépenses rémunération au réel'!$K384="","",'Dépenses rémunération au réel'!$K384)</f>
        <v/>
      </c>
      <c r="L384" s="215" t="str">
        <f>IF('Dépenses rémunération au réel'!$L384=0,"",'Dépenses rémunération au réel'!$L384)</f>
        <v/>
      </c>
      <c r="M384" s="191"/>
      <c r="N384" s="337" t="str">
        <f t="shared" si="33"/>
        <v/>
      </c>
      <c r="O384" s="337" t="str">
        <f t="shared" si="34"/>
        <v/>
      </c>
      <c r="P384" s="191"/>
      <c r="Q384" s="340"/>
      <c r="R384" s="340"/>
      <c r="S384" s="141" t="str">
        <f t="shared" si="35"/>
        <v/>
      </c>
      <c r="T384" s="357"/>
      <c r="U384" s="193"/>
      <c r="V384" s="209" t="str">
        <f t="shared" si="31"/>
        <v/>
      </c>
      <c r="W384" s="209" t="str">
        <f t="shared" si="36"/>
        <v/>
      </c>
      <c r="X384" s="450" t="str">
        <f>IF(AND(OR(M384="KO",L384&lt;&gt;""),OR(M384="",N384="",O384="")),Listes!$A$68,IF(AND(L384&lt;S384,U384=""),Listes!$A$70,IF(AND(L384&lt;&gt;"",S384&lt;L384,T384=""),Listes!$A$72,IF(AND(Y384="",OR(M384&lt;&gt;"",N384&lt;&gt;"",O384&lt;&gt;"",P384&lt;&gt;"",Q384&lt;&gt;"",R384&lt;&gt;"")),Listes!$A$73,""))))</f>
        <v/>
      </c>
      <c r="Y384" s="291"/>
      <c r="Z384" s="155">
        <f t="shared" si="32"/>
        <v>0</v>
      </c>
    </row>
    <row r="385" spans="1:26" ht="16.149999999999999" customHeight="1" x14ac:dyDescent="0.35">
      <c r="A385" s="126">
        <v>379</v>
      </c>
      <c r="B385" s="206" t="str">
        <f>IF('Dépenses rémunération au réel'!$B385="","",'Dépenses rémunération au réel'!$B385)</f>
        <v/>
      </c>
      <c r="C385" s="206" t="str">
        <f>IF('Dépenses rémunération au réel'!$C385="","",'Dépenses rémunération au réel'!$C385)</f>
        <v/>
      </c>
      <c r="D385" s="207" t="str">
        <f>IF('Dépenses rémunération au réel'!$D385="","",'Dépenses rémunération au réel'!$D385)</f>
        <v/>
      </c>
      <c r="E385" s="123" t="str">
        <f>IF('Dépenses rémunération au réel'!$E385="","",'Dépenses rémunération au réel'!$E385)</f>
        <v/>
      </c>
      <c r="F385" s="123" t="str">
        <f>IF('Dépenses rémunération au réel'!$F385="","",'Dépenses rémunération au réel'!$F385)</f>
        <v/>
      </c>
      <c r="G385" s="296" t="str">
        <f>IF('Dépenses rémunération au réel'!$G385="","",'Dépenses rémunération au réel'!$G385)</f>
        <v/>
      </c>
      <c r="H385" s="296" t="str">
        <f>IF('Dépenses rémunération au réel'!$H385="","",'Dépenses rémunération au réel'!$H385)</f>
        <v/>
      </c>
      <c r="I385" s="140" t="str">
        <f>IF('Dépenses rémunération au réel'!$I385="","",'Dépenses rémunération au réel'!$I385)</f>
        <v/>
      </c>
      <c r="J385" s="192" t="str">
        <f>IF('Dépenses rémunération au réel'!$J385="","",'Dépenses rémunération au réel'!$J385)</f>
        <v/>
      </c>
      <c r="K385" s="200" t="str">
        <f>IF('Dépenses rémunération au réel'!$K385="","",'Dépenses rémunération au réel'!$K385)</f>
        <v/>
      </c>
      <c r="L385" s="215" t="str">
        <f>IF('Dépenses rémunération au réel'!$L385=0,"",'Dépenses rémunération au réel'!$L385)</f>
        <v/>
      </c>
      <c r="M385" s="191"/>
      <c r="N385" s="337" t="str">
        <f t="shared" si="33"/>
        <v/>
      </c>
      <c r="O385" s="337" t="str">
        <f t="shared" si="34"/>
        <v/>
      </c>
      <c r="P385" s="191"/>
      <c r="Q385" s="340"/>
      <c r="R385" s="340"/>
      <c r="S385" s="141" t="str">
        <f t="shared" si="35"/>
        <v/>
      </c>
      <c r="T385" s="357"/>
      <c r="U385" s="193"/>
      <c r="V385" s="209" t="str">
        <f t="shared" si="31"/>
        <v/>
      </c>
      <c r="W385" s="209" t="str">
        <f t="shared" si="36"/>
        <v/>
      </c>
      <c r="X385" s="450" t="str">
        <f>IF(AND(OR(M385="KO",L385&lt;&gt;""),OR(M385="",N385="",O385="")),Listes!$A$68,IF(AND(L385&lt;S385,U385=""),Listes!$A$70,IF(AND(L385&lt;&gt;"",S385&lt;L385,T385=""),Listes!$A$72,IF(AND(Y385="",OR(M385&lt;&gt;"",N385&lt;&gt;"",O385&lt;&gt;"",P385&lt;&gt;"",Q385&lt;&gt;"",R385&lt;&gt;"")),Listes!$A$73,""))))</f>
        <v/>
      </c>
      <c r="Y385" s="291"/>
      <c r="Z385" s="155">
        <f t="shared" si="32"/>
        <v>0</v>
      </c>
    </row>
    <row r="386" spans="1:26" ht="16.149999999999999" customHeight="1" x14ac:dyDescent="0.35">
      <c r="A386" s="126">
        <v>380</v>
      </c>
      <c r="B386" s="206" t="str">
        <f>IF('Dépenses rémunération au réel'!$B386="","",'Dépenses rémunération au réel'!$B386)</f>
        <v/>
      </c>
      <c r="C386" s="206" t="str">
        <f>IF('Dépenses rémunération au réel'!$C386="","",'Dépenses rémunération au réel'!$C386)</f>
        <v/>
      </c>
      <c r="D386" s="207" t="str">
        <f>IF('Dépenses rémunération au réel'!$D386="","",'Dépenses rémunération au réel'!$D386)</f>
        <v/>
      </c>
      <c r="E386" s="123" t="str">
        <f>IF('Dépenses rémunération au réel'!$E386="","",'Dépenses rémunération au réel'!$E386)</f>
        <v/>
      </c>
      <c r="F386" s="123" t="str">
        <f>IF('Dépenses rémunération au réel'!$F386="","",'Dépenses rémunération au réel'!$F386)</f>
        <v/>
      </c>
      <c r="G386" s="296" t="str">
        <f>IF('Dépenses rémunération au réel'!$G386="","",'Dépenses rémunération au réel'!$G386)</f>
        <v/>
      </c>
      <c r="H386" s="296" t="str">
        <f>IF('Dépenses rémunération au réel'!$H386="","",'Dépenses rémunération au réel'!$H386)</f>
        <v/>
      </c>
      <c r="I386" s="140" t="str">
        <f>IF('Dépenses rémunération au réel'!$I386="","",'Dépenses rémunération au réel'!$I386)</f>
        <v/>
      </c>
      <c r="J386" s="192" t="str">
        <f>IF('Dépenses rémunération au réel'!$J386="","",'Dépenses rémunération au réel'!$J386)</f>
        <v/>
      </c>
      <c r="K386" s="200" t="str">
        <f>IF('Dépenses rémunération au réel'!$K386="","",'Dépenses rémunération au réel'!$K386)</f>
        <v/>
      </c>
      <c r="L386" s="215" t="str">
        <f>IF('Dépenses rémunération au réel'!$L386=0,"",'Dépenses rémunération au réel'!$L386)</f>
        <v/>
      </c>
      <c r="M386" s="191"/>
      <c r="N386" s="337" t="str">
        <f t="shared" si="33"/>
        <v/>
      </c>
      <c r="O386" s="337" t="str">
        <f t="shared" si="34"/>
        <v/>
      </c>
      <c r="P386" s="191"/>
      <c r="Q386" s="340"/>
      <c r="R386" s="340"/>
      <c r="S386" s="141" t="str">
        <f t="shared" si="35"/>
        <v/>
      </c>
      <c r="T386" s="357"/>
      <c r="U386" s="193"/>
      <c r="V386" s="209" t="str">
        <f t="shared" si="31"/>
        <v/>
      </c>
      <c r="W386" s="209" t="str">
        <f t="shared" si="36"/>
        <v/>
      </c>
      <c r="X386" s="450" t="str">
        <f>IF(AND(OR(M386="KO",L386&lt;&gt;""),OR(M386="",N386="",O386="")),Listes!$A$68,IF(AND(L386&lt;S386,U386=""),Listes!$A$70,IF(AND(L386&lt;&gt;"",S386&lt;L386,T386=""),Listes!$A$72,IF(AND(Y386="",OR(M386&lt;&gt;"",N386&lt;&gt;"",O386&lt;&gt;"",P386&lt;&gt;"",Q386&lt;&gt;"",R386&lt;&gt;"")),Listes!$A$73,""))))</f>
        <v/>
      </c>
      <c r="Y386" s="291"/>
      <c r="Z386" s="155">
        <f t="shared" si="32"/>
        <v>0</v>
      </c>
    </row>
    <row r="387" spans="1:26" ht="16.149999999999999" customHeight="1" x14ac:dyDescent="0.35">
      <c r="A387" s="126">
        <v>381</v>
      </c>
      <c r="B387" s="206" t="str">
        <f>IF('Dépenses rémunération au réel'!$B387="","",'Dépenses rémunération au réel'!$B387)</f>
        <v/>
      </c>
      <c r="C387" s="206" t="str">
        <f>IF('Dépenses rémunération au réel'!$C387="","",'Dépenses rémunération au réel'!$C387)</f>
        <v/>
      </c>
      <c r="D387" s="207" t="str">
        <f>IF('Dépenses rémunération au réel'!$D387="","",'Dépenses rémunération au réel'!$D387)</f>
        <v/>
      </c>
      <c r="E387" s="123" t="str">
        <f>IF('Dépenses rémunération au réel'!$E387="","",'Dépenses rémunération au réel'!$E387)</f>
        <v/>
      </c>
      <c r="F387" s="123" t="str">
        <f>IF('Dépenses rémunération au réel'!$F387="","",'Dépenses rémunération au réel'!$F387)</f>
        <v/>
      </c>
      <c r="G387" s="296" t="str">
        <f>IF('Dépenses rémunération au réel'!$G387="","",'Dépenses rémunération au réel'!$G387)</f>
        <v/>
      </c>
      <c r="H387" s="296" t="str">
        <f>IF('Dépenses rémunération au réel'!$H387="","",'Dépenses rémunération au réel'!$H387)</f>
        <v/>
      </c>
      <c r="I387" s="140" t="str">
        <f>IF('Dépenses rémunération au réel'!$I387="","",'Dépenses rémunération au réel'!$I387)</f>
        <v/>
      </c>
      <c r="J387" s="192" t="str">
        <f>IF('Dépenses rémunération au réel'!$J387="","",'Dépenses rémunération au réel'!$J387)</f>
        <v/>
      </c>
      <c r="K387" s="200" t="str">
        <f>IF('Dépenses rémunération au réel'!$K387="","",'Dépenses rémunération au réel'!$K387)</f>
        <v/>
      </c>
      <c r="L387" s="215" t="str">
        <f>IF('Dépenses rémunération au réel'!$L387=0,"",'Dépenses rémunération au réel'!$L387)</f>
        <v/>
      </c>
      <c r="M387" s="191"/>
      <c r="N387" s="337" t="str">
        <f t="shared" si="33"/>
        <v/>
      </c>
      <c r="O387" s="337" t="str">
        <f t="shared" si="34"/>
        <v/>
      </c>
      <c r="P387" s="191"/>
      <c r="Q387" s="340"/>
      <c r="R387" s="340"/>
      <c r="S387" s="141" t="str">
        <f t="shared" si="35"/>
        <v/>
      </c>
      <c r="T387" s="357"/>
      <c r="U387" s="193"/>
      <c r="V387" s="209" t="str">
        <f t="shared" si="31"/>
        <v/>
      </c>
      <c r="W387" s="209" t="str">
        <f t="shared" si="36"/>
        <v/>
      </c>
      <c r="X387" s="450" t="str">
        <f>IF(AND(OR(M387="KO",L387&lt;&gt;""),OR(M387="",N387="",O387="")),Listes!$A$68,IF(AND(L387&lt;S387,U387=""),Listes!$A$70,IF(AND(L387&lt;&gt;"",S387&lt;L387,T387=""),Listes!$A$72,IF(AND(Y387="",OR(M387&lt;&gt;"",N387&lt;&gt;"",O387&lt;&gt;"",P387&lt;&gt;"",Q387&lt;&gt;"",R387&lt;&gt;"")),Listes!$A$73,""))))</f>
        <v/>
      </c>
      <c r="Y387" s="291"/>
      <c r="Z387" s="155">
        <f t="shared" si="32"/>
        <v>0</v>
      </c>
    </row>
    <row r="388" spans="1:26" ht="16.149999999999999" customHeight="1" x14ac:dyDescent="0.35">
      <c r="A388" s="126">
        <v>382</v>
      </c>
      <c r="B388" s="206" t="str">
        <f>IF('Dépenses rémunération au réel'!$B388="","",'Dépenses rémunération au réel'!$B388)</f>
        <v/>
      </c>
      <c r="C388" s="206" t="str">
        <f>IF('Dépenses rémunération au réel'!$C388="","",'Dépenses rémunération au réel'!$C388)</f>
        <v/>
      </c>
      <c r="D388" s="207" t="str">
        <f>IF('Dépenses rémunération au réel'!$D388="","",'Dépenses rémunération au réel'!$D388)</f>
        <v/>
      </c>
      <c r="E388" s="123" t="str">
        <f>IF('Dépenses rémunération au réel'!$E388="","",'Dépenses rémunération au réel'!$E388)</f>
        <v/>
      </c>
      <c r="F388" s="123" t="str">
        <f>IF('Dépenses rémunération au réel'!$F388="","",'Dépenses rémunération au réel'!$F388)</f>
        <v/>
      </c>
      <c r="G388" s="296" t="str">
        <f>IF('Dépenses rémunération au réel'!$G388="","",'Dépenses rémunération au réel'!$G388)</f>
        <v/>
      </c>
      <c r="H388" s="296" t="str">
        <f>IF('Dépenses rémunération au réel'!$H388="","",'Dépenses rémunération au réel'!$H388)</f>
        <v/>
      </c>
      <c r="I388" s="140" t="str">
        <f>IF('Dépenses rémunération au réel'!$I388="","",'Dépenses rémunération au réel'!$I388)</f>
        <v/>
      </c>
      <c r="J388" s="192" t="str">
        <f>IF('Dépenses rémunération au réel'!$J388="","",'Dépenses rémunération au réel'!$J388)</f>
        <v/>
      </c>
      <c r="K388" s="200" t="str">
        <f>IF('Dépenses rémunération au réel'!$K388="","",'Dépenses rémunération au réel'!$K388)</f>
        <v/>
      </c>
      <c r="L388" s="215" t="str">
        <f>IF('Dépenses rémunération au réel'!$L388=0,"",'Dépenses rémunération au réel'!$L388)</f>
        <v/>
      </c>
      <c r="M388" s="191"/>
      <c r="N388" s="337" t="str">
        <f t="shared" si="33"/>
        <v/>
      </c>
      <c r="O388" s="337" t="str">
        <f t="shared" si="34"/>
        <v/>
      </c>
      <c r="P388" s="191"/>
      <c r="Q388" s="340"/>
      <c r="R388" s="340"/>
      <c r="S388" s="141" t="str">
        <f t="shared" si="35"/>
        <v/>
      </c>
      <c r="T388" s="357"/>
      <c r="U388" s="193"/>
      <c r="V388" s="209" t="str">
        <f t="shared" si="31"/>
        <v/>
      </c>
      <c r="W388" s="209" t="str">
        <f t="shared" si="36"/>
        <v/>
      </c>
      <c r="X388" s="450" t="str">
        <f>IF(AND(OR(M388="KO",L388&lt;&gt;""),OR(M388="",N388="",O388="")),Listes!$A$68,IF(AND(L388&lt;S388,U388=""),Listes!$A$70,IF(AND(L388&lt;&gt;"",S388&lt;L388,T388=""),Listes!$A$72,IF(AND(Y388="",OR(M388&lt;&gt;"",N388&lt;&gt;"",O388&lt;&gt;"",P388&lt;&gt;"",Q388&lt;&gt;"",R388&lt;&gt;"")),Listes!$A$73,""))))</f>
        <v/>
      </c>
      <c r="Y388" s="291"/>
      <c r="Z388" s="155">
        <f t="shared" si="32"/>
        <v>0</v>
      </c>
    </row>
    <row r="389" spans="1:26" ht="16.149999999999999" customHeight="1" x14ac:dyDescent="0.35">
      <c r="A389" s="126">
        <v>383</v>
      </c>
      <c r="B389" s="206" t="str">
        <f>IF('Dépenses rémunération au réel'!$B389="","",'Dépenses rémunération au réel'!$B389)</f>
        <v/>
      </c>
      <c r="C389" s="206" t="str">
        <f>IF('Dépenses rémunération au réel'!$C389="","",'Dépenses rémunération au réel'!$C389)</f>
        <v/>
      </c>
      <c r="D389" s="207" t="str">
        <f>IF('Dépenses rémunération au réel'!$D389="","",'Dépenses rémunération au réel'!$D389)</f>
        <v/>
      </c>
      <c r="E389" s="123" t="str">
        <f>IF('Dépenses rémunération au réel'!$E389="","",'Dépenses rémunération au réel'!$E389)</f>
        <v/>
      </c>
      <c r="F389" s="123" t="str">
        <f>IF('Dépenses rémunération au réel'!$F389="","",'Dépenses rémunération au réel'!$F389)</f>
        <v/>
      </c>
      <c r="G389" s="296" t="str">
        <f>IF('Dépenses rémunération au réel'!$G389="","",'Dépenses rémunération au réel'!$G389)</f>
        <v/>
      </c>
      <c r="H389" s="296" t="str">
        <f>IF('Dépenses rémunération au réel'!$H389="","",'Dépenses rémunération au réel'!$H389)</f>
        <v/>
      </c>
      <c r="I389" s="140" t="str">
        <f>IF('Dépenses rémunération au réel'!$I389="","",'Dépenses rémunération au réel'!$I389)</f>
        <v/>
      </c>
      <c r="J389" s="192" t="str">
        <f>IF('Dépenses rémunération au réel'!$J389="","",'Dépenses rémunération au réel'!$J389)</f>
        <v/>
      </c>
      <c r="K389" s="200" t="str">
        <f>IF('Dépenses rémunération au réel'!$K389="","",'Dépenses rémunération au réel'!$K389)</f>
        <v/>
      </c>
      <c r="L389" s="215" t="str">
        <f>IF('Dépenses rémunération au réel'!$L389=0,"",'Dépenses rémunération au réel'!$L389)</f>
        <v/>
      </c>
      <c r="M389" s="191"/>
      <c r="N389" s="337" t="str">
        <f t="shared" si="33"/>
        <v/>
      </c>
      <c r="O389" s="337" t="str">
        <f t="shared" si="34"/>
        <v/>
      </c>
      <c r="P389" s="191"/>
      <c r="Q389" s="340"/>
      <c r="R389" s="340"/>
      <c r="S389" s="141" t="str">
        <f t="shared" si="35"/>
        <v/>
      </c>
      <c r="T389" s="357"/>
      <c r="U389" s="193"/>
      <c r="V389" s="209" t="str">
        <f t="shared" si="31"/>
        <v/>
      </c>
      <c r="W389" s="209" t="str">
        <f t="shared" si="36"/>
        <v/>
      </c>
      <c r="X389" s="450" t="str">
        <f>IF(AND(OR(M389="KO",L389&lt;&gt;""),OR(M389="",N389="",O389="")),Listes!$A$68,IF(AND(L389&lt;S389,U389=""),Listes!$A$70,IF(AND(L389&lt;&gt;"",S389&lt;L389,T389=""),Listes!$A$72,IF(AND(Y389="",OR(M389&lt;&gt;"",N389&lt;&gt;"",O389&lt;&gt;"",P389&lt;&gt;"",Q389&lt;&gt;"",R389&lt;&gt;"")),Listes!$A$73,""))))</f>
        <v/>
      </c>
      <c r="Y389" s="291"/>
      <c r="Z389" s="155">
        <f t="shared" si="32"/>
        <v>0</v>
      </c>
    </row>
    <row r="390" spans="1:26" ht="16.149999999999999" customHeight="1" x14ac:dyDescent="0.35">
      <c r="A390" s="126">
        <v>384</v>
      </c>
      <c r="B390" s="206" t="str">
        <f>IF('Dépenses rémunération au réel'!$B390="","",'Dépenses rémunération au réel'!$B390)</f>
        <v/>
      </c>
      <c r="C390" s="206" t="str">
        <f>IF('Dépenses rémunération au réel'!$C390="","",'Dépenses rémunération au réel'!$C390)</f>
        <v/>
      </c>
      <c r="D390" s="207" t="str">
        <f>IF('Dépenses rémunération au réel'!$D390="","",'Dépenses rémunération au réel'!$D390)</f>
        <v/>
      </c>
      <c r="E390" s="123" t="str">
        <f>IF('Dépenses rémunération au réel'!$E390="","",'Dépenses rémunération au réel'!$E390)</f>
        <v/>
      </c>
      <c r="F390" s="123" t="str">
        <f>IF('Dépenses rémunération au réel'!$F390="","",'Dépenses rémunération au réel'!$F390)</f>
        <v/>
      </c>
      <c r="G390" s="296" t="str">
        <f>IF('Dépenses rémunération au réel'!$G390="","",'Dépenses rémunération au réel'!$G390)</f>
        <v/>
      </c>
      <c r="H390" s="296" t="str">
        <f>IF('Dépenses rémunération au réel'!$H390="","",'Dépenses rémunération au réel'!$H390)</f>
        <v/>
      </c>
      <c r="I390" s="140" t="str">
        <f>IF('Dépenses rémunération au réel'!$I390="","",'Dépenses rémunération au réel'!$I390)</f>
        <v/>
      </c>
      <c r="J390" s="192" t="str">
        <f>IF('Dépenses rémunération au réel'!$J390="","",'Dépenses rémunération au réel'!$J390)</f>
        <v/>
      </c>
      <c r="K390" s="200" t="str">
        <f>IF('Dépenses rémunération au réel'!$K390="","",'Dépenses rémunération au réel'!$K390)</f>
        <v/>
      </c>
      <c r="L390" s="215" t="str">
        <f>IF('Dépenses rémunération au réel'!$L390=0,"",'Dépenses rémunération au réel'!$L390)</f>
        <v/>
      </c>
      <c r="M390" s="191"/>
      <c r="N390" s="337" t="str">
        <f t="shared" si="33"/>
        <v/>
      </c>
      <c r="O390" s="337" t="str">
        <f t="shared" si="34"/>
        <v/>
      </c>
      <c r="P390" s="191"/>
      <c r="Q390" s="340"/>
      <c r="R390" s="340"/>
      <c r="S390" s="141" t="str">
        <f t="shared" si="35"/>
        <v/>
      </c>
      <c r="T390" s="357"/>
      <c r="U390" s="193"/>
      <c r="V390" s="209" t="str">
        <f t="shared" si="31"/>
        <v/>
      </c>
      <c r="W390" s="209" t="str">
        <f t="shared" si="36"/>
        <v/>
      </c>
      <c r="X390" s="450" t="str">
        <f>IF(AND(OR(M390="KO",L390&lt;&gt;""),OR(M390="",N390="",O390="")),Listes!$A$68,IF(AND(L390&lt;S390,U390=""),Listes!$A$70,IF(AND(L390&lt;&gt;"",S390&lt;L390,T390=""),Listes!$A$72,IF(AND(Y390="",OR(M390&lt;&gt;"",N390&lt;&gt;"",O390&lt;&gt;"",P390&lt;&gt;"",Q390&lt;&gt;"",R390&lt;&gt;"")),Listes!$A$73,""))))</f>
        <v/>
      </c>
      <c r="Y390" s="291"/>
      <c r="Z390" s="155">
        <f t="shared" si="32"/>
        <v>0</v>
      </c>
    </row>
    <row r="391" spans="1:26" ht="16.149999999999999" customHeight="1" x14ac:dyDescent="0.35">
      <c r="A391" s="126">
        <v>385</v>
      </c>
      <c r="B391" s="206" t="str">
        <f>IF('Dépenses rémunération au réel'!$B391="","",'Dépenses rémunération au réel'!$B391)</f>
        <v/>
      </c>
      <c r="C391" s="206" t="str">
        <f>IF('Dépenses rémunération au réel'!$C391="","",'Dépenses rémunération au réel'!$C391)</f>
        <v/>
      </c>
      <c r="D391" s="207" t="str">
        <f>IF('Dépenses rémunération au réel'!$D391="","",'Dépenses rémunération au réel'!$D391)</f>
        <v/>
      </c>
      <c r="E391" s="123" t="str">
        <f>IF('Dépenses rémunération au réel'!$E391="","",'Dépenses rémunération au réel'!$E391)</f>
        <v/>
      </c>
      <c r="F391" s="123" t="str">
        <f>IF('Dépenses rémunération au réel'!$F391="","",'Dépenses rémunération au réel'!$F391)</f>
        <v/>
      </c>
      <c r="G391" s="296" t="str">
        <f>IF('Dépenses rémunération au réel'!$G391="","",'Dépenses rémunération au réel'!$G391)</f>
        <v/>
      </c>
      <c r="H391" s="296" t="str">
        <f>IF('Dépenses rémunération au réel'!$H391="","",'Dépenses rémunération au réel'!$H391)</f>
        <v/>
      </c>
      <c r="I391" s="140" t="str">
        <f>IF('Dépenses rémunération au réel'!$I391="","",'Dépenses rémunération au réel'!$I391)</f>
        <v/>
      </c>
      <c r="J391" s="192" t="str">
        <f>IF('Dépenses rémunération au réel'!$J391="","",'Dépenses rémunération au réel'!$J391)</f>
        <v/>
      </c>
      <c r="K391" s="200" t="str">
        <f>IF('Dépenses rémunération au réel'!$K391="","",'Dépenses rémunération au réel'!$K391)</f>
        <v/>
      </c>
      <c r="L391" s="215" t="str">
        <f>IF('Dépenses rémunération au réel'!$L391=0,"",'Dépenses rémunération au réel'!$L391)</f>
        <v/>
      </c>
      <c r="M391" s="191"/>
      <c r="N391" s="337" t="str">
        <f t="shared" si="33"/>
        <v/>
      </c>
      <c r="O391" s="337" t="str">
        <f t="shared" si="34"/>
        <v/>
      </c>
      <c r="P391" s="191"/>
      <c r="Q391" s="340"/>
      <c r="R391" s="340"/>
      <c r="S391" s="141" t="str">
        <f t="shared" si="35"/>
        <v/>
      </c>
      <c r="T391" s="357"/>
      <c r="U391" s="193"/>
      <c r="V391" s="209" t="str">
        <f t="shared" ref="V391:V454" si="37">IF(P391="","",IF(E391="Salaire_chercheur",MIN(140000/1607*R391,140000),IF(E391="Salaire_directeur",MIN(110000/1607*R391,110000),IF(E391="Salaire_ingénieur",MIN(80000/1607*R391,80000),IF(E391="Salaire_technicien",MIN(60000/1607*R391,60000),"")))))</f>
        <v/>
      </c>
      <c r="W391" s="209" t="str">
        <f t="shared" si="36"/>
        <v/>
      </c>
      <c r="X391" s="450" t="str">
        <f>IF(AND(OR(M391="KO",L391&lt;&gt;""),OR(M391="",N391="",O391="")),Listes!$A$68,IF(AND(L391&lt;S391,U391=""),Listes!$A$70,IF(AND(L391&lt;&gt;"",S391&lt;L391,T391=""),Listes!$A$72,IF(AND(Y391="",OR(M391&lt;&gt;"",N391&lt;&gt;"",O391&lt;&gt;"",P391&lt;&gt;"",Q391&lt;&gt;"",R391&lt;&gt;"")),Listes!$A$73,""))))</f>
        <v/>
      </c>
      <c r="Y391" s="291"/>
      <c r="Z391" s="155">
        <f t="shared" ref="Z391:Z454" si="38">IF(AND(B391&lt;&gt;"",Y391&lt;&gt;"Oui"),1,0)</f>
        <v>0</v>
      </c>
    </row>
    <row r="392" spans="1:26" ht="16.149999999999999" customHeight="1" x14ac:dyDescent="0.35">
      <c r="A392" s="126">
        <v>386</v>
      </c>
      <c r="B392" s="206" t="str">
        <f>IF('Dépenses rémunération au réel'!$B392="","",'Dépenses rémunération au réel'!$B392)</f>
        <v/>
      </c>
      <c r="C392" s="206" t="str">
        <f>IF('Dépenses rémunération au réel'!$C392="","",'Dépenses rémunération au réel'!$C392)</f>
        <v/>
      </c>
      <c r="D392" s="207" t="str">
        <f>IF('Dépenses rémunération au réel'!$D392="","",'Dépenses rémunération au réel'!$D392)</f>
        <v/>
      </c>
      <c r="E392" s="123" t="str">
        <f>IF('Dépenses rémunération au réel'!$E392="","",'Dépenses rémunération au réel'!$E392)</f>
        <v/>
      </c>
      <c r="F392" s="123" t="str">
        <f>IF('Dépenses rémunération au réel'!$F392="","",'Dépenses rémunération au réel'!$F392)</f>
        <v/>
      </c>
      <c r="G392" s="296" t="str">
        <f>IF('Dépenses rémunération au réel'!$G392="","",'Dépenses rémunération au réel'!$G392)</f>
        <v/>
      </c>
      <c r="H392" s="296" t="str">
        <f>IF('Dépenses rémunération au réel'!$H392="","",'Dépenses rémunération au réel'!$H392)</f>
        <v/>
      </c>
      <c r="I392" s="140" t="str">
        <f>IF('Dépenses rémunération au réel'!$I392="","",'Dépenses rémunération au réel'!$I392)</f>
        <v/>
      </c>
      <c r="J392" s="192" t="str">
        <f>IF('Dépenses rémunération au réel'!$J392="","",'Dépenses rémunération au réel'!$J392)</f>
        <v/>
      </c>
      <c r="K392" s="200" t="str">
        <f>IF('Dépenses rémunération au réel'!$K392="","",'Dépenses rémunération au réel'!$K392)</f>
        <v/>
      </c>
      <c r="L392" s="215" t="str">
        <f>IF('Dépenses rémunération au réel'!$L392=0,"",'Dépenses rémunération au réel'!$L392)</f>
        <v/>
      </c>
      <c r="M392" s="191"/>
      <c r="N392" s="337" t="str">
        <f t="shared" ref="N392:N455" si="39">IF(M392="KO","",IF(M392="","",G392))</f>
        <v/>
      </c>
      <c r="O392" s="337" t="str">
        <f t="shared" ref="O392:O455" si="40">IF(M392="KO","",IF(M392="","",H392))</f>
        <v/>
      </c>
      <c r="P392" s="191"/>
      <c r="Q392" s="340"/>
      <c r="R392" s="340"/>
      <c r="S392" s="141" t="str">
        <f t="shared" ref="S392:S455" si="41">IF($P392="","",IF(OR(($P392=0),($Q392=0)),0,P392/Q392*R392))</f>
        <v/>
      </c>
      <c r="T392" s="357"/>
      <c r="U392" s="193"/>
      <c r="V392" s="209" t="str">
        <f t="shared" si="37"/>
        <v/>
      </c>
      <c r="W392" s="209" t="str">
        <f t="shared" ref="W392:W455" si="42">IF(P392="","",MIN(S392,V392))</f>
        <v/>
      </c>
      <c r="X392" s="450" t="str">
        <f>IF(AND(OR(M392="KO",L392&lt;&gt;""),OR(M392="",N392="",O392="")),Listes!$A$68,IF(AND(L392&lt;S392,U392=""),Listes!$A$70,IF(AND(L392&lt;&gt;"",S392&lt;L392,T392=""),Listes!$A$72,IF(AND(Y392="",OR(M392&lt;&gt;"",N392&lt;&gt;"",O392&lt;&gt;"",P392&lt;&gt;"",Q392&lt;&gt;"",R392&lt;&gt;"")),Listes!$A$73,""))))</f>
        <v/>
      </c>
      <c r="Y392" s="291"/>
      <c r="Z392" s="155">
        <f t="shared" si="38"/>
        <v>0</v>
      </c>
    </row>
    <row r="393" spans="1:26" ht="16.149999999999999" customHeight="1" x14ac:dyDescent="0.35">
      <c r="A393" s="126">
        <v>387</v>
      </c>
      <c r="B393" s="206" t="str">
        <f>IF('Dépenses rémunération au réel'!$B393="","",'Dépenses rémunération au réel'!$B393)</f>
        <v/>
      </c>
      <c r="C393" s="206" t="str">
        <f>IF('Dépenses rémunération au réel'!$C393="","",'Dépenses rémunération au réel'!$C393)</f>
        <v/>
      </c>
      <c r="D393" s="207" t="str">
        <f>IF('Dépenses rémunération au réel'!$D393="","",'Dépenses rémunération au réel'!$D393)</f>
        <v/>
      </c>
      <c r="E393" s="123" t="str">
        <f>IF('Dépenses rémunération au réel'!$E393="","",'Dépenses rémunération au réel'!$E393)</f>
        <v/>
      </c>
      <c r="F393" s="123" t="str">
        <f>IF('Dépenses rémunération au réel'!$F393="","",'Dépenses rémunération au réel'!$F393)</f>
        <v/>
      </c>
      <c r="G393" s="296" t="str">
        <f>IF('Dépenses rémunération au réel'!$G393="","",'Dépenses rémunération au réel'!$G393)</f>
        <v/>
      </c>
      <c r="H393" s="296" t="str">
        <f>IF('Dépenses rémunération au réel'!$H393="","",'Dépenses rémunération au réel'!$H393)</f>
        <v/>
      </c>
      <c r="I393" s="140" t="str">
        <f>IF('Dépenses rémunération au réel'!$I393="","",'Dépenses rémunération au réel'!$I393)</f>
        <v/>
      </c>
      <c r="J393" s="192" t="str">
        <f>IF('Dépenses rémunération au réel'!$J393="","",'Dépenses rémunération au réel'!$J393)</f>
        <v/>
      </c>
      <c r="K393" s="200" t="str">
        <f>IF('Dépenses rémunération au réel'!$K393="","",'Dépenses rémunération au réel'!$K393)</f>
        <v/>
      </c>
      <c r="L393" s="215" t="str">
        <f>IF('Dépenses rémunération au réel'!$L393=0,"",'Dépenses rémunération au réel'!$L393)</f>
        <v/>
      </c>
      <c r="M393" s="191"/>
      <c r="N393" s="337" t="str">
        <f t="shared" si="39"/>
        <v/>
      </c>
      <c r="O393" s="337" t="str">
        <f t="shared" si="40"/>
        <v/>
      </c>
      <c r="P393" s="191"/>
      <c r="Q393" s="340"/>
      <c r="R393" s="340"/>
      <c r="S393" s="141" t="str">
        <f t="shared" si="41"/>
        <v/>
      </c>
      <c r="T393" s="357"/>
      <c r="U393" s="193"/>
      <c r="V393" s="209" t="str">
        <f t="shared" si="37"/>
        <v/>
      </c>
      <c r="W393" s="209" t="str">
        <f t="shared" si="42"/>
        <v/>
      </c>
      <c r="X393" s="450" t="str">
        <f>IF(AND(OR(M393="KO",L393&lt;&gt;""),OR(M393="",N393="",O393="")),Listes!$A$68,IF(AND(L393&lt;S393,U393=""),Listes!$A$70,IF(AND(L393&lt;&gt;"",S393&lt;L393,T393=""),Listes!$A$72,IF(AND(Y393="",OR(M393&lt;&gt;"",N393&lt;&gt;"",O393&lt;&gt;"",P393&lt;&gt;"",Q393&lt;&gt;"",R393&lt;&gt;"")),Listes!$A$73,""))))</f>
        <v/>
      </c>
      <c r="Y393" s="291"/>
      <c r="Z393" s="155">
        <f t="shared" si="38"/>
        <v>0</v>
      </c>
    </row>
    <row r="394" spans="1:26" ht="16.149999999999999" customHeight="1" x14ac:dyDescent="0.35">
      <c r="A394" s="126">
        <v>388</v>
      </c>
      <c r="B394" s="206" t="str">
        <f>IF('Dépenses rémunération au réel'!$B394="","",'Dépenses rémunération au réel'!$B394)</f>
        <v/>
      </c>
      <c r="C394" s="206" t="str">
        <f>IF('Dépenses rémunération au réel'!$C394="","",'Dépenses rémunération au réel'!$C394)</f>
        <v/>
      </c>
      <c r="D394" s="207" t="str">
        <f>IF('Dépenses rémunération au réel'!$D394="","",'Dépenses rémunération au réel'!$D394)</f>
        <v/>
      </c>
      <c r="E394" s="123" t="str">
        <f>IF('Dépenses rémunération au réel'!$E394="","",'Dépenses rémunération au réel'!$E394)</f>
        <v/>
      </c>
      <c r="F394" s="123" t="str">
        <f>IF('Dépenses rémunération au réel'!$F394="","",'Dépenses rémunération au réel'!$F394)</f>
        <v/>
      </c>
      <c r="G394" s="296" t="str">
        <f>IF('Dépenses rémunération au réel'!$G394="","",'Dépenses rémunération au réel'!$G394)</f>
        <v/>
      </c>
      <c r="H394" s="296" t="str">
        <f>IF('Dépenses rémunération au réel'!$H394="","",'Dépenses rémunération au réel'!$H394)</f>
        <v/>
      </c>
      <c r="I394" s="140" t="str">
        <f>IF('Dépenses rémunération au réel'!$I394="","",'Dépenses rémunération au réel'!$I394)</f>
        <v/>
      </c>
      <c r="J394" s="192" t="str">
        <f>IF('Dépenses rémunération au réel'!$J394="","",'Dépenses rémunération au réel'!$J394)</f>
        <v/>
      </c>
      <c r="K394" s="200" t="str">
        <f>IF('Dépenses rémunération au réel'!$K394="","",'Dépenses rémunération au réel'!$K394)</f>
        <v/>
      </c>
      <c r="L394" s="215" t="str">
        <f>IF('Dépenses rémunération au réel'!$L394=0,"",'Dépenses rémunération au réel'!$L394)</f>
        <v/>
      </c>
      <c r="M394" s="191"/>
      <c r="N394" s="337" t="str">
        <f t="shared" si="39"/>
        <v/>
      </c>
      <c r="O394" s="337" t="str">
        <f t="shared" si="40"/>
        <v/>
      </c>
      <c r="P394" s="191"/>
      <c r="Q394" s="340"/>
      <c r="R394" s="340"/>
      <c r="S394" s="141" t="str">
        <f t="shared" si="41"/>
        <v/>
      </c>
      <c r="T394" s="357"/>
      <c r="U394" s="193"/>
      <c r="V394" s="209" t="str">
        <f t="shared" si="37"/>
        <v/>
      </c>
      <c r="W394" s="209" t="str">
        <f t="shared" si="42"/>
        <v/>
      </c>
      <c r="X394" s="450" t="str">
        <f>IF(AND(OR(M394="KO",L394&lt;&gt;""),OR(M394="",N394="",O394="")),Listes!$A$68,IF(AND(L394&lt;S394,U394=""),Listes!$A$70,IF(AND(L394&lt;&gt;"",S394&lt;L394,T394=""),Listes!$A$72,IF(AND(Y394="",OR(M394&lt;&gt;"",N394&lt;&gt;"",O394&lt;&gt;"",P394&lt;&gt;"",Q394&lt;&gt;"",R394&lt;&gt;"")),Listes!$A$73,""))))</f>
        <v/>
      </c>
      <c r="Y394" s="291"/>
      <c r="Z394" s="155">
        <f t="shared" si="38"/>
        <v>0</v>
      </c>
    </row>
    <row r="395" spans="1:26" ht="16.149999999999999" customHeight="1" x14ac:dyDescent="0.35">
      <c r="A395" s="126">
        <v>389</v>
      </c>
      <c r="B395" s="206" t="str">
        <f>IF('Dépenses rémunération au réel'!$B395="","",'Dépenses rémunération au réel'!$B395)</f>
        <v/>
      </c>
      <c r="C395" s="206" t="str">
        <f>IF('Dépenses rémunération au réel'!$C395="","",'Dépenses rémunération au réel'!$C395)</f>
        <v/>
      </c>
      <c r="D395" s="207" t="str">
        <f>IF('Dépenses rémunération au réel'!$D395="","",'Dépenses rémunération au réel'!$D395)</f>
        <v/>
      </c>
      <c r="E395" s="123" t="str">
        <f>IF('Dépenses rémunération au réel'!$E395="","",'Dépenses rémunération au réel'!$E395)</f>
        <v/>
      </c>
      <c r="F395" s="123" t="str">
        <f>IF('Dépenses rémunération au réel'!$F395="","",'Dépenses rémunération au réel'!$F395)</f>
        <v/>
      </c>
      <c r="G395" s="296" t="str">
        <f>IF('Dépenses rémunération au réel'!$G395="","",'Dépenses rémunération au réel'!$G395)</f>
        <v/>
      </c>
      <c r="H395" s="296" t="str">
        <f>IF('Dépenses rémunération au réel'!$H395="","",'Dépenses rémunération au réel'!$H395)</f>
        <v/>
      </c>
      <c r="I395" s="140" t="str">
        <f>IF('Dépenses rémunération au réel'!$I395="","",'Dépenses rémunération au réel'!$I395)</f>
        <v/>
      </c>
      <c r="J395" s="192" t="str">
        <f>IF('Dépenses rémunération au réel'!$J395="","",'Dépenses rémunération au réel'!$J395)</f>
        <v/>
      </c>
      <c r="K395" s="200" t="str">
        <f>IF('Dépenses rémunération au réel'!$K395="","",'Dépenses rémunération au réel'!$K395)</f>
        <v/>
      </c>
      <c r="L395" s="215" t="str">
        <f>IF('Dépenses rémunération au réel'!$L395=0,"",'Dépenses rémunération au réel'!$L395)</f>
        <v/>
      </c>
      <c r="M395" s="191"/>
      <c r="N395" s="337" t="str">
        <f t="shared" si="39"/>
        <v/>
      </c>
      <c r="O395" s="337" t="str">
        <f t="shared" si="40"/>
        <v/>
      </c>
      <c r="P395" s="191"/>
      <c r="Q395" s="340"/>
      <c r="R395" s="340"/>
      <c r="S395" s="141" t="str">
        <f t="shared" si="41"/>
        <v/>
      </c>
      <c r="T395" s="357"/>
      <c r="U395" s="193"/>
      <c r="V395" s="209" t="str">
        <f t="shared" si="37"/>
        <v/>
      </c>
      <c r="W395" s="209" t="str">
        <f t="shared" si="42"/>
        <v/>
      </c>
      <c r="X395" s="450" t="str">
        <f>IF(AND(OR(M395="KO",L395&lt;&gt;""),OR(M395="",N395="",O395="")),Listes!$A$68,IF(AND(L395&lt;S395,U395=""),Listes!$A$70,IF(AND(L395&lt;&gt;"",S395&lt;L395,T395=""),Listes!$A$72,IF(AND(Y395="",OR(M395&lt;&gt;"",N395&lt;&gt;"",O395&lt;&gt;"",P395&lt;&gt;"",Q395&lt;&gt;"",R395&lt;&gt;"")),Listes!$A$73,""))))</f>
        <v/>
      </c>
      <c r="Y395" s="291"/>
      <c r="Z395" s="155">
        <f t="shared" si="38"/>
        <v>0</v>
      </c>
    </row>
    <row r="396" spans="1:26" ht="16.149999999999999" customHeight="1" x14ac:dyDescent="0.35">
      <c r="A396" s="126">
        <v>390</v>
      </c>
      <c r="B396" s="206" t="str">
        <f>IF('Dépenses rémunération au réel'!$B396="","",'Dépenses rémunération au réel'!$B396)</f>
        <v/>
      </c>
      <c r="C396" s="206" t="str">
        <f>IF('Dépenses rémunération au réel'!$C396="","",'Dépenses rémunération au réel'!$C396)</f>
        <v/>
      </c>
      <c r="D396" s="207" t="str">
        <f>IF('Dépenses rémunération au réel'!$D396="","",'Dépenses rémunération au réel'!$D396)</f>
        <v/>
      </c>
      <c r="E396" s="123" t="str">
        <f>IF('Dépenses rémunération au réel'!$E396="","",'Dépenses rémunération au réel'!$E396)</f>
        <v/>
      </c>
      <c r="F396" s="123" t="str">
        <f>IF('Dépenses rémunération au réel'!$F396="","",'Dépenses rémunération au réel'!$F396)</f>
        <v/>
      </c>
      <c r="G396" s="296" t="str">
        <f>IF('Dépenses rémunération au réel'!$G396="","",'Dépenses rémunération au réel'!$G396)</f>
        <v/>
      </c>
      <c r="H396" s="296" t="str">
        <f>IF('Dépenses rémunération au réel'!$H396="","",'Dépenses rémunération au réel'!$H396)</f>
        <v/>
      </c>
      <c r="I396" s="140" t="str">
        <f>IF('Dépenses rémunération au réel'!$I396="","",'Dépenses rémunération au réel'!$I396)</f>
        <v/>
      </c>
      <c r="J396" s="192" t="str">
        <f>IF('Dépenses rémunération au réel'!$J396="","",'Dépenses rémunération au réel'!$J396)</f>
        <v/>
      </c>
      <c r="K396" s="200" t="str">
        <f>IF('Dépenses rémunération au réel'!$K396="","",'Dépenses rémunération au réel'!$K396)</f>
        <v/>
      </c>
      <c r="L396" s="215" t="str">
        <f>IF('Dépenses rémunération au réel'!$L396=0,"",'Dépenses rémunération au réel'!$L396)</f>
        <v/>
      </c>
      <c r="M396" s="191"/>
      <c r="N396" s="337" t="str">
        <f t="shared" si="39"/>
        <v/>
      </c>
      <c r="O396" s="337" t="str">
        <f t="shared" si="40"/>
        <v/>
      </c>
      <c r="P396" s="191"/>
      <c r="Q396" s="340"/>
      <c r="R396" s="340"/>
      <c r="S396" s="141" t="str">
        <f t="shared" si="41"/>
        <v/>
      </c>
      <c r="T396" s="357"/>
      <c r="U396" s="193"/>
      <c r="V396" s="209" t="str">
        <f t="shared" si="37"/>
        <v/>
      </c>
      <c r="W396" s="209" t="str">
        <f t="shared" si="42"/>
        <v/>
      </c>
      <c r="X396" s="450" t="str">
        <f>IF(AND(OR(M396="KO",L396&lt;&gt;""),OR(M396="",N396="",O396="")),Listes!$A$68,IF(AND(L396&lt;S396,U396=""),Listes!$A$70,IF(AND(L396&lt;&gt;"",S396&lt;L396,T396=""),Listes!$A$72,IF(AND(Y396="",OR(M396&lt;&gt;"",N396&lt;&gt;"",O396&lt;&gt;"",P396&lt;&gt;"",Q396&lt;&gt;"",R396&lt;&gt;"")),Listes!$A$73,""))))</f>
        <v/>
      </c>
      <c r="Y396" s="291"/>
      <c r="Z396" s="155">
        <f t="shared" si="38"/>
        <v>0</v>
      </c>
    </row>
    <row r="397" spans="1:26" ht="16.149999999999999" customHeight="1" x14ac:dyDescent="0.35">
      <c r="A397" s="126">
        <v>391</v>
      </c>
      <c r="B397" s="206" t="str">
        <f>IF('Dépenses rémunération au réel'!$B397="","",'Dépenses rémunération au réel'!$B397)</f>
        <v/>
      </c>
      <c r="C397" s="206" t="str">
        <f>IF('Dépenses rémunération au réel'!$C397="","",'Dépenses rémunération au réel'!$C397)</f>
        <v/>
      </c>
      <c r="D397" s="207" t="str">
        <f>IF('Dépenses rémunération au réel'!$D397="","",'Dépenses rémunération au réel'!$D397)</f>
        <v/>
      </c>
      <c r="E397" s="123" t="str">
        <f>IF('Dépenses rémunération au réel'!$E397="","",'Dépenses rémunération au réel'!$E397)</f>
        <v/>
      </c>
      <c r="F397" s="123" t="str">
        <f>IF('Dépenses rémunération au réel'!$F397="","",'Dépenses rémunération au réel'!$F397)</f>
        <v/>
      </c>
      <c r="G397" s="296" t="str">
        <f>IF('Dépenses rémunération au réel'!$G397="","",'Dépenses rémunération au réel'!$G397)</f>
        <v/>
      </c>
      <c r="H397" s="296" t="str">
        <f>IF('Dépenses rémunération au réel'!$H397="","",'Dépenses rémunération au réel'!$H397)</f>
        <v/>
      </c>
      <c r="I397" s="140" t="str">
        <f>IF('Dépenses rémunération au réel'!$I397="","",'Dépenses rémunération au réel'!$I397)</f>
        <v/>
      </c>
      <c r="J397" s="192" t="str">
        <f>IF('Dépenses rémunération au réel'!$J397="","",'Dépenses rémunération au réel'!$J397)</f>
        <v/>
      </c>
      <c r="K397" s="200" t="str">
        <f>IF('Dépenses rémunération au réel'!$K397="","",'Dépenses rémunération au réel'!$K397)</f>
        <v/>
      </c>
      <c r="L397" s="215" t="str">
        <f>IF('Dépenses rémunération au réel'!$L397=0,"",'Dépenses rémunération au réel'!$L397)</f>
        <v/>
      </c>
      <c r="M397" s="191"/>
      <c r="N397" s="337" t="str">
        <f t="shared" si="39"/>
        <v/>
      </c>
      <c r="O397" s="337" t="str">
        <f t="shared" si="40"/>
        <v/>
      </c>
      <c r="P397" s="191"/>
      <c r="Q397" s="340"/>
      <c r="R397" s="340"/>
      <c r="S397" s="141" t="str">
        <f t="shared" si="41"/>
        <v/>
      </c>
      <c r="T397" s="357"/>
      <c r="U397" s="193"/>
      <c r="V397" s="209" t="str">
        <f t="shared" si="37"/>
        <v/>
      </c>
      <c r="W397" s="209" t="str">
        <f t="shared" si="42"/>
        <v/>
      </c>
      <c r="X397" s="450" t="str">
        <f>IF(AND(OR(M397="KO",L397&lt;&gt;""),OR(M397="",N397="",O397="")),Listes!$A$68,IF(AND(L397&lt;S397,U397=""),Listes!$A$70,IF(AND(L397&lt;&gt;"",S397&lt;L397,T397=""),Listes!$A$72,IF(AND(Y397="",OR(M397&lt;&gt;"",N397&lt;&gt;"",O397&lt;&gt;"",P397&lt;&gt;"",Q397&lt;&gt;"",R397&lt;&gt;"")),Listes!$A$73,""))))</f>
        <v/>
      </c>
      <c r="Y397" s="291"/>
      <c r="Z397" s="155">
        <f t="shared" si="38"/>
        <v>0</v>
      </c>
    </row>
    <row r="398" spans="1:26" ht="16.149999999999999" customHeight="1" x14ac:dyDescent="0.35">
      <c r="A398" s="126">
        <v>392</v>
      </c>
      <c r="B398" s="206" t="str">
        <f>IF('Dépenses rémunération au réel'!$B398="","",'Dépenses rémunération au réel'!$B398)</f>
        <v/>
      </c>
      <c r="C398" s="206" t="str">
        <f>IF('Dépenses rémunération au réel'!$C398="","",'Dépenses rémunération au réel'!$C398)</f>
        <v/>
      </c>
      <c r="D398" s="207" t="str">
        <f>IF('Dépenses rémunération au réel'!$D398="","",'Dépenses rémunération au réel'!$D398)</f>
        <v/>
      </c>
      <c r="E398" s="123" t="str">
        <f>IF('Dépenses rémunération au réel'!$E398="","",'Dépenses rémunération au réel'!$E398)</f>
        <v/>
      </c>
      <c r="F398" s="123" t="str">
        <f>IF('Dépenses rémunération au réel'!$F398="","",'Dépenses rémunération au réel'!$F398)</f>
        <v/>
      </c>
      <c r="G398" s="296" t="str">
        <f>IF('Dépenses rémunération au réel'!$G398="","",'Dépenses rémunération au réel'!$G398)</f>
        <v/>
      </c>
      <c r="H398" s="296" t="str">
        <f>IF('Dépenses rémunération au réel'!$H398="","",'Dépenses rémunération au réel'!$H398)</f>
        <v/>
      </c>
      <c r="I398" s="140" t="str">
        <f>IF('Dépenses rémunération au réel'!$I398="","",'Dépenses rémunération au réel'!$I398)</f>
        <v/>
      </c>
      <c r="J398" s="192" t="str">
        <f>IF('Dépenses rémunération au réel'!$J398="","",'Dépenses rémunération au réel'!$J398)</f>
        <v/>
      </c>
      <c r="K398" s="200" t="str">
        <f>IF('Dépenses rémunération au réel'!$K398="","",'Dépenses rémunération au réel'!$K398)</f>
        <v/>
      </c>
      <c r="L398" s="215" t="str">
        <f>IF('Dépenses rémunération au réel'!$L398=0,"",'Dépenses rémunération au réel'!$L398)</f>
        <v/>
      </c>
      <c r="M398" s="191"/>
      <c r="N398" s="337" t="str">
        <f t="shared" si="39"/>
        <v/>
      </c>
      <c r="O398" s="337" t="str">
        <f t="shared" si="40"/>
        <v/>
      </c>
      <c r="P398" s="191"/>
      <c r="Q398" s="340"/>
      <c r="R398" s="340"/>
      <c r="S398" s="141" t="str">
        <f t="shared" si="41"/>
        <v/>
      </c>
      <c r="T398" s="357"/>
      <c r="U398" s="193"/>
      <c r="V398" s="209" t="str">
        <f t="shared" si="37"/>
        <v/>
      </c>
      <c r="W398" s="209" t="str">
        <f t="shared" si="42"/>
        <v/>
      </c>
      <c r="X398" s="450" t="str">
        <f>IF(AND(OR(M398="KO",L398&lt;&gt;""),OR(M398="",N398="",O398="")),Listes!$A$68,IF(AND(L398&lt;S398,U398=""),Listes!$A$70,IF(AND(L398&lt;&gt;"",S398&lt;L398,T398=""),Listes!$A$72,IF(AND(Y398="",OR(M398&lt;&gt;"",N398&lt;&gt;"",O398&lt;&gt;"",P398&lt;&gt;"",Q398&lt;&gt;"",R398&lt;&gt;"")),Listes!$A$73,""))))</f>
        <v/>
      </c>
      <c r="Y398" s="291"/>
      <c r="Z398" s="155">
        <f t="shared" si="38"/>
        <v>0</v>
      </c>
    </row>
    <row r="399" spans="1:26" ht="16.149999999999999" customHeight="1" x14ac:dyDescent="0.35">
      <c r="A399" s="126">
        <v>393</v>
      </c>
      <c r="B399" s="206" t="str">
        <f>IF('Dépenses rémunération au réel'!$B399="","",'Dépenses rémunération au réel'!$B399)</f>
        <v/>
      </c>
      <c r="C399" s="206" t="str">
        <f>IF('Dépenses rémunération au réel'!$C399="","",'Dépenses rémunération au réel'!$C399)</f>
        <v/>
      </c>
      <c r="D399" s="207" t="str">
        <f>IF('Dépenses rémunération au réel'!$D399="","",'Dépenses rémunération au réel'!$D399)</f>
        <v/>
      </c>
      <c r="E399" s="123" t="str">
        <f>IF('Dépenses rémunération au réel'!$E399="","",'Dépenses rémunération au réel'!$E399)</f>
        <v/>
      </c>
      <c r="F399" s="123" t="str">
        <f>IF('Dépenses rémunération au réel'!$F399="","",'Dépenses rémunération au réel'!$F399)</f>
        <v/>
      </c>
      <c r="G399" s="296" t="str">
        <f>IF('Dépenses rémunération au réel'!$G399="","",'Dépenses rémunération au réel'!$G399)</f>
        <v/>
      </c>
      <c r="H399" s="296" t="str">
        <f>IF('Dépenses rémunération au réel'!$H399="","",'Dépenses rémunération au réel'!$H399)</f>
        <v/>
      </c>
      <c r="I399" s="140" t="str">
        <f>IF('Dépenses rémunération au réel'!$I399="","",'Dépenses rémunération au réel'!$I399)</f>
        <v/>
      </c>
      <c r="J399" s="192" t="str">
        <f>IF('Dépenses rémunération au réel'!$J399="","",'Dépenses rémunération au réel'!$J399)</f>
        <v/>
      </c>
      <c r="K399" s="200" t="str">
        <f>IF('Dépenses rémunération au réel'!$K399="","",'Dépenses rémunération au réel'!$K399)</f>
        <v/>
      </c>
      <c r="L399" s="215" t="str">
        <f>IF('Dépenses rémunération au réel'!$L399=0,"",'Dépenses rémunération au réel'!$L399)</f>
        <v/>
      </c>
      <c r="M399" s="191"/>
      <c r="N399" s="337" t="str">
        <f t="shared" si="39"/>
        <v/>
      </c>
      <c r="O399" s="337" t="str">
        <f t="shared" si="40"/>
        <v/>
      </c>
      <c r="P399" s="191"/>
      <c r="Q399" s="340"/>
      <c r="R399" s="340"/>
      <c r="S399" s="141" t="str">
        <f t="shared" si="41"/>
        <v/>
      </c>
      <c r="T399" s="357"/>
      <c r="U399" s="193"/>
      <c r="V399" s="209" t="str">
        <f t="shared" si="37"/>
        <v/>
      </c>
      <c r="W399" s="209" t="str">
        <f t="shared" si="42"/>
        <v/>
      </c>
      <c r="X399" s="450" t="str">
        <f>IF(AND(OR(M399="KO",L399&lt;&gt;""),OR(M399="",N399="",O399="")),Listes!$A$68,IF(AND(L399&lt;S399,U399=""),Listes!$A$70,IF(AND(L399&lt;&gt;"",S399&lt;L399,T399=""),Listes!$A$72,IF(AND(Y399="",OR(M399&lt;&gt;"",N399&lt;&gt;"",O399&lt;&gt;"",P399&lt;&gt;"",Q399&lt;&gt;"",R399&lt;&gt;"")),Listes!$A$73,""))))</f>
        <v/>
      </c>
      <c r="Y399" s="291"/>
      <c r="Z399" s="155">
        <f t="shared" si="38"/>
        <v>0</v>
      </c>
    </row>
    <row r="400" spans="1:26" ht="16.149999999999999" customHeight="1" x14ac:dyDescent="0.35">
      <c r="A400" s="126">
        <v>394</v>
      </c>
      <c r="B400" s="206" t="str">
        <f>IF('Dépenses rémunération au réel'!$B400="","",'Dépenses rémunération au réel'!$B400)</f>
        <v/>
      </c>
      <c r="C400" s="206" t="str">
        <f>IF('Dépenses rémunération au réel'!$C400="","",'Dépenses rémunération au réel'!$C400)</f>
        <v/>
      </c>
      <c r="D400" s="207" t="str">
        <f>IF('Dépenses rémunération au réel'!$D400="","",'Dépenses rémunération au réel'!$D400)</f>
        <v/>
      </c>
      <c r="E400" s="123" t="str">
        <f>IF('Dépenses rémunération au réel'!$E400="","",'Dépenses rémunération au réel'!$E400)</f>
        <v/>
      </c>
      <c r="F400" s="123" t="str">
        <f>IF('Dépenses rémunération au réel'!$F400="","",'Dépenses rémunération au réel'!$F400)</f>
        <v/>
      </c>
      <c r="G400" s="296" t="str">
        <f>IF('Dépenses rémunération au réel'!$G400="","",'Dépenses rémunération au réel'!$G400)</f>
        <v/>
      </c>
      <c r="H400" s="296" t="str">
        <f>IF('Dépenses rémunération au réel'!$H400="","",'Dépenses rémunération au réel'!$H400)</f>
        <v/>
      </c>
      <c r="I400" s="140" t="str">
        <f>IF('Dépenses rémunération au réel'!$I400="","",'Dépenses rémunération au réel'!$I400)</f>
        <v/>
      </c>
      <c r="J400" s="192" t="str">
        <f>IF('Dépenses rémunération au réel'!$J400="","",'Dépenses rémunération au réel'!$J400)</f>
        <v/>
      </c>
      <c r="K400" s="200" t="str">
        <f>IF('Dépenses rémunération au réel'!$K400="","",'Dépenses rémunération au réel'!$K400)</f>
        <v/>
      </c>
      <c r="L400" s="215" t="str">
        <f>IF('Dépenses rémunération au réel'!$L400=0,"",'Dépenses rémunération au réel'!$L400)</f>
        <v/>
      </c>
      <c r="M400" s="191"/>
      <c r="N400" s="337" t="str">
        <f t="shared" si="39"/>
        <v/>
      </c>
      <c r="O400" s="337" t="str">
        <f t="shared" si="40"/>
        <v/>
      </c>
      <c r="P400" s="191"/>
      <c r="Q400" s="340"/>
      <c r="R400" s="340"/>
      <c r="S400" s="141" t="str">
        <f t="shared" si="41"/>
        <v/>
      </c>
      <c r="T400" s="357"/>
      <c r="U400" s="193"/>
      <c r="V400" s="209" t="str">
        <f t="shared" si="37"/>
        <v/>
      </c>
      <c r="W400" s="209" t="str">
        <f t="shared" si="42"/>
        <v/>
      </c>
      <c r="X400" s="450" t="str">
        <f>IF(AND(OR(M400="KO",L400&lt;&gt;""),OR(M400="",N400="",O400="")),Listes!$A$68,IF(AND(L400&lt;S400,U400=""),Listes!$A$70,IF(AND(L400&lt;&gt;"",S400&lt;L400,T400=""),Listes!$A$72,IF(AND(Y400="",OR(M400&lt;&gt;"",N400&lt;&gt;"",O400&lt;&gt;"",P400&lt;&gt;"",Q400&lt;&gt;"",R400&lt;&gt;"")),Listes!$A$73,""))))</f>
        <v/>
      </c>
      <c r="Y400" s="291"/>
      <c r="Z400" s="155">
        <f t="shared" si="38"/>
        <v>0</v>
      </c>
    </row>
    <row r="401" spans="1:26" ht="16.149999999999999" customHeight="1" x14ac:dyDescent="0.35">
      <c r="A401" s="126">
        <v>395</v>
      </c>
      <c r="B401" s="206" t="str">
        <f>IF('Dépenses rémunération au réel'!$B401="","",'Dépenses rémunération au réel'!$B401)</f>
        <v/>
      </c>
      <c r="C401" s="206" t="str">
        <f>IF('Dépenses rémunération au réel'!$C401="","",'Dépenses rémunération au réel'!$C401)</f>
        <v/>
      </c>
      <c r="D401" s="207" t="str">
        <f>IF('Dépenses rémunération au réel'!$D401="","",'Dépenses rémunération au réel'!$D401)</f>
        <v/>
      </c>
      <c r="E401" s="123" t="str">
        <f>IF('Dépenses rémunération au réel'!$E401="","",'Dépenses rémunération au réel'!$E401)</f>
        <v/>
      </c>
      <c r="F401" s="123" t="str">
        <f>IF('Dépenses rémunération au réel'!$F401="","",'Dépenses rémunération au réel'!$F401)</f>
        <v/>
      </c>
      <c r="G401" s="296" t="str">
        <f>IF('Dépenses rémunération au réel'!$G401="","",'Dépenses rémunération au réel'!$G401)</f>
        <v/>
      </c>
      <c r="H401" s="296" t="str">
        <f>IF('Dépenses rémunération au réel'!$H401="","",'Dépenses rémunération au réel'!$H401)</f>
        <v/>
      </c>
      <c r="I401" s="140" t="str">
        <f>IF('Dépenses rémunération au réel'!$I401="","",'Dépenses rémunération au réel'!$I401)</f>
        <v/>
      </c>
      <c r="J401" s="192" t="str">
        <f>IF('Dépenses rémunération au réel'!$J401="","",'Dépenses rémunération au réel'!$J401)</f>
        <v/>
      </c>
      <c r="K401" s="200" t="str">
        <f>IF('Dépenses rémunération au réel'!$K401="","",'Dépenses rémunération au réel'!$K401)</f>
        <v/>
      </c>
      <c r="L401" s="215" t="str">
        <f>IF('Dépenses rémunération au réel'!$L401=0,"",'Dépenses rémunération au réel'!$L401)</f>
        <v/>
      </c>
      <c r="M401" s="191"/>
      <c r="N401" s="337" t="str">
        <f t="shared" si="39"/>
        <v/>
      </c>
      <c r="O401" s="337" t="str">
        <f t="shared" si="40"/>
        <v/>
      </c>
      <c r="P401" s="191"/>
      <c r="Q401" s="340"/>
      <c r="R401" s="340"/>
      <c r="S401" s="141" t="str">
        <f t="shared" si="41"/>
        <v/>
      </c>
      <c r="T401" s="357"/>
      <c r="U401" s="193"/>
      <c r="V401" s="209" t="str">
        <f t="shared" si="37"/>
        <v/>
      </c>
      <c r="W401" s="209" t="str">
        <f t="shared" si="42"/>
        <v/>
      </c>
      <c r="X401" s="450" t="str">
        <f>IF(AND(OR(M401="KO",L401&lt;&gt;""),OR(M401="",N401="",O401="")),Listes!$A$68,IF(AND(L401&lt;S401,U401=""),Listes!$A$70,IF(AND(L401&lt;&gt;"",S401&lt;L401,T401=""),Listes!$A$72,IF(AND(Y401="",OR(M401&lt;&gt;"",N401&lt;&gt;"",O401&lt;&gt;"",P401&lt;&gt;"",Q401&lt;&gt;"",R401&lt;&gt;"")),Listes!$A$73,""))))</f>
        <v/>
      </c>
      <c r="Y401" s="291"/>
      <c r="Z401" s="155">
        <f t="shared" si="38"/>
        <v>0</v>
      </c>
    </row>
    <row r="402" spans="1:26" ht="16.149999999999999" customHeight="1" x14ac:dyDescent="0.35">
      <c r="A402" s="126">
        <v>396</v>
      </c>
      <c r="B402" s="206" t="str">
        <f>IF('Dépenses rémunération au réel'!$B402="","",'Dépenses rémunération au réel'!$B402)</f>
        <v/>
      </c>
      <c r="C402" s="206" t="str">
        <f>IF('Dépenses rémunération au réel'!$C402="","",'Dépenses rémunération au réel'!$C402)</f>
        <v/>
      </c>
      <c r="D402" s="207" t="str">
        <f>IF('Dépenses rémunération au réel'!$D402="","",'Dépenses rémunération au réel'!$D402)</f>
        <v/>
      </c>
      <c r="E402" s="123" t="str">
        <f>IF('Dépenses rémunération au réel'!$E402="","",'Dépenses rémunération au réel'!$E402)</f>
        <v/>
      </c>
      <c r="F402" s="123" t="str">
        <f>IF('Dépenses rémunération au réel'!$F402="","",'Dépenses rémunération au réel'!$F402)</f>
        <v/>
      </c>
      <c r="G402" s="296" t="str">
        <f>IF('Dépenses rémunération au réel'!$G402="","",'Dépenses rémunération au réel'!$G402)</f>
        <v/>
      </c>
      <c r="H402" s="296" t="str">
        <f>IF('Dépenses rémunération au réel'!$H402="","",'Dépenses rémunération au réel'!$H402)</f>
        <v/>
      </c>
      <c r="I402" s="140" t="str">
        <f>IF('Dépenses rémunération au réel'!$I402="","",'Dépenses rémunération au réel'!$I402)</f>
        <v/>
      </c>
      <c r="J402" s="192" t="str">
        <f>IF('Dépenses rémunération au réel'!$J402="","",'Dépenses rémunération au réel'!$J402)</f>
        <v/>
      </c>
      <c r="K402" s="200" t="str">
        <f>IF('Dépenses rémunération au réel'!$K402="","",'Dépenses rémunération au réel'!$K402)</f>
        <v/>
      </c>
      <c r="L402" s="215" t="str">
        <f>IF('Dépenses rémunération au réel'!$L402=0,"",'Dépenses rémunération au réel'!$L402)</f>
        <v/>
      </c>
      <c r="M402" s="191"/>
      <c r="N402" s="337" t="str">
        <f t="shared" si="39"/>
        <v/>
      </c>
      <c r="O402" s="337" t="str">
        <f t="shared" si="40"/>
        <v/>
      </c>
      <c r="P402" s="191"/>
      <c r="Q402" s="340"/>
      <c r="R402" s="340"/>
      <c r="S402" s="141" t="str">
        <f t="shared" si="41"/>
        <v/>
      </c>
      <c r="T402" s="357"/>
      <c r="U402" s="193"/>
      <c r="V402" s="209" t="str">
        <f t="shared" si="37"/>
        <v/>
      </c>
      <c r="W402" s="209" t="str">
        <f t="shared" si="42"/>
        <v/>
      </c>
      <c r="X402" s="450" t="str">
        <f>IF(AND(OR(M402="KO",L402&lt;&gt;""),OR(M402="",N402="",O402="")),Listes!$A$68,IF(AND(L402&lt;S402,U402=""),Listes!$A$70,IF(AND(L402&lt;&gt;"",S402&lt;L402,T402=""),Listes!$A$72,IF(AND(Y402="",OR(M402&lt;&gt;"",N402&lt;&gt;"",O402&lt;&gt;"",P402&lt;&gt;"",Q402&lt;&gt;"",R402&lt;&gt;"")),Listes!$A$73,""))))</f>
        <v/>
      </c>
      <c r="Y402" s="291"/>
      <c r="Z402" s="155">
        <f t="shared" si="38"/>
        <v>0</v>
      </c>
    </row>
    <row r="403" spans="1:26" ht="16.149999999999999" customHeight="1" x14ac:dyDescent="0.35">
      <c r="A403" s="126">
        <v>397</v>
      </c>
      <c r="B403" s="206" t="str">
        <f>IF('Dépenses rémunération au réel'!$B403="","",'Dépenses rémunération au réel'!$B403)</f>
        <v/>
      </c>
      <c r="C403" s="206" t="str">
        <f>IF('Dépenses rémunération au réel'!$C403="","",'Dépenses rémunération au réel'!$C403)</f>
        <v/>
      </c>
      <c r="D403" s="207" t="str">
        <f>IF('Dépenses rémunération au réel'!$D403="","",'Dépenses rémunération au réel'!$D403)</f>
        <v/>
      </c>
      <c r="E403" s="123" t="str">
        <f>IF('Dépenses rémunération au réel'!$E403="","",'Dépenses rémunération au réel'!$E403)</f>
        <v/>
      </c>
      <c r="F403" s="123" t="str">
        <f>IF('Dépenses rémunération au réel'!$F403="","",'Dépenses rémunération au réel'!$F403)</f>
        <v/>
      </c>
      <c r="G403" s="296" t="str">
        <f>IF('Dépenses rémunération au réel'!$G403="","",'Dépenses rémunération au réel'!$G403)</f>
        <v/>
      </c>
      <c r="H403" s="296" t="str">
        <f>IF('Dépenses rémunération au réel'!$H403="","",'Dépenses rémunération au réel'!$H403)</f>
        <v/>
      </c>
      <c r="I403" s="140" t="str">
        <f>IF('Dépenses rémunération au réel'!$I403="","",'Dépenses rémunération au réel'!$I403)</f>
        <v/>
      </c>
      <c r="J403" s="192" t="str">
        <f>IF('Dépenses rémunération au réel'!$J403="","",'Dépenses rémunération au réel'!$J403)</f>
        <v/>
      </c>
      <c r="K403" s="200" t="str">
        <f>IF('Dépenses rémunération au réel'!$K403="","",'Dépenses rémunération au réel'!$K403)</f>
        <v/>
      </c>
      <c r="L403" s="215" t="str">
        <f>IF('Dépenses rémunération au réel'!$L403=0,"",'Dépenses rémunération au réel'!$L403)</f>
        <v/>
      </c>
      <c r="M403" s="191"/>
      <c r="N403" s="337" t="str">
        <f t="shared" si="39"/>
        <v/>
      </c>
      <c r="O403" s="337" t="str">
        <f t="shared" si="40"/>
        <v/>
      </c>
      <c r="P403" s="191"/>
      <c r="Q403" s="340"/>
      <c r="R403" s="340"/>
      <c r="S403" s="141" t="str">
        <f t="shared" si="41"/>
        <v/>
      </c>
      <c r="T403" s="357"/>
      <c r="U403" s="193"/>
      <c r="V403" s="209" t="str">
        <f t="shared" si="37"/>
        <v/>
      </c>
      <c r="W403" s="209" t="str">
        <f t="shared" si="42"/>
        <v/>
      </c>
      <c r="X403" s="450" t="str">
        <f>IF(AND(OR(M403="KO",L403&lt;&gt;""),OR(M403="",N403="",O403="")),Listes!$A$68,IF(AND(L403&lt;S403,U403=""),Listes!$A$70,IF(AND(L403&lt;&gt;"",S403&lt;L403,T403=""),Listes!$A$72,IF(AND(Y403="",OR(M403&lt;&gt;"",N403&lt;&gt;"",O403&lt;&gt;"",P403&lt;&gt;"",Q403&lt;&gt;"",R403&lt;&gt;"")),Listes!$A$73,""))))</f>
        <v/>
      </c>
      <c r="Y403" s="291"/>
      <c r="Z403" s="155">
        <f t="shared" si="38"/>
        <v>0</v>
      </c>
    </row>
    <row r="404" spans="1:26" ht="16.149999999999999" customHeight="1" x14ac:dyDescent="0.35">
      <c r="A404" s="126">
        <v>398</v>
      </c>
      <c r="B404" s="206" t="str">
        <f>IF('Dépenses rémunération au réel'!$B404="","",'Dépenses rémunération au réel'!$B404)</f>
        <v/>
      </c>
      <c r="C404" s="206" t="str">
        <f>IF('Dépenses rémunération au réel'!$C404="","",'Dépenses rémunération au réel'!$C404)</f>
        <v/>
      </c>
      <c r="D404" s="207" t="str">
        <f>IF('Dépenses rémunération au réel'!$D404="","",'Dépenses rémunération au réel'!$D404)</f>
        <v/>
      </c>
      <c r="E404" s="123" t="str">
        <f>IF('Dépenses rémunération au réel'!$E404="","",'Dépenses rémunération au réel'!$E404)</f>
        <v/>
      </c>
      <c r="F404" s="123" t="str">
        <f>IF('Dépenses rémunération au réel'!$F404="","",'Dépenses rémunération au réel'!$F404)</f>
        <v/>
      </c>
      <c r="G404" s="296" t="str">
        <f>IF('Dépenses rémunération au réel'!$G404="","",'Dépenses rémunération au réel'!$G404)</f>
        <v/>
      </c>
      <c r="H404" s="296" t="str">
        <f>IF('Dépenses rémunération au réel'!$H404="","",'Dépenses rémunération au réel'!$H404)</f>
        <v/>
      </c>
      <c r="I404" s="140" t="str">
        <f>IF('Dépenses rémunération au réel'!$I404="","",'Dépenses rémunération au réel'!$I404)</f>
        <v/>
      </c>
      <c r="J404" s="192" t="str">
        <f>IF('Dépenses rémunération au réel'!$J404="","",'Dépenses rémunération au réel'!$J404)</f>
        <v/>
      </c>
      <c r="K404" s="200" t="str">
        <f>IF('Dépenses rémunération au réel'!$K404="","",'Dépenses rémunération au réel'!$K404)</f>
        <v/>
      </c>
      <c r="L404" s="215" t="str">
        <f>IF('Dépenses rémunération au réel'!$L404=0,"",'Dépenses rémunération au réel'!$L404)</f>
        <v/>
      </c>
      <c r="M404" s="191"/>
      <c r="N404" s="337" t="str">
        <f t="shared" si="39"/>
        <v/>
      </c>
      <c r="O404" s="337" t="str">
        <f t="shared" si="40"/>
        <v/>
      </c>
      <c r="P404" s="191"/>
      <c r="Q404" s="340"/>
      <c r="R404" s="340"/>
      <c r="S404" s="141" t="str">
        <f t="shared" si="41"/>
        <v/>
      </c>
      <c r="T404" s="357"/>
      <c r="U404" s="193"/>
      <c r="V404" s="209" t="str">
        <f t="shared" si="37"/>
        <v/>
      </c>
      <c r="W404" s="209" t="str">
        <f t="shared" si="42"/>
        <v/>
      </c>
      <c r="X404" s="450" t="str">
        <f>IF(AND(OR(M404="KO",L404&lt;&gt;""),OR(M404="",N404="",O404="")),Listes!$A$68,IF(AND(L404&lt;S404,U404=""),Listes!$A$70,IF(AND(L404&lt;&gt;"",S404&lt;L404,T404=""),Listes!$A$72,IF(AND(Y404="",OR(M404&lt;&gt;"",N404&lt;&gt;"",O404&lt;&gt;"",P404&lt;&gt;"",Q404&lt;&gt;"",R404&lt;&gt;"")),Listes!$A$73,""))))</f>
        <v/>
      </c>
      <c r="Y404" s="291"/>
      <c r="Z404" s="155">
        <f t="shared" si="38"/>
        <v>0</v>
      </c>
    </row>
    <row r="405" spans="1:26" ht="16.149999999999999" customHeight="1" x14ac:dyDescent="0.35">
      <c r="A405" s="126">
        <v>399</v>
      </c>
      <c r="B405" s="206" t="str">
        <f>IF('Dépenses rémunération au réel'!$B405="","",'Dépenses rémunération au réel'!$B405)</f>
        <v/>
      </c>
      <c r="C405" s="206" t="str">
        <f>IF('Dépenses rémunération au réel'!$C405="","",'Dépenses rémunération au réel'!$C405)</f>
        <v/>
      </c>
      <c r="D405" s="207" t="str">
        <f>IF('Dépenses rémunération au réel'!$D405="","",'Dépenses rémunération au réel'!$D405)</f>
        <v/>
      </c>
      <c r="E405" s="123" t="str">
        <f>IF('Dépenses rémunération au réel'!$E405="","",'Dépenses rémunération au réel'!$E405)</f>
        <v/>
      </c>
      <c r="F405" s="123" t="str">
        <f>IF('Dépenses rémunération au réel'!$F405="","",'Dépenses rémunération au réel'!$F405)</f>
        <v/>
      </c>
      <c r="G405" s="296" t="str">
        <f>IF('Dépenses rémunération au réel'!$G405="","",'Dépenses rémunération au réel'!$G405)</f>
        <v/>
      </c>
      <c r="H405" s="296" t="str">
        <f>IF('Dépenses rémunération au réel'!$H405="","",'Dépenses rémunération au réel'!$H405)</f>
        <v/>
      </c>
      <c r="I405" s="140" t="str">
        <f>IF('Dépenses rémunération au réel'!$I405="","",'Dépenses rémunération au réel'!$I405)</f>
        <v/>
      </c>
      <c r="J405" s="192" t="str">
        <f>IF('Dépenses rémunération au réel'!$J405="","",'Dépenses rémunération au réel'!$J405)</f>
        <v/>
      </c>
      <c r="K405" s="200" t="str">
        <f>IF('Dépenses rémunération au réel'!$K405="","",'Dépenses rémunération au réel'!$K405)</f>
        <v/>
      </c>
      <c r="L405" s="215" t="str">
        <f>IF('Dépenses rémunération au réel'!$L405=0,"",'Dépenses rémunération au réel'!$L405)</f>
        <v/>
      </c>
      <c r="M405" s="191"/>
      <c r="N405" s="337" t="str">
        <f t="shared" si="39"/>
        <v/>
      </c>
      <c r="O405" s="337" t="str">
        <f t="shared" si="40"/>
        <v/>
      </c>
      <c r="P405" s="191"/>
      <c r="Q405" s="340"/>
      <c r="R405" s="340"/>
      <c r="S405" s="141" t="str">
        <f t="shared" si="41"/>
        <v/>
      </c>
      <c r="T405" s="357"/>
      <c r="U405" s="193"/>
      <c r="V405" s="209" t="str">
        <f t="shared" si="37"/>
        <v/>
      </c>
      <c r="W405" s="209" t="str">
        <f t="shared" si="42"/>
        <v/>
      </c>
      <c r="X405" s="450" t="str">
        <f>IF(AND(OR(M405="KO",L405&lt;&gt;""),OR(M405="",N405="",O405="")),Listes!$A$68,IF(AND(L405&lt;S405,U405=""),Listes!$A$70,IF(AND(L405&lt;&gt;"",S405&lt;L405,T405=""),Listes!$A$72,IF(AND(Y405="",OR(M405&lt;&gt;"",N405&lt;&gt;"",O405&lt;&gt;"",P405&lt;&gt;"",Q405&lt;&gt;"",R405&lt;&gt;"")),Listes!$A$73,""))))</f>
        <v/>
      </c>
      <c r="Y405" s="291"/>
      <c r="Z405" s="155">
        <f t="shared" si="38"/>
        <v>0</v>
      </c>
    </row>
    <row r="406" spans="1:26" ht="16.149999999999999" customHeight="1" x14ac:dyDescent="0.35">
      <c r="A406" s="126">
        <v>400</v>
      </c>
      <c r="B406" s="206" t="str">
        <f>IF('Dépenses rémunération au réel'!$B406="","",'Dépenses rémunération au réel'!$B406)</f>
        <v/>
      </c>
      <c r="C406" s="206" t="str">
        <f>IF('Dépenses rémunération au réel'!$C406="","",'Dépenses rémunération au réel'!$C406)</f>
        <v/>
      </c>
      <c r="D406" s="207" t="str">
        <f>IF('Dépenses rémunération au réel'!$D406="","",'Dépenses rémunération au réel'!$D406)</f>
        <v/>
      </c>
      <c r="E406" s="123" t="str">
        <f>IF('Dépenses rémunération au réel'!$E406="","",'Dépenses rémunération au réel'!$E406)</f>
        <v/>
      </c>
      <c r="F406" s="123" t="str">
        <f>IF('Dépenses rémunération au réel'!$F406="","",'Dépenses rémunération au réel'!$F406)</f>
        <v/>
      </c>
      <c r="G406" s="296" t="str">
        <f>IF('Dépenses rémunération au réel'!$G406="","",'Dépenses rémunération au réel'!$G406)</f>
        <v/>
      </c>
      <c r="H406" s="296" t="str">
        <f>IF('Dépenses rémunération au réel'!$H406="","",'Dépenses rémunération au réel'!$H406)</f>
        <v/>
      </c>
      <c r="I406" s="140" t="str">
        <f>IF('Dépenses rémunération au réel'!$I406="","",'Dépenses rémunération au réel'!$I406)</f>
        <v/>
      </c>
      <c r="J406" s="192" t="str">
        <f>IF('Dépenses rémunération au réel'!$J406="","",'Dépenses rémunération au réel'!$J406)</f>
        <v/>
      </c>
      <c r="K406" s="200" t="str">
        <f>IF('Dépenses rémunération au réel'!$K406="","",'Dépenses rémunération au réel'!$K406)</f>
        <v/>
      </c>
      <c r="L406" s="215" t="str">
        <f>IF('Dépenses rémunération au réel'!$L406=0,"",'Dépenses rémunération au réel'!$L406)</f>
        <v/>
      </c>
      <c r="M406" s="191"/>
      <c r="N406" s="337" t="str">
        <f t="shared" si="39"/>
        <v/>
      </c>
      <c r="O406" s="337" t="str">
        <f t="shared" si="40"/>
        <v/>
      </c>
      <c r="P406" s="191"/>
      <c r="Q406" s="340"/>
      <c r="R406" s="340"/>
      <c r="S406" s="141" t="str">
        <f t="shared" si="41"/>
        <v/>
      </c>
      <c r="T406" s="357"/>
      <c r="U406" s="193"/>
      <c r="V406" s="209" t="str">
        <f t="shared" si="37"/>
        <v/>
      </c>
      <c r="W406" s="209" t="str">
        <f t="shared" si="42"/>
        <v/>
      </c>
      <c r="X406" s="450" t="str">
        <f>IF(AND(OR(M406="KO",L406&lt;&gt;""),OR(M406="",N406="",O406="")),Listes!$A$68,IF(AND(L406&lt;S406,U406=""),Listes!$A$70,IF(AND(L406&lt;&gt;"",S406&lt;L406,T406=""),Listes!$A$72,IF(AND(Y406="",OR(M406&lt;&gt;"",N406&lt;&gt;"",O406&lt;&gt;"",P406&lt;&gt;"",Q406&lt;&gt;"",R406&lt;&gt;"")),Listes!$A$73,""))))</f>
        <v/>
      </c>
      <c r="Y406" s="291"/>
      <c r="Z406" s="155">
        <f t="shared" si="38"/>
        <v>0</v>
      </c>
    </row>
    <row r="407" spans="1:26" ht="16.149999999999999" customHeight="1" x14ac:dyDescent="0.35">
      <c r="A407" s="126">
        <v>401</v>
      </c>
      <c r="B407" s="206" t="str">
        <f>IF('Dépenses rémunération au réel'!$B407="","",'Dépenses rémunération au réel'!$B407)</f>
        <v/>
      </c>
      <c r="C407" s="206" t="str">
        <f>IF('Dépenses rémunération au réel'!$C407="","",'Dépenses rémunération au réel'!$C407)</f>
        <v/>
      </c>
      <c r="D407" s="207" t="str">
        <f>IF('Dépenses rémunération au réel'!$D407="","",'Dépenses rémunération au réel'!$D407)</f>
        <v/>
      </c>
      <c r="E407" s="123" t="str">
        <f>IF('Dépenses rémunération au réel'!$E407="","",'Dépenses rémunération au réel'!$E407)</f>
        <v/>
      </c>
      <c r="F407" s="123" t="str">
        <f>IF('Dépenses rémunération au réel'!$F407="","",'Dépenses rémunération au réel'!$F407)</f>
        <v/>
      </c>
      <c r="G407" s="296" t="str">
        <f>IF('Dépenses rémunération au réel'!$G407="","",'Dépenses rémunération au réel'!$G407)</f>
        <v/>
      </c>
      <c r="H407" s="296" t="str">
        <f>IF('Dépenses rémunération au réel'!$H407="","",'Dépenses rémunération au réel'!$H407)</f>
        <v/>
      </c>
      <c r="I407" s="140" t="str">
        <f>IF('Dépenses rémunération au réel'!$I407="","",'Dépenses rémunération au réel'!$I407)</f>
        <v/>
      </c>
      <c r="J407" s="192" t="str">
        <f>IF('Dépenses rémunération au réel'!$J407="","",'Dépenses rémunération au réel'!$J407)</f>
        <v/>
      </c>
      <c r="K407" s="200" t="str">
        <f>IF('Dépenses rémunération au réel'!$K407="","",'Dépenses rémunération au réel'!$K407)</f>
        <v/>
      </c>
      <c r="L407" s="215" t="str">
        <f>IF('Dépenses rémunération au réel'!$L407=0,"",'Dépenses rémunération au réel'!$L407)</f>
        <v/>
      </c>
      <c r="M407" s="191"/>
      <c r="N407" s="337" t="str">
        <f t="shared" si="39"/>
        <v/>
      </c>
      <c r="O407" s="337" t="str">
        <f t="shared" si="40"/>
        <v/>
      </c>
      <c r="P407" s="191"/>
      <c r="Q407" s="340"/>
      <c r="R407" s="340"/>
      <c r="S407" s="141" t="str">
        <f t="shared" si="41"/>
        <v/>
      </c>
      <c r="T407" s="357"/>
      <c r="U407" s="193"/>
      <c r="V407" s="209" t="str">
        <f t="shared" si="37"/>
        <v/>
      </c>
      <c r="W407" s="209" t="str">
        <f t="shared" si="42"/>
        <v/>
      </c>
      <c r="X407" s="450" t="str">
        <f>IF(AND(OR(M407="KO",L407&lt;&gt;""),OR(M407="",N407="",O407="")),Listes!$A$68,IF(AND(L407&lt;S407,U407=""),Listes!$A$70,IF(AND(L407&lt;&gt;"",S407&lt;L407,T407=""),Listes!$A$72,IF(AND(Y407="",OR(M407&lt;&gt;"",N407&lt;&gt;"",O407&lt;&gt;"",P407&lt;&gt;"",Q407&lt;&gt;"",R407&lt;&gt;"")),Listes!$A$73,""))))</f>
        <v/>
      </c>
      <c r="Y407" s="291"/>
      <c r="Z407" s="155">
        <f t="shared" si="38"/>
        <v>0</v>
      </c>
    </row>
    <row r="408" spans="1:26" ht="16.149999999999999" customHeight="1" x14ac:dyDescent="0.35">
      <c r="A408" s="126">
        <v>402</v>
      </c>
      <c r="B408" s="206" t="str">
        <f>IF('Dépenses rémunération au réel'!$B408="","",'Dépenses rémunération au réel'!$B408)</f>
        <v/>
      </c>
      <c r="C408" s="206" t="str">
        <f>IF('Dépenses rémunération au réel'!$C408="","",'Dépenses rémunération au réel'!$C408)</f>
        <v/>
      </c>
      <c r="D408" s="207" t="str">
        <f>IF('Dépenses rémunération au réel'!$D408="","",'Dépenses rémunération au réel'!$D408)</f>
        <v/>
      </c>
      <c r="E408" s="123" t="str">
        <f>IF('Dépenses rémunération au réel'!$E408="","",'Dépenses rémunération au réel'!$E408)</f>
        <v/>
      </c>
      <c r="F408" s="123" t="str">
        <f>IF('Dépenses rémunération au réel'!$F408="","",'Dépenses rémunération au réel'!$F408)</f>
        <v/>
      </c>
      <c r="G408" s="296" t="str">
        <f>IF('Dépenses rémunération au réel'!$G408="","",'Dépenses rémunération au réel'!$G408)</f>
        <v/>
      </c>
      <c r="H408" s="296" t="str">
        <f>IF('Dépenses rémunération au réel'!$H408="","",'Dépenses rémunération au réel'!$H408)</f>
        <v/>
      </c>
      <c r="I408" s="140" t="str">
        <f>IF('Dépenses rémunération au réel'!$I408="","",'Dépenses rémunération au réel'!$I408)</f>
        <v/>
      </c>
      <c r="J408" s="192" t="str">
        <f>IF('Dépenses rémunération au réel'!$J408="","",'Dépenses rémunération au réel'!$J408)</f>
        <v/>
      </c>
      <c r="K408" s="200" t="str">
        <f>IF('Dépenses rémunération au réel'!$K408="","",'Dépenses rémunération au réel'!$K408)</f>
        <v/>
      </c>
      <c r="L408" s="215" t="str">
        <f>IF('Dépenses rémunération au réel'!$L408=0,"",'Dépenses rémunération au réel'!$L408)</f>
        <v/>
      </c>
      <c r="M408" s="191"/>
      <c r="N408" s="337" t="str">
        <f t="shared" si="39"/>
        <v/>
      </c>
      <c r="O408" s="337" t="str">
        <f t="shared" si="40"/>
        <v/>
      </c>
      <c r="P408" s="191"/>
      <c r="Q408" s="340"/>
      <c r="R408" s="340"/>
      <c r="S408" s="141" t="str">
        <f t="shared" si="41"/>
        <v/>
      </c>
      <c r="T408" s="357"/>
      <c r="U408" s="193"/>
      <c r="V408" s="209" t="str">
        <f t="shared" si="37"/>
        <v/>
      </c>
      <c r="W408" s="209" t="str">
        <f t="shared" si="42"/>
        <v/>
      </c>
      <c r="X408" s="450" t="str">
        <f>IF(AND(OR(M408="KO",L408&lt;&gt;""),OR(M408="",N408="",O408="")),Listes!$A$68,IF(AND(L408&lt;S408,U408=""),Listes!$A$70,IF(AND(L408&lt;&gt;"",S408&lt;L408,T408=""),Listes!$A$72,IF(AND(Y408="",OR(M408&lt;&gt;"",N408&lt;&gt;"",O408&lt;&gt;"",P408&lt;&gt;"",Q408&lt;&gt;"",R408&lt;&gt;"")),Listes!$A$73,""))))</f>
        <v/>
      </c>
      <c r="Y408" s="291"/>
      <c r="Z408" s="155">
        <f t="shared" si="38"/>
        <v>0</v>
      </c>
    </row>
    <row r="409" spans="1:26" ht="16.149999999999999" customHeight="1" x14ac:dyDescent="0.35">
      <c r="A409" s="126">
        <v>403</v>
      </c>
      <c r="B409" s="206" t="str">
        <f>IF('Dépenses rémunération au réel'!$B409="","",'Dépenses rémunération au réel'!$B409)</f>
        <v/>
      </c>
      <c r="C409" s="206" t="str">
        <f>IF('Dépenses rémunération au réel'!$C409="","",'Dépenses rémunération au réel'!$C409)</f>
        <v/>
      </c>
      <c r="D409" s="207" t="str">
        <f>IF('Dépenses rémunération au réel'!$D409="","",'Dépenses rémunération au réel'!$D409)</f>
        <v/>
      </c>
      <c r="E409" s="123" t="str">
        <f>IF('Dépenses rémunération au réel'!$E409="","",'Dépenses rémunération au réel'!$E409)</f>
        <v/>
      </c>
      <c r="F409" s="123" t="str">
        <f>IF('Dépenses rémunération au réel'!$F409="","",'Dépenses rémunération au réel'!$F409)</f>
        <v/>
      </c>
      <c r="G409" s="296" t="str">
        <f>IF('Dépenses rémunération au réel'!$G409="","",'Dépenses rémunération au réel'!$G409)</f>
        <v/>
      </c>
      <c r="H409" s="296" t="str">
        <f>IF('Dépenses rémunération au réel'!$H409="","",'Dépenses rémunération au réel'!$H409)</f>
        <v/>
      </c>
      <c r="I409" s="140" t="str">
        <f>IF('Dépenses rémunération au réel'!$I409="","",'Dépenses rémunération au réel'!$I409)</f>
        <v/>
      </c>
      <c r="J409" s="192" t="str">
        <f>IF('Dépenses rémunération au réel'!$J409="","",'Dépenses rémunération au réel'!$J409)</f>
        <v/>
      </c>
      <c r="K409" s="200" t="str">
        <f>IF('Dépenses rémunération au réel'!$K409="","",'Dépenses rémunération au réel'!$K409)</f>
        <v/>
      </c>
      <c r="L409" s="215" t="str">
        <f>IF('Dépenses rémunération au réel'!$L409=0,"",'Dépenses rémunération au réel'!$L409)</f>
        <v/>
      </c>
      <c r="M409" s="191"/>
      <c r="N409" s="337" t="str">
        <f t="shared" si="39"/>
        <v/>
      </c>
      <c r="O409" s="337" t="str">
        <f t="shared" si="40"/>
        <v/>
      </c>
      <c r="P409" s="191"/>
      <c r="Q409" s="340"/>
      <c r="R409" s="340"/>
      <c r="S409" s="141" t="str">
        <f t="shared" si="41"/>
        <v/>
      </c>
      <c r="T409" s="357"/>
      <c r="U409" s="193"/>
      <c r="V409" s="209" t="str">
        <f t="shared" si="37"/>
        <v/>
      </c>
      <c r="W409" s="209" t="str">
        <f t="shared" si="42"/>
        <v/>
      </c>
      <c r="X409" s="450" t="str">
        <f>IF(AND(OR(M409="KO",L409&lt;&gt;""),OR(M409="",N409="",O409="")),Listes!$A$68,IF(AND(L409&lt;S409,U409=""),Listes!$A$70,IF(AND(L409&lt;&gt;"",S409&lt;L409,T409=""),Listes!$A$72,IF(AND(Y409="",OR(M409&lt;&gt;"",N409&lt;&gt;"",O409&lt;&gt;"",P409&lt;&gt;"",Q409&lt;&gt;"",R409&lt;&gt;"")),Listes!$A$73,""))))</f>
        <v/>
      </c>
      <c r="Y409" s="291"/>
      <c r="Z409" s="155">
        <f t="shared" si="38"/>
        <v>0</v>
      </c>
    </row>
    <row r="410" spans="1:26" ht="16.149999999999999" customHeight="1" x14ac:dyDescent="0.35">
      <c r="A410" s="126">
        <v>404</v>
      </c>
      <c r="B410" s="206" t="str">
        <f>IF('Dépenses rémunération au réel'!$B410="","",'Dépenses rémunération au réel'!$B410)</f>
        <v/>
      </c>
      <c r="C410" s="206" t="str">
        <f>IF('Dépenses rémunération au réel'!$C410="","",'Dépenses rémunération au réel'!$C410)</f>
        <v/>
      </c>
      <c r="D410" s="207" t="str">
        <f>IF('Dépenses rémunération au réel'!$D410="","",'Dépenses rémunération au réel'!$D410)</f>
        <v/>
      </c>
      <c r="E410" s="123" t="str">
        <f>IF('Dépenses rémunération au réel'!$E410="","",'Dépenses rémunération au réel'!$E410)</f>
        <v/>
      </c>
      <c r="F410" s="123" t="str">
        <f>IF('Dépenses rémunération au réel'!$F410="","",'Dépenses rémunération au réel'!$F410)</f>
        <v/>
      </c>
      <c r="G410" s="296" t="str">
        <f>IF('Dépenses rémunération au réel'!$G410="","",'Dépenses rémunération au réel'!$G410)</f>
        <v/>
      </c>
      <c r="H410" s="296" t="str">
        <f>IF('Dépenses rémunération au réel'!$H410="","",'Dépenses rémunération au réel'!$H410)</f>
        <v/>
      </c>
      <c r="I410" s="140" t="str">
        <f>IF('Dépenses rémunération au réel'!$I410="","",'Dépenses rémunération au réel'!$I410)</f>
        <v/>
      </c>
      <c r="J410" s="192" t="str">
        <f>IF('Dépenses rémunération au réel'!$J410="","",'Dépenses rémunération au réel'!$J410)</f>
        <v/>
      </c>
      <c r="K410" s="200" t="str">
        <f>IF('Dépenses rémunération au réel'!$K410="","",'Dépenses rémunération au réel'!$K410)</f>
        <v/>
      </c>
      <c r="L410" s="215" t="str">
        <f>IF('Dépenses rémunération au réel'!$L410=0,"",'Dépenses rémunération au réel'!$L410)</f>
        <v/>
      </c>
      <c r="M410" s="191"/>
      <c r="N410" s="337" t="str">
        <f t="shared" si="39"/>
        <v/>
      </c>
      <c r="O410" s="337" t="str">
        <f t="shared" si="40"/>
        <v/>
      </c>
      <c r="P410" s="191"/>
      <c r="Q410" s="340"/>
      <c r="R410" s="340"/>
      <c r="S410" s="141" t="str">
        <f t="shared" si="41"/>
        <v/>
      </c>
      <c r="T410" s="357"/>
      <c r="U410" s="193"/>
      <c r="V410" s="209" t="str">
        <f t="shared" si="37"/>
        <v/>
      </c>
      <c r="W410" s="209" t="str">
        <f t="shared" si="42"/>
        <v/>
      </c>
      <c r="X410" s="450" t="str">
        <f>IF(AND(OR(M410="KO",L410&lt;&gt;""),OR(M410="",N410="",O410="")),Listes!$A$68,IF(AND(L410&lt;S410,U410=""),Listes!$A$70,IF(AND(L410&lt;&gt;"",S410&lt;L410,T410=""),Listes!$A$72,IF(AND(Y410="",OR(M410&lt;&gt;"",N410&lt;&gt;"",O410&lt;&gt;"",P410&lt;&gt;"",Q410&lt;&gt;"",R410&lt;&gt;"")),Listes!$A$73,""))))</f>
        <v/>
      </c>
      <c r="Y410" s="291"/>
      <c r="Z410" s="155">
        <f t="shared" si="38"/>
        <v>0</v>
      </c>
    </row>
    <row r="411" spans="1:26" ht="16.149999999999999" customHeight="1" x14ac:dyDescent="0.35">
      <c r="A411" s="126">
        <v>405</v>
      </c>
      <c r="B411" s="206" t="str">
        <f>IF('Dépenses rémunération au réel'!$B411="","",'Dépenses rémunération au réel'!$B411)</f>
        <v/>
      </c>
      <c r="C411" s="206" t="str">
        <f>IF('Dépenses rémunération au réel'!$C411="","",'Dépenses rémunération au réel'!$C411)</f>
        <v/>
      </c>
      <c r="D411" s="207" t="str">
        <f>IF('Dépenses rémunération au réel'!$D411="","",'Dépenses rémunération au réel'!$D411)</f>
        <v/>
      </c>
      <c r="E411" s="123" t="str">
        <f>IF('Dépenses rémunération au réel'!$E411="","",'Dépenses rémunération au réel'!$E411)</f>
        <v/>
      </c>
      <c r="F411" s="123" t="str">
        <f>IF('Dépenses rémunération au réel'!$F411="","",'Dépenses rémunération au réel'!$F411)</f>
        <v/>
      </c>
      <c r="G411" s="296" t="str">
        <f>IF('Dépenses rémunération au réel'!$G411="","",'Dépenses rémunération au réel'!$G411)</f>
        <v/>
      </c>
      <c r="H411" s="296" t="str">
        <f>IF('Dépenses rémunération au réel'!$H411="","",'Dépenses rémunération au réel'!$H411)</f>
        <v/>
      </c>
      <c r="I411" s="140" t="str">
        <f>IF('Dépenses rémunération au réel'!$I411="","",'Dépenses rémunération au réel'!$I411)</f>
        <v/>
      </c>
      <c r="J411" s="192" t="str">
        <f>IF('Dépenses rémunération au réel'!$J411="","",'Dépenses rémunération au réel'!$J411)</f>
        <v/>
      </c>
      <c r="K411" s="200" t="str">
        <f>IF('Dépenses rémunération au réel'!$K411="","",'Dépenses rémunération au réel'!$K411)</f>
        <v/>
      </c>
      <c r="L411" s="215" t="str">
        <f>IF('Dépenses rémunération au réel'!$L411=0,"",'Dépenses rémunération au réel'!$L411)</f>
        <v/>
      </c>
      <c r="M411" s="191"/>
      <c r="N411" s="337" t="str">
        <f t="shared" si="39"/>
        <v/>
      </c>
      <c r="O411" s="337" t="str">
        <f t="shared" si="40"/>
        <v/>
      </c>
      <c r="P411" s="191"/>
      <c r="Q411" s="340"/>
      <c r="R411" s="340"/>
      <c r="S411" s="141" t="str">
        <f t="shared" si="41"/>
        <v/>
      </c>
      <c r="T411" s="357"/>
      <c r="U411" s="193"/>
      <c r="V411" s="209" t="str">
        <f t="shared" si="37"/>
        <v/>
      </c>
      <c r="W411" s="209" t="str">
        <f t="shared" si="42"/>
        <v/>
      </c>
      <c r="X411" s="450" t="str">
        <f>IF(AND(OR(M411="KO",L411&lt;&gt;""),OR(M411="",N411="",O411="")),Listes!$A$68,IF(AND(L411&lt;S411,U411=""),Listes!$A$70,IF(AND(L411&lt;&gt;"",S411&lt;L411,T411=""),Listes!$A$72,IF(AND(Y411="",OR(M411&lt;&gt;"",N411&lt;&gt;"",O411&lt;&gt;"",P411&lt;&gt;"",Q411&lt;&gt;"",R411&lt;&gt;"")),Listes!$A$73,""))))</f>
        <v/>
      </c>
      <c r="Y411" s="291"/>
      <c r="Z411" s="155">
        <f t="shared" si="38"/>
        <v>0</v>
      </c>
    </row>
    <row r="412" spans="1:26" ht="16.149999999999999" customHeight="1" x14ac:dyDescent="0.35">
      <c r="A412" s="126">
        <v>406</v>
      </c>
      <c r="B412" s="206" t="str">
        <f>IF('Dépenses rémunération au réel'!$B412="","",'Dépenses rémunération au réel'!$B412)</f>
        <v/>
      </c>
      <c r="C412" s="206" t="str">
        <f>IF('Dépenses rémunération au réel'!$C412="","",'Dépenses rémunération au réel'!$C412)</f>
        <v/>
      </c>
      <c r="D412" s="207" t="str">
        <f>IF('Dépenses rémunération au réel'!$D412="","",'Dépenses rémunération au réel'!$D412)</f>
        <v/>
      </c>
      <c r="E412" s="123" t="str">
        <f>IF('Dépenses rémunération au réel'!$E412="","",'Dépenses rémunération au réel'!$E412)</f>
        <v/>
      </c>
      <c r="F412" s="123" t="str">
        <f>IF('Dépenses rémunération au réel'!$F412="","",'Dépenses rémunération au réel'!$F412)</f>
        <v/>
      </c>
      <c r="G412" s="296" t="str">
        <f>IF('Dépenses rémunération au réel'!$G412="","",'Dépenses rémunération au réel'!$G412)</f>
        <v/>
      </c>
      <c r="H412" s="296" t="str">
        <f>IF('Dépenses rémunération au réel'!$H412="","",'Dépenses rémunération au réel'!$H412)</f>
        <v/>
      </c>
      <c r="I412" s="140" t="str">
        <f>IF('Dépenses rémunération au réel'!$I412="","",'Dépenses rémunération au réel'!$I412)</f>
        <v/>
      </c>
      <c r="J412" s="192" t="str">
        <f>IF('Dépenses rémunération au réel'!$J412="","",'Dépenses rémunération au réel'!$J412)</f>
        <v/>
      </c>
      <c r="K412" s="200" t="str">
        <f>IF('Dépenses rémunération au réel'!$K412="","",'Dépenses rémunération au réel'!$K412)</f>
        <v/>
      </c>
      <c r="L412" s="215" t="str">
        <f>IF('Dépenses rémunération au réel'!$L412=0,"",'Dépenses rémunération au réel'!$L412)</f>
        <v/>
      </c>
      <c r="M412" s="191"/>
      <c r="N412" s="337" t="str">
        <f t="shared" si="39"/>
        <v/>
      </c>
      <c r="O412" s="337" t="str">
        <f t="shared" si="40"/>
        <v/>
      </c>
      <c r="P412" s="191"/>
      <c r="Q412" s="340"/>
      <c r="R412" s="340"/>
      <c r="S412" s="141" t="str">
        <f t="shared" si="41"/>
        <v/>
      </c>
      <c r="T412" s="357"/>
      <c r="U412" s="193"/>
      <c r="V412" s="209" t="str">
        <f t="shared" si="37"/>
        <v/>
      </c>
      <c r="W412" s="209" t="str">
        <f t="shared" si="42"/>
        <v/>
      </c>
      <c r="X412" s="450" t="str">
        <f>IF(AND(OR(M412="KO",L412&lt;&gt;""),OR(M412="",N412="",O412="")),Listes!$A$68,IF(AND(L412&lt;S412,U412=""),Listes!$A$70,IF(AND(L412&lt;&gt;"",S412&lt;L412,T412=""),Listes!$A$72,IF(AND(Y412="",OR(M412&lt;&gt;"",N412&lt;&gt;"",O412&lt;&gt;"",P412&lt;&gt;"",Q412&lt;&gt;"",R412&lt;&gt;"")),Listes!$A$73,""))))</f>
        <v/>
      </c>
      <c r="Y412" s="291"/>
      <c r="Z412" s="155">
        <f t="shared" si="38"/>
        <v>0</v>
      </c>
    </row>
    <row r="413" spans="1:26" ht="16.149999999999999" customHeight="1" x14ac:dyDescent="0.35">
      <c r="A413" s="126">
        <v>407</v>
      </c>
      <c r="B413" s="206" t="str">
        <f>IF('Dépenses rémunération au réel'!$B413="","",'Dépenses rémunération au réel'!$B413)</f>
        <v/>
      </c>
      <c r="C413" s="206" t="str">
        <f>IF('Dépenses rémunération au réel'!$C413="","",'Dépenses rémunération au réel'!$C413)</f>
        <v/>
      </c>
      <c r="D413" s="207" t="str">
        <f>IF('Dépenses rémunération au réel'!$D413="","",'Dépenses rémunération au réel'!$D413)</f>
        <v/>
      </c>
      <c r="E413" s="123" t="str">
        <f>IF('Dépenses rémunération au réel'!$E413="","",'Dépenses rémunération au réel'!$E413)</f>
        <v/>
      </c>
      <c r="F413" s="123" t="str">
        <f>IF('Dépenses rémunération au réel'!$F413="","",'Dépenses rémunération au réel'!$F413)</f>
        <v/>
      </c>
      <c r="G413" s="296" t="str">
        <f>IF('Dépenses rémunération au réel'!$G413="","",'Dépenses rémunération au réel'!$G413)</f>
        <v/>
      </c>
      <c r="H413" s="296" t="str">
        <f>IF('Dépenses rémunération au réel'!$H413="","",'Dépenses rémunération au réel'!$H413)</f>
        <v/>
      </c>
      <c r="I413" s="140" t="str">
        <f>IF('Dépenses rémunération au réel'!$I413="","",'Dépenses rémunération au réel'!$I413)</f>
        <v/>
      </c>
      <c r="J413" s="192" t="str">
        <f>IF('Dépenses rémunération au réel'!$J413="","",'Dépenses rémunération au réel'!$J413)</f>
        <v/>
      </c>
      <c r="K413" s="200" t="str">
        <f>IF('Dépenses rémunération au réel'!$K413="","",'Dépenses rémunération au réel'!$K413)</f>
        <v/>
      </c>
      <c r="L413" s="215" t="str">
        <f>IF('Dépenses rémunération au réel'!$L413=0,"",'Dépenses rémunération au réel'!$L413)</f>
        <v/>
      </c>
      <c r="M413" s="191"/>
      <c r="N413" s="337" t="str">
        <f t="shared" si="39"/>
        <v/>
      </c>
      <c r="O413" s="337" t="str">
        <f t="shared" si="40"/>
        <v/>
      </c>
      <c r="P413" s="191"/>
      <c r="Q413" s="340"/>
      <c r="R413" s="340"/>
      <c r="S413" s="141" t="str">
        <f t="shared" si="41"/>
        <v/>
      </c>
      <c r="T413" s="357"/>
      <c r="U413" s="193"/>
      <c r="V413" s="209" t="str">
        <f t="shared" si="37"/>
        <v/>
      </c>
      <c r="W413" s="209" t="str">
        <f t="shared" si="42"/>
        <v/>
      </c>
      <c r="X413" s="450" t="str">
        <f>IF(AND(OR(M413="KO",L413&lt;&gt;""),OR(M413="",N413="",O413="")),Listes!$A$68,IF(AND(L413&lt;S413,U413=""),Listes!$A$70,IF(AND(L413&lt;&gt;"",S413&lt;L413,T413=""),Listes!$A$72,IF(AND(Y413="",OR(M413&lt;&gt;"",N413&lt;&gt;"",O413&lt;&gt;"",P413&lt;&gt;"",Q413&lt;&gt;"",R413&lt;&gt;"")),Listes!$A$73,""))))</f>
        <v/>
      </c>
      <c r="Y413" s="291"/>
      <c r="Z413" s="155">
        <f t="shared" si="38"/>
        <v>0</v>
      </c>
    </row>
    <row r="414" spans="1:26" ht="16.149999999999999" customHeight="1" x14ac:dyDescent="0.35">
      <c r="A414" s="126">
        <v>408</v>
      </c>
      <c r="B414" s="206" t="str">
        <f>IF('Dépenses rémunération au réel'!$B414="","",'Dépenses rémunération au réel'!$B414)</f>
        <v/>
      </c>
      <c r="C414" s="206" t="str">
        <f>IF('Dépenses rémunération au réel'!$C414="","",'Dépenses rémunération au réel'!$C414)</f>
        <v/>
      </c>
      <c r="D414" s="207" t="str">
        <f>IF('Dépenses rémunération au réel'!$D414="","",'Dépenses rémunération au réel'!$D414)</f>
        <v/>
      </c>
      <c r="E414" s="123" t="str">
        <f>IF('Dépenses rémunération au réel'!$E414="","",'Dépenses rémunération au réel'!$E414)</f>
        <v/>
      </c>
      <c r="F414" s="123" t="str">
        <f>IF('Dépenses rémunération au réel'!$F414="","",'Dépenses rémunération au réel'!$F414)</f>
        <v/>
      </c>
      <c r="G414" s="296" t="str">
        <f>IF('Dépenses rémunération au réel'!$G414="","",'Dépenses rémunération au réel'!$G414)</f>
        <v/>
      </c>
      <c r="H414" s="296" t="str">
        <f>IF('Dépenses rémunération au réel'!$H414="","",'Dépenses rémunération au réel'!$H414)</f>
        <v/>
      </c>
      <c r="I414" s="140" t="str">
        <f>IF('Dépenses rémunération au réel'!$I414="","",'Dépenses rémunération au réel'!$I414)</f>
        <v/>
      </c>
      <c r="J414" s="192" t="str">
        <f>IF('Dépenses rémunération au réel'!$J414="","",'Dépenses rémunération au réel'!$J414)</f>
        <v/>
      </c>
      <c r="K414" s="200" t="str">
        <f>IF('Dépenses rémunération au réel'!$K414="","",'Dépenses rémunération au réel'!$K414)</f>
        <v/>
      </c>
      <c r="L414" s="215" t="str">
        <f>IF('Dépenses rémunération au réel'!$L414=0,"",'Dépenses rémunération au réel'!$L414)</f>
        <v/>
      </c>
      <c r="M414" s="191"/>
      <c r="N414" s="337" t="str">
        <f t="shared" si="39"/>
        <v/>
      </c>
      <c r="O414" s="337" t="str">
        <f t="shared" si="40"/>
        <v/>
      </c>
      <c r="P414" s="191"/>
      <c r="Q414" s="340"/>
      <c r="R414" s="340"/>
      <c r="S414" s="141" t="str">
        <f t="shared" si="41"/>
        <v/>
      </c>
      <c r="T414" s="357"/>
      <c r="U414" s="193"/>
      <c r="V414" s="209" t="str">
        <f t="shared" si="37"/>
        <v/>
      </c>
      <c r="W414" s="209" t="str">
        <f t="shared" si="42"/>
        <v/>
      </c>
      <c r="X414" s="450" t="str">
        <f>IF(AND(OR(M414="KO",L414&lt;&gt;""),OR(M414="",N414="",O414="")),Listes!$A$68,IF(AND(L414&lt;S414,U414=""),Listes!$A$70,IF(AND(L414&lt;&gt;"",S414&lt;L414,T414=""),Listes!$A$72,IF(AND(Y414="",OR(M414&lt;&gt;"",N414&lt;&gt;"",O414&lt;&gt;"",P414&lt;&gt;"",Q414&lt;&gt;"",R414&lt;&gt;"")),Listes!$A$73,""))))</f>
        <v/>
      </c>
      <c r="Y414" s="291"/>
      <c r="Z414" s="155">
        <f t="shared" si="38"/>
        <v>0</v>
      </c>
    </row>
    <row r="415" spans="1:26" ht="16.149999999999999" customHeight="1" x14ac:dyDescent="0.35">
      <c r="A415" s="126">
        <v>409</v>
      </c>
      <c r="B415" s="206" t="str">
        <f>IF('Dépenses rémunération au réel'!$B415="","",'Dépenses rémunération au réel'!$B415)</f>
        <v/>
      </c>
      <c r="C415" s="206" t="str">
        <f>IF('Dépenses rémunération au réel'!$C415="","",'Dépenses rémunération au réel'!$C415)</f>
        <v/>
      </c>
      <c r="D415" s="207" t="str">
        <f>IF('Dépenses rémunération au réel'!$D415="","",'Dépenses rémunération au réel'!$D415)</f>
        <v/>
      </c>
      <c r="E415" s="123" t="str">
        <f>IF('Dépenses rémunération au réel'!$E415="","",'Dépenses rémunération au réel'!$E415)</f>
        <v/>
      </c>
      <c r="F415" s="123" t="str">
        <f>IF('Dépenses rémunération au réel'!$F415="","",'Dépenses rémunération au réel'!$F415)</f>
        <v/>
      </c>
      <c r="G415" s="296" t="str">
        <f>IF('Dépenses rémunération au réel'!$G415="","",'Dépenses rémunération au réel'!$G415)</f>
        <v/>
      </c>
      <c r="H415" s="296" t="str">
        <f>IF('Dépenses rémunération au réel'!$H415="","",'Dépenses rémunération au réel'!$H415)</f>
        <v/>
      </c>
      <c r="I415" s="140" t="str">
        <f>IF('Dépenses rémunération au réel'!$I415="","",'Dépenses rémunération au réel'!$I415)</f>
        <v/>
      </c>
      <c r="J415" s="192" t="str">
        <f>IF('Dépenses rémunération au réel'!$J415="","",'Dépenses rémunération au réel'!$J415)</f>
        <v/>
      </c>
      <c r="K415" s="200" t="str">
        <f>IF('Dépenses rémunération au réel'!$K415="","",'Dépenses rémunération au réel'!$K415)</f>
        <v/>
      </c>
      <c r="L415" s="215" t="str">
        <f>IF('Dépenses rémunération au réel'!$L415=0,"",'Dépenses rémunération au réel'!$L415)</f>
        <v/>
      </c>
      <c r="M415" s="191"/>
      <c r="N415" s="337" t="str">
        <f t="shared" si="39"/>
        <v/>
      </c>
      <c r="O415" s="337" t="str">
        <f t="shared" si="40"/>
        <v/>
      </c>
      <c r="P415" s="191"/>
      <c r="Q415" s="340"/>
      <c r="R415" s="340"/>
      <c r="S415" s="141" t="str">
        <f t="shared" si="41"/>
        <v/>
      </c>
      <c r="T415" s="357"/>
      <c r="U415" s="193"/>
      <c r="V415" s="209" t="str">
        <f t="shared" si="37"/>
        <v/>
      </c>
      <c r="W415" s="209" t="str">
        <f t="shared" si="42"/>
        <v/>
      </c>
      <c r="X415" s="450" t="str">
        <f>IF(AND(OR(M415="KO",L415&lt;&gt;""),OR(M415="",N415="",O415="")),Listes!$A$68,IF(AND(L415&lt;S415,U415=""),Listes!$A$70,IF(AND(L415&lt;&gt;"",S415&lt;L415,T415=""),Listes!$A$72,IF(AND(Y415="",OR(M415&lt;&gt;"",N415&lt;&gt;"",O415&lt;&gt;"",P415&lt;&gt;"",Q415&lt;&gt;"",R415&lt;&gt;"")),Listes!$A$73,""))))</f>
        <v/>
      </c>
      <c r="Y415" s="291"/>
      <c r="Z415" s="155">
        <f t="shared" si="38"/>
        <v>0</v>
      </c>
    </row>
    <row r="416" spans="1:26" ht="16.149999999999999" customHeight="1" x14ac:dyDescent="0.35">
      <c r="A416" s="126">
        <v>410</v>
      </c>
      <c r="B416" s="206" t="str">
        <f>IF('Dépenses rémunération au réel'!$B416="","",'Dépenses rémunération au réel'!$B416)</f>
        <v/>
      </c>
      <c r="C416" s="206" t="str">
        <f>IF('Dépenses rémunération au réel'!$C416="","",'Dépenses rémunération au réel'!$C416)</f>
        <v/>
      </c>
      <c r="D416" s="207" t="str">
        <f>IF('Dépenses rémunération au réel'!$D416="","",'Dépenses rémunération au réel'!$D416)</f>
        <v/>
      </c>
      <c r="E416" s="123" t="str">
        <f>IF('Dépenses rémunération au réel'!$E416="","",'Dépenses rémunération au réel'!$E416)</f>
        <v/>
      </c>
      <c r="F416" s="123" t="str">
        <f>IF('Dépenses rémunération au réel'!$F416="","",'Dépenses rémunération au réel'!$F416)</f>
        <v/>
      </c>
      <c r="G416" s="296" t="str">
        <f>IF('Dépenses rémunération au réel'!$G416="","",'Dépenses rémunération au réel'!$G416)</f>
        <v/>
      </c>
      <c r="H416" s="296" t="str">
        <f>IF('Dépenses rémunération au réel'!$H416="","",'Dépenses rémunération au réel'!$H416)</f>
        <v/>
      </c>
      <c r="I416" s="140" t="str">
        <f>IF('Dépenses rémunération au réel'!$I416="","",'Dépenses rémunération au réel'!$I416)</f>
        <v/>
      </c>
      <c r="J416" s="192" t="str">
        <f>IF('Dépenses rémunération au réel'!$J416="","",'Dépenses rémunération au réel'!$J416)</f>
        <v/>
      </c>
      <c r="K416" s="200" t="str">
        <f>IF('Dépenses rémunération au réel'!$K416="","",'Dépenses rémunération au réel'!$K416)</f>
        <v/>
      </c>
      <c r="L416" s="215" t="str">
        <f>IF('Dépenses rémunération au réel'!$L416=0,"",'Dépenses rémunération au réel'!$L416)</f>
        <v/>
      </c>
      <c r="M416" s="191"/>
      <c r="N416" s="337" t="str">
        <f t="shared" si="39"/>
        <v/>
      </c>
      <c r="O416" s="337" t="str">
        <f t="shared" si="40"/>
        <v/>
      </c>
      <c r="P416" s="191"/>
      <c r="Q416" s="340"/>
      <c r="R416" s="340"/>
      <c r="S416" s="141" t="str">
        <f t="shared" si="41"/>
        <v/>
      </c>
      <c r="T416" s="357"/>
      <c r="U416" s="193"/>
      <c r="V416" s="209" t="str">
        <f t="shared" si="37"/>
        <v/>
      </c>
      <c r="W416" s="209" t="str">
        <f t="shared" si="42"/>
        <v/>
      </c>
      <c r="X416" s="450" t="str">
        <f>IF(AND(OR(M416="KO",L416&lt;&gt;""),OR(M416="",N416="",O416="")),Listes!$A$68,IF(AND(L416&lt;S416,U416=""),Listes!$A$70,IF(AND(L416&lt;&gt;"",S416&lt;L416,T416=""),Listes!$A$72,IF(AND(Y416="",OR(M416&lt;&gt;"",N416&lt;&gt;"",O416&lt;&gt;"",P416&lt;&gt;"",Q416&lt;&gt;"",R416&lt;&gt;"")),Listes!$A$73,""))))</f>
        <v/>
      </c>
      <c r="Y416" s="291"/>
      <c r="Z416" s="155">
        <f t="shared" si="38"/>
        <v>0</v>
      </c>
    </row>
    <row r="417" spans="1:26" ht="16.149999999999999" customHeight="1" x14ac:dyDescent="0.35">
      <c r="A417" s="126">
        <v>411</v>
      </c>
      <c r="B417" s="206" t="str">
        <f>IF('Dépenses rémunération au réel'!$B417="","",'Dépenses rémunération au réel'!$B417)</f>
        <v/>
      </c>
      <c r="C417" s="206" t="str">
        <f>IF('Dépenses rémunération au réel'!$C417="","",'Dépenses rémunération au réel'!$C417)</f>
        <v/>
      </c>
      <c r="D417" s="207" t="str">
        <f>IF('Dépenses rémunération au réel'!$D417="","",'Dépenses rémunération au réel'!$D417)</f>
        <v/>
      </c>
      <c r="E417" s="123" t="str">
        <f>IF('Dépenses rémunération au réel'!$E417="","",'Dépenses rémunération au réel'!$E417)</f>
        <v/>
      </c>
      <c r="F417" s="123" t="str">
        <f>IF('Dépenses rémunération au réel'!$F417="","",'Dépenses rémunération au réel'!$F417)</f>
        <v/>
      </c>
      <c r="G417" s="296" t="str">
        <f>IF('Dépenses rémunération au réel'!$G417="","",'Dépenses rémunération au réel'!$G417)</f>
        <v/>
      </c>
      <c r="H417" s="296" t="str">
        <f>IF('Dépenses rémunération au réel'!$H417="","",'Dépenses rémunération au réel'!$H417)</f>
        <v/>
      </c>
      <c r="I417" s="140" t="str">
        <f>IF('Dépenses rémunération au réel'!$I417="","",'Dépenses rémunération au réel'!$I417)</f>
        <v/>
      </c>
      <c r="J417" s="192" t="str">
        <f>IF('Dépenses rémunération au réel'!$J417="","",'Dépenses rémunération au réel'!$J417)</f>
        <v/>
      </c>
      <c r="K417" s="200" t="str">
        <f>IF('Dépenses rémunération au réel'!$K417="","",'Dépenses rémunération au réel'!$K417)</f>
        <v/>
      </c>
      <c r="L417" s="215" t="str">
        <f>IF('Dépenses rémunération au réel'!$L417=0,"",'Dépenses rémunération au réel'!$L417)</f>
        <v/>
      </c>
      <c r="M417" s="191"/>
      <c r="N417" s="337" t="str">
        <f t="shared" si="39"/>
        <v/>
      </c>
      <c r="O417" s="337" t="str">
        <f t="shared" si="40"/>
        <v/>
      </c>
      <c r="P417" s="191"/>
      <c r="Q417" s="340"/>
      <c r="R417" s="340"/>
      <c r="S417" s="141" t="str">
        <f t="shared" si="41"/>
        <v/>
      </c>
      <c r="T417" s="357"/>
      <c r="U417" s="193"/>
      <c r="V417" s="209" t="str">
        <f t="shared" si="37"/>
        <v/>
      </c>
      <c r="W417" s="209" t="str">
        <f t="shared" si="42"/>
        <v/>
      </c>
      <c r="X417" s="450" t="str">
        <f>IF(AND(OR(M417="KO",L417&lt;&gt;""),OR(M417="",N417="",O417="")),Listes!$A$68,IF(AND(L417&lt;S417,U417=""),Listes!$A$70,IF(AND(L417&lt;&gt;"",S417&lt;L417,T417=""),Listes!$A$72,IF(AND(Y417="",OR(M417&lt;&gt;"",N417&lt;&gt;"",O417&lt;&gt;"",P417&lt;&gt;"",Q417&lt;&gt;"",R417&lt;&gt;"")),Listes!$A$73,""))))</f>
        <v/>
      </c>
      <c r="Y417" s="291"/>
      <c r="Z417" s="155">
        <f t="shared" si="38"/>
        <v>0</v>
      </c>
    </row>
    <row r="418" spans="1:26" ht="16.149999999999999" customHeight="1" x14ac:dyDescent="0.35">
      <c r="A418" s="126">
        <v>412</v>
      </c>
      <c r="B418" s="206" t="str">
        <f>IF('Dépenses rémunération au réel'!$B418="","",'Dépenses rémunération au réel'!$B418)</f>
        <v/>
      </c>
      <c r="C418" s="206" t="str">
        <f>IF('Dépenses rémunération au réel'!$C418="","",'Dépenses rémunération au réel'!$C418)</f>
        <v/>
      </c>
      <c r="D418" s="207" t="str">
        <f>IF('Dépenses rémunération au réel'!$D418="","",'Dépenses rémunération au réel'!$D418)</f>
        <v/>
      </c>
      <c r="E418" s="123" t="str">
        <f>IF('Dépenses rémunération au réel'!$E418="","",'Dépenses rémunération au réel'!$E418)</f>
        <v/>
      </c>
      <c r="F418" s="123" t="str">
        <f>IF('Dépenses rémunération au réel'!$F418="","",'Dépenses rémunération au réel'!$F418)</f>
        <v/>
      </c>
      <c r="G418" s="296" t="str">
        <f>IF('Dépenses rémunération au réel'!$G418="","",'Dépenses rémunération au réel'!$G418)</f>
        <v/>
      </c>
      <c r="H418" s="296" t="str">
        <f>IF('Dépenses rémunération au réel'!$H418="","",'Dépenses rémunération au réel'!$H418)</f>
        <v/>
      </c>
      <c r="I418" s="140" t="str">
        <f>IF('Dépenses rémunération au réel'!$I418="","",'Dépenses rémunération au réel'!$I418)</f>
        <v/>
      </c>
      <c r="J418" s="192" t="str">
        <f>IF('Dépenses rémunération au réel'!$J418="","",'Dépenses rémunération au réel'!$J418)</f>
        <v/>
      </c>
      <c r="K418" s="200" t="str">
        <f>IF('Dépenses rémunération au réel'!$K418="","",'Dépenses rémunération au réel'!$K418)</f>
        <v/>
      </c>
      <c r="L418" s="215" t="str">
        <f>IF('Dépenses rémunération au réel'!$L418=0,"",'Dépenses rémunération au réel'!$L418)</f>
        <v/>
      </c>
      <c r="M418" s="191"/>
      <c r="N418" s="337" t="str">
        <f t="shared" si="39"/>
        <v/>
      </c>
      <c r="O418" s="337" t="str">
        <f t="shared" si="40"/>
        <v/>
      </c>
      <c r="P418" s="191"/>
      <c r="Q418" s="340"/>
      <c r="R418" s="340"/>
      <c r="S418" s="141" t="str">
        <f t="shared" si="41"/>
        <v/>
      </c>
      <c r="T418" s="357"/>
      <c r="U418" s="193"/>
      <c r="V418" s="209" t="str">
        <f t="shared" si="37"/>
        <v/>
      </c>
      <c r="W418" s="209" t="str">
        <f t="shared" si="42"/>
        <v/>
      </c>
      <c r="X418" s="450" t="str">
        <f>IF(AND(OR(M418="KO",L418&lt;&gt;""),OR(M418="",N418="",O418="")),Listes!$A$68,IF(AND(L418&lt;S418,U418=""),Listes!$A$70,IF(AND(L418&lt;&gt;"",S418&lt;L418,T418=""),Listes!$A$72,IF(AND(Y418="",OR(M418&lt;&gt;"",N418&lt;&gt;"",O418&lt;&gt;"",P418&lt;&gt;"",Q418&lt;&gt;"",R418&lt;&gt;"")),Listes!$A$73,""))))</f>
        <v/>
      </c>
      <c r="Y418" s="291"/>
      <c r="Z418" s="155">
        <f t="shared" si="38"/>
        <v>0</v>
      </c>
    </row>
    <row r="419" spans="1:26" ht="16.149999999999999" customHeight="1" x14ac:dyDescent="0.35">
      <c r="A419" s="126">
        <v>413</v>
      </c>
      <c r="B419" s="206" t="str">
        <f>IF('Dépenses rémunération au réel'!$B419="","",'Dépenses rémunération au réel'!$B419)</f>
        <v/>
      </c>
      <c r="C419" s="206" t="str">
        <f>IF('Dépenses rémunération au réel'!$C419="","",'Dépenses rémunération au réel'!$C419)</f>
        <v/>
      </c>
      <c r="D419" s="207" t="str">
        <f>IF('Dépenses rémunération au réel'!$D419="","",'Dépenses rémunération au réel'!$D419)</f>
        <v/>
      </c>
      <c r="E419" s="123" t="str">
        <f>IF('Dépenses rémunération au réel'!$E419="","",'Dépenses rémunération au réel'!$E419)</f>
        <v/>
      </c>
      <c r="F419" s="123" t="str">
        <f>IF('Dépenses rémunération au réel'!$F419="","",'Dépenses rémunération au réel'!$F419)</f>
        <v/>
      </c>
      <c r="G419" s="296" t="str">
        <f>IF('Dépenses rémunération au réel'!$G419="","",'Dépenses rémunération au réel'!$G419)</f>
        <v/>
      </c>
      <c r="H419" s="296" t="str">
        <f>IF('Dépenses rémunération au réel'!$H419="","",'Dépenses rémunération au réel'!$H419)</f>
        <v/>
      </c>
      <c r="I419" s="140" t="str">
        <f>IF('Dépenses rémunération au réel'!$I419="","",'Dépenses rémunération au réel'!$I419)</f>
        <v/>
      </c>
      <c r="J419" s="192" t="str">
        <f>IF('Dépenses rémunération au réel'!$J419="","",'Dépenses rémunération au réel'!$J419)</f>
        <v/>
      </c>
      <c r="K419" s="200" t="str">
        <f>IF('Dépenses rémunération au réel'!$K419="","",'Dépenses rémunération au réel'!$K419)</f>
        <v/>
      </c>
      <c r="L419" s="215" t="str">
        <f>IF('Dépenses rémunération au réel'!$L419=0,"",'Dépenses rémunération au réel'!$L419)</f>
        <v/>
      </c>
      <c r="M419" s="191"/>
      <c r="N419" s="337" t="str">
        <f t="shared" si="39"/>
        <v/>
      </c>
      <c r="O419" s="337" t="str">
        <f t="shared" si="40"/>
        <v/>
      </c>
      <c r="P419" s="191"/>
      <c r="Q419" s="340"/>
      <c r="R419" s="340"/>
      <c r="S419" s="141" t="str">
        <f t="shared" si="41"/>
        <v/>
      </c>
      <c r="T419" s="357"/>
      <c r="U419" s="193"/>
      <c r="V419" s="209" t="str">
        <f t="shared" si="37"/>
        <v/>
      </c>
      <c r="W419" s="209" t="str">
        <f t="shared" si="42"/>
        <v/>
      </c>
      <c r="X419" s="450" t="str">
        <f>IF(AND(OR(M419="KO",L419&lt;&gt;""),OR(M419="",N419="",O419="")),Listes!$A$68,IF(AND(L419&lt;S419,U419=""),Listes!$A$70,IF(AND(L419&lt;&gt;"",S419&lt;L419,T419=""),Listes!$A$72,IF(AND(Y419="",OR(M419&lt;&gt;"",N419&lt;&gt;"",O419&lt;&gt;"",P419&lt;&gt;"",Q419&lt;&gt;"",R419&lt;&gt;"")),Listes!$A$73,""))))</f>
        <v/>
      </c>
      <c r="Y419" s="291"/>
      <c r="Z419" s="155">
        <f t="shared" si="38"/>
        <v>0</v>
      </c>
    </row>
    <row r="420" spans="1:26" ht="16.149999999999999" customHeight="1" x14ac:dyDescent="0.35">
      <c r="A420" s="126">
        <v>414</v>
      </c>
      <c r="B420" s="206" t="str">
        <f>IF('Dépenses rémunération au réel'!$B420="","",'Dépenses rémunération au réel'!$B420)</f>
        <v/>
      </c>
      <c r="C420" s="206" t="str">
        <f>IF('Dépenses rémunération au réel'!$C420="","",'Dépenses rémunération au réel'!$C420)</f>
        <v/>
      </c>
      <c r="D420" s="207" t="str">
        <f>IF('Dépenses rémunération au réel'!$D420="","",'Dépenses rémunération au réel'!$D420)</f>
        <v/>
      </c>
      <c r="E420" s="123" t="str">
        <f>IF('Dépenses rémunération au réel'!$E420="","",'Dépenses rémunération au réel'!$E420)</f>
        <v/>
      </c>
      <c r="F420" s="123" t="str">
        <f>IF('Dépenses rémunération au réel'!$F420="","",'Dépenses rémunération au réel'!$F420)</f>
        <v/>
      </c>
      <c r="G420" s="296" t="str">
        <f>IF('Dépenses rémunération au réel'!$G420="","",'Dépenses rémunération au réel'!$G420)</f>
        <v/>
      </c>
      <c r="H420" s="296" t="str">
        <f>IF('Dépenses rémunération au réel'!$H420="","",'Dépenses rémunération au réel'!$H420)</f>
        <v/>
      </c>
      <c r="I420" s="140" t="str">
        <f>IF('Dépenses rémunération au réel'!$I420="","",'Dépenses rémunération au réel'!$I420)</f>
        <v/>
      </c>
      <c r="J420" s="192" t="str">
        <f>IF('Dépenses rémunération au réel'!$J420="","",'Dépenses rémunération au réel'!$J420)</f>
        <v/>
      </c>
      <c r="K420" s="200" t="str">
        <f>IF('Dépenses rémunération au réel'!$K420="","",'Dépenses rémunération au réel'!$K420)</f>
        <v/>
      </c>
      <c r="L420" s="215" t="str">
        <f>IF('Dépenses rémunération au réel'!$L420=0,"",'Dépenses rémunération au réel'!$L420)</f>
        <v/>
      </c>
      <c r="M420" s="191"/>
      <c r="N420" s="337" t="str">
        <f t="shared" si="39"/>
        <v/>
      </c>
      <c r="O420" s="337" t="str">
        <f t="shared" si="40"/>
        <v/>
      </c>
      <c r="P420" s="191"/>
      <c r="Q420" s="340"/>
      <c r="R420" s="340"/>
      <c r="S420" s="141" t="str">
        <f t="shared" si="41"/>
        <v/>
      </c>
      <c r="T420" s="357"/>
      <c r="U420" s="193"/>
      <c r="V420" s="209" t="str">
        <f t="shared" si="37"/>
        <v/>
      </c>
      <c r="W420" s="209" t="str">
        <f t="shared" si="42"/>
        <v/>
      </c>
      <c r="X420" s="450" t="str">
        <f>IF(AND(OR(M420="KO",L420&lt;&gt;""),OR(M420="",N420="",O420="")),Listes!$A$68,IF(AND(L420&lt;S420,U420=""),Listes!$A$70,IF(AND(L420&lt;&gt;"",S420&lt;L420,T420=""),Listes!$A$72,IF(AND(Y420="",OR(M420&lt;&gt;"",N420&lt;&gt;"",O420&lt;&gt;"",P420&lt;&gt;"",Q420&lt;&gt;"",R420&lt;&gt;"")),Listes!$A$73,""))))</f>
        <v/>
      </c>
      <c r="Y420" s="291"/>
      <c r="Z420" s="155">
        <f t="shared" si="38"/>
        <v>0</v>
      </c>
    </row>
    <row r="421" spans="1:26" ht="16.149999999999999" customHeight="1" x14ac:dyDescent="0.35">
      <c r="A421" s="126">
        <v>415</v>
      </c>
      <c r="B421" s="206" t="str">
        <f>IF('Dépenses rémunération au réel'!$B421="","",'Dépenses rémunération au réel'!$B421)</f>
        <v/>
      </c>
      <c r="C421" s="206" t="str">
        <f>IF('Dépenses rémunération au réel'!$C421="","",'Dépenses rémunération au réel'!$C421)</f>
        <v/>
      </c>
      <c r="D421" s="207" t="str">
        <f>IF('Dépenses rémunération au réel'!$D421="","",'Dépenses rémunération au réel'!$D421)</f>
        <v/>
      </c>
      <c r="E421" s="123" t="str">
        <f>IF('Dépenses rémunération au réel'!$E421="","",'Dépenses rémunération au réel'!$E421)</f>
        <v/>
      </c>
      <c r="F421" s="123" t="str">
        <f>IF('Dépenses rémunération au réel'!$F421="","",'Dépenses rémunération au réel'!$F421)</f>
        <v/>
      </c>
      <c r="G421" s="296" t="str">
        <f>IF('Dépenses rémunération au réel'!$G421="","",'Dépenses rémunération au réel'!$G421)</f>
        <v/>
      </c>
      <c r="H421" s="296" t="str">
        <f>IF('Dépenses rémunération au réel'!$H421="","",'Dépenses rémunération au réel'!$H421)</f>
        <v/>
      </c>
      <c r="I421" s="140" t="str">
        <f>IF('Dépenses rémunération au réel'!$I421="","",'Dépenses rémunération au réel'!$I421)</f>
        <v/>
      </c>
      <c r="J421" s="192" t="str">
        <f>IF('Dépenses rémunération au réel'!$J421="","",'Dépenses rémunération au réel'!$J421)</f>
        <v/>
      </c>
      <c r="K421" s="200" t="str">
        <f>IF('Dépenses rémunération au réel'!$K421="","",'Dépenses rémunération au réel'!$K421)</f>
        <v/>
      </c>
      <c r="L421" s="215" t="str">
        <f>IF('Dépenses rémunération au réel'!$L421=0,"",'Dépenses rémunération au réel'!$L421)</f>
        <v/>
      </c>
      <c r="M421" s="191"/>
      <c r="N421" s="337" t="str">
        <f t="shared" si="39"/>
        <v/>
      </c>
      <c r="O421" s="337" t="str">
        <f t="shared" si="40"/>
        <v/>
      </c>
      <c r="P421" s="191"/>
      <c r="Q421" s="340"/>
      <c r="R421" s="340"/>
      <c r="S421" s="141" t="str">
        <f t="shared" si="41"/>
        <v/>
      </c>
      <c r="T421" s="357"/>
      <c r="U421" s="193"/>
      <c r="V421" s="209" t="str">
        <f t="shared" si="37"/>
        <v/>
      </c>
      <c r="W421" s="209" t="str">
        <f t="shared" si="42"/>
        <v/>
      </c>
      <c r="X421" s="450" t="str">
        <f>IF(AND(OR(M421="KO",L421&lt;&gt;""),OR(M421="",N421="",O421="")),Listes!$A$68,IF(AND(L421&lt;S421,U421=""),Listes!$A$70,IF(AND(L421&lt;&gt;"",S421&lt;L421,T421=""),Listes!$A$72,IF(AND(Y421="",OR(M421&lt;&gt;"",N421&lt;&gt;"",O421&lt;&gt;"",P421&lt;&gt;"",Q421&lt;&gt;"",R421&lt;&gt;"")),Listes!$A$73,""))))</f>
        <v/>
      </c>
      <c r="Y421" s="291"/>
      <c r="Z421" s="155">
        <f t="shared" si="38"/>
        <v>0</v>
      </c>
    </row>
    <row r="422" spans="1:26" ht="16.149999999999999" customHeight="1" x14ac:dyDescent="0.35">
      <c r="A422" s="126">
        <v>416</v>
      </c>
      <c r="B422" s="206" t="str">
        <f>IF('Dépenses rémunération au réel'!$B422="","",'Dépenses rémunération au réel'!$B422)</f>
        <v/>
      </c>
      <c r="C422" s="206" t="str">
        <f>IF('Dépenses rémunération au réel'!$C422="","",'Dépenses rémunération au réel'!$C422)</f>
        <v/>
      </c>
      <c r="D422" s="207" t="str">
        <f>IF('Dépenses rémunération au réel'!$D422="","",'Dépenses rémunération au réel'!$D422)</f>
        <v/>
      </c>
      <c r="E422" s="123" t="str">
        <f>IF('Dépenses rémunération au réel'!$E422="","",'Dépenses rémunération au réel'!$E422)</f>
        <v/>
      </c>
      <c r="F422" s="123" t="str">
        <f>IF('Dépenses rémunération au réel'!$F422="","",'Dépenses rémunération au réel'!$F422)</f>
        <v/>
      </c>
      <c r="G422" s="296" t="str">
        <f>IF('Dépenses rémunération au réel'!$G422="","",'Dépenses rémunération au réel'!$G422)</f>
        <v/>
      </c>
      <c r="H422" s="296" t="str">
        <f>IF('Dépenses rémunération au réel'!$H422="","",'Dépenses rémunération au réel'!$H422)</f>
        <v/>
      </c>
      <c r="I422" s="140" t="str">
        <f>IF('Dépenses rémunération au réel'!$I422="","",'Dépenses rémunération au réel'!$I422)</f>
        <v/>
      </c>
      <c r="J422" s="192" t="str">
        <f>IF('Dépenses rémunération au réel'!$J422="","",'Dépenses rémunération au réel'!$J422)</f>
        <v/>
      </c>
      <c r="K422" s="200" t="str">
        <f>IF('Dépenses rémunération au réel'!$K422="","",'Dépenses rémunération au réel'!$K422)</f>
        <v/>
      </c>
      <c r="L422" s="215" t="str">
        <f>IF('Dépenses rémunération au réel'!$L422=0,"",'Dépenses rémunération au réel'!$L422)</f>
        <v/>
      </c>
      <c r="M422" s="191"/>
      <c r="N422" s="337" t="str">
        <f t="shared" si="39"/>
        <v/>
      </c>
      <c r="O422" s="337" t="str">
        <f t="shared" si="40"/>
        <v/>
      </c>
      <c r="P422" s="191"/>
      <c r="Q422" s="340"/>
      <c r="R422" s="340"/>
      <c r="S422" s="141" t="str">
        <f t="shared" si="41"/>
        <v/>
      </c>
      <c r="T422" s="357"/>
      <c r="U422" s="193"/>
      <c r="V422" s="209" t="str">
        <f t="shared" si="37"/>
        <v/>
      </c>
      <c r="W422" s="209" t="str">
        <f t="shared" si="42"/>
        <v/>
      </c>
      <c r="X422" s="450" t="str">
        <f>IF(AND(OR(M422="KO",L422&lt;&gt;""),OR(M422="",N422="",O422="")),Listes!$A$68,IF(AND(L422&lt;S422,U422=""),Listes!$A$70,IF(AND(L422&lt;&gt;"",S422&lt;L422,T422=""),Listes!$A$72,IF(AND(Y422="",OR(M422&lt;&gt;"",N422&lt;&gt;"",O422&lt;&gt;"",P422&lt;&gt;"",Q422&lt;&gt;"",R422&lt;&gt;"")),Listes!$A$73,""))))</f>
        <v/>
      </c>
      <c r="Y422" s="291"/>
      <c r="Z422" s="155">
        <f t="shared" si="38"/>
        <v>0</v>
      </c>
    </row>
    <row r="423" spans="1:26" ht="16.149999999999999" customHeight="1" x14ac:dyDescent="0.35">
      <c r="A423" s="126">
        <v>417</v>
      </c>
      <c r="B423" s="206" t="str">
        <f>IF('Dépenses rémunération au réel'!$B423="","",'Dépenses rémunération au réel'!$B423)</f>
        <v/>
      </c>
      <c r="C423" s="206" t="str">
        <f>IF('Dépenses rémunération au réel'!$C423="","",'Dépenses rémunération au réel'!$C423)</f>
        <v/>
      </c>
      <c r="D423" s="207" t="str">
        <f>IF('Dépenses rémunération au réel'!$D423="","",'Dépenses rémunération au réel'!$D423)</f>
        <v/>
      </c>
      <c r="E423" s="123" t="str">
        <f>IF('Dépenses rémunération au réel'!$E423="","",'Dépenses rémunération au réel'!$E423)</f>
        <v/>
      </c>
      <c r="F423" s="123" t="str">
        <f>IF('Dépenses rémunération au réel'!$F423="","",'Dépenses rémunération au réel'!$F423)</f>
        <v/>
      </c>
      <c r="G423" s="296" t="str">
        <f>IF('Dépenses rémunération au réel'!$G423="","",'Dépenses rémunération au réel'!$G423)</f>
        <v/>
      </c>
      <c r="H423" s="296" t="str">
        <f>IF('Dépenses rémunération au réel'!$H423="","",'Dépenses rémunération au réel'!$H423)</f>
        <v/>
      </c>
      <c r="I423" s="140" t="str">
        <f>IF('Dépenses rémunération au réel'!$I423="","",'Dépenses rémunération au réel'!$I423)</f>
        <v/>
      </c>
      <c r="J423" s="192" t="str">
        <f>IF('Dépenses rémunération au réel'!$J423="","",'Dépenses rémunération au réel'!$J423)</f>
        <v/>
      </c>
      <c r="K423" s="200" t="str">
        <f>IF('Dépenses rémunération au réel'!$K423="","",'Dépenses rémunération au réel'!$K423)</f>
        <v/>
      </c>
      <c r="L423" s="215" t="str">
        <f>IF('Dépenses rémunération au réel'!$L423=0,"",'Dépenses rémunération au réel'!$L423)</f>
        <v/>
      </c>
      <c r="M423" s="191"/>
      <c r="N423" s="337" t="str">
        <f t="shared" si="39"/>
        <v/>
      </c>
      <c r="O423" s="337" t="str">
        <f t="shared" si="40"/>
        <v/>
      </c>
      <c r="P423" s="191"/>
      <c r="Q423" s="340"/>
      <c r="R423" s="340"/>
      <c r="S423" s="141" t="str">
        <f t="shared" si="41"/>
        <v/>
      </c>
      <c r="T423" s="357"/>
      <c r="U423" s="193"/>
      <c r="V423" s="209" t="str">
        <f t="shared" si="37"/>
        <v/>
      </c>
      <c r="W423" s="209" t="str">
        <f t="shared" si="42"/>
        <v/>
      </c>
      <c r="X423" s="450" t="str">
        <f>IF(AND(OR(M423="KO",L423&lt;&gt;""),OR(M423="",N423="",O423="")),Listes!$A$68,IF(AND(L423&lt;S423,U423=""),Listes!$A$70,IF(AND(L423&lt;&gt;"",S423&lt;L423,T423=""),Listes!$A$72,IF(AND(Y423="",OR(M423&lt;&gt;"",N423&lt;&gt;"",O423&lt;&gt;"",P423&lt;&gt;"",Q423&lt;&gt;"",R423&lt;&gt;"")),Listes!$A$73,""))))</f>
        <v/>
      </c>
      <c r="Y423" s="291"/>
      <c r="Z423" s="155">
        <f t="shared" si="38"/>
        <v>0</v>
      </c>
    </row>
    <row r="424" spans="1:26" ht="16.149999999999999" customHeight="1" x14ac:dyDescent="0.35">
      <c r="A424" s="126">
        <v>418</v>
      </c>
      <c r="B424" s="206" t="str">
        <f>IF('Dépenses rémunération au réel'!$B424="","",'Dépenses rémunération au réel'!$B424)</f>
        <v/>
      </c>
      <c r="C424" s="206" t="str">
        <f>IF('Dépenses rémunération au réel'!$C424="","",'Dépenses rémunération au réel'!$C424)</f>
        <v/>
      </c>
      <c r="D424" s="207" t="str">
        <f>IF('Dépenses rémunération au réel'!$D424="","",'Dépenses rémunération au réel'!$D424)</f>
        <v/>
      </c>
      <c r="E424" s="123" t="str">
        <f>IF('Dépenses rémunération au réel'!$E424="","",'Dépenses rémunération au réel'!$E424)</f>
        <v/>
      </c>
      <c r="F424" s="123" t="str">
        <f>IF('Dépenses rémunération au réel'!$F424="","",'Dépenses rémunération au réel'!$F424)</f>
        <v/>
      </c>
      <c r="G424" s="296" t="str">
        <f>IF('Dépenses rémunération au réel'!$G424="","",'Dépenses rémunération au réel'!$G424)</f>
        <v/>
      </c>
      <c r="H424" s="296" t="str">
        <f>IF('Dépenses rémunération au réel'!$H424="","",'Dépenses rémunération au réel'!$H424)</f>
        <v/>
      </c>
      <c r="I424" s="140" t="str">
        <f>IF('Dépenses rémunération au réel'!$I424="","",'Dépenses rémunération au réel'!$I424)</f>
        <v/>
      </c>
      <c r="J424" s="192" t="str">
        <f>IF('Dépenses rémunération au réel'!$J424="","",'Dépenses rémunération au réel'!$J424)</f>
        <v/>
      </c>
      <c r="K424" s="200" t="str">
        <f>IF('Dépenses rémunération au réel'!$K424="","",'Dépenses rémunération au réel'!$K424)</f>
        <v/>
      </c>
      <c r="L424" s="215" t="str">
        <f>IF('Dépenses rémunération au réel'!$L424=0,"",'Dépenses rémunération au réel'!$L424)</f>
        <v/>
      </c>
      <c r="M424" s="191"/>
      <c r="N424" s="337" t="str">
        <f t="shared" si="39"/>
        <v/>
      </c>
      <c r="O424" s="337" t="str">
        <f t="shared" si="40"/>
        <v/>
      </c>
      <c r="P424" s="191"/>
      <c r="Q424" s="340"/>
      <c r="R424" s="340"/>
      <c r="S424" s="141" t="str">
        <f t="shared" si="41"/>
        <v/>
      </c>
      <c r="T424" s="357"/>
      <c r="U424" s="193"/>
      <c r="V424" s="209" t="str">
        <f t="shared" si="37"/>
        <v/>
      </c>
      <c r="W424" s="209" t="str">
        <f t="shared" si="42"/>
        <v/>
      </c>
      <c r="X424" s="450" t="str">
        <f>IF(AND(OR(M424="KO",L424&lt;&gt;""),OR(M424="",N424="",O424="")),Listes!$A$68,IF(AND(L424&lt;S424,U424=""),Listes!$A$70,IF(AND(L424&lt;&gt;"",S424&lt;L424,T424=""),Listes!$A$72,IF(AND(Y424="",OR(M424&lt;&gt;"",N424&lt;&gt;"",O424&lt;&gt;"",P424&lt;&gt;"",Q424&lt;&gt;"",R424&lt;&gt;"")),Listes!$A$73,""))))</f>
        <v/>
      </c>
      <c r="Y424" s="291"/>
      <c r="Z424" s="155">
        <f t="shared" si="38"/>
        <v>0</v>
      </c>
    </row>
    <row r="425" spans="1:26" ht="16.149999999999999" customHeight="1" x14ac:dyDescent="0.35">
      <c r="A425" s="126">
        <v>419</v>
      </c>
      <c r="B425" s="206" t="str">
        <f>IF('Dépenses rémunération au réel'!$B425="","",'Dépenses rémunération au réel'!$B425)</f>
        <v/>
      </c>
      <c r="C425" s="206" t="str">
        <f>IF('Dépenses rémunération au réel'!$C425="","",'Dépenses rémunération au réel'!$C425)</f>
        <v/>
      </c>
      <c r="D425" s="207" t="str">
        <f>IF('Dépenses rémunération au réel'!$D425="","",'Dépenses rémunération au réel'!$D425)</f>
        <v/>
      </c>
      <c r="E425" s="123" t="str">
        <f>IF('Dépenses rémunération au réel'!$E425="","",'Dépenses rémunération au réel'!$E425)</f>
        <v/>
      </c>
      <c r="F425" s="123" t="str">
        <f>IF('Dépenses rémunération au réel'!$F425="","",'Dépenses rémunération au réel'!$F425)</f>
        <v/>
      </c>
      <c r="G425" s="296" t="str">
        <f>IF('Dépenses rémunération au réel'!$G425="","",'Dépenses rémunération au réel'!$G425)</f>
        <v/>
      </c>
      <c r="H425" s="296" t="str">
        <f>IF('Dépenses rémunération au réel'!$H425="","",'Dépenses rémunération au réel'!$H425)</f>
        <v/>
      </c>
      <c r="I425" s="140" t="str">
        <f>IF('Dépenses rémunération au réel'!$I425="","",'Dépenses rémunération au réel'!$I425)</f>
        <v/>
      </c>
      <c r="J425" s="192" t="str">
        <f>IF('Dépenses rémunération au réel'!$J425="","",'Dépenses rémunération au réel'!$J425)</f>
        <v/>
      </c>
      <c r="K425" s="200" t="str">
        <f>IF('Dépenses rémunération au réel'!$K425="","",'Dépenses rémunération au réel'!$K425)</f>
        <v/>
      </c>
      <c r="L425" s="215" t="str">
        <f>IF('Dépenses rémunération au réel'!$L425=0,"",'Dépenses rémunération au réel'!$L425)</f>
        <v/>
      </c>
      <c r="M425" s="191"/>
      <c r="N425" s="337" t="str">
        <f t="shared" si="39"/>
        <v/>
      </c>
      <c r="O425" s="337" t="str">
        <f t="shared" si="40"/>
        <v/>
      </c>
      <c r="P425" s="191"/>
      <c r="Q425" s="340"/>
      <c r="R425" s="340"/>
      <c r="S425" s="141" t="str">
        <f t="shared" si="41"/>
        <v/>
      </c>
      <c r="T425" s="357"/>
      <c r="U425" s="193"/>
      <c r="V425" s="209" t="str">
        <f t="shared" si="37"/>
        <v/>
      </c>
      <c r="W425" s="209" t="str">
        <f t="shared" si="42"/>
        <v/>
      </c>
      <c r="X425" s="450" t="str">
        <f>IF(AND(OR(M425="KO",L425&lt;&gt;""),OR(M425="",N425="",O425="")),Listes!$A$68,IF(AND(L425&lt;S425,U425=""),Listes!$A$70,IF(AND(L425&lt;&gt;"",S425&lt;L425,T425=""),Listes!$A$72,IF(AND(Y425="",OR(M425&lt;&gt;"",N425&lt;&gt;"",O425&lt;&gt;"",P425&lt;&gt;"",Q425&lt;&gt;"",R425&lt;&gt;"")),Listes!$A$73,""))))</f>
        <v/>
      </c>
      <c r="Y425" s="291"/>
      <c r="Z425" s="155">
        <f t="shared" si="38"/>
        <v>0</v>
      </c>
    </row>
    <row r="426" spans="1:26" ht="16.149999999999999" customHeight="1" x14ac:dyDescent="0.35">
      <c r="A426" s="126">
        <v>420</v>
      </c>
      <c r="B426" s="206" t="str">
        <f>IF('Dépenses rémunération au réel'!$B426="","",'Dépenses rémunération au réel'!$B426)</f>
        <v/>
      </c>
      <c r="C426" s="206" t="str">
        <f>IF('Dépenses rémunération au réel'!$C426="","",'Dépenses rémunération au réel'!$C426)</f>
        <v/>
      </c>
      <c r="D426" s="207" t="str">
        <f>IF('Dépenses rémunération au réel'!$D426="","",'Dépenses rémunération au réel'!$D426)</f>
        <v/>
      </c>
      <c r="E426" s="123" t="str">
        <f>IF('Dépenses rémunération au réel'!$E426="","",'Dépenses rémunération au réel'!$E426)</f>
        <v/>
      </c>
      <c r="F426" s="123" t="str">
        <f>IF('Dépenses rémunération au réel'!$F426="","",'Dépenses rémunération au réel'!$F426)</f>
        <v/>
      </c>
      <c r="G426" s="296" t="str">
        <f>IF('Dépenses rémunération au réel'!$G426="","",'Dépenses rémunération au réel'!$G426)</f>
        <v/>
      </c>
      <c r="H426" s="296" t="str">
        <f>IF('Dépenses rémunération au réel'!$H426="","",'Dépenses rémunération au réel'!$H426)</f>
        <v/>
      </c>
      <c r="I426" s="140" t="str">
        <f>IF('Dépenses rémunération au réel'!$I426="","",'Dépenses rémunération au réel'!$I426)</f>
        <v/>
      </c>
      <c r="J426" s="192" t="str">
        <f>IF('Dépenses rémunération au réel'!$J426="","",'Dépenses rémunération au réel'!$J426)</f>
        <v/>
      </c>
      <c r="K426" s="200" t="str">
        <f>IF('Dépenses rémunération au réel'!$K426="","",'Dépenses rémunération au réel'!$K426)</f>
        <v/>
      </c>
      <c r="L426" s="215" t="str">
        <f>IF('Dépenses rémunération au réel'!$L426=0,"",'Dépenses rémunération au réel'!$L426)</f>
        <v/>
      </c>
      <c r="M426" s="191"/>
      <c r="N426" s="337" t="str">
        <f t="shared" si="39"/>
        <v/>
      </c>
      <c r="O426" s="337" t="str">
        <f t="shared" si="40"/>
        <v/>
      </c>
      <c r="P426" s="191"/>
      <c r="Q426" s="340"/>
      <c r="R426" s="340"/>
      <c r="S426" s="141" t="str">
        <f t="shared" si="41"/>
        <v/>
      </c>
      <c r="T426" s="357"/>
      <c r="U426" s="193"/>
      <c r="V426" s="209" t="str">
        <f t="shared" si="37"/>
        <v/>
      </c>
      <c r="W426" s="209" t="str">
        <f t="shared" si="42"/>
        <v/>
      </c>
      <c r="X426" s="450" t="str">
        <f>IF(AND(OR(M426="KO",L426&lt;&gt;""),OR(M426="",N426="",O426="")),Listes!$A$68,IF(AND(L426&lt;S426,U426=""),Listes!$A$70,IF(AND(L426&lt;&gt;"",S426&lt;L426,T426=""),Listes!$A$72,IF(AND(Y426="",OR(M426&lt;&gt;"",N426&lt;&gt;"",O426&lt;&gt;"",P426&lt;&gt;"",Q426&lt;&gt;"",R426&lt;&gt;"")),Listes!$A$73,""))))</f>
        <v/>
      </c>
      <c r="Y426" s="291"/>
      <c r="Z426" s="155">
        <f t="shared" si="38"/>
        <v>0</v>
      </c>
    </row>
    <row r="427" spans="1:26" ht="16.149999999999999" customHeight="1" x14ac:dyDescent="0.35">
      <c r="A427" s="126">
        <v>421</v>
      </c>
      <c r="B427" s="206" t="str">
        <f>IF('Dépenses rémunération au réel'!$B427="","",'Dépenses rémunération au réel'!$B427)</f>
        <v/>
      </c>
      <c r="C427" s="206" t="str">
        <f>IF('Dépenses rémunération au réel'!$C427="","",'Dépenses rémunération au réel'!$C427)</f>
        <v/>
      </c>
      <c r="D427" s="207" t="str">
        <f>IF('Dépenses rémunération au réel'!$D427="","",'Dépenses rémunération au réel'!$D427)</f>
        <v/>
      </c>
      <c r="E427" s="123" t="str">
        <f>IF('Dépenses rémunération au réel'!$E427="","",'Dépenses rémunération au réel'!$E427)</f>
        <v/>
      </c>
      <c r="F427" s="123" t="str">
        <f>IF('Dépenses rémunération au réel'!$F427="","",'Dépenses rémunération au réel'!$F427)</f>
        <v/>
      </c>
      <c r="G427" s="296" t="str">
        <f>IF('Dépenses rémunération au réel'!$G427="","",'Dépenses rémunération au réel'!$G427)</f>
        <v/>
      </c>
      <c r="H427" s="296" t="str">
        <f>IF('Dépenses rémunération au réel'!$H427="","",'Dépenses rémunération au réel'!$H427)</f>
        <v/>
      </c>
      <c r="I427" s="140" t="str">
        <f>IF('Dépenses rémunération au réel'!$I427="","",'Dépenses rémunération au réel'!$I427)</f>
        <v/>
      </c>
      <c r="J427" s="192" t="str">
        <f>IF('Dépenses rémunération au réel'!$J427="","",'Dépenses rémunération au réel'!$J427)</f>
        <v/>
      </c>
      <c r="K427" s="200" t="str">
        <f>IF('Dépenses rémunération au réel'!$K427="","",'Dépenses rémunération au réel'!$K427)</f>
        <v/>
      </c>
      <c r="L427" s="215" t="str">
        <f>IF('Dépenses rémunération au réel'!$L427=0,"",'Dépenses rémunération au réel'!$L427)</f>
        <v/>
      </c>
      <c r="M427" s="191"/>
      <c r="N427" s="337" t="str">
        <f t="shared" si="39"/>
        <v/>
      </c>
      <c r="O427" s="337" t="str">
        <f t="shared" si="40"/>
        <v/>
      </c>
      <c r="P427" s="191"/>
      <c r="Q427" s="340"/>
      <c r="R427" s="340"/>
      <c r="S427" s="141" t="str">
        <f t="shared" si="41"/>
        <v/>
      </c>
      <c r="T427" s="357"/>
      <c r="U427" s="193"/>
      <c r="V427" s="209" t="str">
        <f t="shared" si="37"/>
        <v/>
      </c>
      <c r="W427" s="209" t="str">
        <f t="shared" si="42"/>
        <v/>
      </c>
      <c r="X427" s="450" t="str">
        <f>IF(AND(OR(M427="KO",L427&lt;&gt;""),OR(M427="",N427="",O427="")),Listes!$A$68,IF(AND(L427&lt;S427,U427=""),Listes!$A$70,IF(AND(L427&lt;&gt;"",S427&lt;L427,T427=""),Listes!$A$72,IF(AND(Y427="",OR(M427&lt;&gt;"",N427&lt;&gt;"",O427&lt;&gt;"",P427&lt;&gt;"",Q427&lt;&gt;"",R427&lt;&gt;"")),Listes!$A$73,""))))</f>
        <v/>
      </c>
      <c r="Y427" s="291"/>
      <c r="Z427" s="155">
        <f t="shared" si="38"/>
        <v>0</v>
      </c>
    </row>
    <row r="428" spans="1:26" ht="16.149999999999999" customHeight="1" x14ac:dyDescent="0.35">
      <c r="A428" s="126">
        <v>422</v>
      </c>
      <c r="B428" s="206" t="str">
        <f>IF('Dépenses rémunération au réel'!$B428="","",'Dépenses rémunération au réel'!$B428)</f>
        <v/>
      </c>
      <c r="C428" s="206" t="str">
        <f>IF('Dépenses rémunération au réel'!$C428="","",'Dépenses rémunération au réel'!$C428)</f>
        <v/>
      </c>
      <c r="D428" s="207" t="str">
        <f>IF('Dépenses rémunération au réel'!$D428="","",'Dépenses rémunération au réel'!$D428)</f>
        <v/>
      </c>
      <c r="E428" s="123" t="str">
        <f>IF('Dépenses rémunération au réel'!$E428="","",'Dépenses rémunération au réel'!$E428)</f>
        <v/>
      </c>
      <c r="F428" s="123" t="str">
        <f>IF('Dépenses rémunération au réel'!$F428="","",'Dépenses rémunération au réel'!$F428)</f>
        <v/>
      </c>
      <c r="G428" s="296" t="str">
        <f>IF('Dépenses rémunération au réel'!$G428="","",'Dépenses rémunération au réel'!$G428)</f>
        <v/>
      </c>
      <c r="H428" s="296" t="str">
        <f>IF('Dépenses rémunération au réel'!$H428="","",'Dépenses rémunération au réel'!$H428)</f>
        <v/>
      </c>
      <c r="I428" s="140" t="str">
        <f>IF('Dépenses rémunération au réel'!$I428="","",'Dépenses rémunération au réel'!$I428)</f>
        <v/>
      </c>
      <c r="J428" s="192" t="str">
        <f>IF('Dépenses rémunération au réel'!$J428="","",'Dépenses rémunération au réel'!$J428)</f>
        <v/>
      </c>
      <c r="K428" s="200" t="str">
        <f>IF('Dépenses rémunération au réel'!$K428="","",'Dépenses rémunération au réel'!$K428)</f>
        <v/>
      </c>
      <c r="L428" s="215" t="str">
        <f>IF('Dépenses rémunération au réel'!$L428=0,"",'Dépenses rémunération au réel'!$L428)</f>
        <v/>
      </c>
      <c r="M428" s="191"/>
      <c r="N428" s="337" t="str">
        <f t="shared" si="39"/>
        <v/>
      </c>
      <c r="O428" s="337" t="str">
        <f t="shared" si="40"/>
        <v/>
      </c>
      <c r="P428" s="191"/>
      <c r="Q428" s="340"/>
      <c r="R428" s="340"/>
      <c r="S428" s="141" t="str">
        <f t="shared" si="41"/>
        <v/>
      </c>
      <c r="T428" s="357"/>
      <c r="U428" s="193"/>
      <c r="V428" s="209" t="str">
        <f t="shared" si="37"/>
        <v/>
      </c>
      <c r="W428" s="209" t="str">
        <f t="shared" si="42"/>
        <v/>
      </c>
      <c r="X428" s="450" t="str">
        <f>IF(AND(OR(M428="KO",L428&lt;&gt;""),OR(M428="",N428="",O428="")),Listes!$A$68,IF(AND(L428&lt;S428,U428=""),Listes!$A$70,IF(AND(L428&lt;&gt;"",S428&lt;L428,T428=""),Listes!$A$72,IF(AND(Y428="",OR(M428&lt;&gt;"",N428&lt;&gt;"",O428&lt;&gt;"",P428&lt;&gt;"",Q428&lt;&gt;"",R428&lt;&gt;"")),Listes!$A$73,""))))</f>
        <v/>
      </c>
      <c r="Y428" s="291"/>
      <c r="Z428" s="155">
        <f t="shared" si="38"/>
        <v>0</v>
      </c>
    </row>
    <row r="429" spans="1:26" ht="16.149999999999999" customHeight="1" x14ac:dyDescent="0.35">
      <c r="A429" s="126">
        <v>423</v>
      </c>
      <c r="B429" s="206" t="str">
        <f>IF('Dépenses rémunération au réel'!$B429="","",'Dépenses rémunération au réel'!$B429)</f>
        <v/>
      </c>
      <c r="C429" s="206" t="str">
        <f>IF('Dépenses rémunération au réel'!$C429="","",'Dépenses rémunération au réel'!$C429)</f>
        <v/>
      </c>
      <c r="D429" s="207" t="str">
        <f>IF('Dépenses rémunération au réel'!$D429="","",'Dépenses rémunération au réel'!$D429)</f>
        <v/>
      </c>
      <c r="E429" s="123" t="str">
        <f>IF('Dépenses rémunération au réel'!$E429="","",'Dépenses rémunération au réel'!$E429)</f>
        <v/>
      </c>
      <c r="F429" s="123" t="str">
        <f>IF('Dépenses rémunération au réel'!$F429="","",'Dépenses rémunération au réel'!$F429)</f>
        <v/>
      </c>
      <c r="G429" s="296" t="str">
        <f>IF('Dépenses rémunération au réel'!$G429="","",'Dépenses rémunération au réel'!$G429)</f>
        <v/>
      </c>
      <c r="H429" s="296" t="str">
        <f>IF('Dépenses rémunération au réel'!$H429="","",'Dépenses rémunération au réel'!$H429)</f>
        <v/>
      </c>
      <c r="I429" s="140" t="str">
        <f>IF('Dépenses rémunération au réel'!$I429="","",'Dépenses rémunération au réel'!$I429)</f>
        <v/>
      </c>
      <c r="J429" s="192" t="str">
        <f>IF('Dépenses rémunération au réel'!$J429="","",'Dépenses rémunération au réel'!$J429)</f>
        <v/>
      </c>
      <c r="K429" s="200" t="str">
        <f>IF('Dépenses rémunération au réel'!$K429="","",'Dépenses rémunération au réel'!$K429)</f>
        <v/>
      </c>
      <c r="L429" s="215" t="str">
        <f>IF('Dépenses rémunération au réel'!$L429=0,"",'Dépenses rémunération au réel'!$L429)</f>
        <v/>
      </c>
      <c r="M429" s="191"/>
      <c r="N429" s="337" t="str">
        <f t="shared" si="39"/>
        <v/>
      </c>
      <c r="O429" s="337" t="str">
        <f t="shared" si="40"/>
        <v/>
      </c>
      <c r="P429" s="191"/>
      <c r="Q429" s="340"/>
      <c r="R429" s="340"/>
      <c r="S429" s="141" t="str">
        <f t="shared" si="41"/>
        <v/>
      </c>
      <c r="T429" s="357"/>
      <c r="U429" s="193"/>
      <c r="V429" s="209" t="str">
        <f t="shared" si="37"/>
        <v/>
      </c>
      <c r="W429" s="209" t="str">
        <f t="shared" si="42"/>
        <v/>
      </c>
      <c r="X429" s="450" t="str">
        <f>IF(AND(OR(M429="KO",L429&lt;&gt;""),OR(M429="",N429="",O429="")),Listes!$A$68,IF(AND(L429&lt;S429,U429=""),Listes!$A$70,IF(AND(L429&lt;&gt;"",S429&lt;L429,T429=""),Listes!$A$72,IF(AND(Y429="",OR(M429&lt;&gt;"",N429&lt;&gt;"",O429&lt;&gt;"",P429&lt;&gt;"",Q429&lt;&gt;"",R429&lt;&gt;"")),Listes!$A$73,""))))</f>
        <v/>
      </c>
      <c r="Y429" s="291"/>
      <c r="Z429" s="155">
        <f t="shared" si="38"/>
        <v>0</v>
      </c>
    </row>
    <row r="430" spans="1:26" ht="16.149999999999999" customHeight="1" x14ac:dyDescent="0.35">
      <c r="A430" s="126">
        <v>424</v>
      </c>
      <c r="B430" s="206" t="str">
        <f>IF('Dépenses rémunération au réel'!$B430="","",'Dépenses rémunération au réel'!$B430)</f>
        <v/>
      </c>
      <c r="C430" s="206" t="str">
        <f>IF('Dépenses rémunération au réel'!$C430="","",'Dépenses rémunération au réel'!$C430)</f>
        <v/>
      </c>
      <c r="D430" s="207" t="str">
        <f>IF('Dépenses rémunération au réel'!$D430="","",'Dépenses rémunération au réel'!$D430)</f>
        <v/>
      </c>
      <c r="E430" s="123" t="str">
        <f>IF('Dépenses rémunération au réel'!$E430="","",'Dépenses rémunération au réel'!$E430)</f>
        <v/>
      </c>
      <c r="F430" s="123" t="str">
        <f>IF('Dépenses rémunération au réel'!$F430="","",'Dépenses rémunération au réel'!$F430)</f>
        <v/>
      </c>
      <c r="G430" s="296" t="str">
        <f>IF('Dépenses rémunération au réel'!$G430="","",'Dépenses rémunération au réel'!$G430)</f>
        <v/>
      </c>
      <c r="H430" s="296" t="str">
        <f>IF('Dépenses rémunération au réel'!$H430="","",'Dépenses rémunération au réel'!$H430)</f>
        <v/>
      </c>
      <c r="I430" s="140" t="str">
        <f>IF('Dépenses rémunération au réel'!$I430="","",'Dépenses rémunération au réel'!$I430)</f>
        <v/>
      </c>
      <c r="J430" s="192" t="str">
        <f>IF('Dépenses rémunération au réel'!$J430="","",'Dépenses rémunération au réel'!$J430)</f>
        <v/>
      </c>
      <c r="K430" s="200" t="str">
        <f>IF('Dépenses rémunération au réel'!$K430="","",'Dépenses rémunération au réel'!$K430)</f>
        <v/>
      </c>
      <c r="L430" s="215" t="str">
        <f>IF('Dépenses rémunération au réel'!$L430=0,"",'Dépenses rémunération au réel'!$L430)</f>
        <v/>
      </c>
      <c r="M430" s="191"/>
      <c r="N430" s="337" t="str">
        <f t="shared" si="39"/>
        <v/>
      </c>
      <c r="O430" s="337" t="str">
        <f t="shared" si="40"/>
        <v/>
      </c>
      <c r="P430" s="191"/>
      <c r="Q430" s="340"/>
      <c r="R430" s="340"/>
      <c r="S430" s="141" t="str">
        <f t="shared" si="41"/>
        <v/>
      </c>
      <c r="T430" s="357"/>
      <c r="U430" s="193"/>
      <c r="V430" s="209" t="str">
        <f t="shared" si="37"/>
        <v/>
      </c>
      <c r="W430" s="209" t="str">
        <f t="shared" si="42"/>
        <v/>
      </c>
      <c r="X430" s="450" t="str">
        <f>IF(AND(OR(M430="KO",L430&lt;&gt;""),OR(M430="",N430="",O430="")),Listes!$A$68,IF(AND(L430&lt;S430,U430=""),Listes!$A$70,IF(AND(L430&lt;&gt;"",S430&lt;L430,T430=""),Listes!$A$72,IF(AND(Y430="",OR(M430&lt;&gt;"",N430&lt;&gt;"",O430&lt;&gt;"",P430&lt;&gt;"",Q430&lt;&gt;"",R430&lt;&gt;"")),Listes!$A$73,""))))</f>
        <v/>
      </c>
      <c r="Y430" s="291"/>
      <c r="Z430" s="155">
        <f t="shared" si="38"/>
        <v>0</v>
      </c>
    </row>
    <row r="431" spans="1:26" ht="16.149999999999999" customHeight="1" x14ac:dyDescent="0.35">
      <c r="A431" s="126">
        <v>425</v>
      </c>
      <c r="B431" s="206" t="str">
        <f>IF('Dépenses rémunération au réel'!$B431="","",'Dépenses rémunération au réel'!$B431)</f>
        <v/>
      </c>
      <c r="C431" s="206" t="str">
        <f>IF('Dépenses rémunération au réel'!$C431="","",'Dépenses rémunération au réel'!$C431)</f>
        <v/>
      </c>
      <c r="D431" s="207" t="str">
        <f>IF('Dépenses rémunération au réel'!$D431="","",'Dépenses rémunération au réel'!$D431)</f>
        <v/>
      </c>
      <c r="E431" s="123" t="str">
        <f>IF('Dépenses rémunération au réel'!$E431="","",'Dépenses rémunération au réel'!$E431)</f>
        <v/>
      </c>
      <c r="F431" s="123" t="str">
        <f>IF('Dépenses rémunération au réel'!$F431="","",'Dépenses rémunération au réel'!$F431)</f>
        <v/>
      </c>
      <c r="G431" s="296" t="str">
        <f>IF('Dépenses rémunération au réel'!$G431="","",'Dépenses rémunération au réel'!$G431)</f>
        <v/>
      </c>
      <c r="H431" s="296" t="str">
        <f>IF('Dépenses rémunération au réel'!$H431="","",'Dépenses rémunération au réel'!$H431)</f>
        <v/>
      </c>
      <c r="I431" s="140" t="str">
        <f>IF('Dépenses rémunération au réel'!$I431="","",'Dépenses rémunération au réel'!$I431)</f>
        <v/>
      </c>
      <c r="J431" s="192" t="str">
        <f>IF('Dépenses rémunération au réel'!$J431="","",'Dépenses rémunération au réel'!$J431)</f>
        <v/>
      </c>
      <c r="K431" s="200" t="str">
        <f>IF('Dépenses rémunération au réel'!$K431="","",'Dépenses rémunération au réel'!$K431)</f>
        <v/>
      </c>
      <c r="L431" s="215" t="str">
        <f>IF('Dépenses rémunération au réel'!$L431=0,"",'Dépenses rémunération au réel'!$L431)</f>
        <v/>
      </c>
      <c r="M431" s="191"/>
      <c r="N431" s="337" t="str">
        <f t="shared" si="39"/>
        <v/>
      </c>
      <c r="O431" s="337" t="str">
        <f t="shared" si="40"/>
        <v/>
      </c>
      <c r="P431" s="191"/>
      <c r="Q431" s="340"/>
      <c r="R431" s="340"/>
      <c r="S431" s="141" t="str">
        <f t="shared" si="41"/>
        <v/>
      </c>
      <c r="T431" s="357"/>
      <c r="U431" s="193"/>
      <c r="V431" s="209" t="str">
        <f t="shared" si="37"/>
        <v/>
      </c>
      <c r="W431" s="209" t="str">
        <f t="shared" si="42"/>
        <v/>
      </c>
      <c r="X431" s="450" t="str">
        <f>IF(AND(OR(M431="KO",L431&lt;&gt;""),OR(M431="",N431="",O431="")),Listes!$A$68,IF(AND(L431&lt;S431,U431=""),Listes!$A$70,IF(AND(L431&lt;&gt;"",S431&lt;L431,T431=""),Listes!$A$72,IF(AND(Y431="",OR(M431&lt;&gt;"",N431&lt;&gt;"",O431&lt;&gt;"",P431&lt;&gt;"",Q431&lt;&gt;"",R431&lt;&gt;"")),Listes!$A$73,""))))</f>
        <v/>
      </c>
      <c r="Y431" s="291"/>
      <c r="Z431" s="155">
        <f t="shared" si="38"/>
        <v>0</v>
      </c>
    </row>
    <row r="432" spans="1:26" ht="16.149999999999999" customHeight="1" x14ac:dyDescent="0.35">
      <c r="A432" s="126">
        <v>426</v>
      </c>
      <c r="B432" s="206" t="str">
        <f>IF('Dépenses rémunération au réel'!$B432="","",'Dépenses rémunération au réel'!$B432)</f>
        <v/>
      </c>
      <c r="C432" s="206" t="str">
        <f>IF('Dépenses rémunération au réel'!$C432="","",'Dépenses rémunération au réel'!$C432)</f>
        <v/>
      </c>
      <c r="D432" s="207" t="str">
        <f>IF('Dépenses rémunération au réel'!$D432="","",'Dépenses rémunération au réel'!$D432)</f>
        <v/>
      </c>
      <c r="E432" s="123" t="str">
        <f>IF('Dépenses rémunération au réel'!$E432="","",'Dépenses rémunération au réel'!$E432)</f>
        <v/>
      </c>
      <c r="F432" s="123" t="str">
        <f>IF('Dépenses rémunération au réel'!$F432="","",'Dépenses rémunération au réel'!$F432)</f>
        <v/>
      </c>
      <c r="G432" s="296" t="str">
        <f>IF('Dépenses rémunération au réel'!$G432="","",'Dépenses rémunération au réel'!$G432)</f>
        <v/>
      </c>
      <c r="H432" s="296" t="str">
        <f>IF('Dépenses rémunération au réel'!$H432="","",'Dépenses rémunération au réel'!$H432)</f>
        <v/>
      </c>
      <c r="I432" s="140" t="str">
        <f>IF('Dépenses rémunération au réel'!$I432="","",'Dépenses rémunération au réel'!$I432)</f>
        <v/>
      </c>
      <c r="J432" s="192" t="str">
        <f>IF('Dépenses rémunération au réel'!$J432="","",'Dépenses rémunération au réel'!$J432)</f>
        <v/>
      </c>
      <c r="K432" s="200" t="str">
        <f>IF('Dépenses rémunération au réel'!$K432="","",'Dépenses rémunération au réel'!$K432)</f>
        <v/>
      </c>
      <c r="L432" s="215" t="str">
        <f>IF('Dépenses rémunération au réel'!$L432=0,"",'Dépenses rémunération au réel'!$L432)</f>
        <v/>
      </c>
      <c r="M432" s="191"/>
      <c r="N432" s="337" t="str">
        <f t="shared" si="39"/>
        <v/>
      </c>
      <c r="O432" s="337" t="str">
        <f t="shared" si="40"/>
        <v/>
      </c>
      <c r="P432" s="191"/>
      <c r="Q432" s="340"/>
      <c r="R432" s="340"/>
      <c r="S432" s="141" t="str">
        <f t="shared" si="41"/>
        <v/>
      </c>
      <c r="T432" s="357"/>
      <c r="U432" s="193"/>
      <c r="V432" s="209" t="str">
        <f t="shared" si="37"/>
        <v/>
      </c>
      <c r="W432" s="209" t="str">
        <f t="shared" si="42"/>
        <v/>
      </c>
      <c r="X432" s="450" t="str">
        <f>IF(AND(OR(M432="KO",L432&lt;&gt;""),OR(M432="",N432="",O432="")),Listes!$A$68,IF(AND(L432&lt;S432,U432=""),Listes!$A$70,IF(AND(L432&lt;&gt;"",S432&lt;L432,T432=""),Listes!$A$72,IF(AND(Y432="",OR(M432&lt;&gt;"",N432&lt;&gt;"",O432&lt;&gt;"",P432&lt;&gt;"",Q432&lt;&gt;"",R432&lt;&gt;"")),Listes!$A$73,""))))</f>
        <v/>
      </c>
      <c r="Y432" s="291"/>
      <c r="Z432" s="155">
        <f t="shared" si="38"/>
        <v>0</v>
      </c>
    </row>
    <row r="433" spans="1:26" ht="16.149999999999999" customHeight="1" x14ac:dyDescent="0.35">
      <c r="A433" s="126">
        <v>427</v>
      </c>
      <c r="B433" s="206" t="str">
        <f>IF('Dépenses rémunération au réel'!$B433="","",'Dépenses rémunération au réel'!$B433)</f>
        <v/>
      </c>
      <c r="C433" s="206" t="str">
        <f>IF('Dépenses rémunération au réel'!$C433="","",'Dépenses rémunération au réel'!$C433)</f>
        <v/>
      </c>
      <c r="D433" s="207" t="str">
        <f>IF('Dépenses rémunération au réel'!$D433="","",'Dépenses rémunération au réel'!$D433)</f>
        <v/>
      </c>
      <c r="E433" s="123" t="str">
        <f>IF('Dépenses rémunération au réel'!$E433="","",'Dépenses rémunération au réel'!$E433)</f>
        <v/>
      </c>
      <c r="F433" s="123" t="str">
        <f>IF('Dépenses rémunération au réel'!$F433="","",'Dépenses rémunération au réel'!$F433)</f>
        <v/>
      </c>
      <c r="G433" s="296" t="str">
        <f>IF('Dépenses rémunération au réel'!$G433="","",'Dépenses rémunération au réel'!$G433)</f>
        <v/>
      </c>
      <c r="H433" s="296" t="str">
        <f>IF('Dépenses rémunération au réel'!$H433="","",'Dépenses rémunération au réel'!$H433)</f>
        <v/>
      </c>
      <c r="I433" s="140" t="str">
        <f>IF('Dépenses rémunération au réel'!$I433="","",'Dépenses rémunération au réel'!$I433)</f>
        <v/>
      </c>
      <c r="J433" s="192" t="str">
        <f>IF('Dépenses rémunération au réel'!$J433="","",'Dépenses rémunération au réel'!$J433)</f>
        <v/>
      </c>
      <c r="K433" s="200" t="str">
        <f>IF('Dépenses rémunération au réel'!$K433="","",'Dépenses rémunération au réel'!$K433)</f>
        <v/>
      </c>
      <c r="L433" s="215" t="str">
        <f>IF('Dépenses rémunération au réel'!$L433=0,"",'Dépenses rémunération au réel'!$L433)</f>
        <v/>
      </c>
      <c r="M433" s="191"/>
      <c r="N433" s="337" t="str">
        <f t="shared" si="39"/>
        <v/>
      </c>
      <c r="O433" s="337" t="str">
        <f t="shared" si="40"/>
        <v/>
      </c>
      <c r="P433" s="191"/>
      <c r="Q433" s="340"/>
      <c r="R433" s="340"/>
      <c r="S433" s="141" t="str">
        <f t="shared" si="41"/>
        <v/>
      </c>
      <c r="T433" s="357"/>
      <c r="U433" s="193"/>
      <c r="V433" s="209" t="str">
        <f t="shared" si="37"/>
        <v/>
      </c>
      <c r="W433" s="209" t="str">
        <f t="shared" si="42"/>
        <v/>
      </c>
      <c r="X433" s="450" t="str">
        <f>IF(AND(OR(M433="KO",L433&lt;&gt;""),OR(M433="",N433="",O433="")),Listes!$A$68,IF(AND(L433&lt;S433,U433=""),Listes!$A$70,IF(AND(L433&lt;&gt;"",S433&lt;L433,T433=""),Listes!$A$72,IF(AND(Y433="",OR(M433&lt;&gt;"",N433&lt;&gt;"",O433&lt;&gt;"",P433&lt;&gt;"",Q433&lt;&gt;"",R433&lt;&gt;"")),Listes!$A$73,""))))</f>
        <v/>
      </c>
      <c r="Y433" s="291"/>
      <c r="Z433" s="155">
        <f t="shared" si="38"/>
        <v>0</v>
      </c>
    </row>
    <row r="434" spans="1:26" ht="16.149999999999999" customHeight="1" x14ac:dyDescent="0.35">
      <c r="A434" s="126">
        <v>428</v>
      </c>
      <c r="B434" s="206" t="str">
        <f>IF('Dépenses rémunération au réel'!$B434="","",'Dépenses rémunération au réel'!$B434)</f>
        <v/>
      </c>
      <c r="C434" s="206" t="str">
        <f>IF('Dépenses rémunération au réel'!$C434="","",'Dépenses rémunération au réel'!$C434)</f>
        <v/>
      </c>
      <c r="D434" s="207" t="str">
        <f>IF('Dépenses rémunération au réel'!$D434="","",'Dépenses rémunération au réel'!$D434)</f>
        <v/>
      </c>
      <c r="E434" s="123" t="str">
        <f>IF('Dépenses rémunération au réel'!$E434="","",'Dépenses rémunération au réel'!$E434)</f>
        <v/>
      </c>
      <c r="F434" s="123" t="str">
        <f>IF('Dépenses rémunération au réel'!$F434="","",'Dépenses rémunération au réel'!$F434)</f>
        <v/>
      </c>
      <c r="G434" s="296" t="str">
        <f>IF('Dépenses rémunération au réel'!$G434="","",'Dépenses rémunération au réel'!$G434)</f>
        <v/>
      </c>
      <c r="H434" s="296" t="str">
        <f>IF('Dépenses rémunération au réel'!$H434="","",'Dépenses rémunération au réel'!$H434)</f>
        <v/>
      </c>
      <c r="I434" s="140" t="str">
        <f>IF('Dépenses rémunération au réel'!$I434="","",'Dépenses rémunération au réel'!$I434)</f>
        <v/>
      </c>
      <c r="J434" s="192" t="str">
        <f>IF('Dépenses rémunération au réel'!$J434="","",'Dépenses rémunération au réel'!$J434)</f>
        <v/>
      </c>
      <c r="K434" s="200" t="str">
        <f>IF('Dépenses rémunération au réel'!$K434="","",'Dépenses rémunération au réel'!$K434)</f>
        <v/>
      </c>
      <c r="L434" s="215" t="str">
        <f>IF('Dépenses rémunération au réel'!$L434=0,"",'Dépenses rémunération au réel'!$L434)</f>
        <v/>
      </c>
      <c r="M434" s="191"/>
      <c r="N434" s="337" t="str">
        <f t="shared" si="39"/>
        <v/>
      </c>
      <c r="O434" s="337" t="str">
        <f t="shared" si="40"/>
        <v/>
      </c>
      <c r="P434" s="191"/>
      <c r="Q434" s="340"/>
      <c r="R434" s="340"/>
      <c r="S434" s="141" t="str">
        <f t="shared" si="41"/>
        <v/>
      </c>
      <c r="T434" s="357"/>
      <c r="U434" s="193"/>
      <c r="V434" s="209" t="str">
        <f t="shared" si="37"/>
        <v/>
      </c>
      <c r="W434" s="209" t="str">
        <f t="shared" si="42"/>
        <v/>
      </c>
      <c r="X434" s="450" t="str">
        <f>IF(AND(OR(M434="KO",L434&lt;&gt;""),OR(M434="",N434="",O434="")),Listes!$A$68,IF(AND(L434&lt;S434,U434=""),Listes!$A$70,IF(AND(L434&lt;&gt;"",S434&lt;L434,T434=""),Listes!$A$72,IF(AND(Y434="",OR(M434&lt;&gt;"",N434&lt;&gt;"",O434&lt;&gt;"",P434&lt;&gt;"",Q434&lt;&gt;"",R434&lt;&gt;"")),Listes!$A$73,""))))</f>
        <v/>
      </c>
      <c r="Y434" s="291"/>
      <c r="Z434" s="155">
        <f t="shared" si="38"/>
        <v>0</v>
      </c>
    </row>
    <row r="435" spans="1:26" ht="16.149999999999999" customHeight="1" x14ac:dyDescent="0.35">
      <c r="A435" s="126">
        <v>429</v>
      </c>
      <c r="B435" s="206" t="str">
        <f>IF('Dépenses rémunération au réel'!$B435="","",'Dépenses rémunération au réel'!$B435)</f>
        <v/>
      </c>
      <c r="C435" s="206" t="str">
        <f>IF('Dépenses rémunération au réel'!$C435="","",'Dépenses rémunération au réel'!$C435)</f>
        <v/>
      </c>
      <c r="D435" s="207" t="str">
        <f>IF('Dépenses rémunération au réel'!$D435="","",'Dépenses rémunération au réel'!$D435)</f>
        <v/>
      </c>
      <c r="E435" s="123" t="str">
        <f>IF('Dépenses rémunération au réel'!$E435="","",'Dépenses rémunération au réel'!$E435)</f>
        <v/>
      </c>
      <c r="F435" s="123" t="str">
        <f>IF('Dépenses rémunération au réel'!$F435="","",'Dépenses rémunération au réel'!$F435)</f>
        <v/>
      </c>
      <c r="G435" s="296" t="str">
        <f>IF('Dépenses rémunération au réel'!$G435="","",'Dépenses rémunération au réel'!$G435)</f>
        <v/>
      </c>
      <c r="H435" s="296" t="str">
        <f>IF('Dépenses rémunération au réel'!$H435="","",'Dépenses rémunération au réel'!$H435)</f>
        <v/>
      </c>
      <c r="I435" s="140" t="str">
        <f>IF('Dépenses rémunération au réel'!$I435="","",'Dépenses rémunération au réel'!$I435)</f>
        <v/>
      </c>
      <c r="J435" s="192" t="str">
        <f>IF('Dépenses rémunération au réel'!$J435="","",'Dépenses rémunération au réel'!$J435)</f>
        <v/>
      </c>
      <c r="K435" s="200" t="str">
        <f>IF('Dépenses rémunération au réel'!$K435="","",'Dépenses rémunération au réel'!$K435)</f>
        <v/>
      </c>
      <c r="L435" s="215" t="str">
        <f>IF('Dépenses rémunération au réel'!$L435=0,"",'Dépenses rémunération au réel'!$L435)</f>
        <v/>
      </c>
      <c r="M435" s="191"/>
      <c r="N435" s="337" t="str">
        <f t="shared" si="39"/>
        <v/>
      </c>
      <c r="O435" s="337" t="str">
        <f t="shared" si="40"/>
        <v/>
      </c>
      <c r="P435" s="191"/>
      <c r="Q435" s="340"/>
      <c r="R435" s="340"/>
      <c r="S435" s="141" t="str">
        <f t="shared" si="41"/>
        <v/>
      </c>
      <c r="T435" s="357"/>
      <c r="U435" s="193"/>
      <c r="V435" s="209" t="str">
        <f t="shared" si="37"/>
        <v/>
      </c>
      <c r="W435" s="209" t="str">
        <f t="shared" si="42"/>
        <v/>
      </c>
      <c r="X435" s="450" t="str">
        <f>IF(AND(OR(M435="KO",L435&lt;&gt;""),OR(M435="",N435="",O435="")),Listes!$A$68,IF(AND(L435&lt;S435,U435=""),Listes!$A$70,IF(AND(L435&lt;&gt;"",S435&lt;L435,T435=""),Listes!$A$72,IF(AND(Y435="",OR(M435&lt;&gt;"",N435&lt;&gt;"",O435&lt;&gt;"",P435&lt;&gt;"",Q435&lt;&gt;"",R435&lt;&gt;"")),Listes!$A$73,""))))</f>
        <v/>
      </c>
      <c r="Y435" s="291"/>
      <c r="Z435" s="155">
        <f t="shared" si="38"/>
        <v>0</v>
      </c>
    </row>
    <row r="436" spans="1:26" ht="16.149999999999999" customHeight="1" x14ac:dyDescent="0.35">
      <c r="A436" s="126">
        <v>430</v>
      </c>
      <c r="B436" s="206" t="str">
        <f>IF('Dépenses rémunération au réel'!$B436="","",'Dépenses rémunération au réel'!$B436)</f>
        <v/>
      </c>
      <c r="C436" s="206" t="str">
        <f>IF('Dépenses rémunération au réel'!$C436="","",'Dépenses rémunération au réel'!$C436)</f>
        <v/>
      </c>
      <c r="D436" s="207" t="str">
        <f>IF('Dépenses rémunération au réel'!$D436="","",'Dépenses rémunération au réel'!$D436)</f>
        <v/>
      </c>
      <c r="E436" s="123" t="str">
        <f>IF('Dépenses rémunération au réel'!$E436="","",'Dépenses rémunération au réel'!$E436)</f>
        <v/>
      </c>
      <c r="F436" s="123" t="str">
        <f>IF('Dépenses rémunération au réel'!$F436="","",'Dépenses rémunération au réel'!$F436)</f>
        <v/>
      </c>
      <c r="G436" s="296" t="str">
        <f>IF('Dépenses rémunération au réel'!$G436="","",'Dépenses rémunération au réel'!$G436)</f>
        <v/>
      </c>
      <c r="H436" s="296" t="str">
        <f>IF('Dépenses rémunération au réel'!$H436="","",'Dépenses rémunération au réel'!$H436)</f>
        <v/>
      </c>
      <c r="I436" s="140" t="str">
        <f>IF('Dépenses rémunération au réel'!$I436="","",'Dépenses rémunération au réel'!$I436)</f>
        <v/>
      </c>
      <c r="J436" s="192" t="str">
        <f>IF('Dépenses rémunération au réel'!$J436="","",'Dépenses rémunération au réel'!$J436)</f>
        <v/>
      </c>
      <c r="K436" s="200" t="str">
        <f>IF('Dépenses rémunération au réel'!$K436="","",'Dépenses rémunération au réel'!$K436)</f>
        <v/>
      </c>
      <c r="L436" s="215" t="str">
        <f>IF('Dépenses rémunération au réel'!$L436=0,"",'Dépenses rémunération au réel'!$L436)</f>
        <v/>
      </c>
      <c r="M436" s="191"/>
      <c r="N436" s="337" t="str">
        <f t="shared" si="39"/>
        <v/>
      </c>
      <c r="O436" s="337" t="str">
        <f t="shared" si="40"/>
        <v/>
      </c>
      <c r="P436" s="191"/>
      <c r="Q436" s="340"/>
      <c r="R436" s="340"/>
      <c r="S436" s="141" t="str">
        <f t="shared" si="41"/>
        <v/>
      </c>
      <c r="T436" s="357"/>
      <c r="U436" s="193"/>
      <c r="V436" s="209" t="str">
        <f t="shared" si="37"/>
        <v/>
      </c>
      <c r="W436" s="209" t="str">
        <f t="shared" si="42"/>
        <v/>
      </c>
      <c r="X436" s="450" t="str">
        <f>IF(AND(OR(M436="KO",L436&lt;&gt;""),OR(M436="",N436="",O436="")),Listes!$A$68,IF(AND(L436&lt;S436,U436=""),Listes!$A$70,IF(AND(L436&lt;&gt;"",S436&lt;L436,T436=""),Listes!$A$72,IF(AND(Y436="",OR(M436&lt;&gt;"",N436&lt;&gt;"",O436&lt;&gt;"",P436&lt;&gt;"",Q436&lt;&gt;"",R436&lt;&gt;"")),Listes!$A$73,""))))</f>
        <v/>
      </c>
      <c r="Y436" s="291"/>
      <c r="Z436" s="155">
        <f t="shared" si="38"/>
        <v>0</v>
      </c>
    </row>
    <row r="437" spans="1:26" ht="16.149999999999999" customHeight="1" x14ac:dyDescent="0.35">
      <c r="A437" s="126">
        <v>431</v>
      </c>
      <c r="B437" s="206" t="str">
        <f>IF('Dépenses rémunération au réel'!$B437="","",'Dépenses rémunération au réel'!$B437)</f>
        <v/>
      </c>
      <c r="C437" s="206" t="str">
        <f>IF('Dépenses rémunération au réel'!$C437="","",'Dépenses rémunération au réel'!$C437)</f>
        <v/>
      </c>
      <c r="D437" s="207" t="str">
        <f>IF('Dépenses rémunération au réel'!$D437="","",'Dépenses rémunération au réel'!$D437)</f>
        <v/>
      </c>
      <c r="E437" s="123" t="str">
        <f>IF('Dépenses rémunération au réel'!$E437="","",'Dépenses rémunération au réel'!$E437)</f>
        <v/>
      </c>
      <c r="F437" s="123" t="str">
        <f>IF('Dépenses rémunération au réel'!$F437="","",'Dépenses rémunération au réel'!$F437)</f>
        <v/>
      </c>
      <c r="G437" s="296" t="str">
        <f>IF('Dépenses rémunération au réel'!$G437="","",'Dépenses rémunération au réel'!$G437)</f>
        <v/>
      </c>
      <c r="H437" s="296" t="str">
        <f>IF('Dépenses rémunération au réel'!$H437="","",'Dépenses rémunération au réel'!$H437)</f>
        <v/>
      </c>
      <c r="I437" s="140" t="str">
        <f>IF('Dépenses rémunération au réel'!$I437="","",'Dépenses rémunération au réel'!$I437)</f>
        <v/>
      </c>
      <c r="J437" s="192" t="str">
        <f>IF('Dépenses rémunération au réel'!$J437="","",'Dépenses rémunération au réel'!$J437)</f>
        <v/>
      </c>
      <c r="K437" s="200" t="str">
        <f>IF('Dépenses rémunération au réel'!$K437="","",'Dépenses rémunération au réel'!$K437)</f>
        <v/>
      </c>
      <c r="L437" s="215" t="str">
        <f>IF('Dépenses rémunération au réel'!$L437=0,"",'Dépenses rémunération au réel'!$L437)</f>
        <v/>
      </c>
      <c r="M437" s="191"/>
      <c r="N437" s="337" t="str">
        <f t="shared" si="39"/>
        <v/>
      </c>
      <c r="O437" s="337" t="str">
        <f t="shared" si="40"/>
        <v/>
      </c>
      <c r="P437" s="191"/>
      <c r="Q437" s="340"/>
      <c r="R437" s="340"/>
      <c r="S437" s="141" t="str">
        <f t="shared" si="41"/>
        <v/>
      </c>
      <c r="T437" s="357"/>
      <c r="U437" s="193"/>
      <c r="V437" s="209" t="str">
        <f t="shared" si="37"/>
        <v/>
      </c>
      <c r="W437" s="209" t="str">
        <f t="shared" si="42"/>
        <v/>
      </c>
      <c r="X437" s="450" t="str">
        <f>IF(AND(OR(M437="KO",L437&lt;&gt;""),OR(M437="",N437="",O437="")),Listes!$A$68,IF(AND(L437&lt;S437,U437=""),Listes!$A$70,IF(AND(L437&lt;&gt;"",S437&lt;L437,T437=""),Listes!$A$72,IF(AND(Y437="",OR(M437&lt;&gt;"",N437&lt;&gt;"",O437&lt;&gt;"",P437&lt;&gt;"",Q437&lt;&gt;"",R437&lt;&gt;"")),Listes!$A$73,""))))</f>
        <v/>
      </c>
      <c r="Y437" s="291"/>
      <c r="Z437" s="155">
        <f t="shared" si="38"/>
        <v>0</v>
      </c>
    </row>
    <row r="438" spans="1:26" ht="16.149999999999999" customHeight="1" x14ac:dyDescent="0.35">
      <c r="A438" s="126">
        <v>432</v>
      </c>
      <c r="B438" s="206" t="str">
        <f>IF('Dépenses rémunération au réel'!$B438="","",'Dépenses rémunération au réel'!$B438)</f>
        <v/>
      </c>
      <c r="C438" s="206" t="str">
        <f>IF('Dépenses rémunération au réel'!$C438="","",'Dépenses rémunération au réel'!$C438)</f>
        <v/>
      </c>
      <c r="D438" s="207" t="str">
        <f>IF('Dépenses rémunération au réel'!$D438="","",'Dépenses rémunération au réel'!$D438)</f>
        <v/>
      </c>
      <c r="E438" s="123" t="str">
        <f>IF('Dépenses rémunération au réel'!$E438="","",'Dépenses rémunération au réel'!$E438)</f>
        <v/>
      </c>
      <c r="F438" s="123" t="str">
        <f>IF('Dépenses rémunération au réel'!$F438="","",'Dépenses rémunération au réel'!$F438)</f>
        <v/>
      </c>
      <c r="G438" s="296" t="str">
        <f>IF('Dépenses rémunération au réel'!$G438="","",'Dépenses rémunération au réel'!$G438)</f>
        <v/>
      </c>
      <c r="H438" s="296" t="str">
        <f>IF('Dépenses rémunération au réel'!$H438="","",'Dépenses rémunération au réel'!$H438)</f>
        <v/>
      </c>
      <c r="I438" s="140" t="str">
        <f>IF('Dépenses rémunération au réel'!$I438="","",'Dépenses rémunération au réel'!$I438)</f>
        <v/>
      </c>
      <c r="J438" s="192" t="str">
        <f>IF('Dépenses rémunération au réel'!$J438="","",'Dépenses rémunération au réel'!$J438)</f>
        <v/>
      </c>
      <c r="K438" s="200" t="str">
        <f>IF('Dépenses rémunération au réel'!$K438="","",'Dépenses rémunération au réel'!$K438)</f>
        <v/>
      </c>
      <c r="L438" s="215" t="str">
        <f>IF('Dépenses rémunération au réel'!$L438=0,"",'Dépenses rémunération au réel'!$L438)</f>
        <v/>
      </c>
      <c r="M438" s="191"/>
      <c r="N438" s="337" t="str">
        <f t="shared" si="39"/>
        <v/>
      </c>
      <c r="O438" s="337" t="str">
        <f t="shared" si="40"/>
        <v/>
      </c>
      <c r="P438" s="191"/>
      <c r="Q438" s="340"/>
      <c r="R438" s="340"/>
      <c r="S438" s="141" t="str">
        <f t="shared" si="41"/>
        <v/>
      </c>
      <c r="T438" s="357"/>
      <c r="U438" s="193"/>
      <c r="V438" s="209" t="str">
        <f t="shared" si="37"/>
        <v/>
      </c>
      <c r="W438" s="209" t="str">
        <f t="shared" si="42"/>
        <v/>
      </c>
      <c r="X438" s="450" t="str">
        <f>IF(AND(OR(M438="KO",L438&lt;&gt;""),OR(M438="",N438="",O438="")),Listes!$A$68,IF(AND(L438&lt;S438,U438=""),Listes!$A$70,IF(AND(L438&lt;&gt;"",S438&lt;L438,T438=""),Listes!$A$72,IF(AND(Y438="",OR(M438&lt;&gt;"",N438&lt;&gt;"",O438&lt;&gt;"",P438&lt;&gt;"",Q438&lt;&gt;"",R438&lt;&gt;"")),Listes!$A$73,""))))</f>
        <v/>
      </c>
      <c r="Y438" s="291"/>
      <c r="Z438" s="155">
        <f t="shared" si="38"/>
        <v>0</v>
      </c>
    </row>
    <row r="439" spans="1:26" ht="16.149999999999999" customHeight="1" x14ac:dyDescent="0.35">
      <c r="A439" s="126">
        <v>433</v>
      </c>
      <c r="B439" s="206" t="str">
        <f>IF('Dépenses rémunération au réel'!$B439="","",'Dépenses rémunération au réel'!$B439)</f>
        <v/>
      </c>
      <c r="C439" s="206" t="str">
        <f>IF('Dépenses rémunération au réel'!$C439="","",'Dépenses rémunération au réel'!$C439)</f>
        <v/>
      </c>
      <c r="D439" s="207" t="str">
        <f>IF('Dépenses rémunération au réel'!$D439="","",'Dépenses rémunération au réel'!$D439)</f>
        <v/>
      </c>
      <c r="E439" s="123" t="str">
        <f>IF('Dépenses rémunération au réel'!$E439="","",'Dépenses rémunération au réel'!$E439)</f>
        <v/>
      </c>
      <c r="F439" s="123" t="str">
        <f>IF('Dépenses rémunération au réel'!$F439="","",'Dépenses rémunération au réel'!$F439)</f>
        <v/>
      </c>
      <c r="G439" s="296" t="str">
        <f>IF('Dépenses rémunération au réel'!$G439="","",'Dépenses rémunération au réel'!$G439)</f>
        <v/>
      </c>
      <c r="H439" s="296" t="str">
        <f>IF('Dépenses rémunération au réel'!$H439="","",'Dépenses rémunération au réel'!$H439)</f>
        <v/>
      </c>
      <c r="I439" s="140" t="str">
        <f>IF('Dépenses rémunération au réel'!$I439="","",'Dépenses rémunération au réel'!$I439)</f>
        <v/>
      </c>
      <c r="J439" s="192" t="str">
        <f>IF('Dépenses rémunération au réel'!$J439="","",'Dépenses rémunération au réel'!$J439)</f>
        <v/>
      </c>
      <c r="K439" s="200" t="str">
        <f>IF('Dépenses rémunération au réel'!$K439="","",'Dépenses rémunération au réel'!$K439)</f>
        <v/>
      </c>
      <c r="L439" s="215" t="str">
        <f>IF('Dépenses rémunération au réel'!$L439=0,"",'Dépenses rémunération au réel'!$L439)</f>
        <v/>
      </c>
      <c r="M439" s="191"/>
      <c r="N439" s="337" t="str">
        <f t="shared" si="39"/>
        <v/>
      </c>
      <c r="O439" s="337" t="str">
        <f t="shared" si="40"/>
        <v/>
      </c>
      <c r="P439" s="191"/>
      <c r="Q439" s="340"/>
      <c r="R439" s="340"/>
      <c r="S439" s="141" t="str">
        <f t="shared" si="41"/>
        <v/>
      </c>
      <c r="T439" s="357"/>
      <c r="U439" s="193"/>
      <c r="V439" s="209" t="str">
        <f t="shared" si="37"/>
        <v/>
      </c>
      <c r="W439" s="209" t="str">
        <f t="shared" si="42"/>
        <v/>
      </c>
      <c r="X439" s="450" t="str">
        <f>IF(AND(OR(M439="KO",L439&lt;&gt;""),OR(M439="",N439="",O439="")),Listes!$A$68,IF(AND(L439&lt;S439,U439=""),Listes!$A$70,IF(AND(L439&lt;&gt;"",S439&lt;L439,T439=""),Listes!$A$72,IF(AND(Y439="",OR(M439&lt;&gt;"",N439&lt;&gt;"",O439&lt;&gt;"",P439&lt;&gt;"",Q439&lt;&gt;"",R439&lt;&gt;"")),Listes!$A$73,""))))</f>
        <v/>
      </c>
      <c r="Y439" s="291"/>
      <c r="Z439" s="155">
        <f t="shared" si="38"/>
        <v>0</v>
      </c>
    </row>
    <row r="440" spans="1:26" ht="16.149999999999999" customHeight="1" x14ac:dyDescent="0.35">
      <c r="A440" s="126">
        <v>434</v>
      </c>
      <c r="B440" s="206" t="str">
        <f>IF('Dépenses rémunération au réel'!$B440="","",'Dépenses rémunération au réel'!$B440)</f>
        <v/>
      </c>
      <c r="C440" s="206" t="str">
        <f>IF('Dépenses rémunération au réel'!$C440="","",'Dépenses rémunération au réel'!$C440)</f>
        <v/>
      </c>
      <c r="D440" s="207" t="str">
        <f>IF('Dépenses rémunération au réel'!$D440="","",'Dépenses rémunération au réel'!$D440)</f>
        <v/>
      </c>
      <c r="E440" s="123" t="str">
        <f>IF('Dépenses rémunération au réel'!$E440="","",'Dépenses rémunération au réel'!$E440)</f>
        <v/>
      </c>
      <c r="F440" s="123" t="str">
        <f>IF('Dépenses rémunération au réel'!$F440="","",'Dépenses rémunération au réel'!$F440)</f>
        <v/>
      </c>
      <c r="G440" s="296" t="str">
        <f>IF('Dépenses rémunération au réel'!$G440="","",'Dépenses rémunération au réel'!$G440)</f>
        <v/>
      </c>
      <c r="H440" s="296" t="str">
        <f>IF('Dépenses rémunération au réel'!$H440="","",'Dépenses rémunération au réel'!$H440)</f>
        <v/>
      </c>
      <c r="I440" s="140" t="str">
        <f>IF('Dépenses rémunération au réel'!$I440="","",'Dépenses rémunération au réel'!$I440)</f>
        <v/>
      </c>
      <c r="J440" s="192" t="str">
        <f>IF('Dépenses rémunération au réel'!$J440="","",'Dépenses rémunération au réel'!$J440)</f>
        <v/>
      </c>
      <c r="K440" s="200" t="str">
        <f>IF('Dépenses rémunération au réel'!$K440="","",'Dépenses rémunération au réel'!$K440)</f>
        <v/>
      </c>
      <c r="L440" s="215" t="str">
        <f>IF('Dépenses rémunération au réel'!$L440=0,"",'Dépenses rémunération au réel'!$L440)</f>
        <v/>
      </c>
      <c r="M440" s="191"/>
      <c r="N440" s="337" t="str">
        <f t="shared" si="39"/>
        <v/>
      </c>
      <c r="O440" s="337" t="str">
        <f t="shared" si="40"/>
        <v/>
      </c>
      <c r="P440" s="191"/>
      <c r="Q440" s="340"/>
      <c r="R440" s="340"/>
      <c r="S440" s="141" t="str">
        <f t="shared" si="41"/>
        <v/>
      </c>
      <c r="T440" s="357"/>
      <c r="U440" s="193"/>
      <c r="V440" s="209" t="str">
        <f t="shared" si="37"/>
        <v/>
      </c>
      <c r="W440" s="209" t="str">
        <f t="shared" si="42"/>
        <v/>
      </c>
      <c r="X440" s="450" t="str">
        <f>IF(AND(OR(M440="KO",L440&lt;&gt;""),OR(M440="",N440="",O440="")),Listes!$A$68,IF(AND(L440&lt;S440,U440=""),Listes!$A$70,IF(AND(L440&lt;&gt;"",S440&lt;L440,T440=""),Listes!$A$72,IF(AND(Y440="",OR(M440&lt;&gt;"",N440&lt;&gt;"",O440&lt;&gt;"",P440&lt;&gt;"",Q440&lt;&gt;"",R440&lt;&gt;"")),Listes!$A$73,""))))</f>
        <v/>
      </c>
      <c r="Y440" s="291"/>
      <c r="Z440" s="155">
        <f t="shared" si="38"/>
        <v>0</v>
      </c>
    </row>
    <row r="441" spans="1:26" ht="16.149999999999999" customHeight="1" x14ac:dyDescent="0.35">
      <c r="A441" s="126">
        <v>435</v>
      </c>
      <c r="B441" s="206" t="str">
        <f>IF('Dépenses rémunération au réel'!$B441="","",'Dépenses rémunération au réel'!$B441)</f>
        <v/>
      </c>
      <c r="C441" s="206" t="str">
        <f>IF('Dépenses rémunération au réel'!$C441="","",'Dépenses rémunération au réel'!$C441)</f>
        <v/>
      </c>
      <c r="D441" s="207" t="str">
        <f>IF('Dépenses rémunération au réel'!$D441="","",'Dépenses rémunération au réel'!$D441)</f>
        <v/>
      </c>
      <c r="E441" s="123" t="str">
        <f>IF('Dépenses rémunération au réel'!$E441="","",'Dépenses rémunération au réel'!$E441)</f>
        <v/>
      </c>
      <c r="F441" s="123" t="str">
        <f>IF('Dépenses rémunération au réel'!$F441="","",'Dépenses rémunération au réel'!$F441)</f>
        <v/>
      </c>
      <c r="G441" s="296" t="str">
        <f>IF('Dépenses rémunération au réel'!$G441="","",'Dépenses rémunération au réel'!$G441)</f>
        <v/>
      </c>
      <c r="H441" s="296" t="str">
        <f>IF('Dépenses rémunération au réel'!$H441="","",'Dépenses rémunération au réel'!$H441)</f>
        <v/>
      </c>
      <c r="I441" s="140" t="str">
        <f>IF('Dépenses rémunération au réel'!$I441="","",'Dépenses rémunération au réel'!$I441)</f>
        <v/>
      </c>
      <c r="J441" s="192" t="str">
        <f>IF('Dépenses rémunération au réel'!$J441="","",'Dépenses rémunération au réel'!$J441)</f>
        <v/>
      </c>
      <c r="K441" s="200" t="str">
        <f>IF('Dépenses rémunération au réel'!$K441="","",'Dépenses rémunération au réel'!$K441)</f>
        <v/>
      </c>
      <c r="L441" s="215" t="str">
        <f>IF('Dépenses rémunération au réel'!$L441=0,"",'Dépenses rémunération au réel'!$L441)</f>
        <v/>
      </c>
      <c r="M441" s="191"/>
      <c r="N441" s="337" t="str">
        <f t="shared" si="39"/>
        <v/>
      </c>
      <c r="O441" s="337" t="str">
        <f t="shared" si="40"/>
        <v/>
      </c>
      <c r="P441" s="191"/>
      <c r="Q441" s="340"/>
      <c r="R441" s="340"/>
      <c r="S441" s="141" t="str">
        <f t="shared" si="41"/>
        <v/>
      </c>
      <c r="T441" s="357"/>
      <c r="U441" s="193"/>
      <c r="V441" s="209" t="str">
        <f t="shared" si="37"/>
        <v/>
      </c>
      <c r="W441" s="209" t="str">
        <f t="shared" si="42"/>
        <v/>
      </c>
      <c r="X441" s="450" t="str">
        <f>IF(AND(OR(M441="KO",L441&lt;&gt;""),OR(M441="",N441="",O441="")),Listes!$A$68,IF(AND(L441&lt;S441,U441=""),Listes!$A$70,IF(AND(L441&lt;&gt;"",S441&lt;L441,T441=""),Listes!$A$72,IF(AND(Y441="",OR(M441&lt;&gt;"",N441&lt;&gt;"",O441&lt;&gt;"",P441&lt;&gt;"",Q441&lt;&gt;"",R441&lt;&gt;"")),Listes!$A$73,""))))</f>
        <v/>
      </c>
      <c r="Y441" s="291"/>
      <c r="Z441" s="155">
        <f t="shared" si="38"/>
        <v>0</v>
      </c>
    </row>
    <row r="442" spans="1:26" ht="16.149999999999999" customHeight="1" x14ac:dyDescent="0.35">
      <c r="A442" s="126">
        <v>436</v>
      </c>
      <c r="B442" s="206" t="str">
        <f>IF('Dépenses rémunération au réel'!$B442="","",'Dépenses rémunération au réel'!$B442)</f>
        <v/>
      </c>
      <c r="C442" s="206" t="str">
        <f>IF('Dépenses rémunération au réel'!$C442="","",'Dépenses rémunération au réel'!$C442)</f>
        <v/>
      </c>
      <c r="D442" s="207" t="str">
        <f>IF('Dépenses rémunération au réel'!$D442="","",'Dépenses rémunération au réel'!$D442)</f>
        <v/>
      </c>
      <c r="E442" s="123" t="str">
        <f>IF('Dépenses rémunération au réel'!$E442="","",'Dépenses rémunération au réel'!$E442)</f>
        <v/>
      </c>
      <c r="F442" s="123" t="str">
        <f>IF('Dépenses rémunération au réel'!$F442="","",'Dépenses rémunération au réel'!$F442)</f>
        <v/>
      </c>
      <c r="G442" s="296" t="str">
        <f>IF('Dépenses rémunération au réel'!$G442="","",'Dépenses rémunération au réel'!$G442)</f>
        <v/>
      </c>
      <c r="H442" s="296" t="str">
        <f>IF('Dépenses rémunération au réel'!$H442="","",'Dépenses rémunération au réel'!$H442)</f>
        <v/>
      </c>
      <c r="I442" s="140" t="str">
        <f>IF('Dépenses rémunération au réel'!$I442="","",'Dépenses rémunération au réel'!$I442)</f>
        <v/>
      </c>
      <c r="J442" s="192" t="str">
        <f>IF('Dépenses rémunération au réel'!$J442="","",'Dépenses rémunération au réel'!$J442)</f>
        <v/>
      </c>
      <c r="K442" s="200" t="str">
        <f>IF('Dépenses rémunération au réel'!$K442="","",'Dépenses rémunération au réel'!$K442)</f>
        <v/>
      </c>
      <c r="L442" s="215" t="str">
        <f>IF('Dépenses rémunération au réel'!$L442=0,"",'Dépenses rémunération au réel'!$L442)</f>
        <v/>
      </c>
      <c r="M442" s="191"/>
      <c r="N442" s="337" t="str">
        <f t="shared" si="39"/>
        <v/>
      </c>
      <c r="O442" s="337" t="str">
        <f t="shared" si="40"/>
        <v/>
      </c>
      <c r="P442" s="191"/>
      <c r="Q442" s="340"/>
      <c r="R442" s="340"/>
      <c r="S442" s="141" t="str">
        <f t="shared" si="41"/>
        <v/>
      </c>
      <c r="T442" s="357"/>
      <c r="U442" s="193"/>
      <c r="V442" s="209" t="str">
        <f t="shared" si="37"/>
        <v/>
      </c>
      <c r="W442" s="209" t="str">
        <f t="shared" si="42"/>
        <v/>
      </c>
      <c r="X442" s="450" t="str">
        <f>IF(AND(OR(M442="KO",L442&lt;&gt;""),OR(M442="",N442="",O442="")),Listes!$A$68,IF(AND(L442&lt;S442,U442=""),Listes!$A$70,IF(AND(L442&lt;&gt;"",S442&lt;L442,T442=""),Listes!$A$72,IF(AND(Y442="",OR(M442&lt;&gt;"",N442&lt;&gt;"",O442&lt;&gt;"",P442&lt;&gt;"",Q442&lt;&gt;"",R442&lt;&gt;"")),Listes!$A$73,""))))</f>
        <v/>
      </c>
      <c r="Y442" s="291"/>
      <c r="Z442" s="155">
        <f t="shared" si="38"/>
        <v>0</v>
      </c>
    </row>
    <row r="443" spans="1:26" ht="16.149999999999999" customHeight="1" x14ac:dyDescent="0.35">
      <c r="A443" s="126">
        <v>437</v>
      </c>
      <c r="B443" s="206" t="str">
        <f>IF('Dépenses rémunération au réel'!$B443="","",'Dépenses rémunération au réel'!$B443)</f>
        <v/>
      </c>
      <c r="C443" s="206" t="str">
        <f>IF('Dépenses rémunération au réel'!$C443="","",'Dépenses rémunération au réel'!$C443)</f>
        <v/>
      </c>
      <c r="D443" s="207" t="str">
        <f>IF('Dépenses rémunération au réel'!$D443="","",'Dépenses rémunération au réel'!$D443)</f>
        <v/>
      </c>
      <c r="E443" s="123" t="str">
        <f>IF('Dépenses rémunération au réel'!$E443="","",'Dépenses rémunération au réel'!$E443)</f>
        <v/>
      </c>
      <c r="F443" s="123" t="str">
        <f>IF('Dépenses rémunération au réel'!$F443="","",'Dépenses rémunération au réel'!$F443)</f>
        <v/>
      </c>
      <c r="G443" s="296" t="str">
        <f>IF('Dépenses rémunération au réel'!$G443="","",'Dépenses rémunération au réel'!$G443)</f>
        <v/>
      </c>
      <c r="H443" s="296" t="str">
        <f>IF('Dépenses rémunération au réel'!$H443="","",'Dépenses rémunération au réel'!$H443)</f>
        <v/>
      </c>
      <c r="I443" s="140" t="str">
        <f>IF('Dépenses rémunération au réel'!$I443="","",'Dépenses rémunération au réel'!$I443)</f>
        <v/>
      </c>
      <c r="J443" s="192" t="str">
        <f>IF('Dépenses rémunération au réel'!$J443="","",'Dépenses rémunération au réel'!$J443)</f>
        <v/>
      </c>
      <c r="K443" s="200" t="str">
        <f>IF('Dépenses rémunération au réel'!$K443="","",'Dépenses rémunération au réel'!$K443)</f>
        <v/>
      </c>
      <c r="L443" s="215" t="str">
        <f>IF('Dépenses rémunération au réel'!$L443=0,"",'Dépenses rémunération au réel'!$L443)</f>
        <v/>
      </c>
      <c r="M443" s="191"/>
      <c r="N443" s="337" t="str">
        <f t="shared" si="39"/>
        <v/>
      </c>
      <c r="O443" s="337" t="str">
        <f t="shared" si="40"/>
        <v/>
      </c>
      <c r="P443" s="191"/>
      <c r="Q443" s="340"/>
      <c r="R443" s="340"/>
      <c r="S443" s="141" t="str">
        <f t="shared" si="41"/>
        <v/>
      </c>
      <c r="T443" s="357"/>
      <c r="U443" s="193"/>
      <c r="V443" s="209" t="str">
        <f t="shared" si="37"/>
        <v/>
      </c>
      <c r="W443" s="209" t="str">
        <f t="shared" si="42"/>
        <v/>
      </c>
      <c r="X443" s="450" t="str">
        <f>IF(AND(OR(M443="KO",L443&lt;&gt;""),OR(M443="",N443="",O443="")),Listes!$A$68,IF(AND(L443&lt;S443,U443=""),Listes!$A$70,IF(AND(L443&lt;&gt;"",S443&lt;L443,T443=""),Listes!$A$72,IF(AND(Y443="",OR(M443&lt;&gt;"",N443&lt;&gt;"",O443&lt;&gt;"",P443&lt;&gt;"",Q443&lt;&gt;"",R443&lt;&gt;"")),Listes!$A$73,""))))</f>
        <v/>
      </c>
      <c r="Y443" s="291"/>
      <c r="Z443" s="155">
        <f t="shared" si="38"/>
        <v>0</v>
      </c>
    </row>
    <row r="444" spans="1:26" ht="16.149999999999999" customHeight="1" x14ac:dyDescent="0.35">
      <c r="A444" s="126">
        <v>438</v>
      </c>
      <c r="B444" s="206" t="str">
        <f>IF('Dépenses rémunération au réel'!$B444="","",'Dépenses rémunération au réel'!$B444)</f>
        <v/>
      </c>
      <c r="C444" s="206" t="str">
        <f>IF('Dépenses rémunération au réel'!$C444="","",'Dépenses rémunération au réel'!$C444)</f>
        <v/>
      </c>
      <c r="D444" s="207" t="str">
        <f>IF('Dépenses rémunération au réel'!$D444="","",'Dépenses rémunération au réel'!$D444)</f>
        <v/>
      </c>
      <c r="E444" s="123" t="str">
        <f>IF('Dépenses rémunération au réel'!$E444="","",'Dépenses rémunération au réel'!$E444)</f>
        <v/>
      </c>
      <c r="F444" s="123" t="str">
        <f>IF('Dépenses rémunération au réel'!$F444="","",'Dépenses rémunération au réel'!$F444)</f>
        <v/>
      </c>
      <c r="G444" s="296" t="str">
        <f>IF('Dépenses rémunération au réel'!$G444="","",'Dépenses rémunération au réel'!$G444)</f>
        <v/>
      </c>
      <c r="H444" s="296" t="str">
        <f>IF('Dépenses rémunération au réel'!$H444="","",'Dépenses rémunération au réel'!$H444)</f>
        <v/>
      </c>
      <c r="I444" s="140" t="str">
        <f>IF('Dépenses rémunération au réel'!$I444="","",'Dépenses rémunération au réel'!$I444)</f>
        <v/>
      </c>
      <c r="J444" s="192" t="str">
        <f>IF('Dépenses rémunération au réel'!$J444="","",'Dépenses rémunération au réel'!$J444)</f>
        <v/>
      </c>
      <c r="K444" s="200" t="str">
        <f>IF('Dépenses rémunération au réel'!$K444="","",'Dépenses rémunération au réel'!$K444)</f>
        <v/>
      </c>
      <c r="L444" s="215" t="str">
        <f>IF('Dépenses rémunération au réel'!$L444=0,"",'Dépenses rémunération au réel'!$L444)</f>
        <v/>
      </c>
      <c r="M444" s="191"/>
      <c r="N444" s="337" t="str">
        <f t="shared" si="39"/>
        <v/>
      </c>
      <c r="O444" s="337" t="str">
        <f t="shared" si="40"/>
        <v/>
      </c>
      <c r="P444" s="191"/>
      <c r="Q444" s="340"/>
      <c r="R444" s="340"/>
      <c r="S444" s="141" t="str">
        <f t="shared" si="41"/>
        <v/>
      </c>
      <c r="T444" s="357"/>
      <c r="U444" s="193"/>
      <c r="V444" s="209" t="str">
        <f t="shared" si="37"/>
        <v/>
      </c>
      <c r="W444" s="209" t="str">
        <f t="shared" si="42"/>
        <v/>
      </c>
      <c r="X444" s="450" t="str">
        <f>IF(AND(OR(M444="KO",L444&lt;&gt;""),OR(M444="",N444="",O444="")),Listes!$A$68,IF(AND(L444&lt;S444,U444=""),Listes!$A$70,IF(AND(L444&lt;&gt;"",S444&lt;L444,T444=""),Listes!$A$72,IF(AND(Y444="",OR(M444&lt;&gt;"",N444&lt;&gt;"",O444&lt;&gt;"",P444&lt;&gt;"",Q444&lt;&gt;"",R444&lt;&gt;"")),Listes!$A$73,""))))</f>
        <v/>
      </c>
      <c r="Y444" s="291"/>
      <c r="Z444" s="155">
        <f t="shared" si="38"/>
        <v>0</v>
      </c>
    </row>
    <row r="445" spans="1:26" ht="16.149999999999999" customHeight="1" x14ac:dyDescent="0.35">
      <c r="A445" s="126">
        <v>439</v>
      </c>
      <c r="B445" s="206" t="str">
        <f>IF('Dépenses rémunération au réel'!$B445="","",'Dépenses rémunération au réel'!$B445)</f>
        <v/>
      </c>
      <c r="C445" s="206" t="str">
        <f>IF('Dépenses rémunération au réel'!$C445="","",'Dépenses rémunération au réel'!$C445)</f>
        <v/>
      </c>
      <c r="D445" s="207" t="str">
        <f>IF('Dépenses rémunération au réel'!$D445="","",'Dépenses rémunération au réel'!$D445)</f>
        <v/>
      </c>
      <c r="E445" s="123" t="str">
        <f>IF('Dépenses rémunération au réel'!$E445="","",'Dépenses rémunération au réel'!$E445)</f>
        <v/>
      </c>
      <c r="F445" s="123" t="str">
        <f>IF('Dépenses rémunération au réel'!$F445="","",'Dépenses rémunération au réel'!$F445)</f>
        <v/>
      </c>
      <c r="G445" s="296" t="str">
        <f>IF('Dépenses rémunération au réel'!$G445="","",'Dépenses rémunération au réel'!$G445)</f>
        <v/>
      </c>
      <c r="H445" s="296" t="str">
        <f>IF('Dépenses rémunération au réel'!$H445="","",'Dépenses rémunération au réel'!$H445)</f>
        <v/>
      </c>
      <c r="I445" s="140" t="str">
        <f>IF('Dépenses rémunération au réel'!$I445="","",'Dépenses rémunération au réel'!$I445)</f>
        <v/>
      </c>
      <c r="J445" s="192" t="str">
        <f>IF('Dépenses rémunération au réel'!$J445="","",'Dépenses rémunération au réel'!$J445)</f>
        <v/>
      </c>
      <c r="K445" s="200" t="str">
        <f>IF('Dépenses rémunération au réel'!$K445="","",'Dépenses rémunération au réel'!$K445)</f>
        <v/>
      </c>
      <c r="L445" s="215" t="str">
        <f>IF('Dépenses rémunération au réel'!$L445=0,"",'Dépenses rémunération au réel'!$L445)</f>
        <v/>
      </c>
      <c r="M445" s="191"/>
      <c r="N445" s="337" t="str">
        <f t="shared" si="39"/>
        <v/>
      </c>
      <c r="O445" s="337" t="str">
        <f t="shared" si="40"/>
        <v/>
      </c>
      <c r="P445" s="191"/>
      <c r="Q445" s="340"/>
      <c r="R445" s="340"/>
      <c r="S445" s="141" t="str">
        <f t="shared" si="41"/>
        <v/>
      </c>
      <c r="T445" s="357"/>
      <c r="U445" s="193"/>
      <c r="V445" s="209" t="str">
        <f t="shared" si="37"/>
        <v/>
      </c>
      <c r="W445" s="209" t="str">
        <f t="shared" si="42"/>
        <v/>
      </c>
      <c r="X445" s="450" t="str">
        <f>IF(AND(OR(M445="KO",L445&lt;&gt;""),OR(M445="",N445="",O445="")),Listes!$A$68,IF(AND(L445&lt;S445,U445=""),Listes!$A$70,IF(AND(L445&lt;&gt;"",S445&lt;L445,T445=""),Listes!$A$72,IF(AND(Y445="",OR(M445&lt;&gt;"",N445&lt;&gt;"",O445&lt;&gt;"",P445&lt;&gt;"",Q445&lt;&gt;"",R445&lt;&gt;"")),Listes!$A$73,""))))</f>
        <v/>
      </c>
      <c r="Y445" s="291"/>
      <c r="Z445" s="155">
        <f t="shared" si="38"/>
        <v>0</v>
      </c>
    </row>
    <row r="446" spans="1:26" ht="16.149999999999999" customHeight="1" x14ac:dyDescent="0.35">
      <c r="A446" s="126">
        <v>440</v>
      </c>
      <c r="B446" s="206" t="str">
        <f>IF('Dépenses rémunération au réel'!$B446="","",'Dépenses rémunération au réel'!$B446)</f>
        <v/>
      </c>
      <c r="C446" s="206" t="str">
        <f>IF('Dépenses rémunération au réel'!$C446="","",'Dépenses rémunération au réel'!$C446)</f>
        <v/>
      </c>
      <c r="D446" s="207" t="str">
        <f>IF('Dépenses rémunération au réel'!$D446="","",'Dépenses rémunération au réel'!$D446)</f>
        <v/>
      </c>
      <c r="E446" s="123" t="str">
        <f>IF('Dépenses rémunération au réel'!$E446="","",'Dépenses rémunération au réel'!$E446)</f>
        <v/>
      </c>
      <c r="F446" s="123" t="str">
        <f>IF('Dépenses rémunération au réel'!$F446="","",'Dépenses rémunération au réel'!$F446)</f>
        <v/>
      </c>
      <c r="G446" s="296" t="str">
        <f>IF('Dépenses rémunération au réel'!$G446="","",'Dépenses rémunération au réel'!$G446)</f>
        <v/>
      </c>
      <c r="H446" s="296" t="str">
        <f>IF('Dépenses rémunération au réel'!$H446="","",'Dépenses rémunération au réel'!$H446)</f>
        <v/>
      </c>
      <c r="I446" s="140" t="str">
        <f>IF('Dépenses rémunération au réel'!$I446="","",'Dépenses rémunération au réel'!$I446)</f>
        <v/>
      </c>
      <c r="J446" s="192" t="str">
        <f>IF('Dépenses rémunération au réel'!$J446="","",'Dépenses rémunération au réel'!$J446)</f>
        <v/>
      </c>
      <c r="K446" s="200" t="str">
        <f>IF('Dépenses rémunération au réel'!$K446="","",'Dépenses rémunération au réel'!$K446)</f>
        <v/>
      </c>
      <c r="L446" s="215" t="str">
        <f>IF('Dépenses rémunération au réel'!$L446=0,"",'Dépenses rémunération au réel'!$L446)</f>
        <v/>
      </c>
      <c r="M446" s="191"/>
      <c r="N446" s="337" t="str">
        <f t="shared" si="39"/>
        <v/>
      </c>
      <c r="O446" s="337" t="str">
        <f t="shared" si="40"/>
        <v/>
      </c>
      <c r="P446" s="191"/>
      <c r="Q446" s="340"/>
      <c r="R446" s="340"/>
      <c r="S446" s="141" t="str">
        <f t="shared" si="41"/>
        <v/>
      </c>
      <c r="T446" s="357"/>
      <c r="U446" s="193"/>
      <c r="V446" s="209" t="str">
        <f t="shared" si="37"/>
        <v/>
      </c>
      <c r="W446" s="209" t="str">
        <f t="shared" si="42"/>
        <v/>
      </c>
      <c r="X446" s="450" t="str">
        <f>IF(AND(OR(M446="KO",L446&lt;&gt;""),OR(M446="",N446="",O446="")),Listes!$A$68,IF(AND(L446&lt;S446,U446=""),Listes!$A$70,IF(AND(L446&lt;&gt;"",S446&lt;L446,T446=""),Listes!$A$72,IF(AND(Y446="",OR(M446&lt;&gt;"",N446&lt;&gt;"",O446&lt;&gt;"",P446&lt;&gt;"",Q446&lt;&gt;"",R446&lt;&gt;"")),Listes!$A$73,""))))</f>
        <v/>
      </c>
      <c r="Y446" s="291"/>
      <c r="Z446" s="155">
        <f t="shared" si="38"/>
        <v>0</v>
      </c>
    </row>
    <row r="447" spans="1:26" ht="16.149999999999999" customHeight="1" x14ac:dyDescent="0.35">
      <c r="A447" s="126">
        <v>441</v>
      </c>
      <c r="B447" s="206" t="str">
        <f>IF('Dépenses rémunération au réel'!$B447="","",'Dépenses rémunération au réel'!$B447)</f>
        <v/>
      </c>
      <c r="C447" s="206" t="str">
        <f>IF('Dépenses rémunération au réel'!$C447="","",'Dépenses rémunération au réel'!$C447)</f>
        <v/>
      </c>
      <c r="D447" s="207" t="str">
        <f>IF('Dépenses rémunération au réel'!$D447="","",'Dépenses rémunération au réel'!$D447)</f>
        <v/>
      </c>
      <c r="E447" s="123" t="str">
        <f>IF('Dépenses rémunération au réel'!$E447="","",'Dépenses rémunération au réel'!$E447)</f>
        <v/>
      </c>
      <c r="F447" s="123" t="str">
        <f>IF('Dépenses rémunération au réel'!$F447="","",'Dépenses rémunération au réel'!$F447)</f>
        <v/>
      </c>
      <c r="G447" s="296" t="str">
        <f>IF('Dépenses rémunération au réel'!$G447="","",'Dépenses rémunération au réel'!$G447)</f>
        <v/>
      </c>
      <c r="H447" s="296" t="str">
        <f>IF('Dépenses rémunération au réel'!$H447="","",'Dépenses rémunération au réel'!$H447)</f>
        <v/>
      </c>
      <c r="I447" s="140" t="str">
        <f>IF('Dépenses rémunération au réel'!$I447="","",'Dépenses rémunération au réel'!$I447)</f>
        <v/>
      </c>
      <c r="J447" s="192" t="str">
        <f>IF('Dépenses rémunération au réel'!$J447="","",'Dépenses rémunération au réel'!$J447)</f>
        <v/>
      </c>
      <c r="K447" s="200" t="str">
        <f>IF('Dépenses rémunération au réel'!$K447="","",'Dépenses rémunération au réel'!$K447)</f>
        <v/>
      </c>
      <c r="L447" s="215" t="str">
        <f>IF('Dépenses rémunération au réel'!$L447=0,"",'Dépenses rémunération au réel'!$L447)</f>
        <v/>
      </c>
      <c r="M447" s="191"/>
      <c r="N447" s="337" t="str">
        <f t="shared" si="39"/>
        <v/>
      </c>
      <c r="O447" s="337" t="str">
        <f t="shared" si="40"/>
        <v/>
      </c>
      <c r="P447" s="191"/>
      <c r="Q447" s="340"/>
      <c r="R447" s="340"/>
      <c r="S447" s="141" t="str">
        <f t="shared" si="41"/>
        <v/>
      </c>
      <c r="T447" s="357"/>
      <c r="U447" s="193"/>
      <c r="V447" s="209" t="str">
        <f t="shared" si="37"/>
        <v/>
      </c>
      <c r="W447" s="209" t="str">
        <f t="shared" si="42"/>
        <v/>
      </c>
      <c r="X447" s="450" t="str">
        <f>IF(AND(OR(M447="KO",L447&lt;&gt;""),OR(M447="",N447="",O447="")),Listes!$A$68,IF(AND(L447&lt;S447,U447=""),Listes!$A$70,IF(AND(L447&lt;&gt;"",S447&lt;L447,T447=""),Listes!$A$72,IF(AND(Y447="",OR(M447&lt;&gt;"",N447&lt;&gt;"",O447&lt;&gt;"",P447&lt;&gt;"",Q447&lt;&gt;"",R447&lt;&gt;"")),Listes!$A$73,""))))</f>
        <v/>
      </c>
      <c r="Y447" s="291"/>
      <c r="Z447" s="155">
        <f t="shared" si="38"/>
        <v>0</v>
      </c>
    </row>
    <row r="448" spans="1:26" ht="16.149999999999999" customHeight="1" x14ac:dyDescent="0.35">
      <c r="A448" s="126">
        <v>442</v>
      </c>
      <c r="B448" s="206" t="str">
        <f>IF('Dépenses rémunération au réel'!$B448="","",'Dépenses rémunération au réel'!$B448)</f>
        <v/>
      </c>
      <c r="C448" s="206" t="str">
        <f>IF('Dépenses rémunération au réel'!$C448="","",'Dépenses rémunération au réel'!$C448)</f>
        <v/>
      </c>
      <c r="D448" s="207" t="str">
        <f>IF('Dépenses rémunération au réel'!$D448="","",'Dépenses rémunération au réel'!$D448)</f>
        <v/>
      </c>
      <c r="E448" s="123" t="str">
        <f>IF('Dépenses rémunération au réel'!$E448="","",'Dépenses rémunération au réel'!$E448)</f>
        <v/>
      </c>
      <c r="F448" s="123" t="str">
        <f>IF('Dépenses rémunération au réel'!$F448="","",'Dépenses rémunération au réel'!$F448)</f>
        <v/>
      </c>
      <c r="G448" s="296" t="str">
        <f>IF('Dépenses rémunération au réel'!$G448="","",'Dépenses rémunération au réel'!$G448)</f>
        <v/>
      </c>
      <c r="H448" s="296" t="str">
        <f>IF('Dépenses rémunération au réel'!$H448="","",'Dépenses rémunération au réel'!$H448)</f>
        <v/>
      </c>
      <c r="I448" s="140" t="str">
        <f>IF('Dépenses rémunération au réel'!$I448="","",'Dépenses rémunération au réel'!$I448)</f>
        <v/>
      </c>
      <c r="J448" s="192" t="str">
        <f>IF('Dépenses rémunération au réel'!$J448="","",'Dépenses rémunération au réel'!$J448)</f>
        <v/>
      </c>
      <c r="K448" s="200" t="str">
        <f>IF('Dépenses rémunération au réel'!$K448="","",'Dépenses rémunération au réel'!$K448)</f>
        <v/>
      </c>
      <c r="L448" s="215" t="str">
        <f>IF('Dépenses rémunération au réel'!$L448=0,"",'Dépenses rémunération au réel'!$L448)</f>
        <v/>
      </c>
      <c r="M448" s="191"/>
      <c r="N448" s="337" t="str">
        <f t="shared" si="39"/>
        <v/>
      </c>
      <c r="O448" s="337" t="str">
        <f t="shared" si="40"/>
        <v/>
      </c>
      <c r="P448" s="191"/>
      <c r="Q448" s="340"/>
      <c r="R448" s="340"/>
      <c r="S448" s="141" t="str">
        <f t="shared" si="41"/>
        <v/>
      </c>
      <c r="T448" s="357"/>
      <c r="U448" s="193"/>
      <c r="V448" s="209" t="str">
        <f t="shared" si="37"/>
        <v/>
      </c>
      <c r="W448" s="209" t="str">
        <f t="shared" si="42"/>
        <v/>
      </c>
      <c r="X448" s="450" t="str">
        <f>IF(AND(OR(M448="KO",L448&lt;&gt;""),OR(M448="",N448="",O448="")),Listes!$A$68,IF(AND(L448&lt;S448,U448=""),Listes!$A$70,IF(AND(L448&lt;&gt;"",S448&lt;L448,T448=""),Listes!$A$72,IF(AND(Y448="",OR(M448&lt;&gt;"",N448&lt;&gt;"",O448&lt;&gt;"",P448&lt;&gt;"",Q448&lt;&gt;"",R448&lt;&gt;"")),Listes!$A$73,""))))</f>
        <v/>
      </c>
      <c r="Y448" s="291"/>
      <c r="Z448" s="155">
        <f t="shared" si="38"/>
        <v>0</v>
      </c>
    </row>
    <row r="449" spans="1:33" ht="16.149999999999999" customHeight="1" x14ac:dyDescent="0.35">
      <c r="A449" s="126">
        <v>443</v>
      </c>
      <c r="B449" s="206" t="str">
        <f>IF('Dépenses rémunération au réel'!$B449="","",'Dépenses rémunération au réel'!$B449)</f>
        <v/>
      </c>
      <c r="C449" s="206" t="str">
        <f>IF('Dépenses rémunération au réel'!$C449="","",'Dépenses rémunération au réel'!$C449)</f>
        <v/>
      </c>
      <c r="D449" s="207" t="str">
        <f>IF('Dépenses rémunération au réel'!$D449="","",'Dépenses rémunération au réel'!$D449)</f>
        <v/>
      </c>
      <c r="E449" s="123" t="str">
        <f>IF('Dépenses rémunération au réel'!$E449="","",'Dépenses rémunération au réel'!$E449)</f>
        <v/>
      </c>
      <c r="F449" s="123" t="str">
        <f>IF('Dépenses rémunération au réel'!$F449="","",'Dépenses rémunération au réel'!$F449)</f>
        <v/>
      </c>
      <c r="G449" s="296" t="str">
        <f>IF('Dépenses rémunération au réel'!$G449="","",'Dépenses rémunération au réel'!$G449)</f>
        <v/>
      </c>
      <c r="H449" s="296" t="str">
        <f>IF('Dépenses rémunération au réel'!$H449="","",'Dépenses rémunération au réel'!$H449)</f>
        <v/>
      </c>
      <c r="I449" s="140" t="str">
        <f>IF('Dépenses rémunération au réel'!$I449="","",'Dépenses rémunération au réel'!$I449)</f>
        <v/>
      </c>
      <c r="J449" s="192" t="str">
        <f>IF('Dépenses rémunération au réel'!$J449="","",'Dépenses rémunération au réel'!$J449)</f>
        <v/>
      </c>
      <c r="K449" s="200" t="str">
        <f>IF('Dépenses rémunération au réel'!$K449="","",'Dépenses rémunération au réel'!$K449)</f>
        <v/>
      </c>
      <c r="L449" s="215" t="str">
        <f>IF('Dépenses rémunération au réel'!$L449=0,"",'Dépenses rémunération au réel'!$L449)</f>
        <v/>
      </c>
      <c r="M449" s="191"/>
      <c r="N449" s="337" t="str">
        <f t="shared" si="39"/>
        <v/>
      </c>
      <c r="O449" s="337" t="str">
        <f t="shared" si="40"/>
        <v/>
      </c>
      <c r="P449" s="191"/>
      <c r="Q449" s="340"/>
      <c r="R449" s="340"/>
      <c r="S449" s="141" t="str">
        <f t="shared" si="41"/>
        <v/>
      </c>
      <c r="T449" s="357"/>
      <c r="U449" s="193"/>
      <c r="V449" s="209" t="str">
        <f t="shared" si="37"/>
        <v/>
      </c>
      <c r="W449" s="209" t="str">
        <f t="shared" si="42"/>
        <v/>
      </c>
      <c r="X449" s="450" t="str">
        <f>IF(AND(OR(M449="KO",L449&lt;&gt;""),OR(M449="",N449="",O449="")),Listes!$A$68,IF(AND(L449&lt;S449,U449=""),Listes!$A$70,IF(AND(L449&lt;&gt;"",S449&lt;L449,T449=""),Listes!$A$72,IF(AND(Y449="",OR(M449&lt;&gt;"",N449&lt;&gt;"",O449&lt;&gt;"",P449&lt;&gt;"",Q449&lt;&gt;"",R449&lt;&gt;"")),Listes!$A$73,""))))</f>
        <v/>
      </c>
      <c r="Y449" s="291"/>
      <c r="Z449" s="155">
        <f t="shared" si="38"/>
        <v>0</v>
      </c>
    </row>
    <row r="450" spans="1:33" ht="16.149999999999999" customHeight="1" x14ac:dyDescent="0.35">
      <c r="A450" s="126">
        <v>444</v>
      </c>
      <c r="B450" s="206" t="str">
        <f>IF('Dépenses rémunération au réel'!$B450="","",'Dépenses rémunération au réel'!$B450)</f>
        <v/>
      </c>
      <c r="C450" s="206" t="str">
        <f>IF('Dépenses rémunération au réel'!$C450="","",'Dépenses rémunération au réel'!$C450)</f>
        <v/>
      </c>
      <c r="D450" s="207" t="str">
        <f>IF('Dépenses rémunération au réel'!$D450="","",'Dépenses rémunération au réel'!$D450)</f>
        <v/>
      </c>
      <c r="E450" s="123" t="str">
        <f>IF('Dépenses rémunération au réel'!$E450="","",'Dépenses rémunération au réel'!$E450)</f>
        <v/>
      </c>
      <c r="F450" s="123" t="str">
        <f>IF('Dépenses rémunération au réel'!$F450="","",'Dépenses rémunération au réel'!$F450)</f>
        <v/>
      </c>
      <c r="G450" s="296" t="str">
        <f>IF('Dépenses rémunération au réel'!$G450="","",'Dépenses rémunération au réel'!$G450)</f>
        <v/>
      </c>
      <c r="H450" s="296" t="str">
        <f>IF('Dépenses rémunération au réel'!$H450="","",'Dépenses rémunération au réel'!$H450)</f>
        <v/>
      </c>
      <c r="I450" s="140" t="str">
        <f>IF('Dépenses rémunération au réel'!$I450="","",'Dépenses rémunération au réel'!$I450)</f>
        <v/>
      </c>
      <c r="J450" s="192" t="str">
        <f>IF('Dépenses rémunération au réel'!$J450="","",'Dépenses rémunération au réel'!$J450)</f>
        <v/>
      </c>
      <c r="K450" s="200" t="str">
        <f>IF('Dépenses rémunération au réel'!$K450="","",'Dépenses rémunération au réel'!$K450)</f>
        <v/>
      </c>
      <c r="L450" s="215" t="str">
        <f>IF('Dépenses rémunération au réel'!$L450=0,"",'Dépenses rémunération au réel'!$L450)</f>
        <v/>
      </c>
      <c r="M450" s="191"/>
      <c r="N450" s="337" t="str">
        <f t="shared" si="39"/>
        <v/>
      </c>
      <c r="O450" s="337" t="str">
        <f t="shared" si="40"/>
        <v/>
      </c>
      <c r="P450" s="191"/>
      <c r="Q450" s="340"/>
      <c r="R450" s="340"/>
      <c r="S450" s="141" t="str">
        <f t="shared" si="41"/>
        <v/>
      </c>
      <c r="T450" s="357"/>
      <c r="U450" s="193"/>
      <c r="V450" s="209" t="str">
        <f t="shared" si="37"/>
        <v/>
      </c>
      <c r="W450" s="209" t="str">
        <f t="shared" si="42"/>
        <v/>
      </c>
      <c r="X450" s="450" t="str">
        <f>IF(AND(OR(M450="KO",L450&lt;&gt;""),OR(M450="",N450="",O450="")),Listes!$A$68,IF(AND(L450&lt;S450,U450=""),Listes!$A$70,IF(AND(L450&lt;&gt;"",S450&lt;L450,T450=""),Listes!$A$72,IF(AND(Y450="",OR(M450&lt;&gt;"",N450&lt;&gt;"",O450&lt;&gt;"",P450&lt;&gt;"",Q450&lt;&gt;"",R450&lt;&gt;"")),Listes!$A$73,""))))</f>
        <v/>
      </c>
      <c r="Y450" s="291"/>
      <c r="Z450" s="155">
        <f t="shared" si="38"/>
        <v>0</v>
      </c>
    </row>
    <row r="451" spans="1:33" ht="16.149999999999999" customHeight="1" x14ac:dyDescent="0.35">
      <c r="A451" s="126">
        <v>445</v>
      </c>
      <c r="B451" s="206" t="str">
        <f>IF('Dépenses rémunération au réel'!$B451="","",'Dépenses rémunération au réel'!$B451)</f>
        <v/>
      </c>
      <c r="C451" s="206" t="str">
        <f>IF('Dépenses rémunération au réel'!$C451="","",'Dépenses rémunération au réel'!$C451)</f>
        <v/>
      </c>
      <c r="D451" s="207" t="str">
        <f>IF('Dépenses rémunération au réel'!$D451="","",'Dépenses rémunération au réel'!$D451)</f>
        <v/>
      </c>
      <c r="E451" s="123" t="str">
        <f>IF('Dépenses rémunération au réel'!$E451="","",'Dépenses rémunération au réel'!$E451)</f>
        <v/>
      </c>
      <c r="F451" s="123" t="str">
        <f>IF('Dépenses rémunération au réel'!$F451="","",'Dépenses rémunération au réel'!$F451)</f>
        <v/>
      </c>
      <c r="G451" s="296" t="str">
        <f>IF('Dépenses rémunération au réel'!$G451="","",'Dépenses rémunération au réel'!$G451)</f>
        <v/>
      </c>
      <c r="H451" s="296" t="str">
        <f>IF('Dépenses rémunération au réel'!$H451="","",'Dépenses rémunération au réel'!$H451)</f>
        <v/>
      </c>
      <c r="I451" s="140" t="str">
        <f>IF('Dépenses rémunération au réel'!$I451="","",'Dépenses rémunération au réel'!$I451)</f>
        <v/>
      </c>
      <c r="J451" s="192" t="str">
        <f>IF('Dépenses rémunération au réel'!$J451="","",'Dépenses rémunération au réel'!$J451)</f>
        <v/>
      </c>
      <c r="K451" s="200" t="str">
        <f>IF('Dépenses rémunération au réel'!$K451="","",'Dépenses rémunération au réel'!$K451)</f>
        <v/>
      </c>
      <c r="L451" s="215" t="str">
        <f>IF('Dépenses rémunération au réel'!$L451=0,"",'Dépenses rémunération au réel'!$L451)</f>
        <v/>
      </c>
      <c r="M451" s="191"/>
      <c r="N451" s="337" t="str">
        <f t="shared" si="39"/>
        <v/>
      </c>
      <c r="O451" s="337" t="str">
        <f t="shared" si="40"/>
        <v/>
      </c>
      <c r="P451" s="191"/>
      <c r="Q451" s="340"/>
      <c r="R451" s="340"/>
      <c r="S451" s="141" t="str">
        <f t="shared" si="41"/>
        <v/>
      </c>
      <c r="T451" s="357"/>
      <c r="U451" s="193"/>
      <c r="V451" s="209" t="str">
        <f t="shared" si="37"/>
        <v/>
      </c>
      <c r="W451" s="209" t="str">
        <f t="shared" si="42"/>
        <v/>
      </c>
      <c r="X451" s="450" t="str">
        <f>IF(AND(OR(M451="KO",L451&lt;&gt;""),OR(M451="",N451="",O451="")),Listes!$A$68,IF(AND(L451&lt;S451,U451=""),Listes!$A$70,IF(AND(L451&lt;&gt;"",S451&lt;L451,T451=""),Listes!$A$72,IF(AND(Y451="",OR(M451&lt;&gt;"",N451&lt;&gt;"",O451&lt;&gt;"",P451&lt;&gt;"",Q451&lt;&gt;"",R451&lt;&gt;"")),Listes!$A$73,""))))</f>
        <v/>
      </c>
      <c r="Y451" s="291"/>
      <c r="Z451" s="155">
        <f t="shared" si="38"/>
        <v>0</v>
      </c>
    </row>
    <row r="452" spans="1:33" ht="16.149999999999999" customHeight="1" x14ac:dyDescent="0.35">
      <c r="A452" s="126">
        <v>446</v>
      </c>
      <c r="B452" s="206" t="str">
        <f>IF('Dépenses rémunération au réel'!$B452="","",'Dépenses rémunération au réel'!$B452)</f>
        <v/>
      </c>
      <c r="C452" s="206" t="str">
        <f>IF('Dépenses rémunération au réel'!$C452="","",'Dépenses rémunération au réel'!$C452)</f>
        <v/>
      </c>
      <c r="D452" s="207" t="str">
        <f>IF('Dépenses rémunération au réel'!$D452="","",'Dépenses rémunération au réel'!$D452)</f>
        <v/>
      </c>
      <c r="E452" s="123" t="str">
        <f>IF('Dépenses rémunération au réel'!$E452="","",'Dépenses rémunération au réel'!$E452)</f>
        <v/>
      </c>
      <c r="F452" s="123" t="str">
        <f>IF('Dépenses rémunération au réel'!$F452="","",'Dépenses rémunération au réel'!$F452)</f>
        <v/>
      </c>
      <c r="G452" s="296" t="str">
        <f>IF('Dépenses rémunération au réel'!$G452="","",'Dépenses rémunération au réel'!$G452)</f>
        <v/>
      </c>
      <c r="H452" s="296" t="str">
        <f>IF('Dépenses rémunération au réel'!$H452="","",'Dépenses rémunération au réel'!$H452)</f>
        <v/>
      </c>
      <c r="I452" s="140" t="str">
        <f>IF('Dépenses rémunération au réel'!$I452="","",'Dépenses rémunération au réel'!$I452)</f>
        <v/>
      </c>
      <c r="J452" s="192" t="str">
        <f>IF('Dépenses rémunération au réel'!$J452="","",'Dépenses rémunération au réel'!$J452)</f>
        <v/>
      </c>
      <c r="K452" s="200" t="str">
        <f>IF('Dépenses rémunération au réel'!$K452="","",'Dépenses rémunération au réel'!$K452)</f>
        <v/>
      </c>
      <c r="L452" s="215" t="str">
        <f>IF('Dépenses rémunération au réel'!$L452=0,"",'Dépenses rémunération au réel'!$L452)</f>
        <v/>
      </c>
      <c r="M452" s="191"/>
      <c r="N452" s="337" t="str">
        <f t="shared" si="39"/>
        <v/>
      </c>
      <c r="O452" s="337" t="str">
        <f t="shared" si="40"/>
        <v/>
      </c>
      <c r="P452" s="191"/>
      <c r="Q452" s="340"/>
      <c r="R452" s="340"/>
      <c r="S452" s="141" t="str">
        <f t="shared" si="41"/>
        <v/>
      </c>
      <c r="T452" s="357"/>
      <c r="U452" s="193"/>
      <c r="V452" s="209" t="str">
        <f t="shared" si="37"/>
        <v/>
      </c>
      <c r="W452" s="209" t="str">
        <f t="shared" si="42"/>
        <v/>
      </c>
      <c r="X452" s="450" t="str">
        <f>IF(AND(OR(M452="KO",L452&lt;&gt;""),OR(M452="",N452="",O452="")),Listes!$A$68,IF(AND(L452&lt;S452,U452=""),Listes!$A$70,IF(AND(L452&lt;&gt;"",S452&lt;L452,T452=""),Listes!$A$72,IF(AND(Y452="",OR(M452&lt;&gt;"",N452&lt;&gt;"",O452&lt;&gt;"",P452&lt;&gt;"",Q452&lt;&gt;"",R452&lt;&gt;"")),Listes!$A$73,""))))</f>
        <v/>
      </c>
      <c r="Y452" s="291"/>
      <c r="Z452" s="155">
        <f t="shared" si="38"/>
        <v>0</v>
      </c>
    </row>
    <row r="453" spans="1:33" ht="16.149999999999999" customHeight="1" x14ac:dyDescent="0.35">
      <c r="A453" s="126">
        <v>447</v>
      </c>
      <c r="B453" s="206" t="str">
        <f>IF('Dépenses rémunération au réel'!$B453="","",'Dépenses rémunération au réel'!$B453)</f>
        <v/>
      </c>
      <c r="C453" s="206" t="str">
        <f>IF('Dépenses rémunération au réel'!$C453="","",'Dépenses rémunération au réel'!$C453)</f>
        <v/>
      </c>
      <c r="D453" s="207" t="str">
        <f>IF('Dépenses rémunération au réel'!$D453="","",'Dépenses rémunération au réel'!$D453)</f>
        <v/>
      </c>
      <c r="E453" s="123" t="str">
        <f>IF('Dépenses rémunération au réel'!$E453="","",'Dépenses rémunération au réel'!$E453)</f>
        <v/>
      </c>
      <c r="F453" s="123" t="str">
        <f>IF('Dépenses rémunération au réel'!$F453="","",'Dépenses rémunération au réel'!$F453)</f>
        <v/>
      </c>
      <c r="G453" s="296" t="str">
        <f>IF('Dépenses rémunération au réel'!$G453="","",'Dépenses rémunération au réel'!$G453)</f>
        <v/>
      </c>
      <c r="H453" s="296" t="str">
        <f>IF('Dépenses rémunération au réel'!$H453="","",'Dépenses rémunération au réel'!$H453)</f>
        <v/>
      </c>
      <c r="I453" s="140" t="str">
        <f>IF('Dépenses rémunération au réel'!$I453="","",'Dépenses rémunération au réel'!$I453)</f>
        <v/>
      </c>
      <c r="J453" s="192" t="str">
        <f>IF('Dépenses rémunération au réel'!$J453="","",'Dépenses rémunération au réel'!$J453)</f>
        <v/>
      </c>
      <c r="K453" s="200" t="str">
        <f>IF('Dépenses rémunération au réel'!$K453="","",'Dépenses rémunération au réel'!$K453)</f>
        <v/>
      </c>
      <c r="L453" s="215" t="str">
        <f>IF('Dépenses rémunération au réel'!$L453=0,"",'Dépenses rémunération au réel'!$L453)</f>
        <v/>
      </c>
      <c r="M453" s="191"/>
      <c r="N453" s="337" t="str">
        <f t="shared" si="39"/>
        <v/>
      </c>
      <c r="O453" s="337" t="str">
        <f t="shared" si="40"/>
        <v/>
      </c>
      <c r="P453" s="191"/>
      <c r="Q453" s="340"/>
      <c r="R453" s="340"/>
      <c r="S453" s="141" t="str">
        <f t="shared" si="41"/>
        <v/>
      </c>
      <c r="T453" s="357"/>
      <c r="U453" s="193"/>
      <c r="V453" s="209" t="str">
        <f t="shared" si="37"/>
        <v/>
      </c>
      <c r="W453" s="209" t="str">
        <f t="shared" si="42"/>
        <v/>
      </c>
      <c r="X453" s="450" t="str">
        <f>IF(AND(OR(M453="KO",L453&lt;&gt;""),OR(M453="",N453="",O453="")),Listes!$A$68,IF(AND(L453&lt;S453,U453=""),Listes!$A$70,IF(AND(L453&lt;&gt;"",S453&lt;L453,T453=""),Listes!$A$72,IF(AND(Y453="",OR(M453&lt;&gt;"",N453&lt;&gt;"",O453&lt;&gt;"",P453&lt;&gt;"",Q453&lt;&gt;"",R453&lt;&gt;"")),Listes!$A$73,""))))</f>
        <v/>
      </c>
      <c r="Y453" s="291"/>
      <c r="Z453" s="155">
        <f t="shared" si="38"/>
        <v>0</v>
      </c>
    </row>
    <row r="454" spans="1:33" ht="16.149999999999999" customHeight="1" x14ac:dyDescent="0.35">
      <c r="A454" s="126">
        <v>448</v>
      </c>
      <c r="B454" s="206" t="str">
        <f>IF('Dépenses rémunération au réel'!$B454="","",'Dépenses rémunération au réel'!$B454)</f>
        <v/>
      </c>
      <c r="C454" s="206" t="str">
        <f>IF('Dépenses rémunération au réel'!$C454="","",'Dépenses rémunération au réel'!$C454)</f>
        <v/>
      </c>
      <c r="D454" s="207" t="str">
        <f>IF('Dépenses rémunération au réel'!$D454="","",'Dépenses rémunération au réel'!$D454)</f>
        <v/>
      </c>
      <c r="E454" s="123" t="str">
        <f>IF('Dépenses rémunération au réel'!$E454="","",'Dépenses rémunération au réel'!$E454)</f>
        <v/>
      </c>
      <c r="F454" s="123" t="str">
        <f>IF('Dépenses rémunération au réel'!$F454="","",'Dépenses rémunération au réel'!$F454)</f>
        <v/>
      </c>
      <c r="G454" s="296" t="str">
        <f>IF('Dépenses rémunération au réel'!$G454="","",'Dépenses rémunération au réel'!$G454)</f>
        <v/>
      </c>
      <c r="H454" s="296" t="str">
        <f>IF('Dépenses rémunération au réel'!$H454="","",'Dépenses rémunération au réel'!$H454)</f>
        <v/>
      </c>
      <c r="I454" s="140" t="str">
        <f>IF('Dépenses rémunération au réel'!$I454="","",'Dépenses rémunération au réel'!$I454)</f>
        <v/>
      </c>
      <c r="J454" s="192" t="str">
        <f>IF('Dépenses rémunération au réel'!$J454="","",'Dépenses rémunération au réel'!$J454)</f>
        <v/>
      </c>
      <c r="K454" s="200" t="str">
        <f>IF('Dépenses rémunération au réel'!$K454="","",'Dépenses rémunération au réel'!$K454)</f>
        <v/>
      </c>
      <c r="L454" s="215" t="str">
        <f>IF('Dépenses rémunération au réel'!$L454=0,"",'Dépenses rémunération au réel'!$L454)</f>
        <v/>
      </c>
      <c r="M454" s="191"/>
      <c r="N454" s="337" t="str">
        <f t="shared" si="39"/>
        <v/>
      </c>
      <c r="O454" s="337" t="str">
        <f t="shared" si="40"/>
        <v/>
      </c>
      <c r="P454" s="191"/>
      <c r="Q454" s="340"/>
      <c r="R454" s="340"/>
      <c r="S454" s="141" t="str">
        <f t="shared" si="41"/>
        <v/>
      </c>
      <c r="T454" s="357"/>
      <c r="U454" s="193"/>
      <c r="V454" s="209" t="str">
        <f t="shared" si="37"/>
        <v/>
      </c>
      <c r="W454" s="209" t="str">
        <f t="shared" si="42"/>
        <v/>
      </c>
      <c r="X454" s="450" t="str">
        <f>IF(AND(OR(M454="KO",L454&lt;&gt;""),OR(M454="",N454="",O454="")),Listes!$A$68,IF(AND(L454&lt;S454,U454=""),Listes!$A$70,IF(AND(L454&lt;&gt;"",S454&lt;L454,T454=""),Listes!$A$72,IF(AND(Y454="",OR(M454&lt;&gt;"",N454&lt;&gt;"",O454&lt;&gt;"",P454&lt;&gt;"",Q454&lt;&gt;"",R454&lt;&gt;"")),Listes!$A$73,""))))</f>
        <v/>
      </c>
      <c r="Y454" s="291"/>
      <c r="Z454" s="155">
        <f t="shared" si="38"/>
        <v>0</v>
      </c>
    </row>
    <row r="455" spans="1:33" ht="16.149999999999999" customHeight="1" x14ac:dyDescent="0.35">
      <c r="A455" s="126">
        <v>449</v>
      </c>
      <c r="B455" s="206" t="str">
        <f>IF('Dépenses rémunération au réel'!$B455="","",'Dépenses rémunération au réel'!$B455)</f>
        <v/>
      </c>
      <c r="C455" s="206" t="str">
        <f>IF('Dépenses rémunération au réel'!$C455="","",'Dépenses rémunération au réel'!$C455)</f>
        <v/>
      </c>
      <c r="D455" s="207" t="str">
        <f>IF('Dépenses rémunération au réel'!$D455="","",'Dépenses rémunération au réel'!$D455)</f>
        <v/>
      </c>
      <c r="E455" s="123" t="str">
        <f>IF('Dépenses rémunération au réel'!$E455="","",'Dépenses rémunération au réel'!$E455)</f>
        <v/>
      </c>
      <c r="F455" s="123" t="str">
        <f>IF('Dépenses rémunération au réel'!$F455="","",'Dépenses rémunération au réel'!$F455)</f>
        <v/>
      </c>
      <c r="G455" s="296" t="str">
        <f>IF('Dépenses rémunération au réel'!$G455="","",'Dépenses rémunération au réel'!$G455)</f>
        <v/>
      </c>
      <c r="H455" s="296" t="str">
        <f>IF('Dépenses rémunération au réel'!$H455="","",'Dépenses rémunération au réel'!$H455)</f>
        <v/>
      </c>
      <c r="I455" s="140" t="str">
        <f>IF('Dépenses rémunération au réel'!$I455="","",'Dépenses rémunération au réel'!$I455)</f>
        <v/>
      </c>
      <c r="J455" s="192" t="str">
        <f>IF('Dépenses rémunération au réel'!$J455="","",'Dépenses rémunération au réel'!$J455)</f>
        <v/>
      </c>
      <c r="K455" s="200" t="str">
        <f>IF('Dépenses rémunération au réel'!$K455="","",'Dépenses rémunération au réel'!$K455)</f>
        <v/>
      </c>
      <c r="L455" s="215" t="str">
        <f>IF('Dépenses rémunération au réel'!$L455=0,"",'Dépenses rémunération au réel'!$L455)</f>
        <v/>
      </c>
      <c r="M455" s="191"/>
      <c r="N455" s="337" t="str">
        <f t="shared" si="39"/>
        <v/>
      </c>
      <c r="O455" s="337" t="str">
        <f t="shared" si="40"/>
        <v/>
      </c>
      <c r="P455" s="191"/>
      <c r="Q455" s="340"/>
      <c r="R455" s="340"/>
      <c r="S455" s="141" t="str">
        <f t="shared" si="41"/>
        <v/>
      </c>
      <c r="T455" s="357"/>
      <c r="U455" s="193"/>
      <c r="V455" s="209" t="str">
        <f t="shared" ref="V455:V506" si="43">IF(P455="","",IF(E455="Salaire_chercheur",MIN(140000/1607*R455,140000),IF(E455="Salaire_directeur",MIN(110000/1607*R455,110000),IF(E455="Salaire_ingénieur",MIN(80000/1607*R455,80000),IF(E455="Salaire_technicien",MIN(60000/1607*R455,60000),"")))))</f>
        <v/>
      </c>
      <c r="W455" s="209" t="str">
        <f t="shared" si="42"/>
        <v/>
      </c>
      <c r="X455" s="450" t="str">
        <f>IF(AND(OR(M455="KO",L455&lt;&gt;""),OR(M455="",N455="",O455="")),Listes!$A$68,IF(AND(L455&lt;S455,U455=""),Listes!$A$70,IF(AND(L455&lt;&gt;"",S455&lt;L455,T455=""),Listes!$A$72,IF(AND(Y455="",OR(M455&lt;&gt;"",N455&lt;&gt;"",O455&lt;&gt;"",P455&lt;&gt;"",Q455&lt;&gt;"",R455&lt;&gt;"")),Listes!$A$73,""))))</f>
        <v/>
      </c>
      <c r="Y455" s="291"/>
      <c r="Z455" s="155">
        <f t="shared" ref="Z455:Z506" si="44">IF(AND(B455&lt;&gt;"",Y455&lt;&gt;"Oui"),1,0)</f>
        <v>0</v>
      </c>
    </row>
    <row r="456" spans="1:33" ht="16.149999999999999" customHeight="1" x14ac:dyDescent="0.35">
      <c r="A456" s="126">
        <v>450</v>
      </c>
      <c r="B456" s="206" t="str">
        <f>IF('Dépenses rémunération au réel'!$B456="","",'Dépenses rémunération au réel'!$B456)</f>
        <v/>
      </c>
      <c r="C456" s="206" t="str">
        <f>IF('Dépenses rémunération au réel'!$C456="","",'Dépenses rémunération au réel'!$C456)</f>
        <v/>
      </c>
      <c r="D456" s="207" t="str">
        <f>IF('Dépenses rémunération au réel'!$D456="","",'Dépenses rémunération au réel'!$D456)</f>
        <v/>
      </c>
      <c r="E456" s="123" t="str">
        <f>IF('Dépenses rémunération au réel'!$E456="","",'Dépenses rémunération au réel'!$E456)</f>
        <v/>
      </c>
      <c r="F456" s="123" t="str">
        <f>IF('Dépenses rémunération au réel'!$F456="","",'Dépenses rémunération au réel'!$F456)</f>
        <v/>
      </c>
      <c r="G456" s="296" t="str">
        <f>IF('Dépenses rémunération au réel'!$G456="","",'Dépenses rémunération au réel'!$G456)</f>
        <v/>
      </c>
      <c r="H456" s="296" t="str">
        <f>IF('Dépenses rémunération au réel'!$H456="","",'Dépenses rémunération au réel'!$H456)</f>
        <v/>
      </c>
      <c r="I456" s="140" t="str">
        <f>IF('Dépenses rémunération au réel'!$I456="","",'Dépenses rémunération au réel'!$I456)</f>
        <v/>
      </c>
      <c r="J456" s="192" t="str">
        <f>IF('Dépenses rémunération au réel'!$J456="","",'Dépenses rémunération au réel'!$J456)</f>
        <v/>
      </c>
      <c r="K456" s="200" t="str">
        <f>IF('Dépenses rémunération au réel'!$K456="","",'Dépenses rémunération au réel'!$K456)</f>
        <v/>
      </c>
      <c r="L456" s="215" t="str">
        <f>IF('Dépenses rémunération au réel'!$L456=0,"",'Dépenses rémunération au réel'!$L456)</f>
        <v/>
      </c>
      <c r="M456" s="191"/>
      <c r="N456" s="337" t="str">
        <f t="shared" ref="N456:N506" si="45">IF(M456="KO","",IF(M456="","",G456))</f>
        <v/>
      </c>
      <c r="O456" s="337" t="str">
        <f t="shared" ref="O456:O506" si="46">IF(M456="KO","",IF(M456="","",H456))</f>
        <v/>
      </c>
      <c r="P456" s="191"/>
      <c r="Q456" s="340"/>
      <c r="R456" s="340"/>
      <c r="S456" s="141" t="str">
        <f t="shared" ref="S456:S506" si="47">IF($P456="","",IF(OR(($P456=0),($Q456=0)),0,P456/Q456*R456))</f>
        <v/>
      </c>
      <c r="T456" s="357"/>
      <c r="U456" s="193"/>
      <c r="V456" s="209" t="str">
        <f t="shared" si="43"/>
        <v/>
      </c>
      <c r="W456" s="209" t="str">
        <f t="shared" ref="W456:W506" si="48">IF(P456="","",MIN(S456,V456))</f>
        <v/>
      </c>
      <c r="X456" s="450" t="str">
        <f>IF(AND(OR(M456="KO",L456&lt;&gt;""),OR(M456="",N456="",O456="")),Listes!$A$68,IF(AND(L456&lt;S456,U456=""),Listes!$A$70,IF(AND(L456&lt;&gt;"",S456&lt;L456,T456=""),Listes!$A$72,IF(AND(Y456="",OR(M456&lt;&gt;"",N456&lt;&gt;"",O456&lt;&gt;"",P456&lt;&gt;"",Q456&lt;&gt;"",R456&lt;&gt;"")),Listes!$A$73,""))))</f>
        <v/>
      </c>
      <c r="Y456" s="291"/>
      <c r="Z456" s="155">
        <f t="shared" si="44"/>
        <v>0</v>
      </c>
    </row>
    <row r="457" spans="1:33" ht="16.149999999999999" customHeight="1" x14ac:dyDescent="0.35">
      <c r="A457" s="126">
        <v>451</v>
      </c>
      <c r="B457" s="206" t="str">
        <f>IF('Dépenses rémunération au réel'!$B457="","",'Dépenses rémunération au réel'!$B457)</f>
        <v/>
      </c>
      <c r="C457" s="206" t="str">
        <f>IF('Dépenses rémunération au réel'!$C457="","",'Dépenses rémunération au réel'!$C457)</f>
        <v/>
      </c>
      <c r="D457" s="207" t="str">
        <f>IF('Dépenses rémunération au réel'!$D457="","",'Dépenses rémunération au réel'!$D457)</f>
        <v/>
      </c>
      <c r="E457" s="123" t="str">
        <f>IF('Dépenses rémunération au réel'!$E457="","",'Dépenses rémunération au réel'!$E457)</f>
        <v/>
      </c>
      <c r="F457" s="123" t="str">
        <f>IF('Dépenses rémunération au réel'!$F457="","",'Dépenses rémunération au réel'!$F457)</f>
        <v/>
      </c>
      <c r="G457" s="296" t="str">
        <f>IF('Dépenses rémunération au réel'!$G457="","",'Dépenses rémunération au réel'!$G457)</f>
        <v/>
      </c>
      <c r="H457" s="296" t="str">
        <f>IF('Dépenses rémunération au réel'!$H457="","",'Dépenses rémunération au réel'!$H457)</f>
        <v/>
      </c>
      <c r="I457" s="140" t="str">
        <f>IF('Dépenses rémunération au réel'!$I457="","",'Dépenses rémunération au réel'!$I457)</f>
        <v/>
      </c>
      <c r="J457" s="192" t="str">
        <f>IF('Dépenses rémunération au réel'!$J457="","",'Dépenses rémunération au réel'!$J457)</f>
        <v/>
      </c>
      <c r="K457" s="200" t="str">
        <f>IF('Dépenses rémunération au réel'!$K457="","",'Dépenses rémunération au réel'!$K457)</f>
        <v/>
      </c>
      <c r="L457" s="215" t="str">
        <f>IF('Dépenses rémunération au réel'!$L457=0,"",'Dépenses rémunération au réel'!$L457)</f>
        <v/>
      </c>
      <c r="M457" s="191"/>
      <c r="N457" s="337" t="str">
        <f t="shared" si="45"/>
        <v/>
      </c>
      <c r="O457" s="337" t="str">
        <f t="shared" si="46"/>
        <v/>
      </c>
      <c r="P457" s="191"/>
      <c r="Q457" s="340"/>
      <c r="R457" s="340"/>
      <c r="S457" s="141" t="str">
        <f t="shared" si="47"/>
        <v/>
      </c>
      <c r="T457" s="357"/>
      <c r="U457" s="193"/>
      <c r="V457" s="209" t="str">
        <f t="shared" si="43"/>
        <v/>
      </c>
      <c r="W457" s="209" t="str">
        <f t="shared" si="48"/>
        <v/>
      </c>
      <c r="X457" s="450" t="str">
        <f>IF(AND(OR(M457="KO",L457&lt;&gt;""),OR(M457="",N457="",O457="")),Listes!$A$68,IF(AND(L457&lt;S457,U457=""),Listes!$A$70,IF(AND(L457&lt;&gt;"",S457&lt;L457,T457=""),Listes!$A$72,IF(AND(Y457="",OR(M457&lt;&gt;"",N457&lt;&gt;"",O457&lt;&gt;"",P457&lt;&gt;"",Q457&lt;&gt;"",R457&lt;&gt;"")),Listes!$A$73,""))))</f>
        <v/>
      </c>
      <c r="Y457" s="291"/>
      <c r="Z457" s="155">
        <f t="shared" si="44"/>
        <v>0</v>
      </c>
    </row>
    <row r="458" spans="1:33" ht="16.149999999999999" customHeight="1" x14ac:dyDescent="0.45">
      <c r="A458" s="126">
        <v>452</v>
      </c>
      <c r="B458" s="206" t="str">
        <f>IF('Dépenses rémunération au réel'!$B458="","",'Dépenses rémunération au réel'!$B458)</f>
        <v/>
      </c>
      <c r="C458" s="206" t="str">
        <f>IF('Dépenses rémunération au réel'!$C458="","",'Dépenses rémunération au réel'!$C458)</f>
        <v/>
      </c>
      <c r="D458" s="207" t="str">
        <f>IF('Dépenses rémunération au réel'!$D458="","",'Dépenses rémunération au réel'!$D458)</f>
        <v/>
      </c>
      <c r="E458" s="123" t="str">
        <f>IF('Dépenses rémunération au réel'!$E458="","",'Dépenses rémunération au réel'!$E458)</f>
        <v/>
      </c>
      <c r="F458" s="123" t="str">
        <f>IF('Dépenses rémunération au réel'!$F458="","",'Dépenses rémunération au réel'!$F458)</f>
        <v/>
      </c>
      <c r="G458" s="296" t="str">
        <f>IF('Dépenses rémunération au réel'!$G458="","",'Dépenses rémunération au réel'!$G458)</f>
        <v/>
      </c>
      <c r="H458" s="296" t="str">
        <f>IF('Dépenses rémunération au réel'!$H458="","",'Dépenses rémunération au réel'!$H458)</f>
        <v/>
      </c>
      <c r="I458" s="140" t="str">
        <f>IF('Dépenses rémunération au réel'!$I458="","",'Dépenses rémunération au réel'!$I458)</f>
        <v/>
      </c>
      <c r="J458" s="192" t="str">
        <f>IF('Dépenses rémunération au réel'!$J458="","",'Dépenses rémunération au réel'!$J458)</f>
        <v/>
      </c>
      <c r="K458" s="200" t="str">
        <f>IF('Dépenses rémunération au réel'!$K458="","",'Dépenses rémunération au réel'!$K458)</f>
        <v/>
      </c>
      <c r="L458" s="215" t="str">
        <f>IF('Dépenses rémunération au réel'!$L458=0,"",'Dépenses rémunération au réel'!$L458)</f>
        <v/>
      </c>
      <c r="M458" s="191"/>
      <c r="N458" s="337" t="str">
        <f t="shared" si="45"/>
        <v/>
      </c>
      <c r="O458" s="337" t="str">
        <f t="shared" si="46"/>
        <v/>
      </c>
      <c r="P458" s="191"/>
      <c r="Q458" s="340"/>
      <c r="R458" s="340"/>
      <c r="S458" s="141" t="str">
        <f t="shared" si="47"/>
        <v/>
      </c>
      <c r="T458" s="357"/>
      <c r="U458" s="193"/>
      <c r="V458" s="209" t="str">
        <f t="shared" si="43"/>
        <v/>
      </c>
      <c r="W458" s="209" t="str">
        <f t="shared" si="48"/>
        <v/>
      </c>
      <c r="X458" s="450" t="str">
        <f>IF(AND(OR(M458="KO",L458&lt;&gt;""),OR(M458="",N458="",O458="")),Listes!$A$68,IF(AND(L458&lt;S458,U458=""),Listes!$A$70,IF(AND(L458&lt;&gt;"",S458&lt;L458,T458=""),Listes!$A$72,IF(AND(Y458="",OR(M458&lt;&gt;"",N458&lt;&gt;"",O458&lt;&gt;"",P458&lt;&gt;"",Q458&lt;&gt;"",R458&lt;&gt;"")),Listes!$A$73,""))))</f>
        <v/>
      </c>
      <c r="Y458" s="291"/>
      <c r="Z458" s="155">
        <f t="shared" si="44"/>
        <v>0</v>
      </c>
      <c r="AB458" s="129"/>
      <c r="AC458" s="129"/>
      <c r="AD458" s="129"/>
      <c r="AE458" s="129"/>
      <c r="AF458" s="129"/>
      <c r="AG458" s="129"/>
    </row>
    <row r="459" spans="1:33" ht="16.149999999999999" customHeight="1" x14ac:dyDescent="0.35">
      <c r="A459" s="126">
        <v>453</v>
      </c>
      <c r="B459" s="206" t="str">
        <f>IF('Dépenses rémunération au réel'!$B459="","",'Dépenses rémunération au réel'!$B459)</f>
        <v/>
      </c>
      <c r="C459" s="206" t="str">
        <f>IF('Dépenses rémunération au réel'!$C459="","",'Dépenses rémunération au réel'!$C459)</f>
        <v/>
      </c>
      <c r="D459" s="207" t="str">
        <f>IF('Dépenses rémunération au réel'!$D459="","",'Dépenses rémunération au réel'!$D459)</f>
        <v/>
      </c>
      <c r="E459" s="123" t="str">
        <f>IF('Dépenses rémunération au réel'!$E459="","",'Dépenses rémunération au réel'!$E459)</f>
        <v/>
      </c>
      <c r="F459" s="123" t="str">
        <f>IF('Dépenses rémunération au réel'!$F459="","",'Dépenses rémunération au réel'!$F459)</f>
        <v/>
      </c>
      <c r="G459" s="296" t="str">
        <f>IF('Dépenses rémunération au réel'!$G459="","",'Dépenses rémunération au réel'!$G459)</f>
        <v/>
      </c>
      <c r="H459" s="296" t="str">
        <f>IF('Dépenses rémunération au réel'!$H459="","",'Dépenses rémunération au réel'!$H459)</f>
        <v/>
      </c>
      <c r="I459" s="140" t="str">
        <f>IF('Dépenses rémunération au réel'!$I459="","",'Dépenses rémunération au réel'!$I459)</f>
        <v/>
      </c>
      <c r="J459" s="192" t="str">
        <f>IF('Dépenses rémunération au réel'!$J459="","",'Dépenses rémunération au réel'!$J459)</f>
        <v/>
      </c>
      <c r="K459" s="200" t="str">
        <f>IF('Dépenses rémunération au réel'!$K459="","",'Dépenses rémunération au réel'!$K459)</f>
        <v/>
      </c>
      <c r="L459" s="215" t="str">
        <f>IF('Dépenses rémunération au réel'!$L459=0,"",'Dépenses rémunération au réel'!$L459)</f>
        <v/>
      </c>
      <c r="M459" s="191"/>
      <c r="N459" s="337" t="str">
        <f t="shared" si="45"/>
        <v/>
      </c>
      <c r="O459" s="337" t="str">
        <f t="shared" si="46"/>
        <v/>
      </c>
      <c r="P459" s="191"/>
      <c r="Q459" s="340"/>
      <c r="R459" s="340"/>
      <c r="S459" s="141" t="str">
        <f t="shared" si="47"/>
        <v/>
      </c>
      <c r="T459" s="357"/>
      <c r="U459" s="193"/>
      <c r="V459" s="209" t="str">
        <f t="shared" si="43"/>
        <v/>
      </c>
      <c r="W459" s="209" t="str">
        <f t="shared" si="48"/>
        <v/>
      </c>
      <c r="X459" s="450" t="str">
        <f>IF(AND(OR(M459="KO",L459&lt;&gt;""),OR(M459="",N459="",O459="")),Listes!$A$68,IF(AND(L459&lt;S459,U459=""),Listes!$A$70,IF(AND(L459&lt;&gt;"",S459&lt;L459,T459=""),Listes!$A$72,IF(AND(Y459="",OR(M459&lt;&gt;"",N459&lt;&gt;"",O459&lt;&gt;"",P459&lt;&gt;"",Q459&lt;&gt;"",R459&lt;&gt;"")),Listes!$A$73,""))))</f>
        <v/>
      </c>
      <c r="Y459" s="291"/>
      <c r="Z459" s="155">
        <f t="shared" si="44"/>
        <v>0</v>
      </c>
    </row>
    <row r="460" spans="1:33" ht="16.149999999999999" customHeight="1" x14ac:dyDescent="0.35">
      <c r="A460" s="126">
        <v>454</v>
      </c>
      <c r="B460" s="206" t="str">
        <f>IF('Dépenses rémunération au réel'!$B460="","",'Dépenses rémunération au réel'!$B460)</f>
        <v/>
      </c>
      <c r="C460" s="206" t="str">
        <f>IF('Dépenses rémunération au réel'!$C460="","",'Dépenses rémunération au réel'!$C460)</f>
        <v/>
      </c>
      <c r="D460" s="207" t="str">
        <f>IF('Dépenses rémunération au réel'!$D460="","",'Dépenses rémunération au réel'!$D460)</f>
        <v/>
      </c>
      <c r="E460" s="123" t="str">
        <f>IF('Dépenses rémunération au réel'!$E460="","",'Dépenses rémunération au réel'!$E460)</f>
        <v/>
      </c>
      <c r="F460" s="123" t="str">
        <f>IF('Dépenses rémunération au réel'!$F460="","",'Dépenses rémunération au réel'!$F460)</f>
        <v/>
      </c>
      <c r="G460" s="296" t="str">
        <f>IF('Dépenses rémunération au réel'!$G460="","",'Dépenses rémunération au réel'!$G460)</f>
        <v/>
      </c>
      <c r="H460" s="296" t="str">
        <f>IF('Dépenses rémunération au réel'!$H460="","",'Dépenses rémunération au réel'!$H460)</f>
        <v/>
      </c>
      <c r="I460" s="140" t="str">
        <f>IF('Dépenses rémunération au réel'!$I460="","",'Dépenses rémunération au réel'!$I460)</f>
        <v/>
      </c>
      <c r="J460" s="192" t="str">
        <f>IF('Dépenses rémunération au réel'!$J460="","",'Dépenses rémunération au réel'!$J460)</f>
        <v/>
      </c>
      <c r="K460" s="200" t="str">
        <f>IF('Dépenses rémunération au réel'!$K460="","",'Dépenses rémunération au réel'!$K460)</f>
        <v/>
      </c>
      <c r="L460" s="215" t="str">
        <f>IF('Dépenses rémunération au réel'!$L460=0,"",'Dépenses rémunération au réel'!$L460)</f>
        <v/>
      </c>
      <c r="M460" s="191"/>
      <c r="N460" s="337" t="str">
        <f t="shared" si="45"/>
        <v/>
      </c>
      <c r="O460" s="337" t="str">
        <f t="shared" si="46"/>
        <v/>
      </c>
      <c r="P460" s="191"/>
      <c r="Q460" s="340"/>
      <c r="R460" s="340"/>
      <c r="S460" s="141" t="str">
        <f t="shared" si="47"/>
        <v/>
      </c>
      <c r="T460" s="357"/>
      <c r="U460" s="193"/>
      <c r="V460" s="209" t="str">
        <f t="shared" si="43"/>
        <v/>
      </c>
      <c r="W460" s="209" t="str">
        <f t="shared" si="48"/>
        <v/>
      </c>
      <c r="X460" s="450" t="str">
        <f>IF(AND(OR(M460="KO",L460&lt;&gt;""),OR(M460="",N460="",O460="")),Listes!$A$68,IF(AND(L460&lt;S460,U460=""),Listes!$A$70,IF(AND(L460&lt;&gt;"",S460&lt;L460,T460=""),Listes!$A$72,IF(AND(Y460="",OR(M460&lt;&gt;"",N460&lt;&gt;"",O460&lt;&gt;"",P460&lt;&gt;"",Q460&lt;&gt;"",R460&lt;&gt;"")),Listes!$A$73,""))))</f>
        <v/>
      </c>
      <c r="Y460" s="291"/>
      <c r="Z460" s="155">
        <f t="shared" si="44"/>
        <v>0</v>
      </c>
    </row>
    <row r="461" spans="1:33" ht="16.149999999999999" customHeight="1" x14ac:dyDescent="0.35">
      <c r="A461" s="126">
        <v>455</v>
      </c>
      <c r="B461" s="206" t="str">
        <f>IF('Dépenses rémunération au réel'!$B461="","",'Dépenses rémunération au réel'!$B461)</f>
        <v/>
      </c>
      <c r="C461" s="206" t="str">
        <f>IF('Dépenses rémunération au réel'!$C461="","",'Dépenses rémunération au réel'!$C461)</f>
        <v/>
      </c>
      <c r="D461" s="207" t="str">
        <f>IF('Dépenses rémunération au réel'!$D461="","",'Dépenses rémunération au réel'!$D461)</f>
        <v/>
      </c>
      <c r="E461" s="123" t="str">
        <f>IF('Dépenses rémunération au réel'!$E461="","",'Dépenses rémunération au réel'!$E461)</f>
        <v/>
      </c>
      <c r="F461" s="123" t="str">
        <f>IF('Dépenses rémunération au réel'!$F461="","",'Dépenses rémunération au réel'!$F461)</f>
        <v/>
      </c>
      <c r="G461" s="296" t="str">
        <f>IF('Dépenses rémunération au réel'!$G461="","",'Dépenses rémunération au réel'!$G461)</f>
        <v/>
      </c>
      <c r="H461" s="296" t="str">
        <f>IF('Dépenses rémunération au réel'!$H461="","",'Dépenses rémunération au réel'!$H461)</f>
        <v/>
      </c>
      <c r="I461" s="140" t="str">
        <f>IF('Dépenses rémunération au réel'!$I461="","",'Dépenses rémunération au réel'!$I461)</f>
        <v/>
      </c>
      <c r="J461" s="192" t="str">
        <f>IF('Dépenses rémunération au réel'!$J461="","",'Dépenses rémunération au réel'!$J461)</f>
        <v/>
      </c>
      <c r="K461" s="200" t="str">
        <f>IF('Dépenses rémunération au réel'!$K461="","",'Dépenses rémunération au réel'!$K461)</f>
        <v/>
      </c>
      <c r="L461" s="215" t="str">
        <f>IF('Dépenses rémunération au réel'!$L461=0,"",'Dépenses rémunération au réel'!$L461)</f>
        <v/>
      </c>
      <c r="M461" s="191"/>
      <c r="N461" s="337" t="str">
        <f t="shared" si="45"/>
        <v/>
      </c>
      <c r="O461" s="337" t="str">
        <f t="shared" si="46"/>
        <v/>
      </c>
      <c r="P461" s="191"/>
      <c r="Q461" s="340"/>
      <c r="R461" s="340"/>
      <c r="S461" s="141" t="str">
        <f t="shared" si="47"/>
        <v/>
      </c>
      <c r="T461" s="357"/>
      <c r="U461" s="193"/>
      <c r="V461" s="209" t="str">
        <f t="shared" si="43"/>
        <v/>
      </c>
      <c r="W461" s="209" t="str">
        <f t="shared" si="48"/>
        <v/>
      </c>
      <c r="X461" s="450" t="str">
        <f>IF(AND(OR(M461="KO",L461&lt;&gt;""),OR(M461="",N461="",O461="")),Listes!$A$68,IF(AND(L461&lt;S461,U461=""),Listes!$A$70,IF(AND(L461&lt;&gt;"",S461&lt;L461,T461=""),Listes!$A$72,IF(AND(Y461="",OR(M461&lt;&gt;"",N461&lt;&gt;"",O461&lt;&gt;"",P461&lt;&gt;"",Q461&lt;&gt;"",R461&lt;&gt;"")),Listes!$A$73,""))))</f>
        <v/>
      </c>
      <c r="Y461" s="291"/>
      <c r="Z461" s="155">
        <f t="shared" si="44"/>
        <v>0</v>
      </c>
    </row>
    <row r="462" spans="1:33" ht="16.149999999999999" customHeight="1" x14ac:dyDescent="0.35">
      <c r="A462" s="126">
        <v>456</v>
      </c>
      <c r="B462" s="206" t="str">
        <f>IF('Dépenses rémunération au réel'!$B462="","",'Dépenses rémunération au réel'!$B462)</f>
        <v/>
      </c>
      <c r="C462" s="206" t="str">
        <f>IF('Dépenses rémunération au réel'!$C462="","",'Dépenses rémunération au réel'!$C462)</f>
        <v/>
      </c>
      <c r="D462" s="207" t="str">
        <f>IF('Dépenses rémunération au réel'!$D462="","",'Dépenses rémunération au réel'!$D462)</f>
        <v/>
      </c>
      <c r="E462" s="123" t="str">
        <f>IF('Dépenses rémunération au réel'!$E462="","",'Dépenses rémunération au réel'!$E462)</f>
        <v/>
      </c>
      <c r="F462" s="123" t="str">
        <f>IF('Dépenses rémunération au réel'!$F462="","",'Dépenses rémunération au réel'!$F462)</f>
        <v/>
      </c>
      <c r="G462" s="296" t="str">
        <f>IF('Dépenses rémunération au réel'!$G462="","",'Dépenses rémunération au réel'!$G462)</f>
        <v/>
      </c>
      <c r="H462" s="296" t="str">
        <f>IF('Dépenses rémunération au réel'!$H462="","",'Dépenses rémunération au réel'!$H462)</f>
        <v/>
      </c>
      <c r="I462" s="140" t="str">
        <f>IF('Dépenses rémunération au réel'!$I462="","",'Dépenses rémunération au réel'!$I462)</f>
        <v/>
      </c>
      <c r="J462" s="192" t="str">
        <f>IF('Dépenses rémunération au réel'!$J462="","",'Dépenses rémunération au réel'!$J462)</f>
        <v/>
      </c>
      <c r="K462" s="200" t="str">
        <f>IF('Dépenses rémunération au réel'!$K462="","",'Dépenses rémunération au réel'!$K462)</f>
        <v/>
      </c>
      <c r="L462" s="215" t="str">
        <f>IF('Dépenses rémunération au réel'!$L462=0,"",'Dépenses rémunération au réel'!$L462)</f>
        <v/>
      </c>
      <c r="M462" s="191"/>
      <c r="N462" s="337" t="str">
        <f t="shared" si="45"/>
        <v/>
      </c>
      <c r="O462" s="337" t="str">
        <f t="shared" si="46"/>
        <v/>
      </c>
      <c r="P462" s="191"/>
      <c r="Q462" s="340"/>
      <c r="R462" s="340"/>
      <c r="S462" s="141" t="str">
        <f t="shared" si="47"/>
        <v/>
      </c>
      <c r="T462" s="357"/>
      <c r="U462" s="193"/>
      <c r="V462" s="209" t="str">
        <f t="shared" si="43"/>
        <v/>
      </c>
      <c r="W462" s="209" t="str">
        <f t="shared" si="48"/>
        <v/>
      </c>
      <c r="X462" s="450" t="str">
        <f>IF(AND(OR(M462="KO",L462&lt;&gt;""),OR(M462="",N462="",O462="")),Listes!$A$68,IF(AND(L462&lt;S462,U462=""),Listes!$A$70,IF(AND(L462&lt;&gt;"",S462&lt;L462,T462=""),Listes!$A$72,IF(AND(Y462="",OR(M462&lt;&gt;"",N462&lt;&gt;"",O462&lt;&gt;"",P462&lt;&gt;"",Q462&lt;&gt;"",R462&lt;&gt;"")),Listes!$A$73,""))))</f>
        <v/>
      </c>
      <c r="Y462" s="291"/>
      <c r="Z462" s="155">
        <f t="shared" si="44"/>
        <v>0</v>
      </c>
    </row>
    <row r="463" spans="1:33" ht="16.149999999999999" customHeight="1" x14ac:dyDescent="0.35">
      <c r="A463" s="126">
        <v>457</v>
      </c>
      <c r="B463" s="206" t="str">
        <f>IF('Dépenses rémunération au réel'!$B463="","",'Dépenses rémunération au réel'!$B463)</f>
        <v/>
      </c>
      <c r="C463" s="206" t="str">
        <f>IF('Dépenses rémunération au réel'!$C463="","",'Dépenses rémunération au réel'!$C463)</f>
        <v/>
      </c>
      <c r="D463" s="207" t="str">
        <f>IF('Dépenses rémunération au réel'!$D463="","",'Dépenses rémunération au réel'!$D463)</f>
        <v/>
      </c>
      <c r="E463" s="123" t="str">
        <f>IF('Dépenses rémunération au réel'!$E463="","",'Dépenses rémunération au réel'!$E463)</f>
        <v/>
      </c>
      <c r="F463" s="123" t="str">
        <f>IF('Dépenses rémunération au réel'!$F463="","",'Dépenses rémunération au réel'!$F463)</f>
        <v/>
      </c>
      <c r="G463" s="296" t="str">
        <f>IF('Dépenses rémunération au réel'!$G463="","",'Dépenses rémunération au réel'!$G463)</f>
        <v/>
      </c>
      <c r="H463" s="296" t="str">
        <f>IF('Dépenses rémunération au réel'!$H463="","",'Dépenses rémunération au réel'!$H463)</f>
        <v/>
      </c>
      <c r="I463" s="140" t="str">
        <f>IF('Dépenses rémunération au réel'!$I463="","",'Dépenses rémunération au réel'!$I463)</f>
        <v/>
      </c>
      <c r="J463" s="192" t="str">
        <f>IF('Dépenses rémunération au réel'!$J463="","",'Dépenses rémunération au réel'!$J463)</f>
        <v/>
      </c>
      <c r="K463" s="200" t="str">
        <f>IF('Dépenses rémunération au réel'!$K463="","",'Dépenses rémunération au réel'!$K463)</f>
        <v/>
      </c>
      <c r="L463" s="215" t="str">
        <f>IF('Dépenses rémunération au réel'!$L463=0,"",'Dépenses rémunération au réel'!$L463)</f>
        <v/>
      </c>
      <c r="M463" s="191"/>
      <c r="N463" s="337" t="str">
        <f t="shared" si="45"/>
        <v/>
      </c>
      <c r="O463" s="337" t="str">
        <f t="shared" si="46"/>
        <v/>
      </c>
      <c r="P463" s="191"/>
      <c r="Q463" s="340"/>
      <c r="R463" s="340"/>
      <c r="S463" s="141" t="str">
        <f t="shared" si="47"/>
        <v/>
      </c>
      <c r="T463" s="357"/>
      <c r="U463" s="193"/>
      <c r="V463" s="209" t="str">
        <f t="shared" si="43"/>
        <v/>
      </c>
      <c r="W463" s="209" t="str">
        <f t="shared" si="48"/>
        <v/>
      </c>
      <c r="X463" s="450" t="str">
        <f>IF(AND(OR(M463="KO",L463&lt;&gt;""),OR(M463="",N463="",O463="")),Listes!$A$68,IF(AND(L463&lt;S463,U463=""),Listes!$A$70,IF(AND(L463&lt;&gt;"",S463&lt;L463,T463=""),Listes!$A$72,IF(AND(Y463="",OR(M463&lt;&gt;"",N463&lt;&gt;"",O463&lt;&gt;"",P463&lt;&gt;"",Q463&lt;&gt;"",R463&lt;&gt;"")),Listes!$A$73,""))))</f>
        <v/>
      </c>
      <c r="Y463" s="291"/>
      <c r="Z463" s="155">
        <f t="shared" si="44"/>
        <v>0</v>
      </c>
    </row>
    <row r="464" spans="1:33" ht="16.149999999999999" customHeight="1" x14ac:dyDescent="0.35">
      <c r="A464" s="126">
        <v>458</v>
      </c>
      <c r="B464" s="206" t="str">
        <f>IF('Dépenses rémunération au réel'!$B464="","",'Dépenses rémunération au réel'!$B464)</f>
        <v/>
      </c>
      <c r="C464" s="206" t="str">
        <f>IF('Dépenses rémunération au réel'!$C464="","",'Dépenses rémunération au réel'!$C464)</f>
        <v/>
      </c>
      <c r="D464" s="207" t="str">
        <f>IF('Dépenses rémunération au réel'!$D464="","",'Dépenses rémunération au réel'!$D464)</f>
        <v/>
      </c>
      <c r="E464" s="123" t="str">
        <f>IF('Dépenses rémunération au réel'!$E464="","",'Dépenses rémunération au réel'!$E464)</f>
        <v/>
      </c>
      <c r="F464" s="123" t="str">
        <f>IF('Dépenses rémunération au réel'!$F464="","",'Dépenses rémunération au réel'!$F464)</f>
        <v/>
      </c>
      <c r="G464" s="296" t="str">
        <f>IF('Dépenses rémunération au réel'!$G464="","",'Dépenses rémunération au réel'!$G464)</f>
        <v/>
      </c>
      <c r="H464" s="296" t="str">
        <f>IF('Dépenses rémunération au réel'!$H464="","",'Dépenses rémunération au réel'!$H464)</f>
        <v/>
      </c>
      <c r="I464" s="140" t="str">
        <f>IF('Dépenses rémunération au réel'!$I464="","",'Dépenses rémunération au réel'!$I464)</f>
        <v/>
      </c>
      <c r="J464" s="192" t="str">
        <f>IF('Dépenses rémunération au réel'!$J464="","",'Dépenses rémunération au réel'!$J464)</f>
        <v/>
      </c>
      <c r="K464" s="200" t="str">
        <f>IF('Dépenses rémunération au réel'!$K464="","",'Dépenses rémunération au réel'!$K464)</f>
        <v/>
      </c>
      <c r="L464" s="215" t="str">
        <f>IF('Dépenses rémunération au réel'!$L464=0,"",'Dépenses rémunération au réel'!$L464)</f>
        <v/>
      </c>
      <c r="M464" s="191"/>
      <c r="N464" s="337" t="str">
        <f t="shared" si="45"/>
        <v/>
      </c>
      <c r="O464" s="337" t="str">
        <f t="shared" si="46"/>
        <v/>
      </c>
      <c r="P464" s="191"/>
      <c r="Q464" s="340"/>
      <c r="R464" s="340"/>
      <c r="S464" s="141" t="str">
        <f t="shared" si="47"/>
        <v/>
      </c>
      <c r="T464" s="357"/>
      <c r="U464" s="193"/>
      <c r="V464" s="209" t="str">
        <f t="shared" si="43"/>
        <v/>
      </c>
      <c r="W464" s="209" t="str">
        <f t="shared" si="48"/>
        <v/>
      </c>
      <c r="X464" s="450" t="str">
        <f>IF(AND(OR(M464="KO",L464&lt;&gt;""),OR(M464="",N464="",O464="")),Listes!$A$68,IF(AND(L464&lt;S464,U464=""),Listes!$A$70,IF(AND(L464&lt;&gt;"",S464&lt;L464,T464=""),Listes!$A$72,IF(AND(Y464="",OR(M464&lt;&gt;"",N464&lt;&gt;"",O464&lt;&gt;"",P464&lt;&gt;"",Q464&lt;&gt;"",R464&lt;&gt;"")),Listes!$A$73,""))))</f>
        <v/>
      </c>
      <c r="Y464" s="291"/>
      <c r="Z464" s="155">
        <f t="shared" si="44"/>
        <v>0</v>
      </c>
    </row>
    <row r="465" spans="1:26" ht="16.149999999999999" customHeight="1" x14ac:dyDescent="0.35">
      <c r="A465" s="126">
        <v>459</v>
      </c>
      <c r="B465" s="206" t="str">
        <f>IF('Dépenses rémunération au réel'!$B465="","",'Dépenses rémunération au réel'!$B465)</f>
        <v/>
      </c>
      <c r="C465" s="206" t="str">
        <f>IF('Dépenses rémunération au réel'!$C465="","",'Dépenses rémunération au réel'!$C465)</f>
        <v/>
      </c>
      <c r="D465" s="207" t="str">
        <f>IF('Dépenses rémunération au réel'!$D465="","",'Dépenses rémunération au réel'!$D465)</f>
        <v/>
      </c>
      <c r="E465" s="123" t="str">
        <f>IF('Dépenses rémunération au réel'!$E465="","",'Dépenses rémunération au réel'!$E465)</f>
        <v/>
      </c>
      <c r="F465" s="123" t="str">
        <f>IF('Dépenses rémunération au réel'!$F465="","",'Dépenses rémunération au réel'!$F465)</f>
        <v/>
      </c>
      <c r="G465" s="296" t="str">
        <f>IF('Dépenses rémunération au réel'!$G465="","",'Dépenses rémunération au réel'!$G465)</f>
        <v/>
      </c>
      <c r="H465" s="296" t="str">
        <f>IF('Dépenses rémunération au réel'!$H465="","",'Dépenses rémunération au réel'!$H465)</f>
        <v/>
      </c>
      <c r="I465" s="140" t="str">
        <f>IF('Dépenses rémunération au réel'!$I465="","",'Dépenses rémunération au réel'!$I465)</f>
        <v/>
      </c>
      <c r="J465" s="192" t="str">
        <f>IF('Dépenses rémunération au réel'!$J465="","",'Dépenses rémunération au réel'!$J465)</f>
        <v/>
      </c>
      <c r="K465" s="200" t="str">
        <f>IF('Dépenses rémunération au réel'!$K465="","",'Dépenses rémunération au réel'!$K465)</f>
        <v/>
      </c>
      <c r="L465" s="215" t="str">
        <f>IF('Dépenses rémunération au réel'!$L465=0,"",'Dépenses rémunération au réel'!$L465)</f>
        <v/>
      </c>
      <c r="M465" s="191"/>
      <c r="N465" s="337" t="str">
        <f t="shared" si="45"/>
        <v/>
      </c>
      <c r="O465" s="337" t="str">
        <f t="shared" si="46"/>
        <v/>
      </c>
      <c r="P465" s="191"/>
      <c r="Q465" s="340"/>
      <c r="R465" s="340"/>
      <c r="S465" s="141" t="str">
        <f t="shared" si="47"/>
        <v/>
      </c>
      <c r="T465" s="357"/>
      <c r="U465" s="193"/>
      <c r="V465" s="209" t="str">
        <f t="shared" si="43"/>
        <v/>
      </c>
      <c r="W465" s="209" t="str">
        <f t="shared" si="48"/>
        <v/>
      </c>
      <c r="X465" s="450" t="str">
        <f>IF(AND(OR(M465="KO",L465&lt;&gt;""),OR(M465="",N465="",O465="")),Listes!$A$68,IF(AND(L465&lt;S465,U465=""),Listes!$A$70,IF(AND(L465&lt;&gt;"",S465&lt;L465,T465=""),Listes!$A$72,IF(AND(Y465="",OR(M465&lt;&gt;"",N465&lt;&gt;"",O465&lt;&gt;"",P465&lt;&gt;"",Q465&lt;&gt;"",R465&lt;&gt;"")),Listes!$A$73,""))))</f>
        <v/>
      </c>
      <c r="Y465" s="291"/>
      <c r="Z465" s="155">
        <f t="shared" si="44"/>
        <v>0</v>
      </c>
    </row>
    <row r="466" spans="1:26" ht="16.149999999999999" customHeight="1" x14ac:dyDescent="0.35">
      <c r="A466" s="126">
        <v>460</v>
      </c>
      <c r="B466" s="206" t="str">
        <f>IF('Dépenses rémunération au réel'!$B466="","",'Dépenses rémunération au réel'!$B466)</f>
        <v/>
      </c>
      <c r="C466" s="206" t="str">
        <f>IF('Dépenses rémunération au réel'!$C466="","",'Dépenses rémunération au réel'!$C466)</f>
        <v/>
      </c>
      <c r="D466" s="207" t="str">
        <f>IF('Dépenses rémunération au réel'!$D466="","",'Dépenses rémunération au réel'!$D466)</f>
        <v/>
      </c>
      <c r="E466" s="123" t="str">
        <f>IF('Dépenses rémunération au réel'!$E466="","",'Dépenses rémunération au réel'!$E466)</f>
        <v/>
      </c>
      <c r="F466" s="123" t="str">
        <f>IF('Dépenses rémunération au réel'!$F466="","",'Dépenses rémunération au réel'!$F466)</f>
        <v/>
      </c>
      <c r="G466" s="296" t="str">
        <f>IF('Dépenses rémunération au réel'!$G466="","",'Dépenses rémunération au réel'!$G466)</f>
        <v/>
      </c>
      <c r="H466" s="296" t="str">
        <f>IF('Dépenses rémunération au réel'!$H466="","",'Dépenses rémunération au réel'!$H466)</f>
        <v/>
      </c>
      <c r="I466" s="140" t="str">
        <f>IF('Dépenses rémunération au réel'!$I466="","",'Dépenses rémunération au réel'!$I466)</f>
        <v/>
      </c>
      <c r="J466" s="192" t="str">
        <f>IF('Dépenses rémunération au réel'!$J466="","",'Dépenses rémunération au réel'!$J466)</f>
        <v/>
      </c>
      <c r="K466" s="200" t="str">
        <f>IF('Dépenses rémunération au réel'!$K466="","",'Dépenses rémunération au réel'!$K466)</f>
        <v/>
      </c>
      <c r="L466" s="215" t="str">
        <f>IF('Dépenses rémunération au réel'!$L466=0,"",'Dépenses rémunération au réel'!$L466)</f>
        <v/>
      </c>
      <c r="M466" s="191"/>
      <c r="N466" s="337" t="str">
        <f t="shared" si="45"/>
        <v/>
      </c>
      <c r="O466" s="337" t="str">
        <f t="shared" si="46"/>
        <v/>
      </c>
      <c r="P466" s="191"/>
      <c r="Q466" s="340"/>
      <c r="R466" s="340"/>
      <c r="S466" s="141" t="str">
        <f t="shared" si="47"/>
        <v/>
      </c>
      <c r="T466" s="357"/>
      <c r="U466" s="193"/>
      <c r="V466" s="209" t="str">
        <f t="shared" si="43"/>
        <v/>
      </c>
      <c r="W466" s="209" t="str">
        <f t="shared" si="48"/>
        <v/>
      </c>
      <c r="X466" s="450" t="str">
        <f>IF(AND(OR(M466="KO",L466&lt;&gt;""),OR(M466="",N466="",O466="")),Listes!$A$68,IF(AND(L466&lt;S466,U466=""),Listes!$A$70,IF(AND(L466&lt;&gt;"",S466&lt;L466,T466=""),Listes!$A$72,IF(AND(Y466="",OR(M466&lt;&gt;"",N466&lt;&gt;"",O466&lt;&gt;"",P466&lt;&gt;"",Q466&lt;&gt;"",R466&lt;&gt;"")),Listes!$A$73,""))))</f>
        <v/>
      </c>
      <c r="Y466" s="291"/>
      <c r="Z466" s="155">
        <f t="shared" si="44"/>
        <v>0</v>
      </c>
    </row>
    <row r="467" spans="1:26" ht="16.149999999999999" customHeight="1" x14ac:dyDescent="0.35">
      <c r="A467" s="126">
        <v>461</v>
      </c>
      <c r="B467" s="206" t="str">
        <f>IF('Dépenses rémunération au réel'!$B467="","",'Dépenses rémunération au réel'!$B467)</f>
        <v/>
      </c>
      <c r="C467" s="206" t="str">
        <f>IF('Dépenses rémunération au réel'!$C467="","",'Dépenses rémunération au réel'!$C467)</f>
        <v/>
      </c>
      <c r="D467" s="207" t="str">
        <f>IF('Dépenses rémunération au réel'!$D467="","",'Dépenses rémunération au réel'!$D467)</f>
        <v/>
      </c>
      <c r="E467" s="123" t="str">
        <f>IF('Dépenses rémunération au réel'!$E467="","",'Dépenses rémunération au réel'!$E467)</f>
        <v/>
      </c>
      <c r="F467" s="123" t="str">
        <f>IF('Dépenses rémunération au réel'!$F467="","",'Dépenses rémunération au réel'!$F467)</f>
        <v/>
      </c>
      <c r="G467" s="296" t="str">
        <f>IF('Dépenses rémunération au réel'!$G467="","",'Dépenses rémunération au réel'!$G467)</f>
        <v/>
      </c>
      <c r="H467" s="296" t="str">
        <f>IF('Dépenses rémunération au réel'!$H467="","",'Dépenses rémunération au réel'!$H467)</f>
        <v/>
      </c>
      <c r="I467" s="140" t="str">
        <f>IF('Dépenses rémunération au réel'!$I467="","",'Dépenses rémunération au réel'!$I467)</f>
        <v/>
      </c>
      <c r="J467" s="192" t="str">
        <f>IF('Dépenses rémunération au réel'!$J467="","",'Dépenses rémunération au réel'!$J467)</f>
        <v/>
      </c>
      <c r="K467" s="200" t="str">
        <f>IF('Dépenses rémunération au réel'!$K467="","",'Dépenses rémunération au réel'!$K467)</f>
        <v/>
      </c>
      <c r="L467" s="215" t="str">
        <f>IF('Dépenses rémunération au réel'!$L467=0,"",'Dépenses rémunération au réel'!$L467)</f>
        <v/>
      </c>
      <c r="M467" s="191"/>
      <c r="N467" s="337" t="str">
        <f t="shared" si="45"/>
        <v/>
      </c>
      <c r="O467" s="337" t="str">
        <f t="shared" si="46"/>
        <v/>
      </c>
      <c r="P467" s="191"/>
      <c r="Q467" s="340"/>
      <c r="R467" s="340"/>
      <c r="S467" s="141" t="str">
        <f t="shared" si="47"/>
        <v/>
      </c>
      <c r="T467" s="357"/>
      <c r="U467" s="193"/>
      <c r="V467" s="209" t="str">
        <f t="shared" si="43"/>
        <v/>
      </c>
      <c r="W467" s="209" t="str">
        <f t="shared" si="48"/>
        <v/>
      </c>
      <c r="X467" s="450" t="str">
        <f>IF(AND(OR(M467="KO",L467&lt;&gt;""),OR(M467="",N467="",O467="")),Listes!$A$68,IF(AND(L467&lt;S467,U467=""),Listes!$A$70,IF(AND(L467&lt;&gt;"",S467&lt;L467,T467=""),Listes!$A$72,IF(AND(Y467="",OR(M467&lt;&gt;"",N467&lt;&gt;"",O467&lt;&gt;"",P467&lt;&gt;"",Q467&lt;&gt;"",R467&lt;&gt;"")),Listes!$A$73,""))))</f>
        <v/>
      </c>
      <c r="Y467" s="291"/>
      <c r="Z467" s="155">
        <f t="shared" si="44"/>
        <v>0</v>
      </c>
    </row>
    <row r="468" spans="1:26" ht="16.149999999999999" customHeight="1" x14ac:dyDescent="0.35">
      <c r="A468" s="126">
        <v>462</v>
      </c>
      <c r="B468" s="206" t="str">
        <f>IF('Dépenses rémunération au réel'!$B468="","",'Dépenses rémunération au réel'!$B468)</f>
        <v/>
      </c>
      <c r="C468" s="206" t="str">
        <f>IF('Dépenses rémunération au réel'!$C468="","",'Dépenses rémunération au réel'!$C468)</f>
        <v/>
      </c>
      <c r="D468" s="207" t="str">
        <f>IF('Dépenses rémunération au réel'!$D468="","",'Dépenses rémunération au réel'!$D468)</f>
        <v/>
      </c>
      <c r="E468" s="123" t="str">
        <f>IF('Dépenses rémunération au réel'!$E468="","",'Dépenses rémunération au réel'!$E468)</f>
        <v/>
      </c>
      <c r="F468" s="123" t="str">
        <f>IF('Dépenses rémunération au réel'!$F468="","",'Dépenses rémunération au réel'!$F468)</f>
        <v/>
      </c>
      <c r="G468" s="296" t="str">
        <f>IF('Dépenses rémunération au réel'!$G468="","",'Dépenses rémunération au réel'!$G468)</f>
        <v/>
      </c>
      <c r="H468" s="296" t="str">
        <f>IF('Dépenses rémunération au réel'!$H468="","",'Dépenses rémunération au réel'!$H468)</f>
        <v/>
      </c>
      <c r="I468" s="140" t="str">
        <f>IF('Dépenses rémunération au réel'!$I468="","",'Dépenses rémunération au réel'!$I468)</f>
        <v/>
      </c>
      <c r="J468" s="192" t="str">
        <f>IF('Dépenses rémunération au réel'!$J468="","",'Dépenses rémunération au réel'!$J468)</f>
        <v/>
      </c>
      <c r="K468" s="200" t="str">
        <f>IF('Dépenses rémunération au réel'!$K468="","",'Dépenses rémunération au réel'!$K468)</f>
        <v/>
      </c>
      <c r="L468" s="215" t="str">
        <f>IF('Dépenses rémunération au réel'!$L468=0,"",'Dépenses rémunération au réel'!$L468)</f>
        <v/>
      </c>
      <c r="M468" s="191"/>
      <c r="N468" s="337" t="str">
        <f t="shared" si="45"/>
        <v/>
      </c>
      <c r="O468" s="337" t="str">
        <f t="shared" si="46"/>
        <v/>
      </c>
      <c r="P468" s="191"/>
      <c r="Q468" s="340"/>
      <c r="R468" s="340"/>
      <c r="S468" s="141" t="str">
        <f t="shared" si="47"/>
        <v/>
      </c>
      <c r="T468" s="357"/>
      <c r="U468" s="193"/>
      <c r="V468" s="209" t="str">
        <f t="shared" si="43"/>
        <v/>
      </c>
      <c r="W468" s="209" t="str">
        <f t="shared" si="48"/>
        <v/>
      </c>
      <c r="X468" s="450" t="str">
        <f>IF(AND(OR(M468="KO",L468&lt;&gt;""),OR(M468="",N468="",O468="")),Listes!$A$68,IF(AND(L468&lt;S468,U468=""),Listes!$A$70,IF(AND(L468&lt;&gt;"",S468&lt;L468,T468=""),Listes!$A$72,IF(AND(Y468="",OR(M468&lt;&gt;"",N468&lt;&gt;"",O468&lt;&gt;"",P468&lt;&gt;"",Q468&lt;&gt;"",R468&lt;&gt;"")),Listes!$A$73,""))))</f>
        <v/>
      </c>
      <c r="Y468" s="291"/>
      <c r="Z468" s="155">
        <f t="shared" si="44"/>
        <v>0</v>
      </c>
    </row>
    <row r="469" spans="1:26" ht="16.149999999999999" customHeight="1" x14ac:dyDescent="0.35">
      <c r="A469" s="126">
        <v>463</v>
      </c>
      <c r="B469" s="206" t="str">
        <f>IF('Dépenses rémunération au réel'!$B469="","",'Dépenses rémunération au réel'!$B469)</f>
        <v/>
      </c>
      <c r="C469" s="206" t="str">
        <f>IF('Dépenses rémunération au réel'!$C469="","",'Dépenses rémunération au réel'!$C469)</f>
        <v/>
      </c>
      <c r="D469" s="207" t="str">
        <f>IF('Dépenses rémunération au réel'!$D469="","",'Dépenses rémunération au réel'!$D469)</f>
        <v/>
      </c>
      <c r="E469" s="123" t="str">
        <f>IF('Dépenses rémunération au réel'!$E469="","",'Dépenses rémunération au réel'!$E469)</f>
        <v/>
      </c>
      <c r="F469" s="123" t="str">
        <f>IF('Dépenses rémunération au réel'!$F469="","",'Dépenses rémunération au réel'!$F469)</f>
        <v/>
      </c>
      <c r="G469" s="296" t="str">
        <f>IF('Dépenses rémunération au réel'!$G469="","",'Dépenses rémunération au réel'!$G469)</f>
        <v/>
      </c>
      <c r="H469" s="296" t="str">
        <f>IF('Dépenses rémunération au réel'!$H469="","",'Dépenses rémunération au réel'!$H469)</f>
        <v/>
      </c>
      <c r="I469" s="140" t="str">
        <f>IF('Dépenses rémunération au réel'!$I469="","",'Dépenses rémunération au réel'!$I469)</f>
        <v/>
      </c>
      <c r="J469" s="192" t="str">
        <f>IF('Dépenses rémunération au réel'!$J469="","",'Dépenses rémunération au réel'!$J469)</f>
        <v/>
      </c>
      <c r="K469" s="200" t="str">
        <f>IF('Dépenses rémunération au réel'!$K469="","",'Dépenses rémunération au réel'!$K469)</f>
        <v/>
      </c>
      <c r="L469" s="215" t="str">
        <f>IF('Dépenses rémunération au réel'!$L469=0,"",'Dépenses rémunération au réel'!$L469)</f>
        <v/>
      </c>
      <c r="M469" s="191"/>
      <c r="N469" s="337" t="str">
        <f t="shared" si="45"/>
        <v/>
      </c>
      <c r="O469" s="337" t="str">
        <f t="shared" si="46"/>
        <v/>
      </c>
      <c r="P469" s="191"/>
      <c r="Q469" s="340"/>
      <c r="R469" s="340"/>
      <c r="S469" s="141" t="str">
        <f t="shared" si="47"/>
        <v/>
      </c>
      <c r="T469" s="357"/>
      <c r="U469" s="193"/>
      <c r="V469" s="209" t="str">
        <f t="shared" si="43"/>
        <v/>
      </c>
      <c r="W469" s="209" t="str">
        <f t="shared" si="48"/>
        <v/>
      </c>
      <c r="X469" s="450" t="str">
        <f>IF(AND(OR(M469="KO",L469&lt;&gt;""),OR(M469="",N469="",O469="")),Listes!$A$68,IF(AND(L469&lt;S469,U469=""),Listes!$A$70,IF(AND(L469&lt;&gt;"",S469&lt;L469,T469=""),Listes!$A$72,IF(AND(Y469="",OR(M469&lt;&gt;"",N469&lt;&gt;"",O469&lt;&gt;"",P469&lt;&gt;"",Q469&lt;&gt;"",R469&lt;&gt;"")),Listes!$A$73,""))))</f>
        <v/>
      </c>
      <c r="Y469" s="291"/>
      <c r="Z469" s="155">
        <f t="shared" si="44"/>
        <v>0</v>
      </c>
    </row>
    <row r="470" spans="1:26" ht="16.149999999999999" customHeight="1" x14ac:dyDescent="0.35">
      <c r="A470" s="126">
        <v>464</v>
      </c>
      <c r="B470" s="206" t="str">
        <f>IF('Dépenses rémunération au réel'!$B470="","",'Dépenses rémunération au réel'!$B470)</f>
        <v/>
      </c>
      <c r="C470" s="206" t="str">
        <f>IF('Dépenses rémunération au réel'!$C470="","",'Dépenses rémunération au réel'!$C470)</f>
        <v/>
      </c>
      <c r="D470" s="207" t="str">
        <f>IF('Dépenses rémunération au réel'!$D470="","",'Dépenses rémunération au réel'!$D470)</f>
        <v/>
      </c>
      <c r="E470" s="123" t="str">
        <f>IF('Dépenses rémunération au réel'!$E470="","",'Dépenses rémunération au réel'!$E470)</f>
        <v/>
      </c>
      <c r="F470" s="123" t="str">
        <f>IF('Dépenses rémunération au réel'!$F470="","",'Dépenses rémunération au réel'!$F470)</f>
        <v/>
      </c>
      <c r="G470" s="296" t="str">
        <f>IF('Dépenses rémunération au réel'!$G470="","",'Dépenses rémunération au réel'!$G470)</f>
        <v/>
      </c>
      <c r="H470" s="296" t="str">
        <f>IF('Dépenses rémunération au réel'!$H470="","",'Dépenses rémunération au réel'!$H470)</f>
        <v/>
      </c>
      <c r="I470" s="140" t="str">
        <f>IF('Dépenses rémunération au réel'!$I470="","",'Dépenses rémunération au réel'!$I470)</f>
        <v/>
      </c>
      <c r="J470" s="192" t="str">
        <f>IF('Dépenses rémunération au réel'!$J470="","",'Dépenses rémunération au réel'!$J470)</f>
        <v/>
      </c>
      <c r="K470" s="200" t="str">
        <f>IF('Dépenses rémunération au réel'!$K470="","",'Dépenses rémunération au réel'!$K470)</f>
        <v/>
      </c>
      <c r="L470" s="215" t="str">
        <f>IF('Dépenses rémunération au réel'!$L470=0,"",'Dépenses rémunération au réel'!$L470)</f>
        <v/>
      </c>
      <c r="M470" s="191"/>
      <c r="N470" s="337" t="str">
        <f t="shared" si="45"/>
        <v/>
      </c>
      <c r="O470" s="337" t="str">
        <f t="shared" si="46"/>
        <v/>
      </c>
      <c r="P470" s="191"/>
      <c r="Q470" s="340"/>
      <c r="R470" s="340"/>
      <c r="S470" s="141" t="str">
        <f t="shared" si="47"/>
        <v/>
      </c>
      <c r="T470" s="357"/>
      <c r="U470" s="193"/>
      <c r="V470" s="209" t="str">
        <f t="shared" si="43"/>
        <v/>
      </c>
      <c r="W470" s="209" t="str">
        <f t="shared" si="48"/>
        <v/>
      </c>
      <c r="X470" s="450" t="str">
        <f>IF(AND(OR(M470="KO",L470&lt;&gt;""),OR(M470="",N470="",O470="")),Listes!$A$68,IF(AND(L470&lt;S470,U470=""),Listes!$A$70,IF(AND(L470&lt;&gt;"",S470&lt;L470,T470=""),Listes!$A$72,IF(AND(Y470="",OR(M470&lt;&gt;"",N470&lt;&gt;"",O470&lt;&gt;"",P470&lt;&gt;"",Q470&lt;&gt;"",R470&lt;&gt;"")),Listes!$A$73,""))))</f>
        <v/>
      </c>
      <c r="Y470" s="291"/>
      <c r="Z470" s="155">
        <f t="shared" si="44"/>
        <v>0</v>
      </c>
    </row>
    <row r="471" spans="1:26" ht="16.149999999999999" customHeight="1" x14ac:dyDescent="0.35">
      <c r="A471" s="126">
        <v>465</v>
      </c>
      <c r="B471" s="206" t="str">
        <f>IF('Dépenses rémunération au réel'!$B471="","",'Dépenses rémunération au réel'!$B471)</f>
        <v/>
      </c>
      <c r="C471" s="206" t="str">
        <f>IF('Dépenses rémunération au réel'!$C471="","",'Dépenses rémunération au réel'!$C471)</f>
        <v/>
      </c>
      <c r="D471" s="207" t="str">
        <f>IF('Dépenses rémunération au réel'!$D471="","",'Dépenses rémunération au réel'!$D471)</f>
        <v/>
      </c>
      <c r="E471" s="123" t="str">
        <f>IF('Dépenses rémunération au réel'!$E471="","",'Dépenses rémunération au réel'!$E471)</f>
        <v/>
      </c>
      <c r="F471" s="123" t="str">
        <f>IF('Dépenses rémunération au réel'!$F471="","",'Dépenses rémunération au réel'!$F471)</f>
        <v/>
      </c>
      <c r="G471" s="296" t="str">
        <f>IF('Dépenses rémunération au réel'!$G471="","",'Dépenses rémunération au réel'!$G471)</f>
        <v/>
      </c>
      <c r="H471" s="296" t="str">
        <f>IF('Dépenses rémunération au réel'!$H471="","",'Dépenses rémunération au réel'!$H471)</f>
        <v/>
      </c>
      <c r="I471" s="140" t="str">
        <f>IF('Dépenses rémunération au réel'!$I471="","",'Dépenses rémunération au réel'!$I471)</f>
        <v/>
      </c>
      <c r="J471" s="192" t="str">
        <f>IF('Dépenses rémunération au réel'!$J471="","",'Dépenses rémunération au réel'!$J471)</f>
        <v/>
      </c>
      <c r="K471" s="200" t="str">
        <f>IF('Dépenses rémunération au réel'!$K471="","",'Dépenses rémunération au réel'!$K471)</f>
        <v/>
      </c>
      <c r="L471" s="215" t="str">
        <f>IF('Dépenses rémunération au réel'!$L471=0,"",'Dépenses rémunération au réel'!$L471)</f>
        <v/>
      </c>
      <c r="M471" s="191"/>
      <c r="N471" s="337" t="str">
        <f t="shared" si="45"/>
        <v/>
      </c>
      <c r="O471" s="337" t="str">
        <f t="shared" si="46"/>
        <v/>
      </c>
      <c r="P471" s="191"/>
      <c r="Q471" s="340"/>
      <c r="R471" s="340"/>
      <c r="S471" s="141" t="str">
        <f t="shared" si="47"/>
        <v/>
      </c>
      <c r="T471" s="357"/>
      <c r="U471" s="193"/>
      <c r="V471" s="209" t="str">
        <f t="shared" si="43"/>
        <v/>
      </c>
      <c r="W471" s="209" t="str">
        <f t="shared" si="48"/>
        <v/>
      </c>
      <c r="X471" s="450" t="str">
        <f>IF(AND(OR(M471="KO",L471&lt;&gt;""),OR(M471="",N471="",O471="")),Listes!$A$68,IF(AND(L471&lt;S471,U471=""),Listes!$A$70,IF(AND(L471&lt;&gt;"",S471&lt;L471,T471=""),Listes!$A$72,IF(AND(Y471="",OR(M471&lt;&gt;"",N471&lt;&gt;"",O471&lt;&gt;"",P471&lt;&gt;"",Q471&lt;&gt;"",R471&lt;&gt;"")),Listes!$A$73,""))))</f>
        <v/>
      </c>
      <c r="Y471" s="291"/>
      <c r="Z471" s="155">
        <f t="shared" si="44"/>
        <v>0</v>
      </c>
    </row>
    <row r="472" spans="1:26" ht="16.149999999999999" customHeight="1" x14ac:dyDescent="0.35">
      <c r="A472" s="126">
        <v>466</v>
      </c>
      <c r="B472" s="206" t="str">
        <f>IF('Dépenses rémunération au réel'!$B472="","",'Dépenses rémunération au réel'!$B472)</f>
        <v/>
      </c>
      <c r="C472" s="206" t="str">
        <f>IF('Dépenses rémunération au réel'!$C472="","",'Dépenses rémunération au réel'!$C472)</f>
        <v/>
      </c>
      <c r="D472" s="207" t="str">
        <f>IF('Dépenses rémunération au réel'!$D472="","",'Dépenses rémunération au réel'!$D472)</f>
        <v/>
      </c>
      <c r="E472" s="123" t="str">
        <f>IF('Dépenses rémunération au réel'!$E472="","",'Dépenses rémunération au réel'!$E472)</f>
        <v/>
      </c>
      <c r="F472" s="123" t="str">
        <f>IF('Dépenses rémunération au réel'!$F472="","",'Dépenses rémunération au réel'!$F472)</f>
        <v/>
      </c>
      <c r="G472" s="296" t="str">
        <f>IF('Dépenses rémunération au réel'!$G472="","",'Dépenses rémunération au réel'!$G472)</f>
        <v/>
      </c>
      <c r="H472" s="296" t="str">
        <f>IF('Dépenses rémunération au réel'!$H472="","",'Dépenses rémunération au réel'!$H472)</f>
        <v/>
      </c>
      <c r="I472" s="140" t="str">
        <f>IF('Dépenses rémunération au réel'!$I472="","",'Dépenses rémunération au réel'!$I472)</f>
        <v/>
      </c>
      <c r="J472" s="192" t="str">
        <f>IF('Dépenses rémunération au réel'!$J472="","",'Dépenses rémunération au réel'!$J472)</f>
        <v/>
      </c>
      <c r="K472" s="200" t="str">
        <f>IF('Dépenses rémunération au réel'!$K472="","",'Dépenses rémunération au réel'!$K472)</f>
        <v/>
      </c>
      <c r="L472" s="215" t="str">
        <f>IF('Dépenses rémunération au réel'!$L472=0,"",'Dépenses rémunération au réel'!$L472)</f>
        <v/>
      </c>
      <c r="M472" s="191"/>
      <c r="N472" s="337" t="str">
        <f t="shared" si="45"/>
        <v/>
      </c>
      <c r="O472" s="337" t="str">
        <f t="shared" si="46"/>
        <v/>
      </c>
      <c r="P472" s="191"/>
      <c r="Q472" s="340"/>
      <c r="R472" s="340"/>
      <c r="S472" s="141" t="str">
        <f t="shared" si="47"/>
        <v/>
      </c>
      <c r="T472" s="357"/>
      <c r="U472" s="193"/>
      <c r="V472" s="209" t="str">
        <f t="shared" si="43"/>
        <v/>
      </c>
      <c r="W472" s="209" t="str">
        <f t="shared" si="48"/>
        <v/>
      </c>
      <c r="X472" s="450" t="str">
        <f>IF(AND(OR(M472="KO",L472&lt;&gt;""),OR(M472="",N472="",O472="")),Listes!$A$68,IF(AND(L472&lt;S472,U472=""),Listes!$A$70,IF(AND(L472&lt;&gt;"",S472&lt;L472,T472=""),Listes!$A$72,IF(AND(Y472="",OR(M472&lt;&gt;"",N472&lt;&gt;"",O472&lt;&gt;"",P472&lt;&gt;"",Q472&lt;&gt;"",R472&lt;&gt;"")),Listes!$A$73,""))))</f>
        <v/>
      </c>
      <c r="Y472" s="291"/>
      <c r="Z472" s="155">
        <f t="shared" si="44"/>
        <v>0</v>
      </c>
    </row>
    <row r="473" spans="1:26" ht="16.149999999999999" customHeight="1" x14ac:dyDescent="0.35">
      <c r="A473" s="126">
        <v>467</v>
      </c>
      <c r="B473" s="206" t="str">
        <f>IF('Dépenses rémunération au réel'!$B473="","",'Dépenses rémunération au réel'!$B473)</f>
        <v/>
      </c>
      <c r="C473" s="206" t="str">
        <f>IF('Dépenses rémunération au réel'!$C473="","",'Dépenses rémunération au réel'!$C473)</f>
        <v/>
      </c>
      <c r="D473" s="207" t="str">
        <f>IF('Dépenses rémunération au réel'!$D473="","",'Dépenses rémunération au réel'!$D473)</f>
        <v/>
      </c>
      <c r="E473" s="123" t="str">
        <f>IF('Dépenses rémunération au réel'!$E473="","",'Dépenses rémunération au réel'!$E473)</f>
        <v/>
      </c>
      <c r="F473" s="123" t="str">
        <f>IF('Dépenses rémunération au réel'!$F473="","",'Dépenses rémunération au réel'!$F473)</f>
        <v/>
      </c>
      <c r="G473" s="296" t="str">
        <f>IF('Dépenses rémunération au réel'!$G473="","",'Dépenses rémunération au réel'!$G473)</f>
        <v/>
      </c>
      <c r="H473" s="296" t="str">
        <f>IF('Dépenses rémunération au réel'!$H473="","",'Dépenses rémunération au réel'!$H473)</f>
        <v/>
      </c>
      <c r="I473" s="140" t="str">
        <f>IF('Dépenses rémunération au réel'!$I473="","",'Dépenses rémunération au réel'!$I473)</f>
        <v/>
      </c>
      <c r="J473" s="192" t="str">
        <f>IF('Dépenses rémunération au réel'!$J473="","",'Dépenses rémunération au réel'!$J473)</f>
        <v/>
      </c>
      <c r="K473" s="200" t="str">
        <f>IF('Dépenses rémunération au réel'!$K473="","",'Dépenses rémunération au réel'!$K473)</f>
        <v/>
      </c>
      <c r="L473" s="215" t="str">
        <f>IF('Dépenses rémunération au réel'!$L473=0,"",'Dépenses rémunération au réel'!$L473)</f>
        <v/>
      </c>
      <c r="M473" s="191"/>
      <c r="N473" s="337" t="str">
        <f t="shared" si="45"/>
        <v/>
      </c>
      <c r="O473" s="337" t="str">
        <f t="shared" si="46"/>
        <v/>
      </c>
      <c r="P473" s="191"/>
      <c r="Q473" s="340"/>
      <c r="R473" s="340"/>
      <c r="S473" s="141" t="str">
        <f t="shared" si="47"/>
        <v/>
      </c>
      <c r="T473" s="357"/>
      <c r="U473" s="193"/>
      <c r="V473" s="209" t="str">
        <f t="shared" si="43"/>
        <v/>
      </c>
      <c r="W473" s="209" t="str">
        <f t="shared" si="48"/>
        <v/>
      </c>
      <c r="X473" s="450" t="str">
        <f>IF(AND(OR(M473="KO",L473&lt;&gt;""),OR(M473="",N473="",O473="")),Listes!$A$68,IF(AND(L473&lt;S473,U473=""),Listes!$A$70,IF(AND(L473&lt;&gt;"",S473&lt;L473,T473=""),Listes!$A$72,IF(AND(Y473="",OR(M473&lt;&gt;"",N473&lt;&gt;"",O473&lt;&gt;"",P473&lt;&gt;"",Q473&lt;&gt;"",R473&lt;&gt;"")),Listes!$A$73,""))))</f>
        <v/>
      </c>
      <c r="Y473" s="291"/>
      <c r="Z473" s="155">
        <f t="shared" si="44"/>
        <v>0</v>
      </c>
    </row>
    <row r="474" spans="1:26" ht="16.149999999999999" customHeight="1" x14ac:dyDescent="0.35">
      <c r="A474" s="126">
        <v>468</v>
      </c>
      <c r="B474" s="206" t="str">
        <f>IF('Dépenses rémunération au réel'!$B474="","",'Dépenses rémunération au réel'!$B474)</f>
        <v/>
      </c>
      <c r="C474" s="206" t="str">
        <f>IF('Dépenses rémunération au réel'!$C474="","",'Dépenses rémunération au réel'!$C474)</f>
        <v/>
      </c>
      <c r="D474" s="207" t="str">
        <f>IF('Dépenses rémunération au réel'!$D474="","",'Dépenses rémunération au réel'!$D474)</f>
        <v/>
      </c>
      <c r="E474" s="123" t="str">
        <f>IF('Dépenses rémunération au réel'!$E474="","",'Dépenses rémunération au réel'!$E474)</f>
        <v/>
      </c>
      <c r="F474" s="123" t="str">
        <f>IF('Dépenses rémunération au réel'!$F474="","",'Dépenses rémunération au réel'!$F474)</f>
        <v/>
      </c>
      <c r="G474" s="296" t="str">
        <f>IF('Dépenses rémunération au réel'!$G474="","",'Dépenses rémunération au réel'!$G474)</f>
        <v/>
      </c>
      <c r="H474" s="296" t="str">
        <f>IF('Dépenses rémunération au réel'!$H474="","",'Dépenses rémunération au réel'!$H474)</f>
        <v/>
      </c>
      <c r="I474" s="140" t="str">
        <f>IF('Dépenses rémunération au réel'!$I474="","",'Dépenses rémunération au réel'!$I474)</f>
        <v/>
      </c>
      <c r="J474" s="192" t="str">
        <f>IF('Dépenses rémunération au réel'!$J474="","",'Dépenses rémunération au réel'!$J474)</f>
        <v/>
      </c>
      <c r="K474" s="200" t="str">
        <f>IF('Dépenses rémunération au réel'!$K474="","",'Dépenses rémunération au réel'!$K474)</f>
        <v/>
      </c>
      <c r="L474" s="215" t="str">
        <f>IF('Dépenses rémunération au réel'!$L474=0,"",'Dépenses rémunération au réel'!$L474)</f>
        <v/>
      </c>
      <c r="M474" s="191"/>
      <c r="N474" s="337" t="str">
        <f t="shared" si="45"/>
        <v/>
      </c>
      <c r="O474" s="337" t="str">
        <f t="shared" si="46"/>
        <v/>
      </c>
      <c r="P474" s="191"/>
      <c r="Q474" s="340"/>
      <c r="R474" s="340"/>
      <c r="S474" s="141" t="str">
        <f t="shared" si="47"/>
        <v/>
      </c>
      <c r="T474" s="357"/>
      <c r="U474" s="193"/>
      <c r="V474" s="209" t="str">
        <f t="shared" si="43"/>
        <v/>
      </c>
      <c r="W474" s="209" t="str">
        <f t="shared" si="48"/>
        <v/>
      </c>
      <c r="X474" s="450" t="str">
        <f>IF(AND(OR(M474="KO",L474&lt;&gt;""),OR(M474="",N474="",O474="")),Listes!$A$68,IF(AND(L474&lt;S474,U474=""),Listes!$A$70,IF(AND(L474&lt;&gt;"",S474&lt;L474,T474=""),Listes!$A$72,IF(AND(Y474="",OR(M474&lt;&gt;"",N474&lt;&gt;"",O474&lt;&gt;"",P474&lt;&gt;"",Q474&lt;&gt;"",R474&lt;&gt;"")),Listes!$A$73,""))))</f>
        <v/>
      </c>
      <c r="Y474" s="291"/>
      <c r="Z474" s="155">
        <f t="shared" si="44"/>
        <v>0</v>
      </c>
    </row>
    <row r="475" spans="1:26" ht="16.149999999999999" customHeight="1" x14ac:dyDescent="0.35">
      <c r="A475" s="126">
        <v>469</v>
      </c>
      <c r="B475" s="206" t="str">
        <f>IF('Dépenses rémunération au réel'!$B475="","",'Dépenses rémunération au réel'!$B475)</f>
        <v/>
      </c>
      <c r="C475" s="206" t="str">
        <f>IF('Dépenses rémunération au réel'!$C475="","",'Dépenses rémunération au réel'!$C475)</f>
        <v/>
      </c>
      <c r="D475" s="207" t="str">
        <f>IF('Dépenses rémunération au réel'!$D475="","",'Dépenses rémunération au réel'!$D475)</f>
        <v/>
      </c>
      <c r="E475" s="123" t="str">
        <f>IF('Dépenses rémunération au réel'!$E475="","",'Dépenses rémunération au réel'!$E475)</f>
        <v/>
      </c>
      <c r="F475" s="123" t="str">
        <f>IF('Dépenses rémunération au réel'!$F475="","",'Dépenses rémunération au réel'!$F475)</f>
        <v/>
      </c>
      <c r="G475" s="296" t="str">
        <f>IF('Dépenses rémunération au réel'!$G475="","",'Dépenses rémunération au réel'!$G475)</f>
        <v/>
      </c>
      <c r="H475" s="296" t="str">
        <f>IF('Dépenses rémunération au réel'!$H475="","",'Dépenses rémunération au réel'!$H475)</f>
        <v/>
      </c>
      <c r="I475" s="140" t="str">
        <f>IF('Dépenses rémunération au réel'!$I475="","",'Dépenses rémunération au réel'!$I475)</f>
        <v/>
      </c>
      <c r="J475" s="192" t="str">
        <f>IF('Dépenses rémunération au réel'!$J475="","",'Dépenses rémunération au réel'!$J475)</f>
        <v/>
      </c>
      <c r="K475" s="200" t="str">
        <f>IF('Dépenses rémunération au réel'!$K475="","",'Dépenses rémunération au réel'!$K475)</f>
        <v/>
      </c>
      <c r="L475" s="215" t="str">
        <f>IF('Dépenses rémunération au réel'!$L475=0,"",'Dépenses rémunération au réel'!$L475)</f>
        <v/>
      </c>
      <c r="M475" s="191"/>
      <c r="N475" s="337" t="str">
        <f t="shared" si="45"/>
        <v/>
      </c>
      <c r="O475" s="337" t="str">
        <f t="shared" si="46"/>
        <v/>
      </c>
      <c r="P475" s="191"/>
      <c r="Q475" s="340"/>
      <c r="R475" s="340"/>
      <c r="S475" s="141" t="str">
        <f t="shared" si="47"/>
        <v/>
      </c>
      <c r="T475" s="357"/>
      <c r="U475" s="193"/>
      <c r="V475" s="209" t="str">
        <f t="shared" si="43"/>
        <v/>
      </c>
      <c r="W475" s="209" t="str">
        <f t="shared" si="48"/>
        <v/>
      </c>
      <c r="X475" s="450" t="str">
        <f>IF(AND(OR(M475="KO",L475&lt;&gt;""),OR(M475="",N475="",O475="")),Listes!$A$68,IF(AND(L475&lt;S475,U475=""),Listes!$A$70,IF(AND(L475&lt;&gt;"",S475&lt;L475,T475=""),Listes!$A$72,IF(AND(Y475="",OR(M475&lt;&gt;"",N475&lt;&gt;"",O475&lt;&gt;"",P475&lt;&gt;"",Q475&lt;&gt;"",R475&lt;&gt;"")),Listes!$A$73,""))))</f>
        <v/>
      </c>
      <c r="Y475" s="291"/>
      <c r="Z475" s="155">
        <f t="shared" si="44"/>
        <v>0</v>
      </c>
    </row>
    <row r="476" spans="1:26" ht="16.149999999999999" customHeight="1" x14ac:dyDescent="0.35">
      <c r="A476" s="126">
        <v>470</v>
      </c>
      <c r="B476" s="206" t="str">
        <f>IF('Dépenses rémunération au réel'!$B476="","",'Dépenses rémunération au réel'!$B476)</f>
        <v/>
      </c>
      <c r="C476" s="206" t="str">
        <f>IF('Dépenses rémunération au réel'!$C476="","",'Dépenses rémunération au réel'!$C476)</f>
        <v/>
      </c>
      <c r="D476" s="207" t="str">
        <f>IF('Dépenses rémunération au réel'!$D476="","",'Dépenses rémunération au réel'!$D476)</f>
        <v/>
      </c>
      <c r="E476" s="123" t="str">
        <f>IF('Dépenses rémunération au réel'!$E476="","",'Dépenses rémunération au réel'!$E476)</f>
        <v/>
      </c>
      <c r="F476" s="123" t="str">
        <f>IF('Dépenses rémunération au réel'!$F476="","",'Dépenses rémunération au réel'!$F476)</f>
        <v/>
      </c>
      <c r="G476" s="296" t="str">
        <f>IF('Dépenses rémunération au réel'!$G476="","",'Dépenses rémunération au réel'!$G476)</f>
        <v/>
      </c>
      <c r="H476" s="296" t="str">
        <f>IF('Dépenses rémunération au réel'!$H476="","",'Dépenses rémunération au réel'!$H476)</f>
        <v/>
      </c>
      <c r="I476" s="140" t="str">
        <f>IF('Dépenses rémunération au réel'!$I476="","",'Dépenses rémunération au réel'!$I476)</f>
        <v/>
      </c>
      <c r="J476" s="192" t="str">
        <f>IF('Dépenses rémunération au réel'!$J476="","",'Dépenses rémunération au réel'!$J476)</f>
        <v/>
      </c>
      <c r="K476" s="200" t="str">
        <f>IF('Dépenses rémunération au réel'!$K476="","",'Dépenses rémunération au réel'!$K476)</f>
        <v/>
      </c>
      <c r="L476" s="215" t="str">
        <f>IF('Dépenses rémunération au réel'!$L476=0,"",'Dépenses rémunération au réel'!$L476)</f>
        <v/>
      </c>
      <c r="M476" s="191"/>
      <c r="N476" s="337" t="str">
        <f t="shared" si="45"/>
        <v/>
      </c>
      <c r="O476" s="337" t="str">
        <f t="shared" si="46"/>
        <v/>
      </c>
      <c r="P476" s="191"/>
      <c r="Q476" s="340"/>
      <c r="R476" s="340"/>
      <c r="S476" s="141" t="str">
        <f t="shared" si="47"/>
        <v/>
      </c>
      <c r="T476" s="357"/>
      <c r="U476" s="193"/>
      <c r="V476" s="209" t="str">
        <f t="shared" si="43"/>
        <v/>
      </c>
      <c r="W476" s="209" t="str">
        <f t="shared" si="48"/>
        <v/>
      </c>
      <c r="X476" s="450" t="str">
        <f>IF(AND(OR(M476="KO",L476&lt;&gt;""),OR(M476="",N476="",O476="")),Listes!$A$68,IF(AND(L476&lt;S476,U476=""),Listes!$A$70,IF(AND(L476&lt;&gt;"",S476&lt;L476,T476=""),Listes!$A$72,IF(AND(Y476="",OR(M476&lt;&gt;"",N476&lt;&gt;"",O476&lt;&gt;"",P476&lt;&gt;"",Q476&lt;&gt;"",R476&lt;&gt;"")),Listes!$A$73,""))))</f>
        <v/>
      </c>
      <c r="Y476" s="291"/>
      <c r="Z476" s="155">
        <f t="shared" si="44"/>
        <v>0</v>
      </c>
    </row>
    <row r="477" spans="1:26" ht="16.149999999999999" customHeight="1" x14ac:dyDescent="0.35">
      <c r="A477" s="126">
        <v>471</v>
      </c>
      <c r="B477" s="206" t="str">
        <f>IF('Dépenses rémunération au réel'!$B477="","",'Dépenses rémunération au réel'!$B477)</f>
        <v/>
      </c>
      <c r="C477" s="206" t="str">
        <f>IF('Dépenses rémunération au réel'!$C477="","",'Dépenses rémunération au réel'!$C477)</f>
        <v/>
      </c>
      <c r="D477" s="207" t="str">
        <f>IF('Dépenses rémunération au réel'!$D477="","",'Dépenses rémunération au réel'!$D477)</f>
        <v/>
      </c>
      <c r="E477" s="123" t="str">
        <f>IF('Dépenses rémunération au réel'!$E477="","",'Dépenses rémunération au réel'!$E477)</f>
        <v/>
      </c>
      <c r="F477" s="123" t="str">
        <f>IF('Dépenses rémunération au réel'!$F477="","",'Dépenses rémunération au réel'!$F477)</f>
        <v/>
      </c>
      <c r="G477" s="296" t="str">
        <f>IF('Dépenses rémunération au réel'!$G477="","",'Dépenses rémunération au réel'!$G477)</f>
        <v/>
      </c>
      <c r="H477" s="296" t="str">
        <f>IF('Dépenses rémunération au réel'!$H477="","",'Dépenses rémunération au réel'!$H477)</f>
        <v/>
      </c>
      <c r="I477" s="140" t="str">
        <f>IF('Dépenses rémunération au réel'!$I477="","",'Dépenses rémunération au réel'!$I477)</f>
        <v/>
      </c>
      <c r="J477" s="192" t="str">
        <f>IF('Dépenses rémunération au réel'!$J477="","",'Dépenses rémunération au réel'!$J477)</f>
        <v/>
      </c>
      <c r="K477" s="200" t="str">
        <f>IF('Dépenses rémunération au réel'!$K477="","",'Dépenses rémunération au réel'!$K477)</f>
        <v/>
      </c>
      <c r="L477" s="215" t="str">
        <f>IF('Dépenses rémunération au réel'!$L477=0,"",'Dépenses rémunération au réel'!$L477)</f>
        <v/>
      </c>
      <c r="M477" s="191"/>
      <c r="N477" s="337" t="str">
        <f t="shared" si="45"/>
        <v/>
      </c>
      <c r="O477" s="337" t="str">
        <f t="shared" si="46"/>
        <v/>
      </c>
      <c r="P477" s="191"/>
      <c r="Q477" s="340"/>
      <c r="R477" s="340"/>
      <c r="S477" s="141" t="str">
        <f t="shared" si="47"/>
        <v/>
      </c>
      <c r="T477" s="357"/>
      <c r="U477" s="193"/>
      <c r="V477" s="209" t="str">
        <f t="shared" si="43"/>
        <v/>
      </c>
      <c r="W477" s="209" t="str">
        <f t="shared" si="48"/>
        <v/>
      </c>
      <c r="X477" s="450" t="str">
        <f>IF(AND(OR(M477="KO",L477&lt;&gt;""),OR(M477="",N477="",O477="")),Listes!$A$68,IF(AND(L477&lt;S477,U477=""),Listes!$A$70,IF(AND(L477&lt;&gt;"",S477&lt;L477,T477=""),Listes!$A$72,IF(AND(Y477="",OR(M477&lt;&gt;"",N477&lt;&gt;"",O477&lt;&gt;"",P477&lt;&gt;"",Q477&lt;&gt;"",R477&lt;&gt;"")),Listes!$A$73,""))))</f>
        <v/>
      </c>
      <c r="Y477" s="291"/>
      <c r="Z477" s="155">
        <f t="shared" si="44"/>
        <v>0</v>
      </c>
    </row>
    <row r="478" spans="1:26" ht="16.149999999999999" customHeight="1" x14ac:dyDescent="0.35">
      <c r="A478" s="126">
        <v>472</v>
      </c>
      <c r="B478" s="206" t="str">
        <f>IF('Dépenses rémunération au réel'!$B478="","",'Dépenses rémunération au réel'!$B478)</f>
        <v/>
      </c>
      <c r="C478" s="206" t="str">
        <f>IF('Dépenses rémunération au réel'!$C478="","",'Dépenses rémunération au réel'!$C478)</f>
        <v/>
      </c>
      <c r="D478" s="207" t="str">
        <f>IF('Dépenses rémunération au réel'!$D478="","",'Dépenses rémunération au réel'!$D478)</f>
        <v/>
      </c>
      <c r="E478" s="123" t="str">
        <f>IF('Dépenses rémunération au réel'!$E478="","",'Dépenses rémunération au réel'!$E478)</f>
        <v/>
      </c>
      <c r="F478" s="123" t="str">
        <f>IF('Dépenses rémunération au réel'!$F478="","",'Dépenses rémunération au réel'!$F478)</f>
        <v/>
      </c>
      <c r="G478" s="296" t="str">
        <f>IF('Dépenses rémunération au réel'!$G478="","",'Dépenses rémunération au réel'!$G478)</f>
        <v/>
      </c>
      <c r="H478" s="296" t="str">
        <f>IF('Dépenses rémunération au réel'!$H478="","",'Dépenses rémunération au réel'!$H478)</f>
        <v/>
      </c>
      <c r="I478" s="140" t="str">
        <f>IF('Dépenses rémunération au réel'!$I478="","",'Dépenses rémunération au réel'!$I478)</f>
        <v/>
      </c>
      <c r="J478" s="192" t="str">
        <f>IF('Dépenses rémunération au réel'!$J478="","",'Dépenses rémunération au réel'!$J478)</f>
        <v/>
      </c>
      <c r="K478" s="200" t="str">
        <f>IF('Dépenses rémunération au réel'!$K478="","",'Dépenses rémunération au réel'!$K478)</f>
        <v/>
      </c>
      <c r="L478" s="215" t="str">
        <f>IF('Dépenses rémunération au réel'!$L478=0,"",'Dépenses rémunération au réel'!$L478)</f>
        <v/>
      </c>
      <c r="M478" s="191"/>
      <c r="N478" s="337" t="str">
        <f t="shared" si="45"/>
        <v/>
      </c>
      <c r="O478" s="337" t="str">
        <f t="shared" si="46"/>
        <v/>
      </c>
      <c r="P478" s="191"/>
      <c r="Q478" s="340"/>
      <c r="R478" s="340"/>
      <c r="S478" s="141" t="str">
        <f t="shared" si="47"/>
        <v/>
      </c>
      <c r="T478" s="357"/>
      <c r="U478" s="193"/>
      <c r="V478" s="209" t="str">
        <f t="shared" si="43"/>
        <v/>
      </c>
      <c r="W478" s="209" t="str">
        <f t="shared" si="48"/>
        <v/>
      </c>
      <c r="X478" s="450" t="str">
        <f>IF(AND(OR(M478="KO",L478&lt;&gt;""),OR(M478="",N478="",O478="")),Listes!$A$68,IF(AND(L478&lt;S478,U478=""),Listes!$A$70,IF(AND(L478&lt;&gt;"",S478&lt;L478,T478=""),Listes!$A$72,IF(AND(Y478="",OR(M478&lt;&gt;"",N478&lt;&gt;"",O478&lt;&gt;"",P478&lt;&gt;"",Q478&lt;&gt;"",R478&lt;&gt;"")),Listes!$A$73,""))))</f>
        <v/>
      </c>
      <c r="Y478" s="291"/>
      <c r="Z478" s="155">
        <f t="shared" si="44"/>
        <v>0</v>
      </c>
    </row>
    <row r="479" spans="1:26" ht="16.149999999999999" customHeight="1" x14ac:dyDescent="0.35">
      <c r="A479" s="126">
        <v>473</v>
      </c>
      <c r="B479" s="206" t="str">
        <f>IF('Dépenses rémunération au réel'!$B479="","",'Dépenses rémunération au réel'!$B479)</f>
        <v/>
      </c>
      <c r="C479" s="206" t="str">
        <f>IF('Dépenses rémunération au réel'!$C479="","",'Dépenses rémunération au réel'!$C479)</f>
        <v/>
      </c>
      <c r="D479" s="207" t="str">
        <f>IF('Dépenses rémunération au réel'!$D479="","",'Dépenses rémunération au réel'!$D479)</f>
        <v/>
      </c>
      <c r="E479" s="123" t="str">
        <f>IF('Dépenses rémunération au réel'!$E479="","",'Dépenses rémunération au réel'!$E479)</f>
        <v/>
      </c>
      <c r="F479" s="123" t="str">
        <f>IF('Dépenses rémunération au réel'!$F479="","",'Dépenses rémunération au réel'!$F479)</f>
        <v/>
      </c>
      <c r="G479" s="296" t="str">
        <f>IF('Dépenses rémunération au réel'!$G479="","",'Dépenses rémunération au réel'!$G479)</f>
        <v/>
      </c>
      <c r="H479" s="296" t="str">
        <f>IF('Dépenses rémunération au réel'!$H479="","",'Dépenses rémunération au réel'!$H479)</f>
        <v/>
      </c>
      <c r="I479" s="140" t="str">
        <f>IF('Dépenses rémunération au réel'!$I479="","",'Dépenses rémunération au réel'!$I479)</f>
        <v/>
      </c>
      <c r="J479" s="192" t="str">
        <f>IF('Dépenses rémunération au réel'!$J479="","",'Dépenses rémunération au réel'!$J479)</f>
        <v/>
      </c>
      <c r="K479" s="200" t="str">
        <f>IF('Dépenses rémunération au réel'!$K479="","",'Dépenses rémunération au réel'!$K479)</f>
        <v/>
      </c>
      <c r="L479" s="215" t="str">
        <f>IF('Dépenses rémunération au réel'!$L479=0,"",'Dépenses rémunération au réel'!$L479)</f>
        <v/>
      </c>
      <c r="M479" s="191"/>
      <c r="N479" s="337" t="str">
        <f t="shared" si="45"/>
        <v/>
      </c>
      <c r="O479" s="337" t="str">
        <f t="shared" si="46"/>
        <v/>
      </c>
      <c r="P479" s="191"/>
      <c r="Q479" s="340"/>
      <c r="R479" s="340"/>
      <c r="S479" s="141" t="str">
        <f t="shared" si="47"/>
        <v/>
      </c>
      <c r="T479" s="357"/>
      <c r="U479" s="193"/>
      <c r="V479" s="209" t="str">
        <f t="shared" si="43"/>
        <v/>
      </c>
      <c r="W479" s="209" t="str">
        <f t="shared" si="48"/>
        <v/>
      </c>
      <c r="X479" s="450" t="str">
        <f>IF(AND(OR(M479="KO",L479&lt;&gt;""),OR(M479="",N479="",O479="")),Listes!$A$68,IF(AND(L479&lt;S479,U479=""),Listes!$A$70,IF(AND(L479&lt;&gt;"",S479&lt;L479,T479=""),Listes!$A$72,IF(AND(Y479="",OR(M479&lt;&gt;"",N479&lt;&gt;"",O479&lt;&gt;"",P479&lt;&gt;"",Q479&lt;&gt;"",R479&lt;&gt;"")),Listes!$A$73,""))))</f>
        <v/>
      </c>
      <c r="Y479" s="291"/>
      <c r="Z479" s="155">
        <f t="shared" si="44"/>
        <v>0</v>
      </c>
    </row>
    <row r="480" spans="1:26" ht="16.149999999999999" customHeight="1" x14ac:dyDescent="0.35">
      <c r="A480" s="126">
        <v>474</v>
      </c>
      <c r="B480" s="206" t="str">
        <f>IF('Dépenses rémunération au réel'!$B480="","",'Dépenses rémunération au réel'!$B480)</f>
        <v/>
      </c>
      <c r="C480" s="206" t="str">
        <f>IF('Dépenses rémunération au réel'!$C480="","",'Dépenses rémunération au réel'!$C480)</f>
        <v/>
      </c>
      <c r="D480" s="207" t="str">
        <f>IF('Dépenses rémunération au réel'!$D480="","",'Dépenses rémunération au réel'!$D480)</f>
        <v/>
      </c>
      <c r="E480" s="123" t="str">
        <f>IF('Dépenses rémunération au réel'!$E480="","",'Dépenses rémunération au réel'!$E480)</f>
        <v/>
      </c>
      <c r="F480" s="123" t="str">
        <f>IF('Dépenses rémunération au réel'!$F480="","",'Dépenses rémunération au réel'!$F480)</f>
        <v/>
      </c>
      <c r="G480" s="296" t="str">
        <f>IF('Dépenses rémunération au réel'!$G480="","",'Dépenses rémunération au réel'!$G480)</f>
        <v/>
      </c>
      <c r="H480" s="296" t="str">
        <f>IF('Dépenses rémunération au réel'!$H480="","",'Dépenses rémunération au réel'!$H480)</f>
        <v/>
      </c>
      <c r="I480" s="140" t="str">
        <f>IF('Dépenses rémunération au réel'!$I480="","",'Dépenses rémunération au réel'!$I480)</f>
        <v/>
      </c>
      <c r="J480" s="192" t="str">
        <f>IF('Dépenses rémunération au réel'!$J480="","",'Dépenses rémunération au réel'!$J480)</f>
        <v/>
      </c>
      <c r="K480" s="200" t="str">
        <f>IF('Dépenses rémunération au réel'!$K480="","",'Dépenses rémunération au réel'!$K480)</f>
        <v/>
      </c>
      <c r="L480" s="215" t="str">
        <f>IF('Dépenses rémunération au réel'!$L480=0,"",'Dépenses rémunération au réel'!$L480)</f>
        <v/>
      </c>
      <c r="M480" s="191"/>
      <c r="N480" s="337" t="str">
        <f t="shared" si="45"/>
        <v/>
      </c>
      <c r="O480" s="337" t="str">
        <f t="shared" si="46"/>
        <v/>
      </c>
      <c r="P480" s="191"/>
      <c r="Q480" s="340"/>
      <c r="R480" s="340"/>
      <c r="S480" s="141" t="str">
        <f t="shared" si="47"/>
        <v/>
      </c>
      <c r="T480" s="357"/>
      <c r="U480" s="193"/>
      <c r="V480" s="209" t="str">
        <f t="shared" si="43"/>
        <v/>
      </c>
      <c r="W480" s="209" t="str">
        <f t="shared" si="48"/>
        <v/>
      </c>
      <c r="X480" s="450" t="str">
        <f>IF(AND(OR(M480="KO",L480&lt;&gt;""),OR(M480="",N480="",O480="")),Listes!$A$68,IF(AND(L480&lt;S480,U480=""),Listes!$A$70,IF(AND(L480&lt;&gt;"",S480&lt;L480,T480=""),Listes!$A$72,IF(AND(Y480="",OR(M480&lt;&gt;"",N480&lt;&gt;"",O480&lt;&gt;"",P480&lt;&gt;"",Q480&lt;&gt;"",R480&lt;&gt;"")),Listes!$A$73,""))))</f>
        <v/>
      </c>
      <c r="Y480" s="291"/>
      <c r="Z480" s="155">
        <f t="shared" si="44"/>
        <v>0</v>
      </c>
    </row>
    <row r="481" spans="1:26" ht="16.149999999999999" customHeight="1" x14ac:dyDescent="0.35">
      <c r="A481" s="126">
        <v>475</v>
      </c>
      <c r="B481" s="206" t="str">
        <f>IF('Dépenses rémunération au réel'!$B481="","",'Dépenses rémunération au réel'!$B481)</f>
        <v/>
      </c>
      <c r="C481" s="206" t="str">
        <f>IF('Dépenses rémunération au réel'!$C481="","",'Dépenses rémunération au réel'!$C481)</f>
        <v/>
      </c>
      <c r="D481" s="207" t="str">
        <f>IF('Dépenses rémunération au réel'!$D481="","",'Dépenses rémunération au réel'!$D481)</f>
        <v/>
      </c>
      <c r="E481" s="123" t="str">
        <f>IF('Dépenses rémunération au réel'!$E481="","",'Dépenses rémunération au réel'!$E481)</f>
        <v/>
      </c>
      <c r="F481" s="123" t="str">
        <f>IF('Dépenses rémunération au réel'!$F481="","",'Dépenses rémunération au réel'!$F481)</f>
        <v/>
      </c>
      <c r="G481" s="296" t="str">
        <f>IF('Dépenses rémunération au réel'!$G481="","",'Dépenses rémunération au réel'!$G481)</f>
        <v/>
      </c>
      <c r="H481" s="296" t="str">
        <f>IF('Dépenses rémunération au réel'!$H481="","",'Dépenses rémunération au réel'!$H481)</f>
        <v/>
      </c>
      <c r="I481" s="140" t="str">
        <f>IF('Dépenses rémunération au réel'!$I481="","",'Dépenses rémunération au réel'!$I481)</f>
        <v/>
      </c>
      <c r="J481" s="192" t="str">
        <f>IF('Dépenses rémunération au réel'!$J481="","",'Dépenses rémunération au réel'!$J481)</f>
        <v/>
      </c>
      <c r="K481" s="200" t="str">
        <f>IF('Dépenses rémunération au réel'!$K481="","",'Dépenses rémunération au réel'!$K481)</f>
        <v/>
      </c>
      <c r="L481" s="215" t="str">
        <f>IF('Dépenses rémunération au réel'!$L481=0,"",'Dépenses rémunération au réel'!$L481)</f>
        <v/>
      </c>
      <c r="M481" s="191"/>
      <c r="N481" s="337" t="str">
        <f t="shared" si="45"/>
        <v/>
      </c>
      <c r="O481" s="337" t="str">
        <f t="shared" si="46"/>
        <v/>
      </c>
      <c r="P481" s="191"/>
      <c r="Q481" s="340"/>
      <c r="R481" s="340"/>
      <c r="S481" s="141" t="str">
        <f t="shared" si="47"/>
        <v/>
      </c>
      <c r="T481" s="357"/>
      <c r="U481" s="193"/>
      <c r="V481" s="209" t="str">
        <f t="shared" si="43"/>
        <v/>
      </c>
      <c r="W481" s="209" t="str">
        <f t="shared" si="48"/>
        <v/>
      </c>
      <c r="X481" s="450" t="str">
        <f>IF(AND(OR(M481="KO",L481&lt;&gt;""),OR(M481="",N481="",O481="")),Listes!$A$68,IF(AND(L481&lt;S481,U481=""),Listes!$A$70,IF(AND(L481&lt;&gt;"",S481&lt;L481,T481=""),Listes!$A$72,IF(AND(Y481="",OR(M481&lt;&gt;"",N481&lt;&gt;"",O481&lt;&gt;"",P481&lt;&gt;"",Q481&lt;&gt;"",R481&lt;&gt;"")),Listes!$A$73,""))))</f>
        <v/>
      </c>
      <c r="Y481" s="291"/>
      <c r="Z481" s="155">
        <f t="shared" si="44"/>
        <v>0</v>
      </c>
    </row>
    <row r="482" spans="1:26" ht="16.149999999999999" customHeight="1" x14ac:dyDescent="0.35">
      <c r="A482" s="126">
        <v>476</v>
      </c>
      <c r="B482" s="206" t="str">
        <f>IF('Dépenses rémunération au réel'!$B482="","",'Dépenses rémunération au réel'!$B482)</f>
        <v/>
      </c>
      <c r="C482" s="206" t="str">
        <f>IF('Dépenses rémunération au réel'!$C482="","",'Dépenses rémunération au réel'!$C482)</f>
        <v/>
      </c>
      <c r="D482" s="207" t="str">
        <f>IF('Dépenses rémunération au réel'!$D482="","",'Dépenses rémunération au réel'!$D482)</f>
        <v/>
      </c>
      <c r="E482" s="123" t="str">
        <f>IF('Dépenses rémunération au réel'!$E482="","",'Dépenses rémunération au réel'!$E482)</f>
        <v/>
      </c>
      <c r="F482" s="123" t="str">
        <f>IF('Dépenses rémunération au réel'!$F482="","",'Dépenses rémunération au réel'!$F482)</f>
        <v/>
      </c>
      <c r="G482" s="296" t="str">
        <f>IF('Dépenses rémunération au réel'!$G482="","",'Dépenses rémunération au réel'!$G482)</f>
        <v/>
      </c>
      <c r="H482" s="296" t="str">
        <f>IF('Dépenses rémunération au réel'!$H482="","",'Dépenses rémunération au réel'!$H482)</f>
        <v/>
      </c>
      <c r="I482" s="140" t="str">
        <f>IF('Dépenses rémunération au réel'!$I482="","",'Dépenses rémunération au réel'!$I482)</f>
        <v/>
      </c>
      <c r="J482" s="192" t="str">
        <f>IF('Dépenses rémunération au réel'!$J482="","",'Dépenses rémunération au réel'!$J482)</f>
        <v/>
      </c>
      <c r="K482" s="200" t="str">
        <f>IF('Dépenses rémunération au réel'!$K482="","",'Dépenses rémunération au réel'!$K482)</f>
        <v/>
      </c>
      <c r="L482" s="215" t="str">
        <f>IF('Dépenses rémunération au réel'!$L482=0,"",'Dépenses rémunération au réel'!$L482)</f>
        <v/>
      </c>
      <c r="M482" s="191"/>
      <c r="N482" s="337" t="str">
        <f t="shared" si="45"/>
        <v/>
      </c>
      <c r="O482" s="337" t="str">
        <f t="shared" si="46"/>
        <v/>
      </c>
      <c r="P482" s="191"/>
      <c r="Q482" s="340"/>
      <c r="R482" s="340"/>
      <c r="S482" s="141" t="str">
        <f t="shared" si="47"/>
        <v/>
      </c>
      <c r="T482" s="357"/>
      <c r="U482" s="193"/>
      <c r="V482" s="209" t="str">
        <f t="shared" si="43"/>
        <v/>
      </c>
      <c r="W482" s="209" t="str">
        <f t="shared" si="48"/>
        <v/>
      </c>
      <c r="X482" s="450" t="str">
        <f>IF(AND(OR(M482="KO",L482&lt;&gt;""),OR(M482="",N482="",O482="")),Listes!$A$68,IF(AND(L482&lt;S482,U482=""),Listes!$A$70,IF(AND(L482&lt;&gt;"",S482&lt;L482,T482=""),Listes!$A$72,IF(AND(Y482="",OR(M482&lt;&gt;"",N482&lt;&gt;"",O482&lt;&gt;"",P482&lt;&gt;"",Q482&lt;&gt;"",R482&lt;&gt;"")),Listes!$A$73,""))))</f>
        <v/>
      </c>
      <c r="Y482" s="291"/>
      <c r="Z482" s="155">
        <f t="shared" si="44"/>
        <v>0</v>
      </c>
    </row>
    <row r="483" spans="1:26" ht="16.149999999999999" customHeight="1" x14ac:dyDescent="0.35">
      <c r="A483" s="126">
        <v>477</v>
      </c>
      <c r="B483" s="206" t="str">
        <f>IF('Dépenses rémunération au réel'!$B483="","",'Dépenses rémunération au réel'!$B483)</f>
        <v/>
      </c>
      <c r="C483" s="206" t="str">
        <f>IF('Dépenses rémunération au réel'!$C483="","",'Dépenses rémunération au réel'!$C483)</f>
        <v/>
      </c>
      <c r="D483" s="207" t="str">
        <f>IF('Dépenses rémunération au réel'!$D483="","",'Dépenses rémunération au réel'!$D483)</f>
        <v/>
      </c>
      <c r="E483" s="123" t="str">
        <f>IF('Dépenses rémunération au réel'!$E483="","",'Dépenses rémunération au réel'!$E483)</f>
        <v/>
      </c>
      <c r="F483" s="123" t="str">
        <f>IF('Dépenses rémunération au réel'!$F483="","",'Dépenses rémunération au réel'!$F483)</f>
        <v/>
      </c>
      <c r="G483" s="296" t="str">
        <f>IF('Dépenses rémunération au réel'!$G483="","",'Dépenses rémunération au réel'!$G483)</f>
        <v/>
      </c>
      <c r="H483" s="296" t="str">
        <f>IF('Dépenses rémunération au réel'!$H483="","",'Dépenses rémunération au réel'!$H483)</f>
        <v/>
      </c>
      <c r="I483" s="140" t="str">
        <f>IF('Dépenses rémunération au réel'!$I483="","",'Dépenses rémunération au réel'!$I483)</f>
        <v/>
      </c>
      <c r="J483" s="192" t="str">
        <f>IF('Dépenses rémunération au réel'!$J483="","",'Dépenses rémunération au réel'!$J483)</f>
        <v/>
      </c>
      <c r="K483" s="200" t="str">
        <f>IF('Dépenses rémunération au réel'!$K483="","",'Dépenses rémunération au réel'!$K483)</f>
        <v/>
      </c>
      <c r="L483" s="215" t="str">
        <f>IF('Dépenses rémunération au réel'!$L483=0,"",'Dépenses rémunération au réel'!$L483)</f>
        <v/>
      </c>
      <c r="M483" s="191"/>
      <c r="N483" s="337" t="str">
        <f t="shared" si="45"/>
        <v/>
      </c>
      <c r="O483" s="337" t="str">
        <f t="shared" si="46"/>
        <v/>
      </c>
      <c r="P483" s="191"/>
      <c r="Q483" s="340"/>
      <c r="R483" s="340"/>
      <c r="S483" s="141" t="str">
        <f t="shared" si="47"/>
        <v/>
      </c>
      <c r="T483" s="357"/>
      <c r="U483" s="193"/>
      <c r="V483" s="209" t="str">
        <f t="shared" si="43"/>
        <v/>
      </c>
      <c r="W483" s="209" t="str">
        <f t="shared" si="48"/>
        <v/>
      </c>
      <c r="X483" s="450" t="str">
        <f>IF(AND(OR(M483="KO",L483&lt;&gt;""),OR(M483="",N483="",O483="")),Listes!$A$68,IF(AND(L483&lt;S483,U483=""),Listes!$A$70,IF(AND(L483&lt;&gt;"",S483&lt;L483,T483=""),Listes!$A$72,IF(AND(Y483="",OR(M483&lt;&gt;"",N483&lt;&gt;"",O483&lt;&gt;"",P483&lt;&gt;"",Q483&lt;&gt;"",R483&lt;&gt;"")),Listes!$A$73,""))))</f>
        <v/>
      </c>
      <c r="Y483" s="291"/>
      <c r="Z483" s="155">
        <f t="shared" si="44"/>
        <v>0</v>
      </c>
    </row>
    <row r="484" spans="1:26" ht="16.149999999999999" customHeight="1" x14ac:dyDescent="0.35">
      <c r="A484" s="126">
        <v>478</v>
      </c>
      <c r="B484" s="206" t="str">
        <f>IF('Dépenses rémunération au réel'!$B484="","",'Dépenses rémunération au réel'!$B484)</f>
        <v/>
      </c>
      <c r="C484" s="206" t="str">
        <f>IF('Dépenses rémunération au réel'!$C484="","",'Dépenses rémunération au réel'!$C484)</f>
        <v/>
      </c>
      <c r="D484" s="207" t="str">
        <f>IF('Dépenses rémunération au réel'!$D484="","",'Dépenses rémunération au réel'!$D484)</f>
        <v/>
      </c>
      <c r="E484" s="123" t="str">
        <f>IF('Dépenses rémunération au réel'!$E484="","",'Dépenses rémunération au réel'!$E484)</f>
        <v/>
      </c>
      <c r="F484" s="123" t="str">
        <f>IF('Dépenses rémunération au réel'!$F484="","",'Dépenses rémunération au réel'!$F484)</f>
        <v/>
      </c>
      <c r="G484" s="296" t="str">
        <f>IF('Dépenses rémunération au réel'!$G484="","",'Dépenses rémunération au réel'!$G484)</f>
        <v/>
      </c>
      <c r="H484" s="296" t="str">
        <f>IF('Dépenses rémunération au réel'!$H484="","",'Dépenses rémunération au réel'!$H484)</f>
        <v/>
      </c>
      <c r="I484" s="140" t="str">
        <f>IF('Dépenses rémunération au réel'!$I484="","",'Dépenses rémunération au réel'!$I484)</f>
        <v/>
      </c>
      <c r="J484" s="192" t="str">
        <f>IF('Dépenses rémunération au réel'!$J484="","",'Dépenses rémunération au réel'!$J484)</f>
        <v/>
      </c>
      <c r="K484" s="200" t="str">
        <f>IF('Dépenses rémunération au réel'!$K484="","",'Dépenses rémunération au réel'!$K484)</f>
        <v/>
      </c>
      <c r="L484" s="215" t="str">
        <f>IF('Dépenses rémunération au réel'!$L484=0,"",'Dépenses rémunération au réel'!$L484)</f>
        <v/>
      </c>
      <c r="M484" s="191"/>
      <c r="N484" s="337" t="str">
        <f t="shared" si="45"/>
        <v/>
      </c>
      <c r="O484" s="337" t="str">
        <f t="shared" si="46"/>
        <v/>
      </c>
      <c r="P484" s="191"/>
      <c r="Q484" s="340"/>
      <c r="R484" s="340"/>
      <c r="S484" s="141" t="str">
        <f t="shared" si="47"/>
        <v/>
      </c>
      <c r="T484" s="357"/>
      <c r="U484" s="193"/>
      <c r="V484" s="209" t="str">
        <f t="shared" si="43"/>
        <v/>
      </c>
      <c r="W484" s="209" t="str">
        <f t="shared" si="48"/>
        <v/>
      </c>
      <c r="X484" s="450" t="str">
        <f>IF(AND(OR(M484="KO",L484&lt;&gt;""),OR(M484="",N484="",O484="")),Listes!$A$68,IF(AND(L484&lt;S484,U484=""),Listes!$A$70,IF(AND(L484&lt;&gt;"",S484&lt;L484,T484=""),Listes!$A$72,IF(AND(Y484="",OR(M484&lt;&gt;"",N484&lt;&gt;"",O484&lt;&gt;"",P484&lt;&gt;"",Q484&lt;&gt;"",R484&lt;&gt;"")),Listes!$A$73,""))))</f>
        <v/>
      </c>
      <c r="Y484" s="291"/>
      <c r="Z484" s="155">
        <f t="shared" si="44"/>
        <v>0</v>
      </c>
    </row>
    <row r="485" spans="1:26" ht="16.149999999999999" customHeight="1" x14ac:dyDescent="0.35">
      <c r="A485" s="126">
        <v>479</v>
      </c>
      <c r="B485" s="206" t="str">
        <f>IF('Dépenses rémunération au réel'!$B485="","",'Dépenses rémunération au réel'!$B485)</f>
        <v/>
      </c>
      <c r="C485" s="206" t="str">
        <f>IF('Dépenses rémunération au réel'!$C485="","",'Dépenses rémunération au réel'!$C485)</f>
        <v/>
      </c>
      <c r="D485" s="207" t="str">
        <f>IF('Dépenses rémunération au réel'!$D485="","",'Dépenses rémunération au réel'!$D485)</f>
        <v/>
      </c>
      <c r="E485" s="123" t="str">
        <f>IF('Dépenses rémunération au réel'!$E485="","",'Dépenses rémunération au réel'!$E485)</f>
        <v/>
      </c>
      <c r="F485" s="123" t="str">
        <f>IF('Dépenses rémunération au réel'!$F485="","",'Dépenses rémunération au réel'!$F485)</f>
        <v/>
      </c>
      <c r="G485" s="296" t="str">
        <f>IF('Dépenses rémunération au réel'!$G485="","",'Dépenses rémunération au réel'!$G485)</f>
        <v/>
      </c>
      <c r="H485" s="296" t="str">
        <f>IF('Dépenses rémunération au réel'!$H485="","",'Dépenses rémunération au réel'!$H485)</f>
        <v/>
      </c>
      <c r="I485" s="140" t="str">
        <f>IF('Dépenses rémunération au réel'!$I485="","",'Dépenses rémunération au réel'!$I485)</f>
        <v/>
      </c>
      <c r="J485" s="192" t="str">
        <f>IF('Dépenses rémunération au réel'!$J485="","",'Dépenses rémunération au réel'!$J485)</f>
        <v/>
      </c>
      <c r="K485" s="200" t="str">
        <f>IF('Dépenses rémunération au réel'!$K485="","",'Dépenses rémunération au réel'!$K485)</f>
        <v/>
      </c>
      <c r="L485" s="215" t="str">
        <f>IF('Dépenses rémunération au réel'!$L485=0,"",'Dépenses rémunération au réel'!$L485)</f>
        <v/>
      </c>
      <c r="M485" s="191"/>
      <c r="N485" s="337" t="str">
        <f t="shared" si="45"/>
        <v/>
      </c>
      <c r="O485" s="337" t="str">
        <f t="shared" si="46"/>
        <v/>
      </c>
      <c r="P485" s="191"/>
      <c r="Q485" s="340"/>
      <c r="R485" s="340"/>
      <c r="S485" s="141" t="str">
        <f t="shared" si="47"/>
        <v/>
      </c>
      <c r="T485" s="357"/>
      <c r="U485" s="193"/>
      <c r="V485" s="209" t="str">
        <f t="shared" si="43"/>
        <v/>
      </c>
      <c r="W485" s="209" t="str">
        <f t="shared" si="48"/>
        <v/>
      </c>
      <c r="X485" s="450" t="str">
        <f>IF(AND(OR(M485="KO",L485&lt;&gt;""),OR(M485="",N485="",O485="")),Listes!$A$68,IF(AND(L485&lt;S485,U485=""),Listes!$A$70,IF(AND(L485&lt;&gt;"",S485&lt;L485,T485=""),Listes!$A$72,IF(AND(Y485="",OR(M485&lt;&gt;"",N485&lt;&gt;"",O485&lt;&gt;"",P485&lt;&gt;"",Q485&lt;&gt;"",R485&lt;&gt;"")),Listes!$A$73,""))))</f>
        <v/>
      </c>
      <c r="Y485" s="291"/>
      <c r="Z485" s="155">
        <f t="shared" si="44"/>
        <v>0</v>
      </c>
    </row>
    <row r="486" spans="1:26" ht="16.149999999999999" customHeight="1" x14ac:dyDescent="0.35">
      <c r="A486" s="126">
        <v>480</v>
      </c>
      <c r="B486" s="206" t="str">
        <f>IF('Dépenses rémunération au réel'!$B486="","",'Dépenses rémunération au réel'!$B486)</f>
        <v/>
      </c>
      <c r="C486" s="206" t="str">
        <f>IF('Dépenses rémunération au réel'!$C486="","",'Dépenses rémunération au réel'!$C486)</f>
        <v/>
      </c>
      <c r="D486" s="207" t="str">
        <f>IF('Dépenses rémunération au réel'!$D486="","",'Dépenses rémunération au réel'!$D486)</f>
        <v/>
      </c>
      <c r="E486" s="123" t="str">
        <f>IF('Dépenses rémunération au réel'!$E486="","",'Dépenses rémunération au réel'!$E486)</f>
        <v/>
      </c>
      <c r="F486" s="123" t="str">
        <f>IF('Dépenses rémunération au réel'!$F486="","",'Dépenses rémunération au réel'!$F486)</f>
        <v/>
      </c>
      <c r="G486" s="296" t="str">
        <f>IF('Dépenses rémunération au réel'!$G486="","",'Dépenses rémunération au réel'!$G486)</f>
        <v/>
      </c>
      <c r="H486" s="296" t="str">
        <f>IF('Dépenses rémunération au réel'!$H486="","",'Dépenses rémunération au réel'!$H486)</f>
        <v/>
      </c>
      <c r="I486" s="140" t="str">
        <f>IF('Dépenses rémunération au réel'!$I486="","",'Dépenses rémunération au réel'!$I486)</f>
        <v/>
      </c>
      <c r="J486" s="192" t="str">
        <f>IF('Dépenses rémunération au réel'!$J486="","",'Dépenses rémunération au réel'!$J486)</f>
        <v/>
      </c>
      <c r="K486" s="200" t="str">
        <f>IF('Dépenses rémunération au réel'!$K486="","",'Dépenses rémunération au réel'!$K486)</f>
        <v/>
      </c>
      <c r="L486" s="215" t="str">
        <f>IF('Dépenses rémunération au réel'!$L486=0,"",'Dépenses rémunération au réel'!$L486)</f>
        <v/>
      </c>
      <c r="M486" s="191"/>
      <c r="N486" s="337" t="str">
        <f t="shared" si="45"/>
        <v/>
      </c>
      <c r="O486" s="337" t="str">
        <f t="shared" si="46"/>
        <v/>
      </c>
      <c r="P486" s="191"/>
      <c r="Q486" s="340"/>
      <c r="R486" s="340"/>
      <c r="S486" s="141" t="str">
        <f t="shared" si="47"/>
        <v/>
      </c>
      <c r="T486" s="357"/>
      <c r="U486" s="193"/>
      <c r="V486" s="209" t="str">
        <f t="shared" si="43"/>
        <v/>
      </c>
      <c r="W486" s="209" t="str">
        <f t="shared" si="48"/>
        <v/>
      </c>
      <c r="X486" s="450" t="str">
        <f>IF(AND(OR(M486="KO",L486&lt;&gt;""),OR(M486="",N486="",O486="")),Listes!$A$68,IF(AND(L486&lt;S486,U486=""),Listes!$A$70,IF(AND(L486&lt;&gt;"",S486&lt;L486,T486=""),Listes!$A$72,IF(AND(Y486="",OR(M486&lt;&gt;"",N486&lt;&gt;"",O486&lt;&gt;"",P486&lt;&gt;"",Q486&lt;&gt;"",R486&lt;&gt;"")),Listes!$A$73,""))))</f>
        <v/>
      </c>
      <c r="Y486" s="291"/>
      <c r="Z486" s="155">
        <f t="shared" si="44"/>
        <v>0</v>
      </c>
    </row>
    <row r="487" spans="1:26" ht="16.149999999999999" customHeight="1" x14ac:dyDescent="0.35">
      <c r="A487" s="126">
        <v>481</v>
      </c>
      <c r="B487" s="206" t="str">
        <f>IF('Dépenses rémunération au réel'!$B487="","",'Dépenses rémunération au réel'!$B487)</f>
        <v/>
      </c>
      <c r="C487" s="206" t="str">
        <f>IF('Dépenses rémunération au réel'!$C487="","",'Dépenses rémunération au réel'!$C487)</f>
        <v/>
      </c>
      <c r="D487" s="207" t="str">
        <f>IF('Dépenses rémunération au réel'!$D487="","",'Dépenses rémunération au réel'!$D487)</f>
        <v/>
      </c>
      <c r="E487" s="123" t="str">
        <f>IF('Dépenses rémunération au réel'!$E487="","",'Dépenses rémunération au réel'!$E487)</f>
        <v/>
      </c>
      <c r="F487" s="123" t="str">
        <f>IF('Dépenses rémunération au réel'!$F487="","",'Dépenses rémunération au réel'!$F487)</f>
        <v/>
      </c>
      <c r="G487" s="296" t="str">
        <f>IF('Dépenses rémunération au réel'!$G487="","",'Dépenses rémunération au réel'!$G487)</f>
        <v/>
      </c>
      <c r="H487" s="296" t="str">
        <f>IF('Dépenses rémunération au réel'!$H487="","",'Dépenses rémunération au réel'!$H487)</f>
        <v/>
      </c>
      <c r="I487" s="140" t="str">
        <f>IF('Dépenses rémunération au réel'!$I487="","",'Dépenses rémunération au réel'!$I487)</f>
        <v/>
      </c>
      <c r="J487" s="192" t="str">
        <f>IF('Dépenses rémunération au réel'!$J487="","",'Dépenses rémunération au réel'!$J487)</f>
        <v/>
      </c>
      <c r="K487" s="200" t="str">
        <f>IF('Dépenses rémunération au réel'!$K487="","",'Dépenses rémunération au réel'!$K487)</f>
        <v/>
      </c>
      <c r="L487" s="215" t="str">
        <f>IF('Dépenses rémunération au réel'!$L487=0,"",'Dépenses rémunération au réel'!$L487)</f>
        <v/>
      </c>
      <c r="M487" s="191"/>
      <c r="N487" s="337" t="str">
        <f t="shared" si="45"/>
        <v/>
      </c>
      <c r="O487" s="337" t="str">
        <f t="shared" si="46"/>
        <v/>
      </c>
      <c r="P487" s="191"/>
      <c r="Q487" s="340"/>
      <c r="R487" s="340"/>
      <c r="S487" s="141" t="str">
        <f t="shared" si="47"/>
        <v/>
      </c>
      <c r="T487" s="357"/>
      <c r="U487" s="193"/>
      <c r="V487" s="209" t="str">
        <f t="shared" si="43"/>
        <v/>
      </c>
      <c r="W487" s="209" t="str">
        <f t="shared" si="48"/>
        <v/>
      </c>
      <c r="X487" s="450" t="str">
        <f>IF(AND(OR(M487="KO",L487&lt;&gt;""),OR(M487="",N487="",O487="")),Listes!$A$68,IF(AND(L487&lt;S487,U487=""),Listes!$A$70,IF(AND(L487&lt;&gt;"",S487&lt;L487,T487=""),Listes!$A$72,IF(AND(Y487="",OR(M487&lt;&gt;"",N487&lt;&gt;"",O487&lt;&gt;"",P487&lt;&gt;"",Q487&lt;&gt;"",R487&lt;&gt;"")),Listes!$A$73,""))))</f>
        <v/>
      </c>
      <c r="Y487" s="291"/>
      <c r="Z487" s="155">
        <f t="shared" si="44"/>
        <v>0</v>
      </c>
    </row>
    <row r="488" spans="1:26" ht="16.149999999999999" customHeight="1" x14ac:dyDescent="0.35">
      <c r="A488" s="126">
        <v>482</v>
      </c>
      <c r="B488" s="206" t="str">
        <f>IF('Dépenses rémunération au réel'!$B488="","",'Dépenses rémunération au réel'!$B488)</f>
        <v/>
      </c>
      <c r="C488" s="206" t="str">
        <f>IF('Dépenses rémunération au réel'!$C488="","",'Dépenses rémunération au réel'!$C488)</f>
        <v/>
      </c>
      <c r="D488" s="207" t="str">
        <f>IF('Dépenses rémunération au réel'!$D488="","",'Dépenses rémunération au réel'!$D488)</f>
        <v/>
      </c>
      <c r="E488" s="123" t="str">
        <f>IF('Dépenses rémunération au réel'!$E488="","",'Dépenses rémunération au réel'!$E488)</f>
        <v/>
      </c>
      <c r="F488" s="123" t="str">
        <f>IF('Dépenses rémunération au réel'!$F488="","",'Dépenses rémunération au réel'!$F488)</f>
        <v/>
      </c>
      <c r="G488" s="296" t="str">
        <f>IF('Dépenses rémunération au réel'!$G488="","",'Dépenses rémunération au réel'!$G488)</f>
        <v/>
      </c>
      <c r="H488" s="296" t="str">
        <f>IF('Dépenses rémunération au réel'!$H488="","",'Dépenses rémunération au réel'!$H488)</f>
        <v/>
      </c>
      <c r="I488" s="140" t="str">
        <f>IF('Dépenses rémunération au réel'!$I488="","",'Dépenses rémunération au réel'!$I488)</f>
        <v/>
      </c>
      <c r="J488" s="192" t="str">
        <f>IF('Dépenses rémunération au réel'!$J488="","",'Dépenses rémunération au réel'!$J488)</f>
        <v/>
      </c>
      <c r="K488" s="200" t="str">
        <f>IF('Dépenses rémunération au réel'!$K488="","",'Dépenses rémunération au réel'!$K488)</f>
        <v/>
      </c>
      <c r="L488" s="215" t="str">
        <f>IF('Dépenses rémunération au réel'!$L488=0,"",'Dépenses rémunération au réel'!$L488)</f>
        <v/>
      </c>
      <c r="M488" s="191"/>
      <c r="N488" s="337" t="str">
        <f t="shared" si="45"/>
        <v/>
      </c>
      <c r="O488" s="337" t="str">
        <f t="shared" si="46"/>
        <v/>
      </c>
      <c r="P488" s="191"/>
      <c r="Q488" s="340"/>
      <c r="R488" s="340"/>
      <c r="S488" s="141" t="str">
        <f t="shared" si="47"/>
        <v/>
      </c>
      <c r="T488" s="357"/>
      <c r="U488" s="193"/>
      <c r="V488" s="209" t="str">
        <f t="shared" si="43"/>
        <v/>
      </c>
      <c r="W488" s="209" t="str">
        <f t="shared" si="48"/>
        <v/>
      </c>
      <c r="X488" s="450" t="str">
        <f>IF(AND(OR(M488="KO",L488&lt;&gt;""),OR(M488="",N488="",O488="")),Listes!$A$68,IF(AND(L488&lt;S488,U488=""),Listes!$A$70,IF(AND(L488&lt;&gt;"",S488&lt;L488,T488=""),Listes!$A$72,IF(AND(Y488="",OR(M488&lt;&gt;"",N488&lt;&gt;"",O488&lt;&gt;"",P488&lt;&gt;"",Q488&lt;&gt;"",R488&lt;&gt;"")),Listes!$A$73,""))))</f>
        <v/>
      </c>
      <c r="Y488" s="291"/>
      <c r="Z488" s="155">
        <f t="shared" si="44"/>
        <v>0</v>
      </c>
    </row>
    <row r="489" spans="1:26" ht="16.149999999999999" customHeight="1" x14ac:dyDescent="0.35">
      <c r="A489" s="126">
        <v>483</v>
      </c>
      <c r="B489" s="206" t="str">
        <f>IF('Dépenses rémunération au réel'!$B489="","",'Dépenses rémunération au réel'!$B489)</f>
        <v/>
      </c>
      <c r="C489" s="206" t="str">
        <f>IF('Dépenses rémunération au réel'!$C489="","",'Dépenses rémunération au réel'!$C489)</f>
        <v/>
      </c>
      <c r="D489" s="207" t="str">
        <f>IF('Dépenses rémunération au réel'!$D489="","",'Dépenses rémunération au réel'!$D489)</f>
        <v/>
      </c>
      <c r="E489" s="123" t="str">
        <f>IF('Dépenses rémunération au réel'!$E489="","",'Dépenses rémunération au réel'!$E489)</f>
        <v/>
      </c>
      <c r="F489" s="123" t="str">
        <f>IF('Dépenses rémunération au réel'!$F489="","",'Dépenses rémunération au réel'!$F489)</f>
        <v/>
      </c>
      <c r="G489" s="296" t="str">
        <f>IF('Dépenses rémunération au réel'!$G489="","",'Dépenses rémunération au réel'!$G489)</f>
        <v/>
      </c>
      <c r="H489" s="296" t="str">
        <f>IF('Dépenses rémunération au réel'!$H489="","",'Dépenses rémunération au réel'!$H489)</f>
        <v/>
      </c>
      <c r="I489" s="140" t="str">
        <f>IF('Dépenses rémunération au réel'!$I489="","",'Dépenses rémunération au réel'!$I489)</f>
        <v/>
      </c>
      <c r="J489" s="192" t="str">
        <f>IF('Dépenses rémunération au réel'!$J489="","",'Dépenses rémunération au réel'!$J489)</f>
        <v/>
      </c>
      <c r="K489" s="200" t="str">
        <f>IF('Dépenses rémunération au réel'!$K489="","",'Dépenses rémunération au réel'!$K489)</f>
        <v/>
      </c>
      <c r="L489" s="215" t="str">
        <f>IF('Dépenses rémunération au réel'!$L489=0,"",'Dépenses rémunération au réel'!$L489)</f>
        <v/>
      </c>
      <c r="M489" s="191"/>
      <c r="N489" s="337" t="str">
        <f t="shared" si="45"/>
        <v/>
      </c>
      <c r="O489" s="337" t="str">
        <f t="shared" si="46"/>
        <v/>
      </c>
      <c r="P489" s="191"/>
      <c r="Q489" s="340"/>
      <c r="R489" s="340"/>
      <c r="S489" s="141" t="str">
        <f t="shared" si="47"/>
        <v/>
      </c>
      <c r="T489" s="357"/>
      <c r="U489" s="193"/>
      <c r="V489" s="209" t="str">
        <f t="shared" si="43"/>
        <v/>
      </c>
      <c r="W489" s="209" t="str">
        <f t="shared" si="48"/>
        <v/>
      </c>
      <c r="X489" s="450" t="str">
        <f>IF(AND(OR(M489="KO",L489&lt;&gt;""),OR(M489="",N489="",O489="")),Listes!$A$68,IF(AND(L489&lt;S489,U489=""),Listes!$A$70,IF(AND(L489&lt;&gt;"",S489&lt;L489,T489=""),Listes!$A$72,IF(AND(Y489="",OR(M489&lt;&gt;"",N489&lt;&gt;"",O489&lt;&gt;"",P489&lt;&gt;"",Q489&lt;&gt;"",R489&lt;&gt;"")),Listes!$A$73,""))))</f>
        <v/>
      </c>
      <c r="Y489" s="291"/>
      <c r="Z489" s="155">
        <f t="shared" si="44"/>
        <v>0</v>
      </c>
    </row>
    <row r="490" spans="1:26" ht="16.149999999999999" customHeight="1" x14ac:dyDescent="0.35">
      <c r="A490" s="126">
        <v>484</v>
      </c>
      <c r="B490" s="206" t="str">
        <f>IF('Dépenses rémunération au réel'!$B490="","",'Dépenses rémunération au réel'!$B490)</f>
        <v/>
      </c>
      <c r="C490" s="206" t="str">
        <f>IF('Dépenses rémunération au réel'!$C490="","",'Dépenses rémunération au réel'!$C490)</f>
        <v/>
      </c>
      <c r="D490" s="207" t="str">
        <f>IF('Dépenses rémunération au réel'!$D490="","",'Dépenses rémunération au réel'!$D490)</f>
        <v/>
      </c>
      <c r="E490" s="123" t="str">
        <f>IF('Dépenses rémunération au réel'!$E490="","",'Dépenses rémunération au réel'!$E490)</f>
        <v/>
      </c>
      <c r="F490" s="123" t="str">
        <f>IF('Dépenses rémunération au réel'!$F490="","",'Dépenses rémunération au réel'!$F490)</f>
        <v/>
      </c>
      <c r="G490" s="296" t="str">
        <f>IF('Dépenses rémunération au réel'!$G490="","",'Dépenses rémunération au réel'!$G490)</f>
        <v/>
      </c>
      <c r="H490" s="296" t="str">
        <f>IF('Dépenses rémunération au réel'!$H490="","",'Dépenses rémunération au réel'!$H490)</f>
        <v/>
      </c>
      <c r="I490" s="140" t="str">
        <f>IF('Dépenses rémunération au réel'!$I490="","",'Dépenses rémunération au réel'!$I490)</f>
        <v/>
      </c>
      <c r="J490" s="192" t="str">
        <f>IF('Dépenses rémunération au réel'!$J490="","",'Dépenses rémunération au réel'!$J490)</f>
        <v/>
      </c>
      <c r="K490" s="200" t="str">
        <f>IF('Dépenses rémunération au réel'!$K490="","",'Dépenses rémunération au réel'!$K490)</f>
        <v/>
      </c>
      <c r="L490" s="215" t="str">
        <f>IF('Dépenses rémunération au réel'!$L490=0,"",'Dépenses rémunération au réel'!$L490)</f>
        <v/>
      </c>
      <c r="M490" s="191"/>
      <c r="N490" s="337" t="str">
        <f t="shared" si="45"/>
        <v/>
      </c>
      <c r="O490" s="337" t="str">
        <f t="shared" si="46"/>
        <v/>
      </c>
      <c r="P490" s="191"/>
      <c r="Q490" s="340"/>
      <c r="R490" s="340"/>
      <c r="S490" s="141" t="str">
        <f t="shared" si="47"/>
        <v/>
      </c>
      <c r="T490" s="357"/>
      <c r="U490" s="193"/>
      <c r="V490" s="209" t="str">
        <f t="shared" si="43"/>
        <v/>
      </c>
      <c r="W490" s="209" t="str">
        <f t="shared" si="48"/>
        <v/>
      </c>
      <c r="X490" s="450" t="str">
        <f>IF(AND(OR(M490="KO",L490&lt;&gt;""),OR(M490="",N490="",O490="")),Listes!$A$68,IF(AND(L490&lt;S490,U490=""),Listes!$A$70,IF(AND(L490&lt;&gt;"",S490&lt;L490,T490=""),Listes!$A$72,IF(AND(Y490="",OR(M490&lt;&gt;"",N490&lt;&gt;"",O490&lt;&gt;"",P490&lt;&gt;"",Q490&lt;&gt;"",R490&lt;&gt;"")),Listes!$A$73,""))))</f>
        <v/>
      </c>
      <c r="Y490" s="291"/>
      <c r="Z490" s="155">
        <f t="shared" si="44"/>
        <v>0</v>
      </c>
    </row>
    <row r="491" spans="1:26" ht="16.149999999999999" customHeight="1" x14ac:dyDescent="0.35">
      <c r="A491" s="126">
        <v>485</v>
      </c>
      <c r="B491" s="206" t="str">
        <f>IF('Dépenses rémunération au réel'!$B491="","",'Dépenses rémunération au réel'!$B491)</f>
        <v/>
      </c>
      <c r="C491" s="206" t="str">
        <f>IF('Dépenses rémunération au réel'!$C491="","",'Dépenses rémunération au réel'!$C491)</f>
        <v/>
      </c>
      <c r="D491" s="207" t="str">
        <f>IF('Dépenses rémunération au réel'!$D491="","",'Dépenses rémunération au réel'!$D491)</f>
        <v/>
      </c>
      <c r="E491" s="123" t="str">
        <f>IF('Dépenses rémunération au réel'!$E491="","",'Dépenses rémunération au réel'!$E491)</f>
        <v/>
      </c>
      <c r="F491" s="123" t="str">
        <f>IF('Dépenses rémunération au réel'!$F491="","",'Dépenses rémunération au réel'!$F491)</f>
        <v/>
      </c>
      <c r="G491" s="296" t="str">
        <f>IF('Dépenses rémunération au réel'!$G491="","",'Dépenses rémunération au réel'!$G491)</f>
        <v/>
      </c>
      <c r="H491" s="296" t="str">
        <f>IF('Dépenses rémunération au réel'!$H491="","",'Dépenses rémunération au réel'!$H491)</f>
        <v/>
      </c>
      <c r="I491" s="140" t="str">
        <f>IF('Dépenses rémunération au réel'!$I491="","",'Dépenses rémunération au réel'!$I491)</f>
        <v/>
      </c>
      <c r="J491" s="192" t="str">
        <f>IF('Dépenses rémunération au réel'!$J491="","",'Dépenses rémunération au réel'!$J491)</f>
        <v/>
      </c>
      <c r="K491" s="200" t="str">
        <f>IF('Dépenses rémunération au réel'!$K491="","",'Dépenses rémunération au réel'!$K491)</f>
        <v/>
      </c>
      <c r="L491" s="215" t="str">
        <f>IF('Dépenses rémunération au réel'!$L491=0,"",'Dépenses rémunération au réel'!$L491)</f>
        <v/>
      </c>
      <c r="M491" s="191"/>
      <c r="N491" s="337" t="str">
        <f t="shared" si="45"/>
        <v/>
      </c>
      <c r="O491" s="337" t="str">
        <f t="shared" si="46"/>
        <v/>
      </c>
      <c r="P491" s="191"/>
      <c r="Q491" s="340"/>
      <c r="R491" s="340"/>
      <c r="S491" s="141" t="str">
        <f t="shared" si="47"/>
        <v/>
      </c>
      <c r="T491" s="357"/>
      <c r="U491" s="193"/>
      <c r="V491" s="209" t="str">
        <f t="shared" si="43"/>
        <v/>
      </c>
      <c r="W491" s="209" t="str">
        <f t="shared" si="48"/>
        <v/>
      </c>
      <c r="X491" s="450" t="str">
        <f>IF(AND(OR(M491="KO",L491&lt;&gt;""),OR(M491="",N491="",O491="")),Listes!$A$68,IF(AND(L491&lt;S491,U491=""),Listes!$A$70,IF(AND(L491&lt;&gt;"",S491&lt;L491,T491=""),Listes!$A$72,IF(AND(Y491="",OR(M491&lt;&gt;"",N491&lt;&gt;"",O491&lt;&gt;"",P491&lt;&gt;"",Q491&lt;&gt;"",R491&lt;&gt;"")),Listes!$A$73,""))))</f>
        <v/>
      </c>
      <c r="Y491" s="291"/>
      <c r="Z491" s="155">
        <f t="shared" si="44"/>
        <v>0</v>
      </c>
    </row>
    <row r="492" spans="1:26" ht="16.149999999999999" customHeight="1" x14ac:dyDescent="0.35">
      <c r="A492" s="126">
        <v>486</v>
      </c>
      <c r="B492" s="206" t="str">
        <f>IF('Dépenses rémunération au réel'!$B492="","",'Dépenses rémunération au réel'!$B492)</f>
        <v/>
      </c>
      <c r="C492" s="206" t="str">
        <f>IF('Dépenses rémunération au réel'!$C492="","",'Dépenses rémunération au réel'!$C492)</f>
        <v/>
      </c>
      <c r="D492" s="207" t="str">
        <f>IF('Dépenses rémunération au réel'!$D492="","",'Dépenses rémunération au réel'!$D492)</f>
        <v/>
      </c>
      <c r="E492" s="123" t="str">
        <f>IF('Dépenses rémunération au réel'!$E492="","",'Dépenses rémunération au réel'!$E492)</f>
        <v/>
      </c>
      <c r="F492" s="123" t="str">
        <f>IF('Dépenses rémunération au réel'!$F492="","",'Dépenses rémunération au réel'!$F492)</f>
        <v/>
      </c>
      <c r="G492" s="296" t="str">
        <f>IF('Dépenses rémunération au réel'!$G492="","",'Dépenses rémunération au réel'!$G492)</f>
        <v/>
      </c>
      <c r="H492" s="296" t="str">
        <f>IF('Dépenses rémunération au réel'!$H492="","",'Dépenses rémunération au réel'!$H492)</f>
        <v/>
      </c>
      <c r="I492" s="140" t="str">
        <f>IF('Dépenses rémunération au réel'!$I492="","",'Dépenses rémunération au réel'!$I492)</f>
        <v/>
      </c>
      <c r="J492" s="192" t="str">
        <f>IF('Dépenses rémunération au réel'!$J492="","",'Dépenses rémunération au réel'!$J492)</f>
        <v/>
      </c>
      <c r="K492" s="200" t="str">
        <f>IF('Dépenses rémunération au réel'!$K492="","",'Dépenses rémunération au réel'!$K492)</f>
        <v/>
      </c>
      <c r="L492" s="215" t="str">
        <f>IF('Dépenses rémunération au réel'!$L492=0,"",'Dépenses rémunération au réel'!$L492)</f>
        <v/>
      </c>
      <c r="M492" s="191"/>
      <c r="N492" s="337" t="str">
        <f t="shared" si="45"/>
        <v/>
      </c>
      <c r="O492" s="337" t="str">
        <f t="shared" si="46"/>
        <v/>
      </c>
      <c r="P492" s="191"/>
      <c r="Q492" s="340"/>
      <c r="R492" s="340"/>
      <c r="S492" s="141" t="str">
        <f t="shared" si="47"/>
        <v/>
      </c>
      <c r="T492" s="357"/>
      <c r="U492" s="193"/>
      <c r="V492" s="209" t="str">
        <f t="shared" si="43"/>
        <v/>
      </c>
      <c r="W492" s="209" t="str">
        <f t="shared" si="48"/>
        <v/>
      </c>
      <c r="X492" s="450" t="str">
        <f>IF(AND(OR(M492="KO",L492&lt;&gt;""),OR(M492="",N492="",O492="")),Listes!$A$68,IF(AND(L492&lt;S492,U492=""),Listes!$A$70,IF(AND(L492&lt;&gt;"",S492&lt;L492,T492=""),Listes!$A$72,IF(AND(Y492="",OR(M492&lt;&gt;"",N492&lt;&gt;"",O492&lt;&gt;"",P492&lt;&gt;"",Q492&lt;&gt;"",R492&lt;&gt;"")),Listes!$A$73,""))))</f>
        <v/>
      </c>
      <c r="Y492" s="291"/>
      <c r="Z492" s="155">
        <f t="shared" si="44"/>
        <v>0</v>
      </c>
    </row>
    <row r="493" spans="1:26" ht="16.149999999999999" customHeight="1" x14ac:dyDescent="0.35">
      <c r="A493" s="126">
        <v>487</v>
      </c>
      <c r="B493" s="206" t="str">
        <f>IF('Dépenses rémunération au réel'!$B493="","",'Dépenses rémunération au réel'!$B493)</f>
        <v/>
      </c>
      <c r="C493" s="206" t="str">
        <f>IF('Dépenses rémunération au réel'!$C493="","",'Dépenses rémunération au réel'!$C493)</f>
        <v/>
      </c>
      <c r="D493" s="207" t="str">
        <f>IF('Dépenses rémunération au réel'!$D493="","",'Dépenses rémunération au réel'!$D493)</f>
        <v/>
      </c>
      <c r="E493" s="123" t="str">
        <f>IF('Dépenses rémunération au réel'!$E493="","",'Dépenses rémunération au réel'!$E493)</f>
        <v/>
      </c>
      <c r="F493" s="123" t="str">
        <f>IF('Dépenses rémunération au réel'!$F493="","",'Dépenses rémunération au réel'!$F493)</f>
        <v/>
      </c>
      <c r="G493" s="296" t="str">
        <f>IF('Dépenses rémunération au réel'!$G493="","",'Dépenses rémunération au réel'!$G493)</f>
        <v/>
      </c>
      <c r="H493" s="296" t="str">
        <f>IF('Dépenses rémunération au réel'!$H493="","",'Dépenses rémunération au réel'!$H493)</f>
        <v/>
      </c>
      <c r="I493" s="140" t="str">
        <f>IF('Dépenses rémunération au réel'!$I493="","",'Dépenses rémunération au réel'!$I493)</f>
        <v/>
      </c>
      <c r="J493" s="192" t="str">
        <f>IF('Dépenses rémunération au réel'!$J493="","",'Dépenses rémunération au réel'!$J493)</f>
        <v/>
      </c>
      <c r="K493" s="200" t="str">
        <f>IF('Dépenses rémunération au réel'!$K493="","",'Dépenses rémunération au réel'!$K493)</f>
        <v/>
      </c>
      <c r="L493" s="215" t="str">
        <f>IF('Dépenses rémunération au réel'!$L493=0,"",'Dépenses rémunération au réel'!$L493)</f>
        <v/>
      </c>
      <c r="M493" s="191"/>
      <c r="N493" s="337" t="str">
        <f t="shared" si="45"/>
        <v/>
      </c>
      <c r="O493" s="337" t="str">
        <f t="shared" si="46"/>
        <v/>
      </c>
      <c r="P493" s="191"/>
      <c r="Q493" s="340"/>
      <c r="R493" s="340"/>
      <c r="S493" s="141" t="str">
        <f t="shared" si="47"/>
        <v/>
      </c>
      <c r="T493" s="357"/>
      <c r="U493" s="193"/>
      <c r="V493" s="209" t="str">
        <f t="shared" si="43"/>
        <v/>
      </c>
      <c r="W493" s="209" t="str">
        <f t="shared" si="48"/>
        <v/>
      </c>
      <c r="X493" s="450" t="str">
        <f>IF(AND(OR(M493="KO",L493&lt;&gt;""),OR(M493="",N493="",O493="")),Listes!$A$68,IF(AND(L493&lt;S493,U493=""),Listes!$A$70,IF(AND(L493&lt;&gt;"",S493&lt;L493,T493=""),Listes!$A$72,IF(AND(Y493="",OR(M493&lt;&gt;"",N493&lt;&gt;"",O493&lt;&gt;"",P493&lt;&gt;"",Q493&lt;&gt;"",R493&lt;&gt;"")),Listes!$A$73,""))))</f>
        <v/>
      </c>
      <c r="Y493" s="291"/>
      <c r="Z493" s="155">
        <f t="shared" si="44"/>
        <v>0</v>
      </c>
    </row>
    <row r="494" spans="1:26" ht="16.149999999999999" customHeight="1" x14ac:dyDescent="0.35">
      <c r="A494" s="126">
        <v>488</v>
      </c>
      <c r="B494" s="206" t="str">
        <f>IF('Dépenses rémunération au réel'!$B494="","",'Dépenses rémunération au réel'!$B494)</f>
        <v/>
      </c>
      <c r="C494" s="206" t="str">
        <f>IF('Dépenses rémunération au réel'!$C494="","",'Dépenses rémunération au réel'!$C494)</f>
        <v/>
      </c>
      <c r="D494" s="207" t="str">
        <f>IF('Dépenses rémunération au réel'!$D494="","",'Dépenses rémunération au réel'!$D494)</f>
        <v/>
      </c>
      <c r="E494" s="123" t="str">
        <f>IF('Dépenses rémunération au réel'!$E494="","",'Dépenses rémunération au réel'!$E494)</f>
        <v/>
      </c>
      <c r="F494" s="123" t="str">
        <f>IF('Dépenses rémunération au réel'!$F494="","",'Dépenses rémunération au réel'!$F494)</f>
        <v/>
      </c>
      <c r="G494" s="296" t="str">
        <f>IF('Dépenses rémunération au réel'!$G494="","",'Dépenses rémunération au réel'!$G494)</f>
        <v/>
      </c>
      <c r="H494" s="296" t="str">
        <f>IF('Dépenses rémunération au réel'!$H494="","",'Dépenses rémunération au réel'!$H494)</f>
        <v/>
      </c>
      <c r="I494" s="140" t="str">
        <f>IF('Dépenses rémunération au réel'!$I494="","",'Dépenses rémunération au réel'!$I494)</f>
        <v/>
      </c>
      <c r="J494" s="192" t="str">
        <f>IF('Dépenses rémunération au réel'!$J494="","",'Dépenses rémunération au réel'!$J494)</f>
        <v/>
      </c>
      <c r="K494" s="200" t="str">
        <f>IF('Dépenses rémunération au réel'!$K494="","",'Dépenses rémunération au réel'!$K494)</f>
        <v/>
      </c>
      <c r="L494" s="215" t="str">
        <f>IF('Dépenses rémunération au réel'!$L494=0,"",'Dépenses rémunération au réel'!$L494)</f>
        <v/>
      </c>
      <c r="M494" s="191"/>
      <c r="N494" s="337" t="str">
        <f t="shared" si="45"/>
        <v/>
      </c>
      <c r="O494" s="337" t="str">
        <f t="shared" si="46"/>
        <v/>
      </c>
      <c r="P494" s="191"/>
      <c r="Q494" s="340"/>
      <c r="R494" s="340"/>
      <c r="S494" s="141" t="str">
        <f t="shared" si="47"/>
        <v/>
      </c>
      <c r="T494" s="357"/>
      <c r="U494" s="193"/>
      <c r="V494" s="209" t="str">
        <f t="shared" si="43"/>
        <v/>
      </c>
      <c r="W494" s="209" t="str">
        <f t="shared" si="48"/>
        <v/>
      </c>
      <c r="X494" s="450" t="str">
        <f>IF(AND(OR(M494="KO",L494&lt;&gt;""),OR(M494="",N494="",O494="")),Listes!$A$68,IF(AND(L494&lt;S494,U494=""),Listes!$A$70,IF(AND(L494&lt;&gt;"",S494&lt;L494,T494=""),Listes!$A$72,IF(AND(Y494="",OR(M494&lt;&gt;"",N494&lt;&gt;"",O494&lt;&gt;"",P494&lt;&gt;"",Q494&lt;&gt;"",R494&lt;&gt;"")),Listes!$A$73,""))))</f>
        <v/>
      </c>
      <c r="Y494" s="291"/>
      <c r="Z494" s="155">
        <f t="shared" si="44"/>
        <v>0</v>
      </c>
    </row>
    <row r="495" spans="1:26" ht="16.149999999999999" customHeight="1" x14ac:dyDescent="0.35">
      <c r="A495" s="126">
        <v>489</v>
      </c>
      <c r="B495" s="206" t="str">
        <f>IF('Dépenses rémunération au réel'!$B495="","",'Dépenses rémunération au réel'!$B495)</f>
        <v/>
      </c>
      <c r="C495" s="206" t="str">
        <f>IF('Dépenses rémunération au réel'!$C495="","",'Dépenses rémunération au réel'!$C495)</f>
        <v/>
      </c>
      <c r="D495" s="207" t="str">
        <f>IF('Dépenses rémunération au réel'!$D495="","",'Dépenses rémunération au réel'!$D495)</f>
        <v/>
      </c>
      <c r="E495" s="123" t="str">
        <f>IF('Dépenses rémunération au réel'!$E495="","",'Dépenses rémunération au réel'!$E495)</f>
        <v/>
      </c>
      <c r="F495" s="123" t="str">
        <f>IF('Dépenses rémunération au réel'!$F495="","",'Dépenses rémunération au réel'!$F495)</f>
        <v/>
      </c>
      <c r="G495" s="296" t="str">
        <f>IF('Dépenses rémunération au réel'!$G495="","",'Dépenses rémunération au réel'!$G495)</f>
        <v/>
      </c>
      <c r="H495" s="296" t="str">
        <f>IF('Dépenses rémunération au réel'!$H495="","",'Dépenses rémunération au réel'!$H495)</f>
        <v/>
      </c>
      <c r="I495" s="140" t="str">
        <f>IF('Dépenses rémunération au réel'!$I495="","",'Dépenses rémunération au réel'!$I495)</f>
        <v/>
      </c>
      <c r="J495" s="192" t="str">
        <f>IF('Dépenses rémunération au réel'!$J495="","",'Dépenses rémunération au réel'!$J495)</f>
        <v/>
      </c>
      <c r="K495" s="200" t="str">
        <f>IF('Dépenses rémunération au réel'!$K495="","",'Dépenses rémunération au réel'!$K495)</f>
        <v/>
      </c>
      <c r="L495" s="215" t="str">
        <f>IF('Dépenses rémunération au réel'!$L495=0,"",'Dépenses rémunération au réel'!$L495)</f>
        <v/>
      </c>
      <c r="M495" s="191"/>
      <c r="N495" s="337" t="str">
        <f t="shared" si="45"/>
        <v/>
      </c>
      <c r="O495" s="337" t="str">
        <f t="shared" si="46"/>
        <v/>
      </c>
      <c r="P495" s="191"/>
      <c r="Q495" s="340"/>
      <c r="R495" s="340"/>
      <c r="S495" s="141" t="str">
        <f t="shared" si="47"/>
        <v/>
      </c>
      <c r="T495" s="357"/>
      <c r="U495" s="193"/>
      <c r="V495" s="209" t="str">
        <f t="shared" si="43"/>
        <v/>
      </c>
      <c r="W495" s="209" t="str">
        <f t="shared" si="48"/>
        <v/>
      </c>
      <c r="X495" s="450" t="str">
        <f>IF(AND(OR(M495="KO",L495&lt;&gt;""),OR(M495="",N495="",O495="")),Listes!$A$68,IF(AND(L495&lt;S495,U495=""),Listes!$A$70,IF(AND(L495&lt;&gt;"",S495&lt;L495,T495=""),Listes!$A$72,IF(AND(Y495="",OR(M495&lt;&gt;"",N495&lt;&gt;"",O495&lt;&gt;"",P495&lt;&gt;"",Q495&lt;&gt;"",R495&lt;&gt;"")),Listes!$A$73,""))))</f>
        <v/>
      </c>
      <c r="Y495" s="291"/>
      <c r="Z495" s="155">
        <f t="shared" si="44"/>
        <v>0</v>
      </c>
    </row>
    <row r="496" spans="1:26" ht="16.149999999999999" customHeight="1" x14ac:dyDescent="0.35">
      <c r="A496" s="126">
        <v>490</v>
      </c>
      <c r="B496" s="206" t="str">
        <f>IF('Dépenses rémunération au réel'!$B496="","",'Dépenses rémunération au réel'!$B496)</f>
        <v/>
      </c>
      <c r="C496" s="206" t="str">
        <f>IF('Dépenses rémunération au réel'!$C496="","",'Dépenses rémunération au réel'!$C496)</f>
        <v/>
      </c>
      <c r="D496" s="207" t="str">
        <f>IF('Dépenses rémunération au réel'!$D496="","",'Dépenses rémunération au réel'!$D496)</f>
        <v/>
      </c>
      <c r="E496" s="123" t="str">
        <f>IF('Dépenses rémunération au réel'!$E496="","",'Dépenses rémunération au réel'!$E496)</f>
        <v/>
      </c>
      <c r="F496" s="123" t="str">
        <f>IF('Dépenses rémunération au réel'!$F496="","",'Dépenses rémunération au réel'!$F496)</f>
        <v/>
      </c>
      <c r="G496" s="296" t="str">
        <f>IF('Dépenses rémunération au réel'!$G496="","",'Dépenses rémunération au réel'!$G496)</f>
        <v/>
      </c>
      <c r="H496" s="296" t="str">
        <f>IF('Dépenses rémunération au réel'!$H496="","",'Dépenses rémunération au réel'!$H496)</f>
        <v/>
      </c>
      <c r="I496" s="140" t="str">
        <f>IF('Dépenses rémunération au réel'!$I496="","",'Dépenses rémunération au réel'!$I496)</f>
        <v/>
      </c>
      <c r="J496" s="192" t="str">
        <f>IF('Dépenses rémunération au réel'!$J496="","",'Dépenses rémunération au réel'!$J496)</f>
        <v/>
      </c>
      <c r="K496" s="200" t="str">
        <f>IF('Dépenses rémunération au réel'!$K496="","",'Dépenses rémunération au réel'!$K496)</f>
        <v/>
      </c>
      <c r="L496" s="215" t="str">
        <f>IF('Dépenses rémunération au réel'!$L496=0,"",'Dépenses rémunération au réel'!$L496)</f>
        <v/>
      </c>
      <c r="M496" s="191"/>
      <c r="N496" s="337" t="str">
        <f t="shared" si="45"/>
        <v/>
      </c>
      <c r="O496" s="337" t="str">
        <f t="shared" si="46"/>
        <v/>
      </c>
      <c r="P496" s="191"/>
      <c r="Q496" s="340"/>
      <c r="R496" s="340"/>
      <c r="S496" s="141" t="str">
        <f t="shared" si="47"/>
        <v/>
      </c>
      <c r="T496" s="357"/>
      <c r="U496" s="193"/>
      <c r="V496" s="209" t="str">
        <f t="shared" si="43"/>
        <v/>
      </c>
      <c r="W496" s="209" t="str">
        <f t="shared" si="48"/>
        <v/>
      </c>
      <c r="X496" s="450" t="str">
        <f>IF(AND(OR(M496="KO",L496&lt;&gt;""),OR(M496="",N496="",O496="")),Listes!$A$68,IF(AND(L496&lt;S496,U496=""),Listes!$A$70,IF(AND(L496&lt;&gt;"",S496&lt;L496,T496=""),Listes!$A$72,IF(AND(Y496="",OR(M496&lt;&gt;"",N496&lt;&gt;"",O496&lt;&gt;"",P496&lt;&gt;"",Q496&lt;&gt;"",R496&lt;&gt;"")),Listes!$A$73,""))))</f>
        <v/>
      </c>
      <c r="Y496" s="291"/>
      <c r="Z496" s="155">
        <f t="shared" si="44"/>
        <v>0</v>
      </c>
    </row>
    <row r="497" spans="1:33" ht="16.149999999999999" customHeight="1" x14ac:dyDescent="0.35">
      <c r="A497" s="126">
        <v>491</v>
      </c>
      <c r="B497" s="206" t="str">
        <f>IF('Dépenses rémunération au réel'!$B497="","",'Dépenses rémunération au réel'!$B497)</f>
        <v/>
      </c>
      <c r="C497" s="206" t="str">
        <f>IF('Dépenses rémunération au réel'!$C497="","",'Dépenses rémunération au réel'!$C497)</f>
        <v/>
      </c>
      <c r="D497" s="207" t="str">
        <f>IF('Dépenses rémunération au réel'!$D497="","",'Dépenses rémunération au réel'!$D497)</f>
        <v/>
      </c>
      <c r="E497" s="123" t="str">
        <f>IF('Dépenses rémunération au réel'!$E497="","",'Dépenses rémunération au réel'!$E497)</f>
        <v/>
      </c>
      <c r="F497" s="123" t="str">
        <f>IF('Dépenses rémunération au réel'!$F497="","",'Dépenses rémunération au réel'!$F497)</f>
        <v/>
      </c>
      <c r="G497" s="296" t="str">
        <f>IF('Dépenses rémunération au réel'!$G497="","",'Dépenses rémunération au réel'!$G497)</f>
        <v/>
      </c>
      <c r="H497" s="296" t="str">
        <f>IF('Dépenses rémunération au réel'!$H497="","",'Dépenses rémunération au réel'!$H497)</f>
        <v/>
      </c>
      <c r="I497" s="140" t="str">
        <f>IF('Dépenses rémunération au réel'!$I497="","",'Dépenses rémunération au réel'!$I497)</f>
        <v/>
      </c>
      <c r="J497" s="192" t="str">
        <f>IF('Dépenses rémunération au réel'!$J497="","",'Dépenses rémunération au réel'!$J497)</f>
        <v/>
      </c>
      <c r="K497" s="200" t="str">
        <f>IF('Dépenses rémunération au réel'!$K497="","",'Dépenses rémunération au réel'!$K497)</f>
        <v/>
      </c>
      <c r="L497" s="215" t="str">
        <f>IF('Dépenses rémunération au réel'!$L497=0,"",'Dépenses rémunération au réel'!$L497)</f>
        <v/>
      </c>
      <c r="M497" s="191"/>
      <c r="N497" s="337" t="str">
        <f t="shared" si="45"/>
        <v/>
      </c>
      <c r="O497" s="337" t="str">
        <f t="shared" si="46"/>
        <v/>
      </c>
      <c r="P497" s="191"/>
      <c r="Q497" s="340"/>
      <c r="R497" s="340"/>
      <c r="S497" s="141" t="str">
        <f t="shared" si="47"/>
        <v/>
      </c>
      <c r="T497" s="357"/>
      <c r="U497" s="193"/>
      <c r="V497" s="209" t="str">
        <f t="shared" si="43"/>
        <v/>
      </c>
      <c r="W497" s="209" t="str">
        <f t="shared" si="48"/>
        <v/>
      </c>
      <c r="X497" s="450" t="str">
        <f>IF(AND(OR(M497="KO",L497&lt;&gt;""),OR(M497="",N497="",O497="")),Listes!$A$68,IF(AND(L497&lt;S497,U497=""),Listes!$A$70,IF(AND(L497&lt;&gt;"",S497&lt;L497,T497=""),Listes!$A$72,IF(AND(Y497="",OR(M497&lt;&gt;"",N497&lt;&gt;"",O497&lt;&gt;"",P497&lt;&gt;"",Q497&lt;&gt;"",R497&lt;&gt;"")),Listes!$A$73,""))))</f>
        <v/>
      </c>
      <c r="Y497" s="291"/>
      <c r="Z497" s="155">
        <f t="shared" si="44"/>
        <v>0</v>
      </c>
    </row>
    <row r="498" spans="1:33" ht="16.149999999999999" customHeight="1" x14ac:dyDescent="0.35">
      <c r="A498" s="126">
        <v>492</v>
      </c>
      <c r="B498" s="206" t="str">
        <f>IF('Dépenses rémunération au réel'!$B498="","",'Dépenses rémunération au réel'!$B498)</f>
        <v/>
      </c>
      <c r="C498" s="206" t="str">
        <f>IF('Dépenses rémunération au réel'!$C498="","",'Dépenses rémunération au réel'!$C498)</f>
        <v/>
      </c>
      <c r="D498" s="207" t="str">
        <f>IF('Dépenses rémunération au réel'!$D498="","",'Dépenses rémunération au réel'!$D498)</f>
        <v/>
      </c>
      <c r="E498" s="123" t="str">
        <f>IF('Dépenses rémunération au réel'!$E498="","",'Dépenses rémunération au réel'!$E498)</f>
        <v/>
      </c>
      <c r="F498" s="123" t="str">
        <f>IF('Dépenses rémunération au réel'!$F498="","",'Dépenses rémunération au réel'!$F498)</f>
        <v/>
      </c>
      <c r="G498" s="296" t="str">
        <f>IF('Dépenses rémunération au réel'!$G498="","",'Dépenses rémunération au réel'!$G498)</f>
        <v/>
      </c>
      <c r="H498" s="296" t="str">
        <f>IF('Dépenses rémunération au réel'!$H498="","",'Dépenses rémunération au réel'!$H498)</f>
        <v/>
      </c>
      <c r="I498" s="140" t="str">
        <f>IF('Dépenses rémunération au réel'!$I498="","",'Dépenses rémunération au réel'!$I498)</f>
        <v/>
      </c>
      <c r="J498" s="192" t="str">
        <f>IF('Dépenses rémunération au réel'!$J498="","",'Dépenses rémunération au réel'!$J498)</f>
        <v/>
      </c>
      <c r="K498" s="200" t="str">
        <f>IF('Dépenses rémunération au réel'!$K498="","",'Dépenses rémunération au réel'!$K498)</f>
        <v/>
      </c>
      <c r="L498" s="215" t="str">
        <f>IF('Dépenses rémunération au réel'!$L498=0,"",'Dépenses rémunération au réel'!$L498)</f>
        <v/>
      </c>
      <c r="M498" s="191"/>
      <c r="N498" s="337" t="str">
        <f t="shared" si="45"/>
        <v/>
      </c>
      <c r="O498" s="337" t="str">
        <f t="shared" si="46"/>
        <v/>
      </c>
      <c r="P498" s="191"/>
      <c r="Q498" s="340"/>
      <c r="R498" s="340"/>
      <c r="S498" s="141" t="str">
        <f t="shared" si="47"/>
        <v/>
      </c>
      <c r="T498" s="357"/>
      <c r="U498" s="193"/>
      <c r="V498" s="209" t="str">
        <f t="shared" si="43"/>
        <v/>
      </c>
      <c r="W498" s="209" t="str">
        <f t="shared" si="48"/>
        <v/>
      </c>
      <c r="X498" s="450" t="str">
        <f>IF(AND(OR(M498="KO",L498&lt;&gt;""),OR(M498="",N498="",O498="")),Listes!$A$68,IF(AND(L498&lt;S498,U498=""),Listes!$A$70,IF(AND(L498&lt;&gt;"",S498&lt;L498,T498=""),Listes!$A$72,IF(AND(Y498="",OR(M498&lt;&gt;"",N498&lt;&gt;"",O498&lt;&gt;"",P498&lt;&gt;"",Q498&lt;&gt;"",R498&lt;&gt;"")),Listes!$A$73,""))))</f>
        <v/>
      </c>
      <c r="Y498" s="291"/>
      <c r="Z498" s="155">
        <f t="shared" si="44"/>
        <v>0</v>
      </c>
    </row>
    <row r="499" spans="1:33" ht="16.149999999999999" customHeight="1" x14ac:dyDescent="0.35">
      <c r="A499" s="126">
        <v>493</v>
      </c>
      <c r="B499" s="206" t="str">
        <f>IF('Dépenses rémunération au réel'!$B499="","",'Dépenses rémunération au réel'!$B499)</f>
        <v/>
      </c>
      <c r="C499" s="206" t="str">
        <f>IF('Dépenses rémunération au réel'!$C499="","",'Dépenses rémunération au réel'!$C499)</f>
        <v/>
      </c>
      <c r="D499" s="207" t="str">
        <f>IF('Dépenses rémunération au réel'!$D499="","",'Dépenses rémunération au réel'!$D499)</f>
        <v/>
      </c>
      <c r="E499" s="123" t="str">
        <f>IF('Dépenses rémunération au réel'!$E499="","",'Dépenses rémunération au réel'!$E499)</f>
        <v/>
      </c>
      <c r="F499" s="123" t="str">
        <f>IF('Dépenses rémunération au réel'!$F499="","",'Dépenses rémunération au réel'!$F499)</f>
        <v/>
      </c>
      <c r="G499" s="296" t="str">
        <f>IF('Dépenses rémunération au réel'!$G499="","",'Dépenses rémunération au réel'!$G499)</f>
        <v/>
      </c>
      <c r="H499" s="296" t="str">
        <f>IF('Dépenses rémunération au réel'!$H499="","",'Dépenses rémunération au réel'!$H499)</f>
        <v/>
      </c>
      <c r="I499" s="140" t="str">
        <f>IF('Dépenses rémunération au réel'!$I499="","",'Dépenses rémunération au réel'!$I499)</f>
        <v/>
      </c>
      <c r="J499" s="192" t="str">
        <f>IF('Dépenses rémunération au réel'!$J499="","",'Dépenses rémunération au réel'!$J499)</f>
        <v/>
      </c>
      <c r="K499" s="200" t="str">
        <f>IF('Dépenses rémunération au réel'!$K499="","",'Dépenses rémunération au réel'!$K499)</f>
        <v/>
      </c>
      <c r="L499" s="215" t="str">
        <f>IF('Dépenses rémunération au réel'!$L499=0,"",'Dépenses rémunération au réel'!$L499)</f>
        <v/>
      </c>
      <c r="M499" s="191"/>
      <c r="N499" s="337" t="str">
        <f t="shared" si="45"/>
        <v/>
      </c>
      <c r="O499" s="337" t="str">
        <f t="shared" si="46"/>
        <v/>
      </c>
      <c r="P499" s="191"/>
      <c r="Q499" s="340"/>
      <c r="R499" s="340"/>
      <c r="S499" s="141" t="str">
        <f t="shared" si="47"/>
        <v/>
      </c>
      <c r="T499" s="357"/>
      <c r="U499" s="193"/>
      <c r="V499" s="209" t="str">
        <f t="shared" si="43"/>
        <v/>
      </c>
      <c r="W499" s="209" t="str">
        <f t="shared" si="48"/>
        <v/>
      </c>
      <c r="X499" s="450" t="str">
        <f>IF(AND(OR(M499="KO",L499&lt;&gt;""),OR(M499="",N499="",O499="")),Listes!$A$68,IF(AND(L499&lt;S499,U499=""),Listes!$A$70,IF(AND(L499&lt;&gt;"",S499&lt;L499,T499=""),Listes!$A$72,IF(AND(Y499="",OR(M499&lt;&gt;"",N499&lt;&gt;"",O499&lt;&gt;"",P499&lt;&gt;"",Q499&lt;&gt;"",R499&lt;&gt;"")),Listes!$A$73,""))))</f>
        <v/>
      </c>
      <c r="Y499" s="291"/>
      <c r="Z499" s="155">
        <f t="shared" si="44"/>
        <v>0</v>
      </c>
    </row>
    <row r="500" spans="1:33" ht="16.149999999999999" customHeight="1" x14ac:dyDescent="0.35">
      <c r="A500" s="126">
        <v>494</v>
      </c>
      <c r="B500" s="206" t="str">
        <f>IF('Dépenses rémunération au réel'!$B500="","",'Dépenses rémunération au réel'!$B500)</f>
        <v/>
      </c>
      <c r="C500" s="206" t="str">
        <f>IF('Dépenses rémunération au réel'!$C500="","",'Dépenses rémunération au réel'!$C500)</f>
        <v/>
      </c>
      <c r="D500" s="207" t="str">
        <f>IF('Dépenses rémunération au réel'!$D500="","",'Dépenses rémunération au réel'!$D500)</f>
        <v/>
      </c>
      <c r="E500" s="123" t="str">
        <f>IF('Dépenses rémunération au réel'!$E500="","",'Dépenses rémunération au réel'!$E500)</f>
        <v/>
      </c>
      <c r="F500" s="123" t="str">
        <f>IF('Dépenses rémunération au réel'!$F500="","",'Dépenses rémunération au réel'!$F500)</f>
        <v/>
      </c>
      <c r="G500" s="296" t="str">
        <f>IF('Dépenses rémunération au réel'!$G500="","",'Dépenses rémunération au réel'!$G500)</f>
        <v/>
      </c>
      <c r="H500" s="296" t="str">
        <f>IF('Dépenses rémunération au réel'!$H500="","",'Dépenses rémunération au réel'!$H500)</f>
        <v/>
      </c>
      <c r="I500" s="140" t="str">
        <f>IF('Dépenses rémunération au réel'!$I500="","",'Dépenses rémunération au réel'!$I500)</f>
        <v/>
      </c>
      <c r="J500" s="192" t="str">
        <f>IF('Dépenses rémunération au réel'!$J500="","",'Dépenses rémunération au réel'!$J500)</f>
        <v/>
      </c>
      <c r="K500" s="200" t="str">
        <f>IF('Dépenses rémunération au réel'!$K500="","",'Dépenses rémunération au réel'!$K500)</f>
        <v/>
      </c>
      <c r="L500" s="215" t="str">
        <f>IF('Dépenses rémunération au réel'!$L500=0,"",'Dépenses rémunération au réel'!$L500)</f>
        <v/>
      </c>
      <c r="M500" s="191"/>
      <c r="N500" s="337" t="str">
        <f t="shared" si="45"/>
        <v/>
      </c>
      <c r="O500" s="337" t="str">
        <f t="shared" si="46"/>
        <v/>
      </c>
      <c r="P500" s="191"/>
      <c r="Q500" s="340"/>
      <c r="R500" s="340"/>
      <c r="S500" s="141" t="str">
        <f t="shared" si="47"/>
        <v/>
      </c>
      <c r="T500" s="357"/>
      <c r="U500" s="193"/>
      <c r="V500" s="209" t="str">
        <f t="shared" si="43"/>
        <v/>
      </c>
      <c r="W500" s="209" t="str">
        <f t="shared" si="48"/>
        <v/>
      </c>
      <c r="X500" s="450" t="str">
        <f>IF(AND(OR(M500="KO",L500&lt;&gt;""),OR(M500="",N500="",O500="")),Listes!$A$68,IF(AND(L500&lt;S500,U500=""),Listes!$A$70,IF(AND(L500&lt;&gt;"",S500&lt;L500,T500=""),Listes!$A$72,IF(AND(Y500="",OR(M500&lt;&gt;"",N500&lt;&gt;"",O500&lt;&gt;"",P500&lt;&gt;"",Q500&lt;&gt;"",R500&lt;&gt;"")),Listes!$A$73,""))))</f>
        <v/>
      </c>
      <c r="Y500" s="291"/>
      <c r="Z500" s="155">
        <f t="shared" si="44"/>
        <v>0</v>
      </c>
    </row>
    <row r="501" spans="1:33" ht="16.149999999999999" customHeight="1" x14ac:dyDescent="0.35">
      <c r="A501" s="126">
        <v>495</v>
      </c>
      <c r="B501" s="206" t="str">
        <f>IF('Dépenses rémunération au réel'!$B501="","",'Dépenses rémunération au réel'!$B501)</f>
        <v/>
      </c>
      <c r="C501" s="206" t="str">
        <f>IF('Dépenses rémunération au réel'!$C501="","",'Dépenses rémunération au réel'!$C501)</f>
        <v/>
      </c>
      <c r="D501" s="207" t="str">
        <f>IF('Dépenses rémunération au réel'!$D501="","",'Dépenses rémunération au réel'!$D501)</f>
        <v/>
      </c>
      <c r="E501" s="123" t="str">
        <f>IF('Dépenses rémunération au réel'!$E501="","",'Dépenses rémunération au réel'!$E501)</f>
        <v/>
      </c>
      <c r="F501" s="123" t="str">
        <f>IF('Dépenses rémunération au réel'!$F501="","",'Dépenses rémunération au réel'!$F501)</f>
        <v/>
      </c>
      <c r="G501" s="296" t="str">
        <f>IF('Dépenses rémunération au réel'!$G501="","",'Dépenses rémunération au réel'!$G501)</f>
        <v/>
      </c>
      <c r="H501" s="296" t="str">
        <f>IF('Dépenses rémunération au réel'!$H501="","",'Dépenses rémunération au réel'!$H501)</f>
        <v/>
      </c>
      <c r="I501" s="140" t="str">
        <f>IF('Dépenses rémunération au réel'!$I501="","",'Dépenses rémunération au réel'!$I501)</f>
        <v/>
      </c>
      <c r="J501" s="192" t="str">
        <f>IF('Dépenses rémunération au réel'!$J501="","",'Dépenses rémunération au réel'!$J501)</f>
        <v/>
      </c>
      <c r="K501" s="200" t="str">
        <f>IF('Dépenses rémunération au réel'!$K501="","",'Dépenses rémunération au réel'!$K501)</f>
        <v/>
      </c>
      <c r="L501" s="215" t="str">
        <f>IF('Dépenses rémunération au réel'!$L501=0,"",'Dépenses rémunération au réel'!$L501)</f>
        <v/>
      </c>
      <c r="M501" s="191"/>
      <c r="N501" s="337" t="str">
        <f t="shared" si="45"/>
        <v/>
      </c>
      <c r="O501" s="337" t="str">
        <f t="shared" si="46"/>
        <v/>
      </c>
      <c r="P501" s="191"/>
      <c r="Q501" s="340"/>
      <c r="R501" s="340"/>
      <c r="S501" s="141" t="str">
        <f t="shared" si="47"/>
        <v/>
      </c>
      <c r="T501" s="357"/>
      <c r="U501" s="193"/>
      <c r="V501" s="209" t="str">
        <f t="shared" si="43"/>
        <v/>
      </c>
      <c r="W501" s="209" t="str">
        <f t="shared" si="48"/>
        <v/>
      </c>
      <c r="X501" s="450" t="str">
        <f>IF(AND(OR(M501="KO",L501&lt;&gt;""),OR(M501="",N501="",O501="")),Listes!$A$68,IF(AND(L501&lt;S501,U501=""),Listes!$A$70,IF(AND(L501&lt;&gt;"",S501&lt;L501,T501=""),Listes!$A$72,IF(AND(Y501="",OR(M501&lt;&gt;"",N501&lt;&gt;"",O501&lt;&gt;"",P501&lt;&gt;"",Q501&lt;&gt;"",R501&lt;&gt;"")),Listes!$A$73,""))))</f>
        <v/>
      </c>
      <c r="Y501" s="291"/>
      <c r="Z501" s="155">
        <f t="shared" si="44"/>
        <v>0</v>
      </c>
    </row>
    <row r="502" spans="1:33" ht="16.149999999999999" customHeight="1" x14ac:dyDescent="0.35">
      <c r="A502" s="126">
        <v>496</v>
      </c>
      <c r="B502" s="206" t="str">
        <f>IF('Dépenses rémunération au réel'!$B502="","",'Dépenses rémunération au réel'!$B502)</f>
        <v/>
      </c>
      <c r="C502" s="206" t="str">
        <f>IF('Dépenses rémunération au réel'!$C502="","",'Dépenses rémunération au réel'!$C502)</f>
        <v/>
      </c>
      <c r="D502" s="207" t="str">
        <f>IF('Dépenses rémunération au réel'!$D502="","",'Dépenses rémunération au réel'!$D502)</f>
        <v/>
      </c>
      <c r="E502" s="123" t="str">
        <f>IF('Dépenses rémunération au réel'!$E502="","",'Dépenses rémunération au réel'!$E502)</f>
        <v/>
      </c>
      <c r="F502" s="123" t="str">
        <f>IF('Dépenses rémunération au réel'!$F502="","",'Dépenses rémunération au réel'!$F502)</f>
        <v/>
      </c>
      <c r="G502" s="296" t="str">
        <f>IF('Dépenses rémunération au réel'!$G502="","",'Dépenses rémunération au réel'!$G502)</f>
        <v/>
      </c>
      <c r="H502" s="296" t="str">
        <f>IF('Dépenses rémunération au réel'!$H502="","",'Dépenses rémunération au réel'!$H502)</f>
        <v/>
      </c>
      <c r="I502" s="140" t="str">
        <f>IF('Dépenses rémunération au réel'!$I502="","",'Dépenses rémunération au réel'!$I502)</f>
        <v/>
      </c>
      <c r="J502" s="192" t="str">
        <f>IF('Dépenses rémunération au réel'!$J502="","",'Dépenses rémunération au réel'!$J502)</f>
        <v/>
      </c>
      <c r="K502" s="200" t="str">
        <f>IF('Dépenses rémunération au réel'!$K502="","",'Dépenses rémunération au réel'!$K502)</f>
        <v/>
      </c>
      <c r="L502" s="215" t="str">
        <f>IF('Dépenses rémunération au réel'!$L502=0,"",'Dépenses rémunération au réel'!$L502)</f>
        <v/>
      </c>
      <c r="M502" s="191"/>
      <c r="N502" s="337" t="str">
        <f t="shared" si="45"/>
        <v/>
      </c>
      <c r="O502" s="337" t="str">
        <f t="shared" si="46"/>
        <v/>
      </c>
      <c r="P502" s="191"/>
      <c r="Q502" s="340"/>
      <c r="R502" s="340"/>
      <c r="S502" s="141" t="str">
        <f t="shared" si="47"/>
        <v/>
      </c>
      <c r="T502" s="357"/>
      <c r="U502" s="193"/>
      <c r="V502" s="209" t="str">
        <f t="shared" si="43"/>
        <v/>
      </c>
      <c r="W502" s="209" t="str">
        <f t="shared" si="48"/>
        <v/>
      </c>
      <c r="X502" s="450" t="str">
        <f>IF(AND(OR(M502="KO",L502&lt;&gt;""),OR(M502="",N502="",O502="")),Listes!$A$68,IF(AND(L502&lt;S502,U502=""),Listes!$A$70,IF(AND(L502&lt;&gt;"",S502&lt;L502,T502=""),Listes!$A$72,IF(AND(Y502="",OR(M502&lt;&gt;"",N502&lt;&gt;"",O502&lt;&gt;"",P502&lt;&gt;"",Q502&lt;&gt;"",R502&lt;&gt;"")),Listes!$A$73,""))))</f>
        <v/>
      </c>
      <c r="Y502" s="291"/>
      <c r="Z502" s="155">
        <f t="shared" si="44"/>
        <v>0</v>
      </c>
    </row>
    <row r="503" spans="1:33" ht="16.149999999999999" customHeight="1" x14ac:dyDescent="0.35">
      <c r="A503" s="126">
        <v>497</v>
      </c>
      <c r="B503" s="206" t="str">
        <f>IF('Dépenses rémunération au réel'!$B503="","",'Dépenses rémunération au réel'!$B503)</f>
        <v/>
      </c>
      <c r="C503" s="206" t="str">
        <f>IF('Dépenses rémunération au réel'!$C503="","",'Dépenses rémunération au réel'!$C503)</f>
        <v/>
      </c>
      <c r="D503" s="207" t="str">
        <f>IF('Dépenses rémunération au réel'!$D503="","",'Dépenses rémunération au réel'!$D503)</f>
        <v/>
      </c>
      <c r="E503" s="123" t="str">
        <f>IF('Dépenses rémunération au réel'!$E503="","",'Dépenses rémunération au réel'!$E503)</f>
        <v/>
      </c>
      <c r="F503" s="123" t="str">
        <f>IF('Dépenses rémunération au réel'!$F503="","",'Dépenses rémunération au réel'!$F503)</f>
        <v/>
      </c>
      <c r="G503" s="296" t="str">
        <f>IF('Dépenses rémunération au réel'!$G503="","",'Dépenses rémunération au réel'!$G503)</f>
        <v/>
      </c>
      <c r="H503" s="296" t="str">
        <f>IF('Dépenses rémunération au réel'!$H503="","",'Dépenses rémunération au réel'!$H503)</f>
        <v/>
      </c>
      <c r="I503" s="140" t="str">
        <f>IF('Dépenses rémunération au réel'!$I503="","",'Dépenses rémunération au réel'!$I503)</f>
        <v/>
      </c>
      <c r="J503" s="192" t="str">
        <f>IF('Dépenses rémunération au réel'!$J503="","",'Dépenses rémunération au réel'!$J503)</f>
        <v/>
      </c>
      <c r="K503" s="200" t="str">
        <f>IF('Dépenses rémunération au réel'!$K503="","",'Dépenses rémunération au réel'!$K503)</f>
        <v/>
      </c>
      <c r="L503" s="215" t="str">
        <f>IF('Dépenses rémunération au réel'!$L503=0,"",'Dépenses rémunération au réel'!$L503)</f>
        <v/>
      </c>
      <c r="M503" s="191"/>
      <c r="N503" s="337" t="str">
        <f t="shared" si="45"/>
        <v/>
      </c>
      <c r="O503" s="337" t="str">
        <f t="shared" si="46"/>
        <v/>
      </c>
      <c r="P503" s="191"/>
      <c r="Q503" s="340"/>
      <c r="R503" s="340"/>
      <c r="S503" s="141" t="str">
        <f t="shared" si="47"/>
        <v/>
      </c>
      <c r="T503" s="357"/>
      <c r="U503" s="193"/>
      <c r="V503" s="209" t="str">
        <f t="shared" si="43"/>
        <v/>
      </c>
      <c r="W503" s="209" t="str">
        <f t="shared" si="48"/>
        <v/>
      </c>
      <c r="X503" s="450" t="str">
        <f>IF(AND(OR(M503="KO",L503&lt;&gt;""),OR(M503="",N503="",O503="")),Listes!$A$68,IF(AND(L503&lt;S503,U503=""),Listes!$A$70,IF(AND(L503&lt;&gt;"",S503&lt;L503,T503=""),Listes!$A$72,IF(AND(Y503="",OR(M503&lt;&gt;"",N503&lt;&gt;"",O503&lt;&gt;"",P503&lt;&gt;"",Q503&lt;&gt;"",R503&lt;&gt;"")),Listes!$A$73,""))))</f>
        <v/>
      </c>
      <c r="Y503" s="291"/>
      <c r="Z503" s="155">
        <f t="shared" si="44"/>
        <v>0</v>
      </c>
    </row>
    <row r="504" spans="1:33" ht="16.149999999999999" customHeight="1" x14ac:dyDescent="0.35">
      <c r="A504" s="126">
        <v>498</v>
      </c>
      <c r="B504" s="206" t="str">
        <f>IF('Dépenses rémunération au réel'!$B504="","",'Dépenses rémunération au réel'!$B504)</f>
        <v/>
      </c>
      <c r="C504" s="206" t="str">
        <f>IF('Dépenses rémunération au réel'!$C504="","",'Dépenses rémunération au réel'!$C504)</f>
        <v/>
      </c>
      <c r="D504" s="207" t="str">
        <f>IF('Dépenses rémunération au réel'!$D504="","",'Dépenses rémunération au réel'!$D504)</f>
        <v/>
      </c>
      <c r="E504" s="123" t="str">
        <f>IF('Dépenses rémunération au réel'!$E504="","",'Dépenses rémunération au réel'!$E504)</f>
        <v/>
      </c>
      <c r="F504" s="123" t="str">
        <f>IF('Dépenses rémunération au réel'!$F504="","",'Dépenses rémunération au réel'!$F504)</f>
        <v/>
      </c>
      <c r="G504" s="296" t="str">
        <f>IF('Dépenses rémunération au réel'!$G504="","",'Dépenses rémunération au réel'!$G504)</f>
        <v/>
      </c>
      <c r="H504" s="296" t="str">
        <f>IF('Dépenses rémunération au réel'!$H504="","",'Dépenses rémunération au réel'!$H504)</f>
        <v/>
      </c>
      <c r="I504" s="140" t="str">
        <f>IF('Dépenses rémunération au réel'!$I504="","",'Dépenses rémunération au réel'!$I504)</f>
        <v/>
      </c>
      <c r="J504" s="192" t="str">
        <f>IF('Dépenses rémunération au réel'!$J504="","",'Dépenses rémunération au réel'!$J504)</f>
        <v/>
      </c>
      <c r="K504" s="200" t="str">
        <f>IF('Dépenses rémunération au réel'!$K504="","",'Dépenses rémunération au réel'!$K504)</f>
        <v/>
      </c>
      <c r="L504" s="215" t="str">
        <f>IF('Dépenses rémunération au réel'!$L504=0,"",'Dépenses rémunération au réel'!$L504)</f>
        <v/>
      </c>
      <c r="M504" s="191"/>
      <c r="N504" s="337" t="str">
        <f t="shared" si="45"/>
        <v/>
      </c>
      <c r="O504" s="337" t="str">
        <f t="shared" si="46"/>
        <v/>
      </c>
      <c r="P504" s="191"/>
      <c r="Q504" s="340"/>
      <c r="R504" s="340"/>
      <c r="S504" s="141" t="str">
        <f t="shared" si="47"/>
        <v/>
      </c>
      <c r="T504" s="357"/>
      <c r="U504" s="193"/>
      <c r="V504" s="209" t="str">
        <f t="shared" si="43"/>
        <v/>
      </c>
      <c r="W504" s="209" t="str">
        <f t="shared" si="48"/>
        <v/>
      </c>
      <c r="X504" s="450" t="str">
        <f>IF(AND(OR(M504="KO",L504&lt;&gt;""),OR(M504="",N504="",O504="")),Listes!$A$68,IF(AND(L504&lt;S504,U504=""),Listes!$A$70,IF(AND(L504&lt;&gt;"",S504&lt;L504,T504=""),Listes!$A$72,IF(AND(Y504="",OR(M504&lt;&gt;"",N504&lt;&gt;"",O504&lt;&gt;"",P504&lt;&gt;"",Q504&lt;&gt;"",R504&lt;&gt;"")),Listes!$A$73,""))))</f>
        <v/>
      </c>
      <c r="Y504" s="291"/>
      <c r="Z504" s="155">
        <f t="shared" si="44"/>
        <v>0</v>
      </c>
    </row>
    <row r="505" spans="1:33" ht="16.149999999999999" customHeight="1" x14ac:dyDescent="0.35">
      <c r="A505" s="126">
        <v>499</v>
      </c>
      <c r="B505" s="206" t="str">
        <f>IF('Dépenses rémunération au réel'!$B505="","",'Dépenses rémunération au réel'!$B505)</f>
        <v/>
      </c>
      <c r="C505" s="206" t="str">
        <f>IF('Dépenses rémunération au réel'!$C505="","",'Dépenses rémunération au réel'!$C505)</f>
        <v/>
      </c>
      <c r="D505" s="207" t="str">
        <f>IF('Dépenses rémunération au réel'!$D505="","",'Dépenses rémunération au réel'!$D505)</f>
        <v/>
      </c>
      <c r="E505" s="123" t="str">
        <f>IF('Dépenses rémunération au réel'!$E505="","",'Dépenses rémunération au réel'!$E505)</f>
        <v/>
      </c>
      <c r="F505" s="123" t="str">
        <f>IF('Dépenses rémunération au réel'!$F505="","",'Dépenses rémunération au réel'!$F505)</f>
        <v/>
      </c>
      <c r="G505" s="296" t="str">
        <f>IF('Dépenses rémunération au réel'!$G505="","",'Dépenses rémunération au réel'!$G505)</f>
        <v/>
      </c>
      <c r="H505" s="296" t="str">
        <f>IF('Dépenses rémunération au réel'!$H505="","",'Dépenses rémunération au réel'!$H505)</f>
        <v/>
      </c>
      <c r="I505" s="140" t="str">
        <f>IF('Dépenses rémunération au réel'!$I505="","",'Dépenses rémunération au réel'!$I505)</f>
        <v/>
      </c>
      <c r="J505" s="192" t="str">
        <f>IF('Dépenses rémunération au réel'!$J505="","",'Dépenses rémunération au réel'!$J505)</f>
        <v/>
      </c>
      <c r="K505" s="200" t="str">
        <f>IF('Dépenses rémunération au réel'!$K505="","",'Dépenses rémunération au réel'!$K505)</f>
        <v/>
      </c>
      <c r="L505" s="215" t="str">
        <f>IF('Dépenses rémunération au réel'!$L505=0,"",'Dépenses rémunération au réel'!$L505)</f>
        <v/>
      </c>
      <c r="M505" s="191"/>
      <c r="N505" s="337" t="str">
        <f t="shared" si="45"/>
        <v/>
      </c>
      <c r="O505" s="337" t="str">
        <f t="shared" si="46"/>
        <v/>
      </c>
      <c r="P505" s="191"/>
      <c r="Q505" s="340"/>
      <c r="R505" s="340"/>
      <c r="S505" s="141" t="str">
        <f t="shared" si="47"/>
        <v/>
      </c>
      <c r="T505" s="357"/>
      <c r="U505" s="193"/>
      <c r="V505" s="209" t="str">
        <f t="shared" si="43"/>
        <v/>
      </c>
      <c r="W505" s="209" t="str">
        <f t="shared" si="48"/>
        <v/>
      </c>
      <c r="X505" s="450" t="str">
        <f>IF(AND(OR(M505="KO",L505&lt;&gt;""),OR(M505="",N505="",O505="")),Listes!$A$68,IF(AND(L505&lt;S505,U505=""),Listes!$A$70,IF(AND(L505&lt;&gt;"",S505&lt;L505,T505=""),Listes!$A$72,IF(AND(Y505="",OR(M505&lt;&gt;"",N505&lt;&gt;"",O505&lt;&gt;"",P505&lt;&gt;"",Q505&lt;&gt;"",R505&lt;&gt;"")),Listes!$A$73,""))))</f>
        <v/>
      </c>
      <c r="Y505" s="291"/>
      <c r="Z505" s="155">
        <f t="shared" si="44"/>
        <v>0</v>
      </c>
    </row>
    <row r="506" spans="1:33" ht="16.149999999999999" customHeight="1" thickBot="1" x14ac:dyDescent="0.4">
      <c r="A506" s="127">
        <v>500</v>
      </c>
      <c r="B506" s="206" t="str">
        <f>IF('Dépenses rémunération au réel'!$B506="","",'Dépenses rémunération au réel'!$B506)</f>
        <v/>
      </c>
      <c r="C506" s="206" t="str">
        <f>IF('Dépenses rémunération au réel'!$C506="","",'Dépenses rémunération au réel'!$C506)</f>
        <v/>
      </c>
      <c r="D506" s="207" t="str">
        <f>IF('Dépenses rémunération au réel'!$D506="","",'Dépenses rémunération au réel'!$D506)</f>
        <v/>
      </c>
      <c r="E506" s="123" t="str">
        <f>IF('Dépenses rémunération au réel'!$E506="","",'Dépenses rémunération au réel'!$E506)</f>
        <v/>
      </c>
      <c r="F506" s="123" t="str">
        <f>IF('Dépenses rémunération au réel'!$F506="","",'Dépenses rémunération au réel'!$F506)</f>
        <v/>
      </c>
      <c r="G506" s="296" t="str">
        <f>IF('Dépenses rémunération au réel'!$G506="","",'Dépenses rémunération au réel'!$G506)</f>
        <v/>
      </c>
      <c r="H506" s="296" t="str">
        <f>IF('Dépenses rémunération au réel'!$H506="","",'Dépenses rémunération au réel'!$H506)</f>
        <v/>
      </c>
      <c r="I506" s="140" t="str">
        <f>IF('Dépenses rémunération au réel'!$I506="","",'Dépenses rémunération au réel'!$I506)</f>
        <v/>
      </c>
      <c r="J506" s="192" t="str">
        <f>IF('Dépenses rémunération au réel'!$J506="","",'Dépenses rémunération au réel'!$J506)</f>
        <v/>
      </c>
      <c r="K506" s="200" t="str">
        <f>IF('Dépenses rémunération au réel'!$K506="","",'Dépenses rémunération au réel'!$K506)</f>
        <v/>
      </c>
      <c r="L506" s="215" t="str">
        <f>IF('Dépenses rémunération au réel'!$L506=0,"",'Dépenses rémunération au réel'!$L506)</f>
        <v/>
      </c>
      <c r="M506" s="191"/>
      <c r="N506" s="337" t="str">
        <f t="shared" si="45"/>
        <v/>
      </c>
      <c r="O506" s="337" t="str">
        <f t="shared" si="46"/>
        <v/>
      </c>
      <c r="P506" s="295"/>
      <c r="Q506" s="341"/>
      <c r="R506" s="341"/>
      <c r="S506" s="141" t="str">
        <f t="shared" si="47"/>
        <v/>
      </c>
      <c r="T506" s="357"/>
      <c r="U506" s="193"/>
      <c r="V506" s="209" t="str">
        <f t="shared" si="43"/>
        <v/>
      </c>
      <c r="W506" s="209" t="str">
        <f t="shared" si="48"/>
        <v/>
      </c>
      <c r="X506" s="450" t="str">
        <f>IF(AND(OR(M506="KO",L506&lt;&gt;""),OR(M506="",N506="",O506="")),Listes!$A$68,IF(AND(L506&lt;S506,U506=""),Listes!$A$70,IF(AND(L506&lt;&gt;"",S506&lt;L506,T506=""),Listes!$A$72,IF(AND(Y506="",OR(M506&lt;&gt;"",N506&lt;&gt;"",O506&lt;&gt;"",P506&lt;&gt;"",Q506&lt;&gt;"",R506&lt;&gt;"")),Listes!$A$73,""))))</f>
        <v/>
      </c>
      <c r="Y506" s="294"/>
      <c r="Z506" s="155">
        <f t="shared" si="44"/>
        <v>0</v>
      </c>
    </row>
    <row r="507" spans="1:33" s="129" customFormat="1" ht="16.149999999999999" customHeight="1" thickBot="1" x14ac:dyDescent="0.5">
      <c r="I507" s="142"/>
      <c r="J507" s="143"/>
      <c r="K507" s="155"/>
      <c r="L507" s="155"/>
      <c r="M507" s="155"/>
      <c r="N507" s="155"/>
      <c r="O507" s="155"/>
      <c r="P507" s="155"/>
      <c r="R507" s="190" t="s">
        <v>35</v>
      </c>
      <c r="S507" s="202">
        <f>SUM(S7:S506)</f>
        <v>0</v>
      </c>
      <c r="T507" s="354"/>
      <c r="U507" s="131"/>
      <c r="V507" s="354"/>
      <c r="W507" s="131"/>
      <c r="X507" s="131"/>
      <c r="Y507" s="343"/>
      <c r="Z507" s="132"/>
      <c r="AB507" s="155"/>
      <c r="AC507" s="155"/>
      <c r="AD507" s="155"/>
      <c r="AE507" s="155"/>
      <c r="AF507" s="155"/>
      <c r="AG507" s="155"/>
    </row>
    <row r="508" spans="1:33" x14ac:dyDescent="0.35">
      <c r="I508" s="162"/>
      <c r="J508" s="162"/>
      <c r="Q508" s="162"/>
      <c r="R508" s="162"/>
      <c r="T508" s="355"/>
      <c r="U508" s="162"/>
      <c r="V508" s="355"/>
      <c r="W508" s="162"/>
      <c r="X508" s="162"/>
    </row>
    <row r="529" hidden="1" x14ac:dyDescent="0.35"/>
  </sheetData>
  <mergeCells count="5">
    <mergeCell ref="A1:Y1"/>
    <mergeCell ref="A2:Y2"/>
    <mergeCell ref="A3:A4"/>
    <mergeCell ref="I4:K4"/>
    <mergeCell ref="P4:R4"/>
  </mergeCells>
  <conditionalFormatting sqref="A6">
    <cfRule type="expression" dxfId="35" priority="11">
      <formula>$T6="Oui"</formula>
    </cfRule>
  </conditionalFormatting>
  <conditionalFormatting sqref="B7:Y506">
    <cfRule type="expression" dxfId="34" priority="246">
      <formula>$Y7="Oui"</formula>
    </cfRule>
  </conditionalFormatting>
  <conditionalFormatting sqref="E6:J6 K7:L506">
    <cfRule type="expression" dxfId="33" priority="14">
      <formula>$T6="Oui"</formula>
    </cfRule>
  </conditionalFormatting>
  <conditionalFormatting sqref="M6:Q6">
    <cfRule type="expression" dxfId="32" priority="9">
      <formula>$T6="Oui"</formula>
    </cfRule>
  </conditionalFormatting>
  <conditionalFormatting sqref="P7:R506">
    <cfRule type="cellIs" dxfId="31" priority="15" operator="notEqual">
      <formula>I7</formula>
    </cfRule>
  </conditionalFormatting>
  <conditionalFormatting sqref="T6:U6">
    <cfRule type="expression" dxfId="30" priority="12">
      <formula>$T6="Oui"</formula>
    </cfRule>
  </conditionalFormatting>
  <conditionalFormatting sqref="X6:Y6">
    <cfRule type="expression" dxfId="29" priority="6">
      <formula>$T6="Oui"</formula>
    </cfRule>
  </conditionalFormatting>
  <dataValidations count="4">
    <dataValidation type="decimal" operator="greaterThan" allowBlank="1" showInputMessage="1" showErrorMessage="1" sqref="Q7:R506 P8:P506">
      <formula1>-1</formula1>
    </dataValidation>
    <dataValidation type="decimal" operator="greaterThan" allowBlank="1" showInputMessage="1" showErrorMessage="1" sqref="N7:N506 O7:P7 I7:I506 L7:L506 S7:S506 O8:O506">
      <formula1>0</formula1>
    </dataValidation>
    <dataValidation type="list" allowBlank="1" showInputMessage="1" showErrorMessage="1" sqref="Y7:Y506">
      <formula1>"Oui"</formula1>
    </dataValidation>
    <dataValidation type="list" allowBlank="1" showInputMessage="1" showErrorMessage="1" sqref="E5:H5"/>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6" operator="notEqual" id="{87107411-9E40-4EBE-A0C3-FE40FA2D6E6C}">
            <xm:f>'O:\Agri_Devpt_Rur\20-Prog_2023-2027\03-Gestion_Aides\5-SAFRAN\1-Recevabilité\4. FSD IDP\77.06\[FSD IDP_77.06.xlsx]Dépense de rémunération au réel'!#REF!</xm:f>
            <x14:dxf>
              <font>
                <color rgb="FFFF0000"/>
              </font>
            </x14:dxf>
          </x14:cfRule>
          <xm:sqref>D7:D506</xm:sqref>
        </x14:conditionalFormatting>
        <x14:conditionalFormatting xmlns:xm="http://schemas.microsoft.com/office/excel/2006/main">
          <x14:cfRule type="cellIs" priority="25" operator="notEqual" id="{B4F3056C-B67E-4858-83D8-178477BD613F}">
            <xm:f>'O:\Agri_Devpt_Rur\20-Prog_2023-2027\03-Gestion_Aides\5-SAFRAN\1-Recevabilité\4. FSD IDP\77.06\[FSD IDP_77.06.xlsx]Dépense de rémunération au réel'!#REF!</xm:f>
            <x14:dxf>
              <font>
                <color rgb="FFFF0000"/>
              </font>
            </x14:dxf>
          </x14:cfRule>
          <xm:sqref>J8:J506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Listes!$B$3:$B$6</xm:f>
          </x14:formula1>
          <xm:sqref>E7:E506</xm:sqref>
        </x14:dataValidation>
        <x14:dataValidation type="list" operator="greaterThan" allowBlank="1" showInputMessage="1" showErrorMessage="1">
          <x14:formula1>
            <xm:f>Listes!$A$109:$A$110</xm:f>
          </x14:formula1>
          <xm:sqref>M7:M506</xm:sqref>
        </x14:dataValidation>
        <x14:dataValidation type="list" allowBlank="1" showInputMessage="1" showErrorMessage="1">
          <x14:formula1>
            <xm:f>Listes!$A$11:$A$26</xm:f>
          </x14:formula1>
          <xm:sqref>T7:T506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vt:i4>
      </vt:variant>
    </vt:vector>
  </HeadingPairs>
  <TitlesOfParts>
    <vt:vector size="15" baseType="lpstr">
      <vt:lpstr>Notice</vt:lpstr>
      <vt:lpstr>Synthèse dépenses bénéficiaire</vt:lpstr>
      <vt:lpstr>Dépenses sur factures</vt:lpstr>
      <vt:lpstr>Dépenses rémunération au réel</vt:lpstr>
      <vt:lpstr>Dépenses sur frais réels</vt:lpstr>
      <vt:lpstr>Dépenses forfaitaires</vt:lpstr>
      <vt:lpstr>Synthèse dépenses SI</vt:lpstr>
      <vt:lpstr>DP_Instruction factures SI</vt:lpstr>
      <vt:lpstr>DP_Instruction rémunération SI</vt:lpstr>
      <vt:lpstr>DP_Instruction frais réels</vt:lpstr>
      <vt:lpstr>DP_Instruction Forfaitaires</vt:lpstr>
      <vt:lpstr>Listes</vt:lpstr>
      <vt:lpstr>Feuil1</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ALLAOUI Moustadirani</cp:lastModifiedBy>
  <cp:lastPrinted>2025-03-21T11:01:18Z</cp:lastPrinted>
  <dcterms:created xsi:type="dcterms:W3CDTF">2015-12-18T05:22:04Z</dcterms:created>
  <dcterms:modified xsi:type="dcterms:W3CDTF">2025-12-23T08:13:29Z</dcterms:modified>
</cp:coreProperties>
</file>